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tables/table3.xml" ContentType="application/vnd.openxmlformats-officedocument.spreadsheetml.table+xml"/>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tables/table4.xml" ContentType="application/vnd.openxmlformats-officedocument.spreadsheetml.table+xml"/>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tables/table5.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FINANCIERO2\Documents\"/>
    </mc:Choice>
  </mc:AlternateContent>
  <xr:revisionPtr revIDLastSave="0" documentId="8_{07EC6E3D-8960-420D-BF1E-6407005AFE8F}" xr6:coauthVersionLast="47" xr6:coauthVersionMax="47" xr10:uidLastSave="{00000000-0000-0000-0000-000000000000}"/>
  <bookViews>
    <workbookView xWindow="-120" yWindow="-120" windowWidth="21840" windowHeight="13140" tabRatio="927" firstSheet="1" activeTab="8" xr2:uid="{00000000-000D-0000-FFFF-FFFF00000000}"/>
  </bookViews>
  <sheets>
    <sheet name="Resumen" sheetId="40" r:id="rId1"/>
    <sheet name="Formulario PPGR1" sheetId="1" r:id="rId2"/>
    <sheet name="Formulario PPGR2" sheetId="12" r:id="rId3"/>
    <sheet name="Formulario PPGR3" sheetId="10" r:id="rId4"/>
    <sheet name="Formulario PPGR4" sheetId="13" r:id="rId5"/>
    <sheet name="Formulario PPGR5" sheetId="14" r:id="rId6"/>
    <sheet name="Formulario PPGR6" sheetId="30" r:id="rId7"/>
    <sheet name="Formulario PPGR7" sheetId="31" r:id="rId8"/>
    <sheet name="Formulario PPGR8" sheetId="32" r:id="rId9"/>
    <sheet name="Tablero Indicadores POA" sheetId="39" state="hidden" r:id="rId10"/>
    <sheet name="Prov" sheetId="38" state="hidden" r:id="rId11"/>
    <sheet name="Insumos" sheetId="35" state="hidden" r:id="rId12"/>
    <sheet name="LSIns" sheetId="36" state="hidden" r:id="rId13"/>
    <sheet name="PEI SNS 2025-2028" sheetId="41" state="hidden" r:id="rId14"/>
    <sheet name="Obj" sheetId="34" state="hidden" r:id="rId15"/>
    <sheet name="Catalogo" sheetId="33" state="hidden" r:id="rId16"/>
  </sheets>
  <externalReferences>
    <externalReference r:id="rId17"/>
    <externalReference r:id="rId18"/>
  </externalReferences>
  <definedNames>
    <definedName name="_xlnm._FilterDatabase" localSheetId="7" hidden="1">'Formulario PPGR7'!$A$16:$K$327</definedName>
    <definedName name="_xlnm._FilterDatabase" localSheetId="8" hidden="1">'Formulario PPGR8'!$A$16:$K$329</definedName>
    <definedName name="_xlnm._FilterDatabase" localSheetId="11" hidden="1">Insumos!$A$1:$E$528</definedName>
    <definedName name="_xlcn.WorksheetConnection_PlantillaPOADCSNSySRS25112024.xlsxTabla6" hidden="1">Tabla6[]</definedName>
    <definedName name="_xlcn.WorksheetConnection_PlantillaPOADCSNSySRS25112024.xlsxTabla8" hidden="1">Tabla8[]</definedName>
    <definedName name="_xlnm.Print_Area" localSheetId="1">'Formulario PPGR1'!$A$1:$AP$138</definedName>
    <definedName name="Azua">Prov!$C$3:$C$12</definedName>
    <definedName name="Bahoruco">Prov!$C$13:$C$17</definedName>
    <definedName name="Barahona">Prov!$C$18:$C$28</definedName>
    <definedName name="CodigoActividad">'Formulario PPGR2'!$H$9:$H$536</definedName>
    <definedName name="Dajabon">Prov!$C$29:$C$33</definedName>
    <definedName name="Dajabón">Prov!$C$29:$C$33</definedName>
    <definedName name="Distrito_Nacional">Prov!$C$2</definedName>
    <definedName name="Duarte">Prov!$C$34:$C$40</definedName>
    <definedName name="EE.1">'PEI SNS 2025-2028'!$D$3:$D$15</definedName>
    <definedName name="EE.2">'PEI SNS 2025-2028'!$D$16:$D$17</definedName>
    <definedName name="EE.3">'PEI SNS 2025-2028'!$D$18:$D$27</definedName>
    <definedName name="El_Seibo">Prov!$C$41:$C$42</definedName>
    <definedName name="Elias_Pina">Prov!$C$43:$C$48</definedName>
    <definedName name="Elías_Piña">Prov!$C$43:$C$48</definedName>
    <definedName name="Espaillat">Prov!$C$49:$C$52</definedName>
    <definedName name="Hato_Mayor">Prov!$C$53:$C$55</definedName>
    <definedName name="Hermanas_Mirabal">Prov!$C$56:$C$58</definedName>
    <definedName name="Independencia">Prov!$C$59:$C$64</definedName>
    <definedName name="La_Altagracia">Prov!$C$65:$C$66</definedName>
    <definedName name="La_Romana">Prov!$C$67:$C$69</definedName>
    <definedName name="La_Vega">Prov!$C$70:$C$73</definedName>
    <definedName name="Le.1">Obj!$D$122:$D$124</definedName>
    <definedName name="Le.2">Obj!$D$125:$D$127</definedName>
    <definedName name="Le.3">Obj!$D$128:$D$134</definedName>
    <definedName name="Le.4">Obj!$D$134</definedName>
    <definedName name="ls_ComprayAlquiler">Catalogo!$G$34:$G$42</definedName>
    <definedName name="ls_Departamento">Catalogo!$D$37:$D$97</definedName>
    <definedName name="Ls_DepartamentosSRS">Catalogo!$G$170:$G$182</definedName>
    <definedName name="Ls_DependenciasSRS">Catalogo!$B$137:$B$142</definedName>
    <definedName name="ls_Direccion">Catalogo!$D$33:$D$34</definedName>
    <definedName name="Ls_DivisionesSRS">Catalogo!$E$145:$E$161</definedName>
    <definedName name="ls_ejes_estrategicos">tbl_ejes_estrategicos[Ejes Estratégicos]</definedName>
    <definedName name="Ls_Estructura">Catalogo!$B$24:$B$29</definedName>
    <definedName name="Ls_GerenciasSRS">Catalogo!$E$164:$E$166</definedName>
    <definedName name="Ls_Medio_Verificacion">Catalogo!$B$188:$B$207</definedName>
    <definedName name="Ls_ObjEstrategico">Obj!$G$6:$G$21</definedName>
    <definedName name="Ls_Oficina">Catalogo!$D$127:$D$130</definedName>
    <definedName name="Ls_OficinasSRS">Catalogo!$E$179:$E$181</definedName>
    <definedName name="ls_Regiones">Catalogo!$B$10:$B$20</definedName>
    <definedName name="ls_SubDireccion">Catalogo!$D$100:$D$120</definedName>
    <definedName name="ls_TiposAcciones">Catalogo!$G$11:$G$14</definedName>
    <definedName name="ls_UnidadesSRS">Catalogo!$B$145:$B$173</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Insumos!$C$526:$C$528</definedName>
    <definedName name="lsEventosGenerales">Insumos!$C$139:$C$141</definedName>
    <definedName name="lsFuentesFinanciamiento">LSIns!$F$5:$F$8</definedName>
    <definedName name="lsGasoil">Insumos!$C$142:$C$149</definedName>
    <definedName name="lsHerramientasMenores">Insumos!$C$150:$C$179</definedName>
    <definedName name="lsImpresionyEncuadernacion">Insumos!$C$180</definedName>
    <definedName name="lsInsumos">LSIns!$B$5:$B$45</definedName>
    <definedName name="lsInsumosEquipos">LSIns!$F$16:$F$31</definedName>
    <definedName name="lsLlantasyNeumaticos">Insumos!$C$181:$C$188</definedName>
    <definedName name="lsMantenimiento">Insumos!$C$189:$C$202</definedName>
    <definedName name="lsMantenimientoyReparacion">Catalogo!$G$28:$G$31</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Catalogo!$D$11:$D$16</definedName>
    <definedName name="lsTipoIntervencion">Catalogo!$G$20:$G$25</definedName>
    <definedName name="lsUtilesdeCocina">Insumos!$C$335:$C$346</definedName>
    <definedName name="lsUtilesdeOficina">Insumos!$C$347:$C$475</definedName>
    <definedName name="lsUtilesMenoresMQ">Insumos!$C$476:$C$513</definedName>
    <definedName name="lsViaticosDP">Insumos!$C$514:$C$520</definedName>
    <definedName name="Maria_Trinidad_Sanchez">Prov!$C$74:$C$77</definedName>
    <definedName name="María_Trinidad_Sánchez">Prov!$C$74:$C$77</definedName>
    <definedName name="Monsenor_Nouel">Prov!$C$78:$C$80</definedName>
    <definedName name="Monseñor_Nouel">Prov!$C$78:$C$80</definedName>
    <definedName name="Monte_Plata">Prov!$C$87:$C$91</definedName>
    <definedName name="Montecristi">Prov!$C$81:$C$86</definedName>
    <definedName name="Obj1.1">Obj!$F$57:$F$60</definedName>
    <definedName name="Obj1.10">Obj!#REF!</definedName>
    <definedName name="Obj1.2">Obj!$F$61:$F$65</definedName>
    <definedName name="Obj1.3">Obj!$F$66:$F$69</definedName>
    <definedName name="Obj1.4">Obj!#REF!</definedName>
    <definedName name="Obj1.5">Obj!#REF!</definedName>
    <definedName name="Obj1.6">Obj!#REF!</definedName>
    <definedName name="Obj1.7">Obj!#REF!</definedName>
    <definedName name="Obj1.8">Obj!#REF!</definedName>
    <definedName name="Obj1.9">Obj!#REF!</definedName>
    <definedName name="Obj2.1">Obj!$F$70</definedName>
    <definedName name="Obj2.2">Obj!$F$71:$F$72</definedName>
    <definedName name="Obj2.3">Obj!$F$73</definedName>
    <definedName name="Obj3.1">Obj!$F$74</definedName>
    <definedName name="Obj3.2">Obj!$F$75</definedName>
    <definedName name="Obj3.3">Obj!$F$76</definedName>
    <definedName name="Obj3.4">Obj!$F$77</definedName>
    <definedName name="Obj3.5">Obj!$F$78</definedName>
    <definedName name="Obj3.6">Obj!$F$79</definedName>
    <definedName name="Obj3.7">Obj!$F$80</definedName>
    <definedName name="Pedernales">Prov!$C$92:$C$93</definedName>
    <definedName name="Peravia">Prov!$C$94:$C$95</definedName>
    <definedName name="Periodo_POA">Catalogo!$B$3:$B$6</definedName>
    <definedName name="Productos">'Formulario PPGR1'!$J$9:$J$134</definedName>
    <definedName name="Provincias">Prov!$F$2:$F$33</definedName>
    <definedName name="Puerto_Plata">Prov!$C$96:$C$104</definedName>
    <definedName name="q">'[1]Formulario PPGR2'!$H$9:$H$534</definedName>
    <definedName name="Samana">Prov!$C$105:$C$107</definedName>
    <definedName name="Samaná">Prov!$C$105:$C$107</definedName>
    <definedName name="San_Cristobal">Prov!$C$108:$C$115</definedName>
    <definedName name="San_Cristóbal">Prov!$C$108:$C$115</definedName>
    <definedName name="San_Jose_de_Ocoa">Prov!$C$116:$C$118</definedName>
    <definedName name="San_José_de_Ocoa">Prov!$C$116:$C$118</definedName>
    <definedName name="San_Juan">Prov!$C$119:$C$124</definedName>
    <definedName name="San_Pedro_de_Macoris">Prov!$C$125:$C$130</definedName>
    <definedName name="San_Pedro_de_Macorís">Prov!$C$125:$C$130</definedName>
    <definedName name="Sanchez_Ramirez">Prov!$C$131:$C$134</definedName>
    <definedName name="Sánchez_Ramírez">Prov!$C$131:$C$134</definedName>
    <definedName name="Santiago">Prov!$C$135:$C$143</definedName>
    <definedName name="Santiago_Rodriguez">Prov!$C$144:$C$146</definedName>
    <definedName name="Santiago_Rodríguez">Prov!$C$144:$C$146</definedName>
    <definedName name="Santo_Domingo">Prov!$C$147:$C$153</definedName>
    <definedName name="Valverde">Prov!$C$154:$C$156</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6" name="Tabla6" connection="WorksheetConnection_Plantilla POA DCSNS y SRS 25112024.xlsx!Tabla6"/>
          <x15:modelTable id="Tabla8" name="Tabla8" connection="WorksheetConnection_Plantilla POA DCSNS y SRS 25112024.xlsx!Tabla8"/>
        </x15:modelTables>
        <x15:modelRelationships>
          <x15:modelRelationship fromTable="Tabla8" fromColumn="# Obj." toTable="Tabla6" toColumn="Resultados Esperados"/>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9" i="12" l="1"/>
  <c r="V10" i="12"/>
  <c r="V11" i="12"/>
  <c r="V12" i="12"/>
  <c r="V13" i="12"/>
  <c r="V14" i="12"/>
  <c r="V15" i="12"/>
  <c r="V16" i="12"/>
  <c r="V17" i="12"/>
  <c r="V18" i="12"/>
  <c r="V19" i="12"/>
  <c r="V20" i="12"/>
  <c r="V21" i="12"/>
  <c r="V22" i="12"/>
  <c r="V23" i="12"/>
  <c r="V24" i="12"/>
  <c r="V25" i="12"/>
  <c r="V26" i="12"/>
  <c r="V27" i="12"/>
  <c r="V28" i="12"/>
  <c r="V29" i="12"/>
  <c r="V30" i="12"/>
  <c r="V31" i="12"/>
  <c r="V32" i="12"/>
  <c r="V33" i="12"/>
  <c r="V34" i="12"/>
  <c r="V35" i="12"/>
  <c r="V36" i="12"/>
  <c r="V37" i="12"/>
  <c r="V38" i="12"/>
  <c r="V39" i="12"/>
  <c r="V40" i="12"/>
  <c r="V41" i="12"/>
  <c r="V42" i="12"/>
  <c r="V43" i="12"/>
  <c r="V44" i="12"/>
  <c r="V45" i="12"/>
  <c r="V46" i="12"/>
  <c r="V47" i="12"/>
  <c r="V48" i="12"/>
  <c r="V49" i="12"/>
  <c r="V50" i="12"/>
  <c r="V51" i="12"/>
  <c r="V52" i="12"/>
  <c r="V53" i="12"/>
  <c r="V54" i="12"/>
  <c r="V55" i="12"/>
  <c r="V56" i="12"/>
  <c r="V57" i="12"/>
  <c r="V58" i="12"/>
  <c r="V59" i="12"/>
  <c r="V60" i="12"/>
  <c r="V61" i="12"/>
  <c r="V62" i="12"/>
  <c r="V63" i="12"/>
  <c r="V64" i="12"/>
  <c r="V65" i="12"/>
  <c r="V66" i="12"/>
  <c r="V67" i="12"/>
  <c r="V68" i="12"/>
  <c r="V69" i="12"/>
  <c r="V70" i="12"/>
  <c r="V71" i="12"/>
  <c r="V72" i="12"/>
  <c r="V73" i="12"/>
  <c r="V74" i="12"/>
  <c r="V75" i="12"/>
  <c r="V76" i="12"/>
  <c r="V77" i="12"/>
  <c r="V78" i="12"/>
  <c r="V79" i="12"/>
  <c r="V80" i="12"/>
  <c r="V81" i="12"/>
  <c r="V82" i="12"/>
  <c r="V83" i="12"/>
  <c r="V84" i="12"/>
  <c r="V85" i="12"/>
  <c r="V86" i="12"/>
  <c r="V87" i="12"/>
  <c r="V88" i="12"/>
  <c r="V89" i="12"/>
  <c r="V90" i="12"/>
  <c r="V91" i="12"/>
  <c r="V92" i="12"/>
  <c r="V93" i="12"/>
  <c r="V94" i="12"/>
  <c r="V95" i="12"/>
  <c r="V96" i="12"/>
  <c r="V97" i="12"/>
  <c r="V98" i="12"/>
  <c r="V99" i="12"/>
  <c r="V100" i="12"/>
  <c r="V101" i="12"/>
  <c r="V102" i="12"/>
  <c r="V103" i="12"/>
  <c r="V104" i="12"/>
  <c r="V105" i="12"/>
  <c r="V106" i="12"/>
  <c r="V107" i="12"/>
  <c r="V108" i="12"/>
  <c r="V109" i="12"/>
  <c r="V110" i="12"/>
  <c r="V111" i="12"/>
  <c r="V112" i="12"/>
  <c r="V113" i="12"/>
  <c r="V114" i="12"/>
  <c r="V115" i="12"/>
  <c r="V116" i="12"/>
  <c r="V117" i="12"/>
  <c r="V118" i="12"/>
  <c r="V119" i="12"/>
  <c r="V120" i="12"/>
  <c r="V121" i="12"/>
  <c r="V122" i="12"/>
  <c r="V123" i="12"/>
  <c r="V124" i="12"/>
  <c r="V125" i="12"/>
  <c r="V126" i="12"/>
  <c r="V127" i="12"/>
  <c r="V128" i="12"/>
  <c r="V129" i="12"/>
  <c r="V130" i="12"/>
  <c r="V131" i="12"/>
  <c r="V132" i="12"/>
  <c r="V133" i="12"/>
  <c r="V134" i="12"/>
  <c r="V135" i="12"/>
  <c r="V136" i="12"/>
  <c r="V137" i="12"/>
  <c r="V138" i="12"/>
  <c r="V139" i="12"/>
  <c r="V140" i="12"/>
  <c r="V141" i="12"/>
  <c r="V142" i="12"/>
  <c r="V143" i="12"/>
  <c r="V144" i="12"/>
  <c r="V145" i="12"/>
  <c r="V146" i="12"/>
  <c r="V147" i="12"/>
  <c r="V148" i="12"/>
  <c r="V149" i="12"/>
  <c r="V150" i="12"/>
  <c r="V151" i="12"/>
  <c r="V152" i="12"/>
  <c r="V153" i="12"/>
  <c r="V154" i="12"/>
  <c r="V155" i="12"/>
  <c r="V156" i="12"/>
  <c r="V157" i="12"/>
  <c r="V158" i="12"/>
  <c r="V159" i="12"/>
  <c r="V160" i="12"/>
  <c r="V161" i="12"/>
  <c r="V162" i="12"/>
  <c r="V163" i="12"/>
  <c r="V164" i="12"/>
  <c r="V165" i="12"/>
  <c r="V166" i="12"/>
  <c r="V167" i="12"/>
  <c r="V168" i="12"/>
  <c r="V169" i="12"/>
  <c r="V170" i="12"/>
  <c r="V171" i="12"/>
  <c r="V172" i="12"/>
  <c r="V173" i="12"/>
  <c r="V174" i="12"/>
  <c r="V175" i="12"/>
  <c r="V176" i="12"/>
  <c r="V177" i="12"/>
  <c r="V178" i="12"/>
  <c r="V179" i="12"/>
  <c r="V180" i="12"/>
  <c r="V181" i="12"/>
  <c r="V182" i="12"/>
  <c r="V183" i="12"/>
  <c r="V184" i="12"/>
  <c r="V185" i="12"/>
  <c r="V186" i="12"/>
  <c r="V187" i="12"/>
  <c r="V188" i="12"/>
  <c r="V189" i="12"/>
  <c r="V190" i="12"/>
  <c r="V191" i="12"/>
  <c r="V192" i="12"/>
  <c r="V193" i="12"/>
  <c r="V194" i="12"/>
  <c r="V195" i="12"/>
  <c r="V196" i="12"/>
  <c r="V197" i="12"/>
  <c r="V198" i="12"/>
  <c r="V199" i="12"/>
  <c r="V200" i="12"/>
  <c r="V201" i="12"/>
  <c r="V202" i="12"/>
  <c r="V203" i="12"/>
  <c r="V204" i="12"/>
  <c r="V205" i="12"/>
  <c r="V206" i="12"/>
  <c r="V207" i="12"/>
  <c r="V208" i="12"/>
  <c r="V209" i="12"/>
  <c r="V210" i="12"/>
  <c r="V211" i="12"/>
  <c r="V212" i="12"/>
  <c r="V213" i="12"/>
  <c r="V214" i="12"/>
  <c r="V215" i="12"/>
  <c r="V216" i="12"/>
  <c r="V217" i="12"/>
  <c r="V218" i="12"/>
  <c r="V219" i="12"/>
  <c r="V220" i="12"/>
  <c r="V221" i="12"/>
  <c r="V222" i="12"/>
  <c r="V223" i="12"/>
  <c r="V224" i="12"/>
  <c r="V225" i="12"/>
  <c r="V226" i="12"/>
  <c r="V227" i="12"/>
  <c r="V228" i="12"/>
  <c r="V229" i="12"/>
  <c r="V230" i="12"/>
  <c r="V231" i="12"/>
  <c r="V232" i="12"/>
  <c r="V233" i="12"/>
  <c r="V234" i="12"/>
  <c r="V235" i="12"/>
  <c r="V236" i="12"/>
  <c r="V237" i="12"/>
  <c r="V238" i="12"/>
  <c r="V239" i="12"/>
  <c r="V240" i="12"/>
  <c r="V241" i="12"/>
  <c r="V242" i="12"/>
  <c r="V243" i="12"/>
  <c r="V244" i="12"/>
  <c r="V245" i="12"/>
  <c r="V246" i="12"/>
  <c r="V247" i="12"/>
  <c r="V248" i="12"/>
  <c r="V249" i="12"/>
  <c r="V250" i="12"/>
  <c r="V251" i="12"/>
  <c r="V252" i="12"/>
  <c r="V253" i="12"/>
  <c r="V254" i="12"/>
  <c r="V255" i="12"/>
  <c r="V256" i="12"/>
  <c r="V257" i="12"/>
  <c r="V258" i="12"/>
  <c r="V259" i="12"/>
  <c r="V260" i="12"/>
  <c r="V261" i="12"/>
  <c r="V262" i="12"/>
  <c r="V263" i="12"/>
  <c r="V264" i="12"/>
  <c r="V265" i="12"/>
  <c r="V266" i="12"/>
  <c r="V267" i="12"/>
  <c r="V268" i="12"/>
  <c r="V269" i="12"/>
  <c r="V270" i="12"/>
  <c r="V271" i="12"/>
  <c r="V272" i="12"/>
  <c r="V273" i="12"/>
  <c r="V274" i="12"/>
  <c r="V275" i="12"/>
  <c r="V276" i="12"/>
  <c r="V277" i="12"/>
  <c r="V278" i="12"/>
  <c r="V279" i="12"/>
  <c r="V280" i="12"/>
  <c r="V281" i="12"/>
  <c r="V282" i="12"/>
  <c r="V283" i="12"/>
  <c r="V284" i="12"/>
  <c r="V285" i="12"/>
  <c r="V286" i="12"/>
  <c r="V287" i="12"/>
  <c r="V288" i="12"/>
  <c r="V289" i="12"/>
  <c r="V290" i="12"/>
  <c r="V291" i="12"/>
  <c r="V292" i="12"/>
  <c r="V293" i="12"/>
  <c r="V294" i="12"/>
  <c r="V295" i="12"/>
  <c r="V296" i="12"/>
  <c r="V297" i="12"/>
  <c r="V298" i="12"/>
  <c r="V299" i="12"/>
  <c r="V300" i="12"/>
  <c r="V301" i="12"/>
  <c r="V302" i="12"/>
  <c r="V303" i="12"/>
  <c r="V304" i="12"/>
  <c r="V305" i="12"/>
  <c r="V306" i="12"/>
  <c r="V307" i="12"/>
  <c r="V308" i="12"/>
  <c r="V309" i="12"/>
  <c r="V310" i="12"/>
  <c r="V311" i="12"/>
  <c r="V312" i="12"/>
  <c r="V313" i="12"/>
  <c r="V314" i="12"/>
  <c r="V315" i="12"/>
  <c r="V316" i="12"/>
  <c r="V317" i="12"/>
  <c r="V318" i="12"/>
  <c r="V319" i="12"/>
  <c r="V320" i="12"/>
  <c r="V321" i="12"/>
  <c r="V322" i="12"/>
  <c r="V323" i="12"/>
  <c r="V324" i="12"/>
  <c r="V325" i="12"/>
  <c r="V326" i="12"/>
  <c r="V327" i="12"/>
  <c r="V328" i="12"/>
  <c r="V329" i="12"/>
  <c r="V330" i="12"/>
  <c r="V331" i="12"/>
  <c r="V332" i="12"/>
  <c r="V333" i="12"/>
  <c r="V334" i="12"/>
  <c r="V335" i="12"/>
  <c r="V336" i="12"/>
  <c r="V337" i="12"/>
  <c r="V338" i="12"/>
  <c r="V339" i="12"/>
  <c r="V340" i="12"/>
  <c r="V341" i="12"/>
  <c r="V342" i="12"/>
  <c r="V343" i="12"/>
  <c r="V344" i="12"/>
  <c r="V345" i="12"/>
  <c r="V346" i="12"/>
  <c r="V347" i="12"/>
  <c r="V348" i="12"/>
  <c r="V349" i="12"/>
  <c r="V350" i="12"/>
  <c r="V351" i="12"/>
  <c r="V352" i="12"/>
  <c r="V353" i="12"/>
  <c r="V354" i="12"/>
  <c r="V355" i="12"/>
  <c r="V356" i="12"/>
  <c r="V357" i="12"/>
  <c r="V358" i="12"/>
  <c r="V359" i="12"/>
  <c r="V360" i="12"/>
  <c r="V361" i="12"/>
  <c r="V362" i="12"/>
  <c r="V363" i="12"/>
  <c r="V364" i="12"/>
  <c r="V365" i="12"/>
  <c r="V366" i="12"/>
  <c r="V367" i="12"/>
  <c r="V368" i="12"/>
  <c r="V369" i="12"/>
  <c r="V370" i="12"/>
  <c r="V371" i="12"/>
  <c r="V372" i="12"/>
  <c r="V373" i="12"/>
  <c r="V374" i="12"/>
  <c r="V375" i="12"/>
  <c r="V376" i="12"/>
  <c r="V377" i="12"/>
  <c r="V378" i="12"/>
  <c r="V379" i="12"/>
  <c r="V380" i="12"/>
  <c r="V381" i="12"/>
  <c r="V382" i="12"/>
  <c r="V383" i="12"/>
  <c r="V384" i="12"/>
  <c r="V385" i="12"/>
  <c r="V386" i="12"/>
  <c r="V387" i="12"/>
  <c r="V388" i="12"/>
  <c r="V389" i="12"/>
  <c r="V390" i="12"/>
  <c r="V391" i="12"/>
  <c r="V392" i="12"/>
  <c r="V393" i="12"/>
  <c r="V394" i="12"/>
  <c r="V395" i="12"/>
  <c r="V396" i="12"/>
  <c r="V397" i="12"/>
  <c r="V398" i="12"/>
  <c r="V399" i="12"/>
  <c r="V400" i="12"/>
  <c r="V401" i="12"/>
  <c r="V402" i="12"/>
  <c r="V403" i="12"/>
  <c r="V404" i="12"/>
  <c r="V405" i="12"/>
  <c r="V406" i="12"/>
  <c r="V407" i="12"/>
  <c r="V408" i="12"/>
  <c r="V409" i="12"/>
  <c r="V410" i="12"/>
  <c r="V411" i="12"/>
  <c r="V412" i="12"/>
  <c r="V413" i="12"/>
  <c r="V414" i="12"/>
  <c r="V415" i="12"/>
  <c r="V416" i="12"/>
  <c r="V417" i="12"/>
  <c r="V418" i="12"/>
  <c r="V419" i="12"/>
  <c r="V420" i="12"/>
  <c r="V421" i="12"/>
  <c r="V422" i="12"/>
  <c r="V423" i="12"/>
  <c r="V424" i="12"/>
  <c r="V425" i="12"/>
  <c r="V426" i="12"/>
  <c r="V427" i="12"/>
  <c r="V428" i="12"/>
  <c r="V429" i="12"/>
  <c r="V430" i="12"/>
  <c r="V431" i="12"/>
  <c r="V432" i="12"/>
  <c r="V433" i="12"/>
  <c r="V434" i="12"/>
  <c r="V435" i="12"/>
  <c r="V436" i="12"/>
  <c r="V437" i="12"/>
  <c r="V438" i="12"/>
  <c r="V439" i="12"/>
  <c r="V440" i="12"/>
  <c r="V441" i="12"/>
  <c r="V442" i="12"/>
  <c r="V443" i="12"/>
  <c r="V444" i="12"/>
  <c r="V445" i="12"/>
  <c r="V446" i="12"/>
  <c r="V447" i="12"/>
  <c r="V448" i="12"/>
  <c r="V449" i="12"/>
  <c r="V450" i="12"/>
  <c r="V451" i="12"/>
  <c r="V452" i="12"/>
  <c r="V453" i="12"/>
  <c r="V454" i="12"/>
  <c r="V455" i="12"/>
  <c r="V456" i="12"/>
  <c r="V457" i="12"/>
  <c r="V458" i="12"/>
  <c r="V459" i="12"/>
  <c r="V460" i="12"/>
  <c r="V461" i="12"/>
  <c r="V462" i="12"/>
  <c r="V463" i="12"/>
  <c r="V464" i="12"/>
  <c r="V465" i="12"/>
  <c r="V466" i="12"/>
  <c r="V467" i="12"/>
  <c r="V468" i="12"/>
  <c r="V469" i="12"/>
  <c r="V470" i="12"/>
  <c r="V471" i="12"/>
  <c r="V472" i="12"/>
  <c r="V473" i="12"/>
  <c r="V474" i="12"/>
  <c r="V475" i="12"/>
  <c r="V476" i="12"/>
  <c r="V477" i="12"/>
  <c r="V478" i="12"/>
  <c r="V479" i="12"/>
  <c r="V480" i="12"/>
  <c r="V481" i="12"/>
  <c r="V482" i="12"/>
  <c r="V483" i="12"/>
  <c r="V484" i="12"/>
  <c r="V485" i="12"/>
  <c r="V486" i="12"/>
  <c r="V487" i="12"/>
  <c r="V488" i="12"/>
  <c r="V489" i="12"/>
  <c r="V490" i="12"/>
  <c r="V491" i="12"/>
  <c r="V492" i="12"/>
  <c r="V493" i="12"/>
  <c r="V494" i="12"/>
  <c r="V495" i="12"/>
  <c r="V496" i="12"/>
  <c r="V497" i="12"/>
  <c r="V498" i="12"/>
  <c r="V499" i="12"/>
  <c r="V500" i="12"/>
  <c r="V501" i="12"/>
  <c r="V502" i="12"/>
  <c r="V503" i="12"/>
  <c r="V504" i="12"/>
  <c r="V505" i="12"/>
  <c r="V506" i="12"/>
  <c r="V507" i="12"/>
  <c r="V508" i="12"/>
  <c r="V509" i="12"/>
  <c r="V510" i="12"/>
  <c r="V511" i="12"/>
  <c r="V512" i="12"/>
  <c r="V513" i="12"/>
  <c r="V514" i="12"/>
  <c r="V515" i="12"/>
  <c r="V516" i="12"/>
  <c r="V517" i="12"/>
  <c r="V518" i="12"/>
  <c r="V519" i="12"/>
  <c r="V520" i="12"/>
  <c r="V521" i="12"/>
  <c r="V522" i="12"/>
  <c r="V523" i="12"/>
  <c r="V524" i="12"/>
  <c r="V525" i="12"/>
  <c r="V526" i="12"/>
  <c r="V527" i="12"/>
  <c r="V528" i="12"/>
  <c r="V529" i="12"/>
  <c r="V530" i="12"/>
  <c r="V531" i="12"/>
  <c r="V532" i="12"/>
  <c r="V533" i="12"/>
  <c r="V534" i="12"/>
  <c r="V535" i="12"/>
  <c r="V536" i="12"/>
  <c r="B535" i="12" l="1"/>
  <c r="D535" i="12"/>
  <c r="E535" i="12"/>
  <c r="F535" i="12"/>
  <c r="I700" i="10"/>
  <c r="I622" i="10"/>
  <c r="I42" i="10"/>
  <c r="I46" i="10"/>
  <c r="I57" i="10"/>
  <c r="I60" i="10"/>
  <c r="I68" i="10"/>
  <c r="I72" i="10"/>
  <c r="I10" i="10"/>
  <c r="I11" i="10"/>
  <c r="I12" i="10"/>
  <c r="I14" i="10"/>
  <c r="I15" i="10"/>
  <c r="I16" i="10"/>
  <c r="I19" i="10"/>
  <c r="I20" i="10"/>
  <c r="I21" i="10"/>
  <c r="I23" i="10"/>
  <c r="I24" i="10"/>
  <c r="I25" i="10"/>
  <c r="I27" i="10"/>
  <c r="I28" i="10"/>
  <c r="I29" i="10"/>
  <c r="I30" i="10"/>
  <c r="I32" i="10"/>
  <c r="I33" i="10"/>
  <c r="I34" i="10"/>
  <c r="I35" i="10"/>
  <c r="I37" i="10"/>
  <c r="I38" i="10"/>
  <c r="I39" i="10"/>
  <c r="I40" i="10"/>
  <c r="I43" i="10"/>
  <c r="I44" i="10"/>
  <c r="I47" i="10"/>
  <c r="I48" i="10"/>
  <c r="I50" i="10"/>
  <c r="I53" i="10"/>
  <c r="I54" i="10"/>
  <c r="I56" i="10"/>
  <c r="I58" i="10"/>
  <c r="I61" i="10"/>
  <c r="I62" i="10"/>
  <c r="I67" i="10"/>
  <c r="I69" i="10"/>
  <c r="I73" i="10"/>
  <c r="I74" i="10"/>
  <c r="I78" i="10"/>
  <c r="I79" i="10"/>
  <c r="I80" i="10"/>
  <c r="I84" i="10"/>
  <c r="I85" i="10"/>
  <c r="I86" i="10"/>
  <c r="I88" i="10"/>
  <c r="I89" i="10"/>
  <c r="I92" i="10"/>
  <c r="I93" i="10"/>
  <c r="I94" i="10"/>
  <c r="I95" i="10"/>
  <c r="I96" i="10"/>
  <c r="I97" i="10"/>
  <c r="I98" i="10"/>
  <c r="I99" i="10"/>
  <c r="I100" i="10"/>
  <c r="I102" i="10"/>
  <c r="I103" i="10"/>
  <c r="I104" i="10"/>
  <c r="I105" i="10"/>
  <c r="I107" i="10"/>
  <c r="I108" i="10"/>
  <c r="I110" i="10"/>
  <c r="I111" i="10"/>
  <c r="I113" i="10"/>
  <c r="I114" i="10"/>
  <c r="I116"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1" i="10"/>
  <c r="I142" i="10"/>
  <c r="I143" i="10"/>
  <c r="I145" i="10"/>
  <c r="I146" i="10"/>
  <c r="I147" i="10"/>
  <c r="I149" i="10"/>
  <c r="I150" i="10"/>
  <c r="I151" i="10"/>
  <c r="I153" i="10"/>
  <c r="I154" i="10"/>
  <c r="I156" i="10"/>
  <c r="I157" i="10"/>
  <c r="I158" i="10"/>
  <c r="I160" i="10"/>
  <c r="I161" i="10"/>
  <c r="I163" i="10"/>
  <c r="I164" i="10"/>
  <c r="I165" i="10"/>
  <c r="I167" i="10"/>
  <c r="I168" i="10"/>
  <c r="I169" i="10"/>
  <c r="I171" i="10"/>
  <c r="I172" i="10"/>
  <c r="I173" i="10"/>
  <c r="I175" i="10"/>
  <c r="I176" i="10"/>
  <c r="I177" i="10"/>
  <c r="I178" i="10"/>
  <c r="I179" i="10"/>
  <c r="I180" i="10"/>
  <c r="I182" i="10"/>
  <c r="I183" i="10"/>
  <c r="I184" i="10"/>
  <c r="I186" i="10"/>
  <c r="I187" i="10"/>
  <c r="I188" i="10"/>
  <c r="I189" i="10"/>
  <c r="I190" i="10"/>
  <c r="I191" i="10"/>
  <c r="I193" i="10"/>
  <c r="I194" i="10"/>
  <c r="I195" i="10"/>
  <c r="I196" i="10"/>
  <c r="I198" i="10"/>
  <c r="I199" i="10"/>
  <c r="I200" i="10"/>
  <c r="I201" i="10"/>
  <c r="I203" i="10"/>
  <c r="I204" i="10"/>
  <c r="I205" i="10"/>
  <c r="I206" i="10"/>
  <c r="I208" i="10"/>
  <c r="I209" i="10"/>
  <c r="I210" i="10"/>
  <c r="I211" i="10"/>
  <c r="I212" i="10"/>
  <c r="I213" i="10"/>
  <c r="I214" i="10"/>
  <c r="I216" i="10"/>
  <c r="I217" i="10"/>
  <c r="I218" i="10"/>
  <c r="I219" i="10"/>
  <c r="I221" i="10"/>
  <c r="I222" i="10"/>
  <c r="I223" i="10"/>
  <c r="I224" i="10"/>
  <c r="I226" i="10"/>
  <c r="I227" i="10"/>
  <c r="I228" i="10"/>
  <c r="I229" i="10"/>
  <c r="I231" i="10"/>
  <c r="I232" i="10"/>
  <c r="I233" i="10"/>
  <c r="I234" i="10"/>
  <c r="I236" i="10"/>
  <c r="I237" i="10"/>
  <c r="I238" i="10"/>
  <c r="I239" i="10"/>
  <c r="I241" i="10"/>
  <c r="I242" i="10"/>
  <c r="I244" i="10"/>
  <c r="I245" i="10"/>
  <c r="I246" i="10"/>
  <c r="I247" i="10"/>
  <c r="I249" i="10"/>
  <c r="I251" i="10"/>
  <c r="I253" i="10"/>
  <c r="I254" i="10"/>
  <c r="I255" i="10"/>
  <c r="I256" i="10"/>
  <c r="I261" i="10"/>
  <c r="I263" i="10"/>
  <c r="I264" i="10"/>
  <c r="I265" i="10"/>
  <c r="I267" i="10"/>
  <c r="I269" i="10"/>
  <c r="I270" i="10"/>
  <c r="I272" i="10"/>
  <c r="I274" i="10"/>
  <c r="I276" i="10"/>
  <c r="I278" i="10"/>
  <c r="I280" i="10"/>
  <c r="I283" i="10"/>
  <c r="I284" i="10"/>
  <c r="I286" i="10"/>
  <c r="I287" i="10"/>
  <c r="I289" i="10"/>
  <c r="I290" i="10"/>
  <c r="I291" i="10"/>
  <c r="I292" i="10"/>
  <c r="I294" i="10"/>
  <c r="I295" i="10"/>
  <c r="I296" i="10"/>
  <c r="I297" i="10"/>
  <c r="I298" i="10"/>
  <c r="I300" i="10"/>
  <c r="I301" i="10"/>
  <c r="I303" i="10"/>
  <c r="I304" i="10"/>
  <c r="I305" i="10"/>
  <c r="I306" i="10"/>
  <c r="I307" i="10"/>
  <c r="I309" i="10"/>
  <c r="I310" i="10"/>
  <c r="I312" i="10"/>
  <c r="I313" i="10"/>
  <c r="I314" i="10"/>
  <c r="I315" i="10"/>
  <c r="I316" i="10"/>
  <c r="I317" i="10"/>
  <c r="I318" i="10"/>
  <c r="I320" i="10"/>
  <c r="I321" i="10"/>
  <c r="I322" i="10"/>
  <c r="I323" i="10"/>
  <c r="I325" i="10"/>
  <c r="I329" i="10"/>
  <c r="I330" i="10"/>
  <c r="I331" i="10"/>
  <c r="I333" i="10"/>
  <c r="I334" i="10"/>
  <c r="I335" i="10"/>
  <c r="I337" i="10"/>
  <c r="I338" i="10"/>
  <c r="I339" i="10"/>
  <c r="I340" i="10"/>
  <c r="I342" i="10"/>
  <c r="I344" i="10"/>
  <c r="I345" i="10"/>
  <c r="I347" i="10"/>
  <c r="I348" i="10"/>
  <c r="I350" i="10"/>
  <c r="I351" i="10"/>
  <c r="I352" i="10"/>
  <c r="I354" i="10"/>
  <c r="I356" i="10"/>
  <c r="I357" i="10"/>
  <c r="I358" i="10"/>
  <c r="I360" i="10"/>
  <c r="I362" i="10"/>
  <c r="I363" i="10"/>
  <c r="I364" i="10"/>
  <c r="I366" i="10"/>
  <c r="I367" i="10"/>
  <c r="I368" i="10"/>
  <c r="I370" i="10"/>
  <c r="I372" i="10"/>
  <c r="I374" i="10"/>
  <c r="I376" i="10"/>
  <c r="I377" i="10"/>
  <c r="I378" i="10"/>
  <c r="I380" i="10"/>
  <c r="I382" i="10"/>
  <c r="I384" i="10"/>
  <c r="I385" i="10"/>
  <c r="I387" i="10"/>
  <c r="I388" i="10"/>
  <c r="I390" i="10"/>
  <c r="I392" i="10"/>
  <c r="I393" i="10"/>
  <c r="I395" i="10"/>
  <c r="I397" i="10"/>
  <c r="I398" i="10"/>
  <c r="I400" i="10"/>
  <c r="I402" i="10"/>
  <c r="I403" i="10"/>
  <c r="I404" i="10"/>
  <c r="I406" i="10"/>
  <c r="I407" i="10"/>
  <c r="I408" i="10"/>
  <c r="I409" i="10"/>
  <c r="I411" i="10"/>
  <c r="I412" i="10"/>
  <c r="I413" i="10"/>
  <c r="I415" i="10"/>
  <c r="I416" i="10"/>
  <c r="I417" i="10"/>
  <c r="I419" i="10"/>
  <c r="I420" i="10"/>
  <c r="I421" i="10"/>
  <c r="I424" i="10"/>
  <c r="I425" i="10"/>
  <c r="I427" i="10"/>
  <c r="I429" i="10"/>
  <c r="I430" i="10"/>
  <c r="I431" i="10"/>
  <c r="I433" i="10"/>
  <c r="I434" i="10"/>
  <c r="I435" i="10"/>
  <c r="I437" i="10"/>
  <c r="I438" i="10"/>
  <c r="I440" i="10"/>
  <c r="I442" i="10"/>
  <c r="I443" i="10"/>
  <c r="I445" i="10"/>
  <c r="I446" i="10"/>
  <c r="I447" i="10"/>
  <c r="I449" i="10"/>
  <c r="I450" i="10"/>
  <c r="I451" i="10"/>
  <c r="I453" i="10"/>
  <c r="I454" i="10"/>
  <c r="I455" i="10"/>
  <c r="I456" i="10"/>
  <c r="I458" i="10"/>
  <c r="I459" i="10"/>
  <c r="I460" i="10"/>
  <c r="I462" i="10"/>
  <c r="I463" i="10"/>
  <c r="I465" i="10"/>
  <c r="I466" i="10"/>
  <c r="I467" i="10"/>
  <c r="I468" i="10"/>
  <c r="I469" i="10"/>
  <c r="I471" i="10"/>
  <c r="I472" i="10"/>
  <c r="I473" i="10"/>
  <c r="I475" i="10"/>
  <c r="I476" i="10"/>
  <c r="I477" i="10"/>
  <c r="I479" i="10"/>
  <c r="I480" i="10"/>
  <c r="I481" i="10"/>
  <c r="I483" i="10"/>
  <c r="I484" i="10"/>
  <c r="I486" i="10"/>
  <c r="I487" i="10"/>
  <c r="I488" i="10"/>
  <c r="I489" i="10"/>
  <c r="I491" i="10"/>
  <c r="I492" i="10"/>
  <c r="I494" i="10"/>
  <c r="I495" i="10"/>
  <c r="I497" i="10"/>
  <c r="I498" i="10"/>
  <c r="I499" i="10"/>
  <c r="I501" i="10"/>
  <c r="I502" i="10"/>
  <c r="I504" i="10"/>
  <c r="I505" i="10"/>
  <c r="I508" i="10"/>
  <c r="I509" i="10"/>
  <c r="I512" i="10"/>
  <c r="I513" i="10"/>
  <c r="I515" i="10"/>
  <c r="I516" i="10"/>
  <c r="I517" i="10"/>
  <c r="I521" i="10"/>
  <c r="I522" i="10"/>
  <c r="I524" i="10"/>
  <c r="I525" i="10"/>
  <c r="I527" i="10"/>
  <c r="I528" i="10"/>
  <c r="I530" i="10"/>
  <c r="I531" i="10"/>
  <c r="I533" i="10"/>
  <c r="I534" i="10"/>
  <c r="I537" i="10"/>
  <c r="I538" i="10"/>
  <c r="I540" i="10"/>
  <c r="I541" i="10"/>
  <c r="I543" i="10"/>
  <c r="I544" i="10"/>
  <c r="I546" i="10"/>
  <c r="I547" i="10"/>
  <c r="I549" i="10"/>
  <c r="I550" i="10"/>
  <c r="I551" i="10"/>
  <c r="I554" i="10"/>
  <c r="I555" i="10"/>
  <c r="I556" i="10"/>
  <c r="I558" i="10"/>
  <c r="I559" i="10"/>
  <c r="I562" i="10"/>
  <c r="I563" i="10"/>
  <c r="I567" i="10"/>
  <c r="I568" i="10"/>
  <c r="I570" i="10"/>
  <c r="I571" i="10"/>
  <c r="I573" i="10"/>
  <c r="I574" i="10"/>
  <c r="I576" i="10"/>
  <c r="I577" i="10"/>
  <c r="I579" i="10"/>
  <c r="I580" i="10"/>
  <c r="I581" i="10"/>
  <c r="I583" i="10"/>
  <c r="I584" i="10"/>
  <c r="I585" i="10"/>
  <c r="I587" i="10"/>
  <c r="I588" i="10"/>
  <c r="I590" i="10"/>
  <c r="I591" i="10"/>
  <c r="I593" i="10"/>
  <c r="I594" i="10"/>
  <c r="I596" i="10"/>
  <c r="I597" i="10"/>
  <c r="I598" i="10"/>
  <c r="I600" i="10"/>
  <c r="I601" i="10"/>
  <c r="I602" i="10"/>
  <c r="I607" i="10"/>
  <c r="I608" i="10"/>
  <c r="I609" i="10"/>
  <c r="I613" i="10"/>
  <c r="I614" i="10"/>
  <c r="I616" i="10"/>
  <c r="I617" i="10"/>
  <c r="I618" i="10"/>
  <c r="I619" i="10"/>
  <c r="I620" i="10"/>
  <c r="I621" i="10"/>
  <c r="I623" i="10"/>
  <c r="I625" i="10"/>
  <c r="I626" i="10"/>
  <c r="I627" i="10"/>
  <c r="I628" i="10"/>
  <c r="I630" i="10"/>
  <c r="I631" i="10"/>
  <c r="I632" i="10"/>
  <c r="I633" i="10"/>
  <c r="I634" i="10"/>
  <c r="I636" i="10"/>
  <c r="I637" i="10"/>
  <c r="I638" i="10"/>
  <c r="I640" i="10"/>
  <c r="I641" i="10"/>
  <c r="I642" i="10"/>
  <c r="I643" i="10"/>
  <c r="I646" i="10"/>
  <c r="I647" i="10"/>
  <c r="I648" i="10"/>
  <c r="I649" i="10"/>
  <c r="I650" i="10"/>
  <c r="I652" i="10"/>
  <c r="I653" i="10"/>
  <c r="I655" i="10"/>
  <c r="I656" i="10"/>
  <c r="I657" i="10"/>
  <c r="I659" i="10"/>
  <c r="I660" i="10"/>
  <c r="I661" i="10"/>
  <c r="I662" i="10"/>
  <c r="I663" i="10"/>
  <c r="I664" i="10"/>
  <c r="I665" i="10"/>
  <c r="I667" i="10"/>
  <c r="I668" i="10"/>
  <c r="I669" i="10"/>
  <c r="I670" i="10"/>
  <c r="I672" i="10"/>
  <c r="I673" i="10"/>
  <c r="I674" i="10"/>
  <c r="I675" i="10"/>
  <c r="I677" i="10"/>
  <c r="I678" i="10"/>
  <c r="I679" i="10"/>
  <c r="I680" i="10"/>
  <c r="I682" i="10"/>
  <c r="I683" i="10"/>
  <c r="I685" i="10"/>
  <c r="I686" i="10"/>
  <c r="I687" i="10"/>
  <c r="I688" i="10"/>
  <c r="I689" i="10"/>
  <c r="I690" i="10"/>
  <c r="I692" i="10"/>
  <c r="I693" i="10"/>
  <c r="I695" i="10"/>
  <c r="I696" i="10"/>
  <c r="I699" i="10"/>
  <c r="I701" i="10"/>
  <c r="I703" i="10"/>
  <c r="I704" i="10"/>
  <c r="I705" i="10"/>
  <c r="I707" i="10"/>
  <c r="I708" i="10"/>
  <c r="I709" i="10"/>
  <c r="I711" i="10"/>
  <c r="I712" i="10"/>
  <c r="I713" i="10"/>
  <c r="I715" i="10"/>
  <c r="I716" i="10"/>
  <c r="I717" i="10"/>
  <c r="I718" i="10"/>
  <c r="I719" i="10"/>
  <c r="I720" i="10"/>
  <c r="I721" i="10"/>
  <c r="I722" i="10"/>
  <c r="I723" i="10"/>
  <c r="I724" i="10"/>
  <c r="I725" i="10"/>
  <c r="I726" i="10"/>
  <c r="I727" i="10"/>
  <c r="I728" i="10"/>
  <c r="I729" i="10"/>
  <c r="I730" i="10"/>
  <c r="I731" i="10"/>
  <c r="I732" i="10"/>
  <c r="I733" i="10"/>
  <c r="I734" i="10"/>
  <c r="I735" i="10"/>
  <c r="I736" i="10"/>
  <c r="I737" i="10"/>
  <c r="I738" i="10"/>
  <c r="I739" i="10"/>
  <c r="I740" i="10"/>
  <c r="I741" i="10"/>
  <c r="I742" i="10"/>
  <c r="I743" i="10"/>
  <c r="I744" i="10"/>
  <c r="I745" i="10"/>
  <c r="I746" i="10"/>
  <c r="I747" i="10"/>
  <c r="I748" i="10"/>
  <c r="I749" i="10"/>
  <c r="I750" i="10"/>
  <c r="I751" i="10"/>
  <c r="I752" i="10"/>
  <c r="I753" i="10"/>
  <c r="I754" i="10"/>
  <c r="I755" i="10"/>
  <c r="I756" i="10"/>
  <c r="I757" i="10"/>
  <c r="I758" i="10"/>
  <c r="I759" i="10"/>
  <c r="I760" i="10"/>
  <c r="I761" i="10"/>
  <c r="I762" i="10"/>
  <c r="I763" i="10"/>
  <c r="I764" i="10"/>
  <c r="I765" i="10"/>
  <c r="I766" i="10"/>
  <c r="I767" i="10"/>
  <c r="I768" i="10"/>
  <c r="I769" i="10"/>
  <c r="I770" i="10"/>
  <c r="I771" i="10"/>
  <c r="I772" i="10"/>
  <c r="I773" i="10"/>
  <c r="I774" i="10"/>
  <c r="I775" i="10"/>
  <c r="I776" i="10"/>
  <c r="I777" i="10"/>
  <c r="I778" i="10"/>
  <c r="I779" i="10"/>
  <c r="I780" i="10"/>
  <c r="I781" i="10"/>
  <c r="I782" i="10"/>
  <c r="I783" i="10"/>
  <c r="I784" i="10"/>
  <c r="I785" i="10"/>
  <c r="I786" i="10"/>
  <c r="I787" i="10"/>
  <c r="I788" i="10"/>
  <c r="I789" i="10"/>
  <c r="I790" i="10"/>
  <c r="I791" i="10"/>
  <c r="I792" i="10"/>
  <c r="I793" i="10"/>
  <c r="I794" i="10"/>
  <c r="I795" i="10"/>
  <c r="I796" i="10"/>
  <c r="I797" i="10"/>
  <c r="I798" i="10"/>
  <c r="I799" i="10"/>
  <c r="I800" i="10"/>
  <c r="I801" i="10"/>
  <c r="I802" i="10"/>
  <c r="I803" i="10"/>
  <c r="I804" i="10"/>
  <c r="I805" i="10"/>
  <c r="I806" i="10"/>
  <c r="I807" i="10"/>
  <c r="I808" i="10"/>
  <c r="I809" i="10"/>
  <c r="I810" i="10"/>
  <c r="I811" i="10"/>
  <c r="I812" i="10"/>
  <c r="I813" i="10"/>
  <c r="I814" i="10"/>
  <c r="I815" i="10"/>
  <c r="I816" i="10"/>
  <c r="I817" i="10"/>
  <c r="I818" i="10"/>
  <c r="I819" i="10"/>
  <c r="I820" i="10"/>
  <c r="I821" i="10"/>
  <c r="I822" i="10"/>
  <c r="I823" i="10"/>
  <c r="I824" i="10"/>
  <c r="I825" i="10"/>
  <c r="I826" i="10"/>
  <c r="I827" i="10"/>
  <c r="I828" i="10"/>
  <c r="I829" i="10"/>
  <c r="I830" i="10"/>
  <c r="I831" i="10"/>
  <c r="I832" i="10"/>
  <c r="I833" i="10"/>
  <c r="I834" i="10"/>
  <c r="I835" i="10"/>
  <c r="I836" i="10"/>
  <c r="I837" i="10"/>
  <c r="I838" i="10"/>
  <c r="I839" i="10"/>
  <c r="I840" i="10"/>
  <c r="I841" i="10"/>
  <c r="I842" i="10"/>
  <c r="I843" i="10"/>
  <c r="I844" i="10"/>
  <c r="I845" i="10"/>
  <c r="I846" i="10"/>
  <c r="I847" i="10"/>
  <c r="I848" i="10"/>
  <c r="I849" i="10"/>
  <c r="I850" i="10"/>
  <c r="I851" i="10"/>
  <c r="I852" i="10"/>
  <c r="I853" i="10"/>
  <c r="I854" i="10"/>
  <c r="I855" i="10"/>
  <c r="I856" i="10"/>
  <c r="I857" i="10"/>
  <c r="I858" i="10"/>
  <c r="I859" i="10"/>
  <c r="I860" i="10"/>
  <c r="I861" i="10"/>
  <c r="I862" i="10"/>
  <c r="I863" i="10"/>
  <c r="I864" i="10"/>
  <c r="I865" i="10"/>
  <c r="I866" i="10"/>
  <c r="I867" i="10"/>
  <c r="I868" i="10"/>
  <c r="I869" i="10"/>
  <c r="I870" i="10"/>
  <c r="I871" i="10"/>
  <c r="I872" i="10"/>
  <c r="I873" i="10"/>
  <c r="I874" i="10"/>
  <c r="I875" i="10"/>
  <c r="I876" i="10"/>
  <c r="I877" i="10"/>
  <c r="I878" i="10"/>
  <c r="I879" i="10"/>
  <c r="I880" i="10"/>
  <c r="I881" i="10"/>
  <c r="I882" i="10"/>
  <c r="I883" i="10"/>
  <c r="I884" i="10"/>
  <c r="I885" i="10"/>
  <c r="I886" i="10"/>
  <c r="I887" i="10"/>
  <c r="I888" i="10"/>
  <c r="I889" i="10"/>
  <c r="I890" i="10"/>
  <c r="I891" i="10"/>
  <c r="I892" i="10"/>
  <c r="I893" i="10"/>
  <c r="I894" i="10"/>
  <c r="I895" i="10"/>
  <c r="I896" i="10"/>
  <c r="I897" i="10"/>
  <c r="I898" i="10"/>
  <c r="I899" i="10"/>
  <c r="I900" i="10"/>
  <c r="I901" i="10"/>
  <c r="I902" i="10"/>
  <c r="I903" i="10"/>
  <c r="I904" i="10"/>
  <c r="I905" i="10"/>
  <c r="I906" i="10"/>
  <c r="I907" i="10"/>
  <c r="I908" i="10"/>
  <c r="I909" i="10"/>
  <c r="I910" i="10"/>
  <c r="I911" i="10"/>
  <c r="I912" i="10"/>
  <c r="I913" i="10"/>
  <c r="I914" i="10"/>
  <c r="I915" i="10"/>
  <c r="I916" i="10"/>
  <c r="I917" i="10"/>
  <c r="I918" i="10"/>
  <c r="I919" i="10"/>
  <c r="I920" i="10"/>
  <c r="I921" i="10"/>
  <c r="I922" i="10"/>
  <c r="I923" i="10"/>
  <c r="I924" i="10"/>
  <c r="I925" i="10"/>
  <c r="I926" i="10"/>
  <c r="I927" i="10"/>
  <c r="I928" i="10"/>
  <c r="I929" i="10"/>
  <c r="I930" i="10"/>
  <c r="I931" i="10"/>
  <c r="I932" i="10"/>
  <c r="I933" i="10"/>
  <c r="I934" i="10"/>
  <c r="I935" i="10"/>
  <c r="I936" i="10"/>
  <c r="I937" i="10"/>
  <c r="I938" i="10"/>
  <c r="I939" i="10"/>
  <c r="I940" i="10"/>
  <c r="I941" i="10"/>
  <c r="I942" i="10"/>
  <c r="I943" i="10"/>
  <c r="I944" i="10"/>
  <c r="I945" i="10"/>
  <c r="I946" i="10"/>
  <c r="I947" i="10"/>
  <c r="I948" i="10"/>
  <c r="I949" i="10"/>
  <c r="I950" i="10"/>
  <c r="I951" i="10"/>
  <c r="I952" i="10"/>
  <c r="I953" i="10"/>
  <c r="I954" i="10"/>
  <c r="I955" i="10"/>
  <c r="I956" i="10"/>
  <c r="I957" i="10"/>
  <c r="I958" i="10"/>
  <c r="I959" i="10"/>
  <c r="I960" i="10"/>
  <c r="I961" i="10"/>
  <c r="I962" i="10"/>
  <c r="I963" i="10"/>
  <c r="I964" i="10"/>
  <c r="I965" i="10"/>
  <c r="I966" i="10"/>
  <c r="I967" i="10"/>
  <c r="I968" i="10"/>
  <c r="I969" i="10"/>
  <c r="I970" i="10"/>
  <c r="I971" i="10"/>
  <c r="I972" i="10"/>
  <c r="I973" i="10"/>
  <c r="I974" i="10"/>
  <c r="I975" i="10"/>
  <c r="I976" i="10"/>
  <c r="I977" i="10"/>
  <c r="I978" i="10"/>
  <c r="I979" i="10"/>
  <c r="I980" i="10"/>
  <c r="I981" i="10"/>
  <c r="I982" i="10"/>
  <c r="I983" i="10"/>
  <c r="I984" i="10"/>
  <c r="I985" i="10"/>
  <c r="I986" i="10"/>
  <c r="I987" i="10"/>
  <c r="I988" i="10"/>
  <c r="I989" i="10"/>
  <c r="I990" i="10"/>
  <c r="I991" i="10"/>
  <c r="I992" i="10"/>
  <c r="I993" i="10"/>
  <c r="I994" i="10"/>
  <c r="I995" i="10"/>
  <c r="I996" i="10"/>
  <c r="I997" i="10"/>
  <c r="I998" i="10"/>
  <c r="I999" i="10"/>
  <c r="I1000" i="10"/>
  <c r="I1001" i="10"/>
  <c r="I1002" i="10"/>
  <c r="I1003" i="10"/>
  <c r="I1004" i="10"/>
  <c r="I1005" i="10"/>
  <c r="I1006" i="10"/>
  <c r="I1007" i="10"/>
  <c r="I1008" i="10"/>
  <c r="I1009" i="10"/>
  <c r="I1010" i="10"/>
  <c r="I1011" i="10"/>
  <c r="I1012" i="10"/>
  <c r="I1013" i="10"/>
  <c r="I1014" i="10"/>
  <c r="I1015" i="10"/>
  <c r="I1016" i="10"/>
  <c r="I1017" i="10"/>
  <c r="I1018" i="10"/>
  <c r="I1019" i="10"/>
  <c r="I1020" i="10"/>
  <c r="I1021" i="10"/>
  <c r="I1022" i="10"/>
  <c r="I1023" i="10"/>
  <c r="I1024" i="10"/>
  <c r="I1025" i="10"/>
  <c r="I1026" i="10"/>
  <c r="I1027" i="10"/>
  <c r="I1028" i="10"/>
  <c r="I1029" i="10"/>
  <c r="I1030" i="10"/>
  <c r="I1031" i="10"/>
  <c r="I1032" i="10"/>
  <c r="I1033" i="10"/>
  <c r="I1034" i="10"/>
  <c r="I1035" i="10"/>
  <c r="I1036" i="10"/>
  <c r="I1037" i="10"/>
  <c r="I1038" i="10"/>
  <c r="I1039" i="10"/>
  <c r="I1040" i="10"/>
  <c r="I1041" i="10"/>
  <c r="I1042" i="10"/>
  <c r="I1043" i="10"/>
  <c r="I1044" i="10"/>
  <c r="I1045" i="10"/>
  <c r="I1046" i="10"/>
  <c r="I1047" i="10"/>
  <c r="I1048" i="10"/>
  <c r="I1049" i="10"/>
  <c r="I1050" i="10"/>
  <c r="I1051" i="10"/>
  <c r="I1052" i="10"/>
  <c r="I1053" i="10"/>
  <c r="I1054" i="10"/>
  <c r="I1055" i="10"/>
  <c r="I1056" i="10"/>
  <c r="I1057" i="10"/>
  <c r="I1058" i="10"/>
  <c r="I1059" i="10"/>
  <c r="I1060" i="10"/>
  <c r="I1061" i="10"/>
  <c r="I1062" i="10"/>
  <c r="I1063" i="10"/>
  <c r="I1064" i="10"/>
  <c r="I1065" i="10"/>
  <c r="I1066" i="10"/>
  <c r="I1067" i="10"/>
  <c r="I1068" i="10"/>
  <c r="I1069" i="10"/>
  <c r="I1070" i="10"/>
  <c r="I1071" i="10"/>
  <c r="I1072" i="10"/>
  <c r="I1073" i="10"/>
  <c r="I1074" i="10"/>
  <c r="I1075" i="10"/>
  <c r="I1076" i="10"/>
  <c r="I1077" i="10"/>
  <c r="I1078" i="10"/>
  <c r="I1079" i="10"/>
  <c r="I1080" i="10"/>
  <c r="I1081" i="10"/>
  <c r="I1082" i="10"/>
  <c r="I1083" i="10"/>
  <c r="I1084" i="10"/>
  <c r="I1085" i="10"/>
  <c r="I1086" i="10"/>
  <c r="I1087" i="10"/>
  <c r="I1088" i="10"/>
  <c r="I1089" i="10"/>
  <c r="I1090" i="10"/>
  <c r="I1091" i="10"/>
  <c r="I1092" i="10"/>
  <c r="I1093" i="10"/>
  <c r="I1094" i="10"/>
  <c r="I1095" i="10"/>
  <c r="I1096" i="10"/>
  <c r="I1097" i="10"/>
  <c r="I1098" i="10"/>
  <c r="I1099" i="10"/>
  <c r="I1100" i="10"/>
  <c r="I1101" i="10"/>
  <c r="I1102" i="10"/>
  <c r="I1103" i="10"/>
  <c r="I1104" i="10"/>
  <c r="I1105" i="10"/>
  <c r="I1106" i="10"/>
  <c r="I1107" i="10"/>
  <c r="I1108" i="10"/>
  <c r="I1109" i="10"/>
  <c r="I1110" i="10"/>
  <c r="I1111" i="10"/>
  <c r="I1112" i="10"/>
  <c r="I1113" i="10"/>
  <c r="I1114" i="10"/>
  <c r="I1115" i="10"/>
  <c r="I1116" i="10"/>
  <c r="I1117" i="10"/>
  <c r="I1118" i="10"/>
  <c r="I1119" i="10"/>
  <c r="I1120" i="10"/>
  <c r="I1121" i="10"/>
  <c r="I1122" i="10"/>
  <c r="I1123" i="10"/>
  <c r="I1124" i="10"/>
  <c r="I1125" i="10"/>
  <c r="I1126" i="10"/>
  <c r="I1127" i="10"/>
  <c r="I1128" i="10"/>
  <c r="I1129" i="10"/>
  <c r="I1130" i="10"/>
  <c r="I1131" i="10"/>
  <c r="I1132" i="10"/>
  <c r="I1133" i="10"/>
  <c r="I1134" i="10"/>
  <c r="I1135" i="10"/>
  <c r="I1136" i="10"/>
  <c r="I1137" i="10"/>
  <c r="I1138" i="10"/>
  <c r="I1139" i="10"/>
  <c r="I1140" i="10"/>
  <c r="I1141" i="10"/>
  <c r="I1142" i="10"/>
  <c r="I1143" i="10"/>
  <c r="I1144" i="10"/>
  <c r="I1145" i="10"/>
  <c r="I1146" i="10"/>
  <c r="I1147" i="10"/>
  <c r="I1148" i="10"/>
  <c r="I1149" i="10"/>
  <c r="I1150" i="10"/>
  <c r="I1151" i="10"/>
  <c r="I1152" i="10"/>
  <c r="I1153" i="10"/>
  <c r="I1154" i="10"/>
  <c r="I1155" i="10"/>
  <c r="I1156" i="10"/>
  <c r="I1157" i="10"/>
  <c r="I1158" i="10"/>
  <c r="I1159" i="10"/>
  <c r="I1160" i="10"/>
  <c r="I1161" i="10"/>
  <c r="I1162" i="10"/>
  <c r="I1163" i="10"/>
  <c r="I1164" i="10"/>
  <c r="I1165" i="10"/>
  <c r="I1166" i="10"/>
  <c r="I1167" i="10"/>
  <c r="I1168" i="10"/>
  <c r="I1169" i="10"/>
  <c r="I1170" i="10"/>
  <c r="I1171" i="10"/>
  <c r="I1172" i="10"/>
  <c r="I1173" i="10"/>
  <c r="I1174" i="10"/>
  <c r="I1175" i="10"/>
  <c r="I1176" i="10"/>
  <c r="I1177" i="10"/>
  <c r="I1178" i="10"/>
  <c r="I1179" i="10"/>
  <c r="I1180" i="10"/>
  <c r="I1181" i="10"/>
  <c r="I1182" i="10"/>
  <c r="I1183" i="10"/>
  <c r="I1184" i="10"/>
  <c r="I1185" i="10"/>
  <c r="I1186" i="10"/>
  <c r="I1187" i="10"/>
  <c r="I1188" i="10"/>
  <c r="I1189" i="10"/>
  <c r="I1190" i="10"/>
  <c r="I1191" i="10"/>
  <c r="I1192" i="10"/>
  <c r="I1193" i="10"/>
  <c r="I1194" i="10"/>
  <c r="I1195" i="10"/>
  <c r="I1196" i="10"/>
  <c r="I1197" i="10"/>
  <c r="I1198" i="10"/>
  <c r="I1199" i="10"/>
  <c r="I1200" i="10"/>
  <c r="I1201" i="10"/>
  <c r="I1202" i="10"/>
  <c r="I1203" i="10"/>
  <c r="I1204" i="10"/>
  <c r="I1205" i="10"/>
  <c r="I1206" i="10"/>
  <c r="I1207" i="10"/>
  <c r="I1208" i="10"/>
  <c r="I1209" i="10"/>
  <c r="I1210" i="10"/>
  <c r="I1211" i="10"/>
  <c r="I1212" i="10"/>
  <c r="I1213" i="10"/>
  <c r="I1214" i="10"/>
  <c r="I1215" i="10"/>
  <c r="I1216" i="10"/>
  <c r="I1217" i="10"/>
  <c r="I1218" i="10"/>
  <c r="I1219" i="10"/>
  <c r="I1220" i="10"/>
  <c r="I1221" i="10"/>
  <c r="I1222" i="10"/>
  <c r="I1223" i="10"/>
  <c r="I1224" i="10"/>
  <c r="I1225" i="10"/>
  <c r="I1226" i="10"/>
  <c r="I1227" i="10"/>
  <c r="I1228" i="10"/>
  <c r="I1229" i="10"/>
  <c r="I1230" i="10"/>
  <c r="I1231" i="10"/>
  <c r="I1232" i="10"/>
  <c r="I1233" i="10"/>
  <c r="I1234" i="10"/>
  <c r="I1235" i="10"/>
  <c r="I1236" i="10"/>
  <c r="I1237" i="10"/>
  <c r="I1238" i="10"/>
  <c r="I1239" i="10"/>
  <c r="I1240" i="10"/>
  <c r="I1241" i="10"/>
  <c r="I1242" i="10"/>
  <c r="I1243" i="10"/>
  <c r="I1244" i="10"/>
  <c r="I1245" i="10"/>
  <c r="I1246" i="10"/>
  <c r="I1247" i="10"/>
  <c r="I1248" i="10"/>
  <c r="I1249" i="10"/>
  <c r="I1250" i="10"/>
  <c r="I1251" i="10"/>
  <c r="I1252" i="10"/>
  <c r="I1253" i="10"/>
  <c r="I1254" i="10"/>
  <c r="I1255" i="10"/>
  <c r="I1256" i="10"/>
  <c r="I1257" i="10"/>
  <c r="I1258" i="10"/>
  <c r="I1259" i="10"/>
  <c r="I1260" i="10"/>
  <c r="I1261" i="10"/>
  <c r="I1262" i="10"/>
  <c r="I1263" i="10"/>
  <c r="I1264" i="10"/>
  <c r="I1265" i="10"/>
  <c r="I1266" i="10"/>
  <c r="I1267" i="10"/>
  <c r="I1268" i="10"/>
  <c r="I1269" i="10"/>
  <c r="I1270" i="10"/>
  <c r="I1271" i="10"/>
  <c r="I1272" i="10"/>
  <c r="I1273" i="10"/>
  <c r="I1274" i="10"/>
  <c r="I1275" i="10"/>
  <c r="I1276" i="10"/>
  <c r="I1277" i="10"/>
  <c r="I1278" i="10"/>
  <c r="I1279" i="10"/>
  <c r="I1280" i="10"/>
  <c r="I1281" i="10"/>
  <c r="I1282" i="10"/>
  <c r="I1283" i="10"/>
  <c r="I1284" i="10"/>
  <c r="I1285" i="10"/>
  <c r="I1286" i="10"/>
  <c r="I1287" i="10"/>
  <c r="I1288" i="10"/>
  <c r="I1289" i="10"/>
  <c r="I1290" i="10"/>
  <c r="I1291" i="10"/>
  <c r="I1292" i="10"/>
  <c r="I1293" i="10"/>
  <c r="I1294" i="10"/>
  <c r="I1295" i="10"/>
  <c r="I1296" i="10"/>
  <c r="I1297" i="10"/>
  <c r="I1298" i="10"/>
  <c r="I1299" i="10"/>
  <c r="I1300" i="10"/>
  <c r="I1301" i="10"/>
  <c r="I1302" i="10"/>
  <c r="I1303" i="10"/>
  <c r="I1304" i="10"/>
  <c r="I1305" i="10"/>
  <c r="I1306" i="10"/>
  <c r="I1307" i="10"/>
  <c r="I1308" i="10"/>
  <c r="I1309" i="10"/>
  <c r="I1310" i="10"/>
  <c r="I1311" i="10"/>
  <c r="I1312" i="10"/>
  <c r="I1313" i="10"/>
  <c r="I1314" i="10"/>
  <c r="I1315" i="10"/>
  <c r="I1316" i="10"/>
  <c r="I1317" i="10"/>
  <c r="I1318" i="10"/>
  <c r="I1319" i="10"/>
  <c r="I1320" i="10"/>
  <c r="I1321" i="10"/>
  <c r="I1322" i="10"/>
  <c r="I1323" i="10"/>
  <c r="I1324" i="10"/>
  <c r="I1325" i="10"/>
  <c r="I1326" i="10"/>
  <c r="I1327" i="10"/>
  <c r="I1328" i="10"/>
  <c r="I1329" i="10"/>
  <c r="I1330" i="10"/>
  <c r="I1331" i="10"/>
  <c r="I1332" i="10"/>
  <c r="I1333" i="10"/>
  <c r="I1334" i="10"/>
  <c r="I1335" i="10"/>
  <c r="I1336" i="10"/>
  <c r="I1337" i="10"/>
  <c r="I1338" i="10"/>
  <c r="I1339" i="10"/>
  <c r="I1340" i="10"/>
  <c r="I1341" i="10"/>
  <c r="I1342" i="10"/>
  <c r="I1343" i="10"/>
  <c r="I1344" i="10"/>
  <c r="I1345" i="10"/>
  <c r="I1346" i="10"/>
  <c r="I1347" i="10"/>
  <c r="I1348" i="10"/>
  <c r="I1349" i="10"/>
  <c r="I1350" i="10"/>
  <c r="I1351" i="10"/>
  <c r="I1352" i="10"/>
  <c r="I1353" i="10"/>
  <c r="I1354" i="10"/>
  <c r="I1355" i="10"/>
  <c r="I1356" i="10"/>
  <c r="I1357" i="10"/>
  <c r="I1358" i="10"/>
  <c r="I1359" i="10"/>
  <c r="I1360" i="10"/>
  <c r="I1361" i="10"/>
  <c r="I1362" i="10"/>
  <c r="I1363" i="10"/>
  <c r="I1364" i="10"/>
  <c r="I1365" i="10"/>
  <c r="I1366" i="10"/>
  <c r="I1367" i="10"/>
  <c r="I1368" i="10"/>
  <c r="I1369" i="10"/>
  <c r="I1370" i="10"/>
  <c r="I1371" i="10"/>
  <c r="I1372" i="10"/>
  <c r="I1373" i="10"/>
  <c r="I1374" i="10"/>
  <c r="I1375" i="10"/>
  <c r="I1376" i="10"/>
  <c r="I1377" i="10"/>
  <c r="I1378" i="10"/>
  <c r="I1379" i="10"/>
  <c r="I1380" i="10"/>
  <c r="I1381" i="10"/>
  <c r="I1382" i="10"/>
  <c r="I1383" i="10"/>
  <c r="I1384" i="10"/>
  <c r="I1385" i="10"/>
  <c r="I1386" i="10"/>
  <c r="I1387" i="10"/>
  <c r="I1388" i="10"/>
  <c r="I1389" i="10"/>
  <c r="I1390" i="10"/>
  <c r="I1391" i="10"/>
  <c r="I1392" i="10"/>
  <c r="I1393" i="10"/>
  <c r="I1394" i="10"/>
  <c r="I1395" i="10"/>
  <c r="I1396" i="10"/>
  <c r="I1397" i="10"/>
  <c r="I1398" i="10"/>
  <c r="I1399" i="10"/>
  <c r="I1400" i="10"/>
  <c r="I1401" i="10"/>
  <c r="I1402" i="10"/>
  <c r="I1403" i="10"/>
  <c r="I1404" i="10"/>
  <c r="I1405" i="10"/>
  <c r="I1406" i="10"/>
  <c r="I1407" i="10"/>
  <c r="I1408" i="10"/>
  <c r="I1409" i="10"/>
  <c r="I1410" i="10"/>
  <c r="I1411" i="10"/>
  <c r="I1412" i="10"/>
  <c r="I1413" i="10"/>
  <c r="I1414" i="10"/>
  <c r="I1415" i="10"/>
  <c r="I1416" i="10"/>
  <c r="I1417" i="10"/>
  <c r="I1418" i="10"/>
  <c r="I1419" i="10"/>
  <c r="I1420" i="10"/>
  <c r="I1421" i="10"/>
  <c r="I1422" i="10"/>
  <c r="I1423" i="10"/>
  <c r="I1424" i="10"/>
  <c r="I1425" i="10"/>
  <c r="I1426" i="10"/>
  <c r="I1427" i="10"/>
  <c r="I1428" i="10"/>
  <c r="I1429" i="10"/>
  <c r="I1430" i="10"/>
  <c r="I1431" i="10"/>
  <c r="I1432" i="10"/>
  <c r="I1433" i="10"/>
  <c r="I1434" i="10"/>
  <c r="I1435" i="10"/>
  <c r="I1436" i="10"/>
  <c r="I1437" i="10"/>
  <c r="I1438" i="10"/>
  <c r="I1439" i="10"/>
  <c r="I1440" i="10"/>
  <c r="I1441" i="10"/>
  <c r="I1442" i="10"/>
  <c r="I1443" i="10"/>
  <c r="I1444" i="10"/>
  <c r="I1445" i="10"/>
  <c r="I1446" i="10"/>
  <c r="I1447" i="10"/>
  <c r="I1448" i="10"/>
  <c r="I1449" i="10"/>
  <c r="I1450" i="10"/>
  <c r="I1451" i="10"/>
  <c r="I1452" i="10"/>
  <c r="I1453" i="10"/>
  <c r="I1454" i="10"/>
  <c r="I1455" i="10"/>
  <c r="I1456" i="10"/>
  <c r="I1457" i="10"/>
  <c r="I1458" i="10"/>
  <c r="I1459" i="10"/>
  <c r="I1460" i="10"/>
  <c r="I1461" i="10"/>
  <c r="I1462" i="10"/>
  <c r="I1463" i="10"/>
  <c r="I1464" i="10"/>
  <c r="I1465" i="10"/>
  <c r="I1466" i="10"/>
  <c r="I1467" i="10"/>
  <c r="I1468" i="10"/>
  <c r="I1469" i="10"/>
  <c r="I1470" i="10"/>
  <c r="I1471" i="10"/>
  <c r="I1472" i="10"/>
  <c r="I1473" i="10"/>
  <c r="I1474" i="10"/>
  <c r="I1475" i="10"/>
  <c r="I1476" i="10"/>
  <c r="I1477" i="10"/>
  <c r="I1478" i="10"/>
  <c r="I1479" i="10"/>
  <c r="I1480" i="10"/>
  <c r="I1481" i="10"/>
  <c r="I1482" i="10"/>
  <c r="I1483" i="10"/>
  <c r="I1484" i="10"/>
  <c r="I1485" i="10"/>
  <c r="I1486" i="10"/>
  <c r="I1487" i="10"/>
  <c r="I1488" i="10"/>
  <c r="I1489" i="10"/>
  <c r="I1490" i="10"/>
  <c r="I1491" i="10"/>
  <c r="I1492" i="10"/>
  <c r="I1493" i="10"/>
  <c r="I1494" i="10"/>
  <c r="I1495" i="10"/>
  <c r="I1496" i="10"/>
  <c r="I1497" i="10"/>
  <c r="I1498" i="10"/>
  <c r="I1499" i="10"/>
  <c r="I1500" i="10"/>
  <c r="I1501" i="10"/>
  <c r="I1502" i="10"/>
  <c r="I1503" i="10"/>
  <c r="I1504" i="10"/>
  <c r="I1505" i="10"/>
  <c r="I1506" i="10"/>
  <c r="I1507" i="10"/>
  <c r="I1508" i="10"/>
  <c r="I1509" i="10"/>
  <c r="I1510" i="10"/>
  <c r="I1511" i="10"/>
  <c r="I1512" i="10"/>
  <c r="I1513" i="10"/>
  <c r="I1514" i="10"/>
  <c r="I1515" i="10"/>
  <c r="I1516" i="10"/>
  <c r="I1517" i="10"/>
  <c r="I1518" i="10"/>
  <c r="I1519" i="10"/>
  <c r="I1520" i="10"/>
  <c r="I1521" i="10"/>
  <c r="I1522" i="10"/>
  <c r="I1523" i="10"/>
  <c r="I1524" i="10"/>
  <c r="I1525" i="10"/>
  <c r="I1526" i="10"/>
  <c r="I1527" i="10"/>
  <c r="I1528" i="10"/>
  <c r="I1529" i="10"/>
  <c r="I1530" i="10"/>
  <c r="I1531" i="10"/>
  <c r="I1532" i="10"/>
  <c r="I1533" i="10"/>
  <c r="I1534" i="10"/>
  <c r="I1535" i="10"/>
  <c r="I1536" i="10"/>
  <c r="I1537" i="10"/>
  <c r="I1538" i="10"/>
  <c r="I1539" i="10"/>
  <c r="I1540" i="10"/>
  <c r="I1541" i="10"/>
  <c r="I1542" i="10"/>
  <c r="I1543" i="10"/>
  <c r="I1544" i="10"/>
  <c r="I1545" i="10"/>
  <c r="I1546" i="10"/>
  <c r="I1547" i="10"/>
  <c r="I1548" i="10"/>
  <c r="I1549" i="10"/>
  <c r="I1550" i="10"/>
  <c r="I1551" i="10"/>
  <c r="I1552" i="10"/>
  <c r="I1553" i="10"/>
  <c r="I1554" i="10"/>
  <c r="I1555" i="10"/>
  <c r="I1556" i="10"/>
  <c r="I1557" i="10"/>
  <c r="I1558" i="10"/>
  <c r="I1559" i="10"/>
  <c r="I1560" i="10"/>
  <c r="I1561" i="10"/>
  <c r="I1562" i="10"/>
  <c r="I1563" i="10"/>
  <c r="I1564" i="10"/>
  <c r="I1565" i="10"/>
  <c r="I1566" i="10"/>
  <c r="I1567" i="10"/>
  <c r="I1568" i="10"/>
  <c r="I1569" i="10"/>
  <c r="I1570" i="10"/>
  <c r="I1571" i="10"/>
  <c r="I1572" i="10"/>
  <c r="I1573" i="10"/>
  <c r="I1574" i="10"/>
  <c r="I1575" i="10"/>
  <c r="I1576" i="10"/>
  <c r="I1577" i="10"/>
  <c r="I1578" i="10"/>
  <c r="I1579" i="10"/>
  <c r="I1580" i="10"/>
  <c r="I1581" i="10"/>
  <c r="I1582" i="10"/>
  <c r="I1583" i="10"/>
  <c r="I1584" i="10"/>
  <c r="I1585" i="10"/>
  <c r="I1586" i="10"/>
  <c r="I1587" i="10"/>
  <c r="I1588" i="10"/>
  <c r="I1589" i="10"/>
  <c r="I1590" i="10"/>
  <c r="I1591" i="10"/>
  <c r="I1592" i="10"/>
  <c r="I1593" i="10"/>
  <c r="I1594" i="10"/>
  <c r="I1595" i="10"/>
  <c r="I1596" i="10"/>
  <c r="I1597" i="10"/>
  <c r="I1598" i="10"/>
  <c r="I1599" i="10"/>
  <c r="I1600" i="10"/>
  <c r="I1601" i="10"/>
  <c r="I1602" i="10"/>
  <c r="I1603" i="10"/>
  <c r="I1604" i="10"/>
  <c r="I1605" i="10"/>
  <c r="I1606" i="10"/>
  <c r="I1607" i="10"/>
  <c r="I1608" i="10"/>
  <c r="I1609" i="10"/>
  <c r="I1610" i="10"/>
  <c r="I1611" i="10"/>
  <c r="I1612" i="10"/>
  <c r="I1613" i="10"/>
  <c r="I1614" i="10"/>
  <c r="I1615" i="10"/>
  <c r="I1616" i="10"/>
  <c r="I1617" i="10"/>
  <c r="I1618" i="10"/>
  <c r="I1619" i="10"/>
  <c r="I1620" i="10"/>
  <c r="I1621" i="10"/>
  <c r="I1622" i="10"/>
  <c r="I1623" i="10"/>
  <c r="I1624" i="10"/>
  <c r="I1625" i="10"/>
  <c r="I1626" i="10"/>
  <c r="I1627" i="10"/>
  <c r="I1628" i="10"/>
  <c r="I1629" i="10"/>
  <c r="I1630" i="10"/>
  <c r="I1631" i="10"/>
  <c r="I1632" i="10"/>
  <c r="I1633" i="10"/>
  <c r="I1634" i="10"/>
  <c r="I1635" i="10"/>
  <c r="I1636" i="10"/>
  <c r="I1637" i="10"/>
  <c r="I1638" i="10"/>
  <c r="I1639" i="10"/>
  <c r="I1640" i="10"/>
  <c r="I1641" i="10"/>
  <c r="I1642" i="10"/>
  <c r="I1643" i="10"/>
  <c r="I1644" i="10"/>
  <c r="I1645" i="10"/>
  <c r="I1646" i="10"/>
  <c r="I1647" i="10"/>
  <c r="I1648" i="10"/>
  <c r="I1649" i="10"/>
  <c r="I1650" i="10"/>
  <c r="I1651" i="10"/>
  <c r="I1652" i="10"/>
  <c r="I1653" i="10"/>
  <c r="I1654" i="10"/>
  <c r="I1655" i="10"/>
  <c r="I1656" i="10"/>
  <c r="I1657" i="10"/>
  <c r="I1658" i="10"/>
  <c r="I1659" i="10"/>
  <c r="I1660" i="10"/>
  <c r="I1661" i="10"/>
  <c r="I1662" i="10"/>
  <c r="I1663" i="10"/>
  <c r="I1664" i="10"/>
  <c r="I1665" i="10"/>
  <c r="I1666" i="10"/>
  <c r="I1667" i="10"/>
  <c r="I1668" i="10"/>
  <c r="I1669" i="10"/>
  <c r="I1670" i="10"/>
  <c r="I1671" i="10"/>
  <c r="I1672" i="10"/>
  <c r="I1673" i="10"/>
  <c r="I1674" i="10"/>
  <c r="I1675" i="10"/>
  <c r="I1676" i="10"/>
  <c r="I1677" i="10"/>
  <c r="I1678" i="10"/>
  <c r="I1679" i="10"/>
  <c r="I1680" i="10"/>
  <c r="I1681" i="10"/>
  <c r="I1682" i="10"/>
  <c r="I1683" i="10"/>
  <c r="I1684" i="10"/>
  <c r="I1685" i="10"/>
  <c r="I1686" i="10"/>
  <c r="I1687" i="10"/>
  <c r="I1688" i="10"/>
  <c r="I1689" i="10"/>
  <c r="B536" i="12"/>
  <c r="D536" i="12"/>
  <c r="E536" i="12"/>
  <c r="F536" i="12"/>
  <c r="I355" i="10"/>
  <c r="F30" i="30" l="1"/>
  <c r="H143" i="31"/>
  <c r="I143" i="31"/>
  <c r="J143" i="31"/>
  <c r="H144" i="31"/>
  <c r="I144" i="31"/>
  <c r="J144" i="31"/>
  <c r="G143" i="31"/>
  <c r="J67" i="31"/>
  <c r="J89" i="32"/>
  <c r="J101" i="32"/>
  <c r="J329" i="32"/>
  <c r="J143" i="32"/>
  <c r="H143" i="32"/>
  <c r="G143" i="32"/>
  <c r="H82" i="31"/>
  <c r="I82" i="31"/>
  <c r="J82" i="31"/>
  <c r="H80" i="31"/>
  <c r="I80" i="31"/>
  <c r="J80" i="31"/>
  <c r="H78" i="31"/>
  <c r="I78" i="31"/>
  <c r="J78" i="31"/>
  <c r="H75" i="31"/>
  <c r="I75" i="31"/>
  <c r="J75" i="31"/>
  <c r="H73" i="31"/>
  <c r="I73" i="31"/>
  <c r="J73" i="31"/>
  <c r="H71" i="31"/>
  <c r="I71" i="31"/>
  <c r="J71" i="31"/>
  <c r="H69" i="31"/>
  <c r="H68" i="31" s="1"/>
  <c r="I69" i="31"/>
  <c r="J69" i="31"/>
  <c r="J36" i="32"/>
  <c r="J31" i="32"/>
  <c r="J234" i="31"/>
  <c r="H232" i="31"/>
  <c r="I64" i="31"/>
  <c r="I62" i="31"/>
  <c r="I60" i="31"/>
  <c r="J22" i="31"/>
  <c r="J325" i="32"/>
  <c r="J323" i="32"/>
  <c r="J321" i="32"/>
  <c r="J319" i="32"/>
  <c r="J318" i="32"/>
  <c r="J315" i="32"/>
  <c r="J312" i="32"/>
  <c r="J310" i="32"/>
  <c r="J308" i="32"/>
  <c r="J306" i="32"/>
  <c r="J303" i="32"/>
  <c r="J301" i="32"/>
  <c r="J299" i="32"/>
  <c r="J296" i="32"/>
  <c r="J294" i="32"/>
  <c r="J291" i="32"/>
  <c r="J289" i="32"/>
  <c r="J287" i="32"/>
  <c r="J284" i="32"/>
  <c r="J282" i="32"/>
  <c r="J280" i="32"/>
  <c r="J278" i="32"/>
  <c r="J276" i="32"/>
  <c r="J272" i="32"/>
  <c r="J270" i="32"/>
  <c r="J267" i="32"/>
  <c r="J264" i="32"/>
  <c r="J262" i="32"/>
  <c r="J260" i="32"/>
  <c r="J259" i="32"/>
  <c r="J255" i="32"/>
  <c r="J253" i="32"/>
  <c r="J251" i="32"/>
  <c r="J249" i="32"/>
  <c r="J247" i="32"/>
  <c r="J245" i="32"/>
  <c r="J244" i="32"/>
  <c r="J242" i="32"/>
  <c r="J241" i="32"/>
  <c r="J238" i="32"/>
  <c r="J237" i="32"/>
  <c r="J236" i="32"/>
  <c r="J235" i="32"/>
  <c r="J234" i="32"/>
  <c r="J232" i="32"/>
  <c r="J231" i="32"/>
  <c r="J230" i="32"/>
  <c r="J229" i="32"/>
  <c r="J228" i="32"/>
  <c r="J227" i="32"/>
  <c r="J224" i="32"/>
  <c r="J222" i="32"/>
  <c r="J221" i="32"/>
  <c r="J220" i="32"/>
  <c r="J218" i="32"/>
  <c r="J217" i="32"/>
  <c r="J216" i="32"/>
  <c r="J214" i="32"/>
  <c r="J213" i="32"/>
  <c r="J212" i="32"/>
  <c r="J209" i="32"/>
  <c r="J207" i="32"/>
  <c r="J205" i="32"/>
  <c r="J203" i="32"/>
  <c r="J200" i="32"/>
  <c r="J197" i="32"/>
  <c r="J195" i="32"/>
  <c r="J193" i="32"/>
  <c r="J191" i="32"/>
  <c r="J188" i="32"/>
  <c r="J186" i="32"/>
  <c r="J184" i="32"/>
  <c r="J182" i="32"/>
  <c r="J179" i="32"/>
  <c r="J177" i="32"/>
  <c r="J176" i="32"/>
  <c r="J174" i="32"/>
  <c r="J170" i="32"/>
  <c r="J169" i="32"/>
  <c r="J167" i="32"/>
  <c r="J166" i="32"/>
  <c r="J165" i="32"/>
  <c r="J163" i="32"/>
  <c r="J162" i="32"/>
  <c r="J161" i="32"/>
  <c r="J160" i="32"/>
  <c r="J159" i="32"/>
  <c r="J158" i="32"/>
  <c r="J156" i="32"/>
  <c r="J155" i="32"/>
  <c r="J153" i="32"/>
  <c r="J152" i="32"/>
  <c r="J151" i="32"/>
  <c r="J149" i="32"/>
  <c r="J147" i="32"/>
  <c r="J145" i="32"/>
  <c r="J142" i="32"/>
  <c r="J140" i="32"/>
  <c r="J139" i="32"/>
  <c r="J138" i="32"/>
  <c r="J137" i="32"/>
  <c r="J136" i="32"/>
  <c r="J135" i="32"/>
  <c r="J134" i="32"/>
  <c r="J133" i="32"/>
  <c r="J132" i="32"/>
  <c r="J130" i="32"/>
  <c r="J129" i="32"/>
  <c r="J128" i="32"/>
  <c r="J127" i="32"/>
  <c r="J124" i="32"/>
  <c r="J122" i="32"/>
  <c r="J120" i="32"/>
  <c r="J118" i="32"/>
  <c r="J115" i="32"/>
  <c r="J113" i="32"/>
  <c r="J111" i="32"/>
  <c r="J109" i="32"/>
  <c r="J108" i="32"/>
  <c r="J107" i="32"/>
  <c r="J106" i="32"/>
  <c r="J105" i="32"/>
  <c r="J103" i="32"/>
  <c r="J98" i="32"/>
  <c r="J96" i="32"/>
  <c r="J94" i="32"/>
  <c r="J91" i="32"/>
  <c r="J86" i="32"/>
  <c r="J84" i="32"/>
  <c r="J81" i="32"/>
  <c r="J79" i="32"/>
  <c r="J77" i="32"/>
  <c r="J76" i="32"/>
  <c r="J74" i="32"/>
  <c r="J72" i="32"/>
  <c r="J70" i="32"/>
  <c r="J66" i="32"/>
  <c r="J64" i="32"/>
  <c r="J62" i="32"/>
  <c r="J60" i="32"/>
  <c r="J57" i="32"/>
  <c r="J56" i="32"/>
  <c r="J53" i="32"/>
  <c r="J52" i="32"/>
  <c r="J51" i="32"/>
  <c r="J50" i="32"/>
  <c r="J49" i="32"/>
  <c r="J48" i="32"/>
  <c r="J47" i="32"/>
  <c r="J46" i="32"/>
  <c r="J44" i="32"/>
  <c r="J41" i="32"/>
  <c r="J40" i="32"/>
  <c r="J39" i="32"/>
  <c r="J38" i="32"/>
  <c r="J34" i="32"/>
  <c r="J28" i="32"/>
  <c r="J29" i="32"/>
  <c r="J30" i="32"/>
  <c r="J32" i="32"/>
  <c r="J27" i="32"/>
  <c r="J23" i="32"/>
  <c r="J24" i="32"/>
  <c r="J25" i="32"/>
  <c r="J22" i="32"/>
  <c r="H233" i="32"/>
  <c r="I233" i="32"/>
  <c r="G233" i="32"/>
  <c r="G328" i="32"/>
  <c r="G324" i="32"/>
  <c r="G322" i="32"/>
  <c r="G316" i="32" s="1"/>
  <c r="G320" i="32"/>
  <c r="G317" i="32"/>
  <c r="G314" i="32"/>
  <c r="G313" i="32" s="1"/>
  <c r="G311" i="32"/>
  <c r="G309" i="32"/>
  <c r="G307" i="32"/>
  <c r="G304" i="32" s="1"/>
  <c r="G305" i="32"/>
  <c r="G302" i="32"/>
  <c r="G300" i="32"/>
  <c r="G298" i="32"/>
  <c r="G297" i="32" s="1"/>
  <c r="G295" i="32"/>
  <c r="G293" i="32"/>
  <c r="G292" i="32" s="1"/>
  <c r="G290" i="32"/>
  <c r="G288" i="32"/>
  <c r="G286" i="32"/>
  <c r="G285" i="32" s="1"/>
  <c r="G283" i="32"/>
  <c r="G281" i="32"/>
  <c r="G279" i="32"/>
  <c r="G277" i="32"/>
  <c r="G275" i="32"/>
  <c r="G271" i="32"/>
  <c r="G269" i="32"/>
  <c r="G268" i="32" s="1"/>
  <c r="G266" i="32"/>
  <c r="G265" i="32"/>
  <c r="G263" i="32"/>
  <c r="G261" i="32"/>
  <c r="G258" i="32"/>
  <c r="G254" i="32"/>
  <c r="G252" i="32"/>
  <c r="G250" i="32"/>
  <c r="G248" i="32"/>
  <c r="G246" i="32"/>
  <c r="G243" i="32"/>
  <c r="G240" i="32"/>
  <c r="G239" i="32"/>
  <c r="G226" i="32"/>
  <c r="G223" i="32"/>
  <c r="G219" i="32"/>
  <c r="G215" i="32"/>
  <c r="G211" i="32"/>
  <c r="G210" i="32"/>
  <c r="G208" i="32"/>
  <c r="G206" i="32"/>
  <c r="G204" i="32"/>
  <c r="G202" i="32"/>
  <c r="G201" i="32" s="1"/>
  <c r="G199" i="32"/>
  <c r="G198" i="32"/>
  <c r="G196" i="32"/>
  <c r="G194" i="32"/>
  <c r="G192" i="32"/>
  <c r="G190" i="32"/>
  <c r="G189" i="32"/>
  <c r="G187" i="32"/>
  <c r="G185" i="32"/>
  <c r="G183" i="32"/>
  <c r="G181" i="32"/>
  <c r="G180" i="32" s="1"/>
  <c r="G178" i="32"/>
  <c r="G175" i="32"/>
  <c r="G173" i="32"/>
  <c r="G168" i="32"/>
  <c r="G164" i="32"/>
  <c r="G157" i="32"/>
  <c r="G154" i="32"/>
  <c r="G150" i="32"/>
  <c r="G148" i="32"/>
  <c r="G146" i="32"/>
  <c r="G144" i="32"/>
  <c r="H144" i="32"/>
  <c r="I144" i="32"/>
  <c r="I143" i="32" s="1"/>
  <c r="G141" i="32"/>
  <c r="G131" i="32"/>
  <c r="G126" i="32"/>
  <c r="G123" i="32"/>
  <c r="G121" i="32"/>
  <c r="G119" i="32"/>
  <c r="G116" i="32" s="1"/>
  <c r="G117" i="32"/>
  <c r="G114" i="32"/>
  <c r="G112" i="32"/>
  <c r="G110" i="32"/>
  <c r="G104" i="32"/>
  <c r="G102" i="32"/>
  <c r="G100" i="32"/>
  <c r="G99" i="32" s="1"/>
  <c r="G97" i="32"/>
  <c r="G95" i="32"/>
  <c r="G93" i="32"/>
  <c r="G92" i="32" s="1"/>
  <c r="G90" i="32"/>
  <c r="G88" i="32"/>
  <c r="G87" i="32"/>
  <c r="G85" i="32"/>
  <c r="G83" i="32"/>
  <c r="G82" i="32"/>
  <c r="G80" i="32"/>
  <c r="G78" i="32"/>
  <c r="G75" i="32"/>
  <c r="G73" i="32"/>
  <c r="G71" i="32"/>
  <c r="G68" i="32" s="1"/>
  <c r="G69" i="32"/>
  <c r="G65" i="32"/>
  <c r="G63" i="32"/>
  <c r="G58" i="32" s="1"/>
  <c r="G61" i="32"/>
  <c r="G59" i="32"/>
  <c r="G55" i="32"/>
  <c r="G54" i="32" s="1"/>
  <c r="G45" i="32"/>
  <c r="G43" i="32"/>
  <c r="G42" i="32"/>
  <c r="G37" i="32"/>
  <c r="G35" i="32"/>
  <c r="G33" i="32"/>
  <c r="G26" i="32"/>
  <c r="G21" i="32"/>
  <c r="H328" i="32"/>
  <c r="H327" i="32" s="1"/>
  <c r="H326" i="32" s="1"/>
  <c r="I328" i="32"/>
  <c r="I327" i="32" s="1"/>
  <c r="I326" i="32" s="1"/>
  <c r="H324" i="32"/>
  <c r="I324" i="32"/>
  <c r="H322" i="32"/>
  <c r="I322" i="32"/>
  <c r="H320" i="32"/>
  <c r="I320" i="32"/>
  <c r="H317" i="32"/>
  <c r="I317" i="32"/>
  <c r="H314" i="32"/>
  <c r="H313" i="32" s="1"/>
  <c r="I314" i="32"/>
  <c r="I313" i="32" s="1"/>
  <c r="H311" i="32"/>
  <c r="I311" i="32"/>
  <c r="H309" i="32"/>
  <c r="I309" i="32"/>
  <c r="H307" i="32"/>
  <c r="I307" i="32"/>
  <c r="H305" i="32"/>
  <c r="H304" i="32" s="1"/>
  <c r="I305" i="32"/>
  <c r="H302" i="32"/>
  <c r="I302" i="32"/>
  <c r="H300" i="32"/>
  <c r="I300" i="32"/>
  <c r="H298" i="32"/>
  <c r="I298" i="32"/>
  <c r="H295" i="32"/>
  <c r="I295" i="32"/>
  <c r="H293" i="32"/>
  <c r="I293" i="32"/>
  <c r="I292" i="32" s="1"/>
  <c r="H290" i="32"/>
  <c r="I290" i="32"/>
  <c r="H288" i="32"/>
  <c r="I288" i="32"/>
  <c r="H286" i="32"/>
  <c r="H285" i="32" s="1"/>
  <c r="I286" i="32"/>
  <c r="H283" i="32"/>
  <c r="I283" i="32"/>
  <c r="H281" i="32"/>
  <c r="I281" i="32"/>
  <c r="H279" i="32"/>
  <c r="I279" i="32"/>
  <c r="H277" i="32"/>
  <c r="I277" i="32"/>
  <c r="H275" i="32"/>
  <c r="I275" i="32"/>
  <c r="H271" i="32"/>
  <c r="I271" i="32"/>
  <c r="H269" i="32"/>
  <c r="H268" i="32" s="1"/>
  <c r="I269" i="32"/>
  <c r="H266" i="32"/>
  <c r="H265" i="32" s="1"/>
  <c r="I266" i="32"/>
  <c r="I265" i="32" s="1"/>
  <c r="H263" i="32"/>
  <c r="I263" i="32"/>
  <c r="H261" i="32"/>
  <c r="I261" i="32"/>
  <c r="H258" i="32"/>
  <c r="I258" i="32"/>
  <c r="H254" i="32"/>
  <c r="I254" i="32"/>
  <c r="H252" i="32"/>
  <c r="I252" i="32"/>
  <c r="H250" i="32"/>
  <c r="I250" i="32"/>
  <c r="H248" i="32"/>
  <c r="I248" i="32"/>
  <c r="H246" i="32"/>
  <c r="I246" i="32"/>
  <c r="H243" i="32"/>
  <c r="I243" i="32"/>
  <c r="H240" i="32"/>
  <c r="I240" i="32"/>
  <c r="H226" i="32"/>
  <c r="I226" i="32"/>
  <c r="I225" i="32" s="1"/>
  <c r="H223" i="32"/>
  <c r="I223" i="32"/>
  <c r="H219" i="32"/>
  <c r="I219" i="32"/>
  <c r="H215" i="32"/>
  <c r="I215" i="32"/>
  <c r="H211" i="32"/>
  <c r="I211" i="32"/>
  <c r="H208" i="32"/>
  <c r="I208" i="32"/>
  <c r="H206" i="32"/>
  <c r="I206" i="32"/>
  <c r="H204" i="32"/>
  <c r="I204" i="32"/>
  <c r="H202" i="32"/>
  <c r="I202" i="32"/>
  <c r="H199" i="32"/>
  <c r="H198" i="32" s="1"/>
  <c r="I199" i="32"/>
  <c r="I198" i="32" s="1"/>
  <c r="H196" i="32"/>
  <c r="I196" i="32"/>
  <c r="H194" i="32"/>
  <c r="I194" i="32"/>
  <c r="H192" i="32"/>
  <c r="I192" i="32"/>
  <c r="H190" i="32"/>
  <c r="I190" i="32"/>
  <c r="H187" i="32"/>
  <c r="I187" i="32"/>
  <c r="H185" i="32"/>
  <c r="I185" i="32"/>
  <c r="H183" i="32"/>
  <c r="I183" i="32"/>
  <c r="H181" i="32"/>
  <c r="I181" i="32"/>
  <c r="H178" i="32"/>
  <c r="I178" i="32"/>
  <c r="H175" i="32"/>
  <c r="I175" i="32"/>
  <c r="H173" i="32"/>
  <c r="H172" i="32" s="1"/>
  <c r="I173" i="32"/>
  <c r="H168" i="32"/>
  <c r="I168" i="32"/>
  <c r="H164" i="32"/>
  <c r="I164" i="32"/>
  <c r="H157" i="32"/>
  <c r="I157" i="32"/>
  <c r="H154" i="32"/>
  <c r="I154" i="32"/>
  <c r="H150" i="32"/>
  <c r="I150" i="32"/>
  <c r="H148" i="32"/>
  <c r="I148" i="32"/>
  <c r="H146" i="32"/>
  <c r="I146" i="32"/>
  <c r="H141" i="32"/>
  <c r="I141" i="32"/>
  <c r="H131" i="32"/>
  <c r="I131" i="32"/>
  <c r="H126" i="32"/>
  <c r="I126" i="32"/>
  <c r="H123" i="32"/>
  <c r="I123" i="32"/>
  <c r="H121" i="32"/>
  <c r="I121" i="32"/>
  <c r="H119" i="32"/>
  <c r="I119" i="32"/>
  <c r="H117" i="32"/>
  <c r="I117" i="32"/>
  <c r="H114" i="32"/>
  <c r="I114" i="32"/>
  <c r="H112" i="32"/>
  <c r="I112" i="32"/>
  <c r="H110" i="32"/>
  <c r="I110" i="32"/>
  <c r="H104" i="32"/>
  <c r="I104" i="32"/>
  <c r="H102" i="32"/>
  <c r="I102" i="32"/>
  <c r="H100" i="32"/>
  <c r="I100" i="32"/>
  <c r="H97" i="32"/>
  <c r="I97" i="32"/>
  <c r="H95" i="32"/>
  <c r="I95" i="32"/>
  <c r="H93" i="32"/>
  <c r="I93" i="32"/>
  <c r="H90" i="32"/>
  <c r="I90" i="32"/>
  <c r="H88" i="32"/>
  <c r="I88" i="32"/>
  <c r="H85" i="32"/>
  <c r="I85" i="32"/>
  <c r="H83" i="32"/>
  <c r="I83" i="32"/>
  <c r="H80" i="32"/>
  <c r="I80" i="32"/>
  <c r="H78" i="32"/>
  <c r="I78" i="32"/>
  <c r="H75" i="32"/>
  <c r="I75" i="32"/>
  <c r="H73" i="32"/>
  <c r="I73" i="32"/>
  <c r="H71" i="32"/>
  <c r="I71" i="32"/>
  <c r="H69" i="32"/>
  <c r="I69" i="32"/>
  <c r="H65" i="32"/>
  <c r="I65" i="32"/>
  <c r="H63" i="32"/>
  <c r="I63" i="32"/>
  <c r="H61" i="32"/>
  <c r="I61" i="32"/>
  <c r="H59" i="32"/>
  <c r="I59" i="32"/>
  <c r="H55" i="32"/>
  <c r="H54" i="32" s="1"/>
  <c r="I55" i="32"/>
  <c r="I54" i="32" s="1"/>
  <c r="H45" i="32"/>
  <c r="I45" i="32"/>
  <c r="H43" i="32"/>
  <c r="I43" i="32"/>
  <c r="H37" i="32"/>
  <c r="I37" i="32"/>
  <c r="H35" i="32"/>
  <c r="I35" i="32"/>
  <c r="H33" i="32"/>
  <c r="I33" i="32"/>
  <c r="H26" i="32"/>
  <c r="I26" i="32"/>
  <c r="H21" i="32"/>
  <c r="I21" i="32"/>
  <c r="J327" i="31"/>
  <c r="J323" i="31"/>
  <c r="J321" i="31"/>
  <c r="J319" i="31"/>
  <c r="J317" i="31"/>
  <c r="J316" i="31"/>
  <c r="J313" i="31"/>
  <c r="J310" i="31"/>
  <c r="J308" i="31"/>
  <c r="J306" i="31"/>
  <c r="J304" i="31"/>
  <c r="J301" i="31"/>
  <c r="J299" i="31"/>
  <c r="J297" i="31"/>
  <c r="J294" i="31"/>
  <c r="J292" i="31"/>
  <c r="J289" i="31"/>
  <c r="J287" i="31"/>
  <c r="J285" i="31"/>
  <c r="J282" i="31"/>
  <c r="J280" i="31"/>
  <c r="J278" i="31"/>
  <c r="J276" i="31"/>
  <c r="J274" i="31"/>
  <c r="J270" i="31"/>
  <c r="J268" i="31"/>
  <c r="J265" i="31"/>
  <c r="J262" i="31"/>
  <c r="J260" i="31"/>
  <c r="J258" i="31"/>
  <c r="J257" i="31"/>
  <c r="J254" i="31"/>
  <c r="J252" i="31"/>
  <c r="J250" i="31"/>
  <c r="J248" i="31"/>
  <c r="J246" i="31"/>
  <c r="J244" i="31"/>
  <c r="J243" i="31"/>
  <c r="J242" i="31" s="1"/>
  <c r="J241" i="31"/>
  <c r="J240" i="31"/>
  <c r="J237" i="31"/>
  <c r="J236" i="31"/>
  <c r="J235" i="31"/>
  <c r="J233" i="31"/>
  <c r="J231" i="31"/>
  <c r="J230" i="31"/>
  <c r="J229" i="31"/>
  <c r="J228" i="31"/>
  <c r="J227" i="31"/>
  <c r="J226" i="31"/>
  <c r="J223" i="31"/>
  <c r="J221" i="31"/>
  <c r="J220" i="31"/>
  <c r="J219" i="31"/>
  <c r="J217" i="31"/>
  <c r="J216" i="31"/>
  <c r="J215" i="31"/>
  <c r="J213" i="31"/>
  <c r="J212" i="31"/>
  <c r="J211" i="31"/>
  <c r="J208" i="31"/>
  <c r="J206" i="31"/>
  <c r="J204" i="31"/>
  <c r="J202" i="31"/>
  <c r="J199" i="31"/>
  <c r="J196" i="31"/>
  <c r="J194" i="31"/>
  <c r="J192" i="31"/>
  <c r="J190" i="31"/>
  <c r="J187" i="31"/>
  <c r="J185" i="31"/>
  <c r="J183" i="31"/>
  <c r="J181" i="31"/>
  <c r="J178" i="31"/>
  <c r="J176" i="31"/>
  <c r="J175" i="31"/>
  <c r="J173" i="31"/>
  <c r="J169" i="31"/>
  <c r="J168" i="31"/>
  <c r="J166" i="31"/>
  <c r="J165" i="31"/>
  <c r="J163" i="31"/>
  <c r="J162" i="31"/>
  <c r="J161" i="31"/>
  <c r="J160" i="31"/>
  <c r="J159" i="31"/>
  <c r="J158" i="31"/>
  <c r="J156" i="31"/>
  <c r="J155" i="31"/>
  <c r="J153" i="31"/>
  <c r="J152" i="31"/>
  <c r="J151" i="31"/>
  <c r="J147" i="31"/>
  <c r="J149" i="31"/>
  <c r="J145" i="31"/>
  <c r="J142" i="31"/>
  <c r="J133" i="31"/>
  <c r="J134" i="31"/>
  <c r="J135" i="31"/>
  <c r="J136" i="31"/>
  <c r="J137" i="31"/>
  <c r="J138" i="31"/>
  <c r="J139" i="31"/>
  <c r="J140" i="31"/>
  <c r="J132" i="31"/>
  <c r="J130" i="31"/>
  <c r="J129" i="31"/>
  <c r="J128" i="31"/>
  <c r="J127" i="31"/>
  <c r="J124" i="31"/>
  <c r="J122" i="31"/>
  <c r="J120" i="31"/>
  <c r="J118" i="31"/>
  <c r="J115" i="31"/>
  <c r="J113" i="31"/>
  <c r="J111" i="31"/>
  <c r="J109" i="31"/>
  <c r="J108" i="31"/>
  <c r="J107" i="31"/>
  <c r="J106" i="31"/>
  <c r="J105" i="31"/>
  <c r="J103" i="31"/>
  <c r="J101" i="31"/>
  <c r="J98" i="31"/>
  <c r="J96" i="31"/>
  <c r="J94" i="31"/>
  <c r="J91" i="31"/>
  <c r="J89" i="31"/>
  <c r="J86" i="31"/>
  <c r="J84" i="31"/>
  <c r="J81" i="31"/>
  <c r="J79" i="31"/>
  <c r="J77" i="31"/>
  <c r="J76" i="31"/>
  <c r="J74" i="31"/>
  <c r="J72" i="31"/>
  <c r="J70" i="31"/>
  <c r="J66" i="31"/>
  <c r="J57" i="31"/>
  <c r="J56" i="31"/>
  <c r="J53" i="31"/>
  <c r="J52" i="31"/>
  <c r="J51" i="31"/>
  <c r="J50" i="31"/>
  <c r="J49" i="31"/>
  <c r="J48" i="31"/>
  <c r="J47" i="31"/>
  <c r="J46" i="31"/>
  <c r="J44" i="31"/>
  <c r="J41" i="31"/>
  <c r="J40" i="31"/>
  <c r="J39" i="31"/>
  <c r="J38" i="31"/>
  <c r="J36" i="31"/>
  <c r="J34" i="31"/>
  <c r="J32" i="31"/>
  <c r="J31" i="31"/>
  <c r="J30" i="31"/>
  <c r="J29" i="31"/>
  <c r="J28" i="31"/>
  <c r="J27" i="31"/>
  <c r="J23" i="31"/>
  <c r="J24" i="31"/>
  <c r="J25" i="31"/>
  <c r="G326" i="31"/>
  <c r="G325" i="31" s="1"/>
  <c r="G324" i="31" s="1"/>
  <c r="G322" i="31"/>
  <c r="G320" i="31"/>
  <c r="G318" i="31"/>
  <c r="G314" i="31" s="1"/>
  <c r="G315" i="31"/>
  <c r="G312" i="31"/>
  <c r="G311" i="31"/>
  <c r="G309" i="31"/>
  <c r="G307" i="31"/>
  <c r="G305" i="31"/>
  <c r="G303" i="31"/>
  <c r="G302" i="31"/>
  <c r="G300" i="31"/>
  <c r="G298" i="31"/>
  <c r="G296" i="31"/>
  <c r="G295" i="31"/>
  <c r="G293" i="31"/>
  <c r="G291" i="31"/>
  <c r="G290" i="31"/>
  <c r="G288" i="31"/>
  <c r="G286" i="31"/>
  <c r="G284" i="31"/>
  <c r="G283" i="31"/>
  <c r="G281" i="31"/>
  <c r="G279" i="31"/>
  <c r="G277" i="31"/>
  <c r="G275" i="31"/>
  <c r="G273" i="31"/>
  <c r="G272" i="31" s="1"/>
  <c r="G271" i="31" s="1"/>
  <c r="G269" i="31"/>
  <c r="G267" i="31"/>
  <c r="G266" i="31"/>
  <c r="G264" i="31"/>
  <c r="G263" i="31" s="1"/>
  <c r="G255" i="31" s="1"/>
  <c r="G261" i="31"/>
  <c r="G259" i="31"/>
  <c r="G256" i="31"/>
  <c r="G253" i="31"/>
  <c r="G251" i="31"/>
  <c r="G249" i="31"/>
  <c r="G247" i="31"/>
  <c r="G245" i="31"/>
  <c r="G242" i="31"/>
  <c r="G239" i="31"/>
  <c r="G238" i="31" s="1"/>
  <c r="G232" i="31"/>
  <c r="H247" i="31"/>
  <c r="I247" i="31"/>
  <c r="J247" i="31"/>
  <c r="H245" i="31"/>
  <c r="I245" i="31"/>
  <c r="J245" i="31"/>
  <c r="H242" i="31"/>
  <c r="I242" i="31"/>
  <c r="H239" i="31"/>
  <c r="I239" i="31"/>
  <c r="I232" i="31"/>
  <c r="H225" i="31"/>
  <c r="I225" i="31"/>
  <c r="I224" i="31"/>
  <c r="G225" i="31"/>
  <c r="G224" i="31" s="1"/>
  <c r="G222" i="31"/>
  <c r="G218" i="31"/>
  <c r="G214" i="31"/>
  <c r="G210" i="31"/>
  <c r="G207" i="31"/>
  <c r="G205" i="31"/>
  <c r="G203" i="31"/>
  <c r="G201" i="31"/>
  <c r="G198" i="31"/>
  <c r="G197" i="31" s="1"/>
  <c r="G195" i="31"/>
  <c r="G193" i="31"/>
  <c r="G191" i="31"/>
  <c r="G189" i="31"/>
  <c r="G186" i="31"/>
  <c r="G184" i="31"/>
  <c r="G182" i="31"/>
  <c r="G180" i="31"/>
  <c r="G179" i="31" s="1"/>
  <c r="G177" i="31"/>
  <c r="G174" i="31"/>
  <c r="G172" i="31"/>
  <c r="G167" i="31"/>
  <c r="G164" i="31"/>
  <c r="G157" i="31"/>
  <c r="G154" i="31"/>
  <c r="G150" i="31"/>
  <c r="G148" i="31"/>
  <c r="G146" i="31"/>
  <c r="G144" i="31"/>
  <c r="G141" i="31"/>
  <c r="G131" i="31"/>
  <c r="G126" i="31"/>
  <c r="G125" i="31" s="1"/>
  <c r="G123" i="31"/>
  <c r="G121" i="31"/>
  <c r="G119" i="31"/>
  <c r="G117" i="31"/>
  <c r="G116" i="31" s="1"/>
  <c r="G114" i="31"/>
  <c r="G112" i="31"/>
  <c r="G110" i="31"/>
  <c r="G104" i="31"/>
  <c r="G102" i="31"/>
  <c r="G100" i="31"/>
  <c r="G97" i="31"/>
  <c r="G95" i="31"/>
  <c r="G93" i="31"/>
  <c r="G90" i="31"/>
  <c r="G88" i="31"/>
  <c r="G85" i="31"/>
  <c r="G83" i="31"/>
  <c r="G82" i="31" s="1"/>
  <c r="G80" i="31"/>
  <c r="G78" i="31"/>
  <c r="G75" i="31"/>
  <c r="G73" i="31"/>
  <c r="G71" i="31"/>
  <c r="G69" i="31"/>
  <c r="G68" i="31"/>
  <c r="G65" i="31"/>
  <c r="G63" i="31"/>
  <c r="G61" i="31"/>
  <c r="G59" i="31"/>
  <c r="G58" i="31" s="1"/>
  <c r="G55" i="31"/>
  <c r="G54" i="31" s="1"/>
  <c r="G45" i="31"/>
  <c r="G43" i="31"/>
  <c r="G42" i="31" s="1"/>
  <c r="G37" i="31"/>
  <c r="G35" i="31"/>
  <c r="G33" i="31"/>
  <c r="G26" i="31"/>
  <c r="G21" i="31"/>
  <c r="H326" i="31"/>
  <c r="H325" i="31" s="1"/>
  <c r="H324" i="31" s="1"/>
  <c r="I326" i="31"/>
  <c r="I325" i="31" s="1"/>
  <c r="I324" i="31" s="1"/>
  <c r="H322" i="31"/>
  <c r="I322" i="31"/>
  <c r="H320" i="31"/>
  <c r="I320" i="31"/>
  <c r="H318" i="31"/>
  <c r="I318" i="31"/>
  <c r="H315" i="31"/>
  <c r="I315" i="31"/>
  <c r="I314" i="31" s="1"/>
  <c r="H312" i="31"/>
  <c r="H311" i="31" s="1"/>
  <c r="I312" i="31"/>
  <c r="I311" i="31" s="1"/>
  <c r="H309" i="31"/>
  <c r="I309" i="31"/>
  <c r="H307" i="31"/>
  <c r="I307" i="31"/>
  <c r="H305" i="31"/>
  <c r="I305" i="31"/>
  <c r="H303" i="31"/>
  <c r="I303" i="31"/>
  <c r="H300" i="31"/>
  <c r="I300" i="31"/>
  <c r="H298" i="31"/>
  <c r="I298" i="31"/>
  <c r="H296" i="31"/>
  <c r="I296" i="31"/>
  <c r="H293" i="31"/>
  <c r="I293" i="31"/>
  <c r="H291" i="31"/>
  <c r="I291" i="31"/>
  <c r="H288" i="31"/>
  <c r="I288" i="31"/>
  <c r="H286" i="31"/>
  <c r="I286" i="31"/>
  <c r="H284" i="31"/>
  <c r="I284" i="31"/>
  <c r="H281" i="31"/>
  <c r="I281" i="31"/>
  <c r="H279" i="31"/>
  <c r="I279" i="31"/>
  <c r="H277" i="31"/>
  <c r="I277" i="31"/>
  <c r="H275" i="31"/>
  <c r="I275" i="31"/>
  <c r="H273" i="31"/>
  <c r="I273" i="31"/>
  <c r="H269" i="31"/>
  <c r="I269" i="31"/>
  <c r="H267" i="31"/>
  <c r="I267" i="31"/>
  <c r="I266" i="31" s="1"/>
  <c r="H264" i="31"/>
  <c r="H263" i="31" s="1"/>
  <c r="I264" i="31"/>
  <c r="I263" i="31" s="1"/>
  <c r="H261" i="31"/>
  <c r="I261" i="31"/>
  <c r="H259" i="31"/>
  <c r="I259" i="31"/>
  <c r="H256" i="31"/>
  <c r="I256" i="31"/>
  <c r="H253" i="31"/>
  <c r="I253" i="31"/>
  <c r="H251" i="31"/>
  <c r="I251" i="31"/>
  <c r="H249" i="31"/>
  <c r="I249" i="31"/>
  <c r="H222" i="31"/>
  <c r="I222" i="31"/>
  <c r="H218" i="31"/>
  <c r="I218" i="31"/>
  <c r="H214" i="31"/>
  <c r="I214" i="31"/>
  <c r="H210" i="31"/>
  <c r="I210" i="31"/>
  <c r="H207" i="31"/>
  <c r="I207" i="31"/>
  <c r="H205" i="31"/>
  <c r="I205" i="31"/>
  <c r="H203" i="31"/>
  <c r="I203" i="31"/>
  <c r="H201" i="31"/>
  <c r="I201" i="31"/>
  <c r="H198" i="31"/>
  <c r="H197" i="31" s="1"/>
  <c r="I198" i="31"/>
  <c r="I197" i="31" s="1"/>
  <c r="H195" i="31"/>
  <c r="I195" i="31"/>
  <c r="H193" i="31"/>
  <c r="I193" i="31"/>
  <c r="H191" i="31"/>
  <c r="I191" i="31"/>
  <c r="H189" i="31"/>
  <c r="H188" i="31" s="1"/>
  <c r="I189" i="31"/>
  <c r="H186" i="31"/>
  <c r="I186" i="31"/>
  <c r="H184" i="31"/>
  <c r="I184" i="31"/>
  <c r="H182" i="31"/>
  <c r="I182" i="31"/>
  <c r="H180" i="31"/>
  <c r="H179" i="31" s="1"/>
  <c r="I180" i="31"/>
  <c r="H177" i="31"/>
  <c r="I177" i="31"/>
  <c r="H174" i="31"/>
  <c r="I174" i="31"/>
  <c r="H172" i="31"/>
  <c r="I172" i="31"/>
  <c r="H167" i="31"/>
  <c r="I167" i="31"/>
  <c r="H164" i="31"/>
  <c r="I164" i="31"/>
  <c r="H157" i="31"/>
  <c r="I157" i="31"/>
  <c r="H154" i="31"/>
  <c r="I154" i="31"/>
  <c r="H150" i="31"/>
  <c r="I150" i="31"/>
  <c r="H148" i="31"/>
  <c r="I148" i="31"/>
  <c r="H146" i="31"/>
  <c r="I146" i="31"/>
  <c r="H141" i="31"/>
  <c r="I141" i="31"/>
  <c r="H131" i="31"/>
  <c r="I131" i="31"/>
  <c r="H126" i="31"/>
  <c r="I126" i="31"/>
  <c r="H123" i="31"/>
  <c r="I123" i="31"/>
  <c r="H121" i="31"/>
  <c r="I121" i="31"/>
  <c r="H119" i="31"/>
  <c r="I119" i="31"/>
  <c r="H117" i="31"/>
  <c r="I117" i="31"/>
  <c r="H114" i="31"/>
  <c r="I114" i="31"/>
  <c r="H112" i="31"/>
  <c r="I112" i="31"/>
  <c r="H110" i="31"/>
  <c r="I110" i="31"/>
  <c r="H104" i="31"/>
  <c r="I104" i="31"/>
  <c r="H102" i="31"/>
  <c r="I102" i="31"/>
  <c r="H100" i="31"/>
  <c r="H99" i="31" s="1"/>
  <c r="I100" i="31"/>
  <c r="H97" i="31"/>
  <c r="I97" i="31"/>
  <c r="H95" i="31"/>
  <c r="I95" i="31"/>
  <c r="H93" i="31"/>
  <c r="I93" i="31"/>
  <c r="H90" i="31"/>
  <c r="I90" i="31"/>
  <c r="H88" i="31"/>
  <c r="H87" i="31" s="1"/>
  <c r="I88" i="31"/>
  <c r="I87" i="31" s="1"/>
  <c r="H85" i="31"/>
  <c r="I85" i="31"/>
  <c r="H83" i="31"/>
  <c r="I83" i="31"/>
  <c r="H65" i="31"/>
  <c r="I65" i="31"/>
  <c r="H63" i="31"/>
  <c r="H61" i="31"/>
  <c r="H59" i="31"/>
  <c r="H55" i="31"/>
  <c r="H54" i="31" s="1"/>
  <c r="I55" i="31"/>
  <c r="I54" i="31" s="1"/>
  <c r="H45" i="31"/>
  <c r="I45" i="31"/>
  <c r="H43" i="31"/>
  <c r="H42" i="31" s="1"/>
  <c r="I43" i="31"/>
  <c r="H37" i="31"/>
  <c r="I37" i="31"/>
  <c r="H35" i="31"/>
  <c r="I35" i="31"/>
  <c r="H33" i="31"/>
  <c r="I33" i="31"/>
  <c r="H26" i="31"/>
  <c r="I26" i="31"/>
  <c r="H21" i="31"/>
  <c r="I21" i="31"/>
  <c r="B700" i="10"/>
  <c r="E700" i="10"/>
  <c r="F700" i="10"/>
  <c r="H700" i="10" a="1"/>
  <c r="H700" i="10" s="1"/>
  <c r="L700" i="10"/>
  <c r="N700" i="10"/>
  <c r="O700" i="10"/>
  <c r="P700" i="10"/>
  <c r="R700" i="10"/>
  <c r="H42" i="32" l="1"/>
  <c r="I68" i="31"/>
  <c r="I67" i="31" s="1"/>
  <c r="J68" i="31"/>
  <c r="G99" i="31"/>
  <c r="G87" i="31"/>
  <c r="J233" i="32"/>
  <c r="H225" i="32"/>
  <c r="G225" i="32"/>
  <c r="H210" i="32"/>
  <c r="H99" i="32"/>
  <c r="I42" i="32"/>
  <c r="J232" i="31"/>
  <c r="G92" i="31"/>
  <c r="G209" i="31"/>
  <c r="G200" i="31"/>
  <c r="G188" i="31"/>
  <c r="J64" i="31"/>
  <c r="I63" i="31"/>
  <c r="J62" i="31"/>
  <c r="I61" i="31"/>
  <c r="J60" i="31"/>
  <c r="I59" i="31"/>
  <c r="H238" i="31"/>
  <c r="H224" i="31"/>
  <c r="H290" i="31"/>
  <c r="J225" i="31"/>
  <c r="J224" i="31" s="1"/>
  <c r="I239" i="32"/>
  <c r="H292" i="32"/>
  <c r="I87" i="32"/>
  <c r="H116" i="32"/>
  <c r="H125" i="32"/>
  <c r="H239" i="32"/>
  <c r="I268" i="32"/>
  <c r="I297" i="32"/>
  <c r="I316" i="32"/>
  <c r="I116" i="32"/>
  <c r="H180" i="32"/>
  <c r="H189" i="32"/>
  <c r="H20" i="32"/>
  <c r="H58" i="32"/>
  <c r="H68" i="32"/>
  <c r="H82" i="32"/>
  <c r="I99" i="32"/>
  <c r="I172" i="32"/>
  <c r="I210" i="32"/>
  <c r="H257" i="32"/>
  <c r="I285" i="32"/>
  <c r="H297" i="32"/>
  <c r="H316" i="32"/>
  <c r="G125" i="32"/>
  <c r="I304" i="32"/>
  <c r="H274" i="32"/>
  <c r="I274" i="32"/>
  <c r="H256" i="32"/>
  <c r="I257" i="32"/>
  <c r="H201" i="32"/>
  <c r="I201" i="32"/>
  <c r="I189" i="32"/>
  <c r="I180" i="32"/>
  <c r="I125" i="32"/>
  <c r="I82" i="32"/>
  <c r="H87" i="32"/>
  <c r="I58" i="32"/>
  <c r="I68" i="32"/>
  <c r="I20" i="32"/>
  <c r="I238" i="31"/>
  <c r="I20" i="31"/>
  <c r="I125" i="31"/>
  <c r="H20" i="31"/>
  <c r="H58" i="31"/>
  <c r="I272" i="31"/>
  <c r="H283" i="31"/>
  <c r="I290" i="31"/>
  <c r="H266" i="31"/>
  <c r="H295" i="31"/>
  <c r="I302" i="31"/>
  <c r="H314" i="31"/>
  <c r="I92" i="31"/>
  <c r="H116" i="31"/>
  <c r="H125" i="31"/>
  <c r="I171" i="31"/>
  <c r="I200" i="31"/>
  <c r="I42" i="31"/>
  <c r="H92" i="31"/>
  <c r="H67" i="31"/>
  <c r="H171" i="31"/>
  <c r="I179" i="31"/>
  <c r="H200" i="31"/>
  <c r="H209" i="31"/>
  <c r="H302" i="31"/>
  <c r="I295" i="31"/>
  <c r="I283" i="31"/>
  <c r="H272" i="31"/>
  <c r="I255" i="31"/>
  <c r="H255" i="31"/>
  <c r="I209" i="31"/>
  <c r="I188" i="31"/>
  <c r="I116" i="31"/>
  <c r="I99" i="31"/>
  <c r="B622" i="10"/>
  <c r="E622" i="10"/>
  <c r="F622" i="10"/>
  <c r="H622" i="10" a="1"/>
  <c r="H622" i="10" s="1"/>
  <c r="L622" i="10"/>
  <c r="N622" i="10"/>
  <c r="O622" i="10" s="1"/>
  <c r="P622" i="10"/>
  <c r="R622" i="10"/>
  <c r="H19" i="32" l="1"/>
  <c r="G67" i="31"/>
  <c r="G67" i="32"/>
  <c r="I271" i="31"/>
  <c r="I170" i="31"/>
  <c r="I58" i="31"/>
  <c r="I19" i="31" s="1"/>
  <c r="H19" i="31"/>
  <c r="H170" i="31"/>
  <c r="H271" i="31"/>
  <c r="I171" i="32"/>
  <c r="I256" i="32"/>
  <c r="H171" i="32"/>
  <c r="H273" i="32"/>
  <c r="I273" i="32"/>
  <c r="I19" i="32"/>
  <c r="C38" i="13"/>
  <c r="B38" i="13" s="1"/>
  <c r="C39" i="13"/>
  <c r="B39" i="13" s="1"/>
  <c r="C40" i="13"/>
  <c r="B40" i="13" s="1"/>
  <c r="C41" i="13"/>
  <c r="B41" i="13" s="1"/>
  <c r="C42" i="13"/>
  <c r="B42" i="13" s="1"/>
  <c r="C43" i="13"/>
  <c r="B43" i="13" s="1"/>
  <c r="C44" i="13"/>
  <c r="B44" i="13" s="1"/>
  <c r="C45" i="13"/>
  <c r="B45" i="13" s="1"/>
  <c r="C46" i="13"/>
  <c r="B46" i="13" s="1"/>
  <c r="C47" i="13"/>
  <c r="C48" i="13"/>
  <c r="C49" i="13"/>
  <c r="B49" i="13" s="1"/>
  <c r="C50" i="13"/>
  <c r="B50" i="13" s="1"/>
  <c r="C51" i="13"/>
  <c r="B51" i="13" s="1"/>
  <c r="C52" i="13"/>
  <c r="B52" i="13" s="1"/>
  <c r="C53" i="13"/>
  <c r="B53" i="13" s="1"/>
  <c r="C54" i="13"/>
  <c r="B54" i="13" s="1"/>
  <c r="C55" i="13"/>
  <c r="B55" i="13" s="1"/>
  <c r="C56" i="13"/>
  <c r="B56" i="13" s="1"/>
  <c r="C57" i="13"/>
  <c r="B57" i="13" s="1"/>
  <c r="C58" i="13"/>
  <c r="B58" i="13" s="1"/>
  <c r="C59" i="13"/>
  <c r="C60" i="13"/>
  <c r="C61" i="13"/>
  <c r="B61" i="13" s="1"/>
  <c r="C62" i="13"/>
  <c r="B62" i="13" s="1"/>
  <c r="C63" i="13"/>
  <c r="B63" i="13" s="1"/>
  <c r="C64" i="13"/>
  <c r="B64" i="13" s="1"/>
  <c r="C65" i="13"/>
  <c r="B65" i="13" s="1"/>
  <c r="C66" i="13"/>
  <c r="B66" i="13" s="1"/>
  <c r="C67" i="13"/>
  <c r="B67" i="13" s="1"/>
  <c r="C68" i="13"/>
  <c r="B68" i="13" s="1"/>
  <c r="C69" i="13"/>
  <c r="B69" i="13" s="1"/>
  <c r="C70" i="13"/>
  <c r="B70" i="13" s="1"/>
  <c r="C71" i="13"/>
  <c r="C72" i="13"/>
  <c r="C73" i="13"/>
  <c r="B73" i="13" s="1"/>
  <c r="C74" i="13"/>
  <c r="B74" i="13" s="1"/>
  <c r="C75" i="13"/>
  <c r="B75" i="13" s="1"/>
  <c r="C76" i="13"/>
  <c r="B76" i="13" s="1"/>
  <c r="C77" i="13"/>
  <c r="B77" i="13" s="1"/>
  <c r="C78" i="13"/>
  <c r="B78" i="13" s="1"/>
  <c r="C79" i="13"/>
  <c r="B79" i="13" s="1"/>
  <c r="C80" i="13"/>
  <c r="B80" i="13" s="1"/>
  <c r="C81" i="13"/>
  <c r="B81" i="13" s="1"/>
  <c r="C82" i="13"/>
  <c r="B82" i="13" s="1"/>
  <c r="C83" i="13"/>
  <c r="C84" i="13"/>
  <c r="C85" i="13"/>
  <c r="B85" i="13" s="1"/>
  <c r="C86" i="13"/>
  <c r="B86" i="13" s="1"/>
  <c r="C87" i="13"/>
  <c r="B87" i="13" s="1"/>
  <c r="C88" i="13"/>
  <c r="B88" i="13" s="1"/>
  <c r="C89" i="13"/>
  <c r="B89" i="13" s="1"/>
  <c r="C90" i="13"/>
  <c r="B90" i="13" s="1"/>
  <c r="C91" i="13"/>
  <c r="B91" i="13" s="1"/>
  <c r="C92" i="13"/>
  <c r="B92" i="13" s="1"/>
  <c r="C93" i="13"/>
  <c r="B93" i="13" s="1"/>
  <c r="C94" i="13"/>
  <c r="B94" i="13" s="1"/>
  <c r="C95" i="13"/>
  <c r="C96" i="13"/>
  <c r="C97" i="13"/>
  <c r="B97" i="13" s="1"/>
  <c r="C98" i="13"/>
  <c r="B98" i="13" s="1"/>
  <c r="C99" i="13"/>
  <c r="B99" i="13" s="1"/>
  <c r="C100" i="13"/>
  <c r="B100" i="13" s="1"/>
  <c r="C101" i="13"/>
  <c r="B101" i="13" s="1"/>
  <c r="C102" i="13"/>
  <c r="B102" i="13" s="1"/>
  <c r="C103" i="13"/>
  <c r="B103" i="13" s="1"/>
  <c r="D38" i="13"/>
  <c r="D39" i="13"/>
  <c r="D40" i="13"/>
  <c r="D41" i="13"/>
  <c r="D42" i="13"/>
  <c r="D43" i="13"/>
  <c r="D44" i="13"/>
  <c r="D45" i="13"/>
  <c r="D46" i="13"/>
  <c r="D47" i="13"/>
  <c r="B47" i="13" s="1"/>
  <c r="D48" i="13"/>
  <c r="B48" i="13" s="1"/>
  <c r="D49" i="13"/>
  <c r="D50" i="13"/>
  <c r="D51" i="13"/>
  <c r="D52" i="13"/>
  <c r="D53" i="13"/>
  <c r="D54" i="13"/>
  <c r="D55" i="13"/>
  <c r="D56" i="13"/>
  <c r="D57" i="13"/>
  <c r="D58" i="13"/>
  <c r="D59" i="13"/>
  <c r="B59" i="13" s="1"/>
  <c r="D60" i="13"/>
  <c r="B60" i="13" s="1"/>
  <c r="D61" i="13"/>
  <c r="D62" i="13"/>
  <c r="D63" i="13"/>
  <c r="D64" i="13"/>
  <c r="D65" i="13"/>
  <c r="D66" i="13"/>
  <c r="D67" i="13"/>
  <c r="D68" i="13"/>
  <c r="D69" i="13"/>
  <c r="D70" i="13"/>
  <c r="D71" i="13"/>
  <c r="B71" i="13" s="1"/>
  <c r="D72" i="13"/>
  <c r="B72" i="13" s="1"/>
  <c r="D73" i="13"/>
  <c r="D74" i="13"/>
  <c r="D75" i="13"/>
  <c r="D76" i="13"/>
  <c r="D77" i="13"/>
  <c r="D78" i="13"/>
  <c r="D79" i="13"/>
  <c r="D80" i="13"/>
  <c r="D81" i="13"/>
  <c r="D82" i="13"/>
  <c r="D83" i="13"/>
  <c r="B83" i="13" s="1"/>
  <c r="D84" i="13"/>
  <c r="B84" i="13" s="1"/>
  <c r="D85" i="13"/>
  <c r="D86" i="13"/>
  <c r="D87" i="13"/>
  <c r="D88" i="13"/>
  <c r="D89" i="13"/>
  <c r="D90" i="13"/>
  <c r="D91" i="13"/>
  <c r="D92" i="13"/>
  <c r="D93" i="13"/>
  <c r="D94" i="13"/>
  <c r="D95" i="13"/>
  <c r="B95" i="13" s="1"/>
  <c r="D96" i="13"/>
  <c r="B96" i="13" s="1"/>
  <c r="D97" i="13"/>
  <c r="D98" i="13"/>
  <c r="D99" i="13"/>
  <c r="D100" i="13"/>
  <c r="D101" i="13"/>
  <c r="D102" i="13"/>
  <c r="D103"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1" i="13"/>
  <c r="O72" i="13"/>
  <c r="O73" i="13"/>
  <c r="O74" i="13"/>
  <c r="O75" i="13"/>
  <c r="O76" i="13"/>
  <c r="O77" i="13"/>
  <c r="O78" i="13"/>
  <c r="O79" i="13"/>
  <c r="O80" i="13"/>
  <c r="O81" i="13"/>
  <c r="O82" i="13"/>
  <c r="O83" i="13"/>
  <c r="O84" i="13"/>
  <c r="O85" i="13"/>
  <c r="O86" i="13"/>
  <c r="O87" i="13"/>
  <c r="O88" i="13"/>
  <c r="O89" i="13"/>
  <c r="O90" i="13"/>
  <c r="O91" i="13"/>
  <c r="O92" i="13"/>
  <c r="O93" i="13"/>
  <c r="O94" i="13"/>
  <c r="O95" i="13"/>
  <c r="O96" i="13"/>
  <c r="O97" i="13"/>
  <c r="O98" i="13"/>
  <c r="O99" i="13"/>
  <c r="O100" i="13"/>
  <c r="O101" i="13"/>
  <c r="O102" i="13"/>
  <c r="O103" i="13"/>
  <c r="I18" i="31" l="1"/>
  <c r="H18" i="31"/>
  <c r="B96" i="14"/>
  <c r="D96" i="14"/>
  <c r="E96" i="14"/>
  <c r="F96" i="14"/>
  <c r="B98" i="14"/>
  <c r="D98" i="14"/>
  <c r="E98" i="14"/>
  <c r="F98" i="14"/>
  <c r="B99" i="14"/>
  <c r="D99" i="14"/>
  <c r="E99" i="14"/>
  <c r="F99" i="14"/>
  <c r="B100" i="14"/>
  <c r="D100" i="14"/>
  <c r="E100" i="14"/>
  <c r="F100" i="14"/>
  <c r="B101" i="14"/>
  <c r="D101" i="14"/>
  <c r="E101" i="14"/>
  <c r="F101" i="14"/>
  <c r="B102" i="14"/>
  <c r="D102" i="14"/>
  <c r="E102" i="14"/>
  <c r="F102" i="14"/>
  <c r="B103" i="14"/>
  <c r="D103" i="14"/>
  <c r="E103" i="14"/>
  <c r="F103" i="14"/>
  <c r="B104" i="14"/>
  <c r="D104" i="14"/>
  <c r="E104" i="14"/>
  <c r="F104" i="14"/>
  <c r="B105" i="14"/>
  <c r="D105" i="14"/>
  <c r="E105" i="14"/>
  <c r="F105" i="14"/>
  <c r="B106" i="14"/>
  <c r="D106" i="14"/>
  <c r="E106" i="14"/>
  <c r="F106" i="14"/>
  <c r="D72" i="14"/>
  <c r="B72" i="14" s="1"/>
  <c r="E72" i="14"/>
  <c r="F72" i="14"/>
  <c r="D73" i="14"/>
  <c r="E73" i="14"/>
  <c r="F73" i="14"/>
  <c r="D74" i="14"/>
  <c r="B74" i="14" s="1"/>
  <c r="E74" i="14"/>
  <c r="F74" i="14"/>
  <c r="D75" i="14"/>
  <c r="B75" i="14" s="1"/>
  <c r="E75" i="14"/>
  <c r="F75" i="14"/>
  <c r="D76" i="14"/>
  <c r="E76" i="14"/>
  <c r="F76" i="14"/>
  <c r="D77" i="14"/>
  <c r="E77" i="14"/>
  <c r="F77" i="14"/>
  <c r="D78" i="14"/>
  <c r="B78" i="14" s="1"/>
  <c r="E78" i="14"/>
  <c r="F78" i="14"/>
  <c r="D79" i="14"/>
  <c r="B79" i="14" s="1"/>
  <c r="E79" i="14"/>
  <c r="F79" i="14"/>
  <c r="D80" i="14"/>
  <c r="E80" i="14"/>
  <c r="F80" i="14"/>
  <c r="B68" i="14"/>
  <c r="D68" i="14"/>
  <c r="E68" i="14"/>
  <c r="F68" i="14"/>
  <c r="D69" i="14"/>
  <c r="E69" i="14"/>
  <c r="B69" i="14" s="1"/>
  <c r="F69" i="14"/>
  <c r="D70" i="14"/>
  <c r="B70" i="14" s="1"/>
  <c r="E70" i="14"/>
  <c r="F70" i="14"/>
  <c r="B71" i="14"/>
  <c r="D71" i="14"/>
  <c r="E71" i="14"/>
  <c r="F71" i="14"/>
  <c r="D81" i="14"/>
  <c r="E81" i="14"/>
  <c r="B81" i="14" s="1"/>
  <c r="F81" i="14"/>
  <c r="D82" i="14"/>
  <c r="B82" i="14" s="1"/>
  <c r="E82" i="14"/>
  <c r="F82" i="14"/>
  <c r="B83" i="14"/>
  <c r="D83" i="14"/>
  <c r="E83" i="14"/>
  <c r="F83" i="14"/>
  <c r="D84" i="14"/>
  <c r="E84" i="14"/>
  <c r="B84" i="14" s="1"/>
  <c r="F84" i="14"/>
  <c r="D85" i="14"/>
  <c r="B85" i="14" s="1"/>
  <c r="E85" i="14"/>
  <c r="F85" i="14"/>
  <c r="B86" i="14"/>
  <c r="D86" i="14"/>
  <c r="E86" i="14"/>
  <c r="F86" i="14"/>
  <c r="D87" i="14"/>
  <c r="E87" i="14"/>
  <c r="B87" i="14" s="1"/>
  <c r="F87" i="14"/>
  <c r="D89" i="14"/>
  <c r="B89" i="14" s="1"/>
  <c r="E89" i="14"/>
  <c r="F89" i="14"/>
  <c r="B90" i="14"/>
  <c r="D90" i="14"/>
  <c r="E90" i="14"/>
  <c r="F90" i="14"/>
  <c r="D91" i="14"/>
  <c r="E91" i="14"/>
  <c r="B91" i="14" s="1"/>
  <c r="F91" i="14"/>
  <c r="D93" i="14"/>
  <c r="B93" i="14" s="1"/>
  <c r="E93" i="14"/>
  <c r="F93" i="14"/>
  <c r="B94" i="14"/>
  <c r="D94" i="14"/>
  <c r="E94" i="14"/>
  <c r="F94" i="14"/>
  <c r="D95" i="14"/>
  <c r="E95" i="14"/>
  <c r="B95" i="14" s="1"/>
  <c r="F95" i="14"/>
  <c r="B97" i="14"/>
  <c r="D97" i="14"/>
  <c r="E97" i="14"/>
  <c r="F97" i="14"/>
  <c r="B107" i="14"/>
  <c r="D107" i="14"/>
  <c r="E107" i="14"/>
  <c r="F107" i="14"/>
  <c r="B108" i="14"/>
  <c r="D108" i="14"/>
  <c r="E108" i="14"/>
  <c r="F108" i="14"/>
  <c r="B109" i="14"/>
  <c r="D109" i="14"/>
  <c r="E109" i="14"/>
  <c r="F109" i="14"/>
  <c r="B110" i="14"/>
  <c r="D110" i="14"/>
  <c r="E110" i="14"/>
  <c r="F110" i="14"/>
  <c r="B111" i="14"/>
  <c r="D111" i="14"/>
  <c r="E111" i="14"/>
  <c r="F111" i="14"/>
  <c r="B112" i="14"/>
  <c r="D112" i="14"/>
  <c r="E112" i="14"/>
  <c r="F112" i="14"/>
  <c r="B113" i="14"/>
  <c r="D113" i="14"/>
  <c r="E113" i="14"/>
  <c r="F113" i="14"/>
  <c r="B114" i="14"/>
  <c r="D114" i="14"/>
  <c r="E114" i="14"/>
  <c r="F114" i="14"/>
  <c r="B115" i="14"/>
  <c r="D115" i="14"/>
  <c r="E115" i="14"/>
  <c r="F115" i="14"/>
  <c r="B116" i="14"/>
  <c r="D116" i="14"/>
  <c r="E116" i="14"/>
  <c r="F116" i="14"/>
  <c r="B117" i="14"/>
  <c r="D117" i="14"/>
  <c r="E117" i="14"/>
  <c r="F117" i="14"/>
  <c r="B118" i="14"/>
  <c r="D118" i="14"/>
  <c r="E118" i="14"/>
  <c r="F118" i="14"/>
  <c r="B119" i="14"/>
  <c r="D119" i="14"/>
  <c r="E119" i="14"/>
  <c r="F119" i="14"/>
  <c r="B120" i="14"/>
  <c r="D120" i="14"/>
  <c r="E120" i="14"/>
  <c r="F120" i="14"/>
  <c r="B121" i="14"/>
  <c r="D121" i="14"/>
  <c r="E121" i="14"/>
  <c r="F121" i="14"/>
  <c r="B123" i="14"/>
  <c r="D123" i="14"/>
  <c r="E123" i="14"/>
  <c r="F123" i="14"/>
  <c r="B124" i="14"/>
  <c r="D124" i="14"/>
  <c r="E124" i="14"/>
  <c r="F124" i="14"/>
  <c r="B125" i="14"/>
  <c r="D125" i="14"/>
  <c r="E125" i="14"/>
  <c r="F125" i="14"/>
  <c r="B126" i="14"/>
  <c r="D126" i="14"/>
  <c r="E126" i="14"/>
  <c r="F126" i="14"/>
  <c r="B127" i="14"/>
  <c r="D127" i="14"/>
  <c r="E127" i="14"/>
  <c r="F127" i="14"/>
  <c r="B128" i="14"/>
  <c r="D128" i="14"/>
  <c r="E128" i="14"/>
  <c r="F128" i="14"/>
  <c r="B129" i="14"/>
  <c r="D129" i="14"/>
  <c r="E129" i="14"/>
  <c r="F129" i="14"/>
  <c r="B130" i="14"/>
  <c r="D130" i="14"/>
  <c r="E130" i="14"/>
  <c r="F130" i="14"/>
  <c r="B131" i="14"/>
  <c r="D131" i="14"/>
  <c r="E131" i="14"/>
  <c r="F131" i="14"/>
  <c r="B132" i="14"/>
  <c r="D132" i="14"/>
  <c r="E132" i="14"/>
  <c r="F132" i="14"/>
  <c r="B133" i="14"/>
  <c r="D133" i="14"/>
  <c r="E133" i="14"/>
  <c r="F133" i="14"/>
  <c r="B134" i="14"/>
  <c r="D134" i="14"/>
  <c r="E134" i="14"/>
  <c r="F134" i="14"/>
  <c r="B135" i="14"/>
  <c r="D135" i="14"/>
  <c r="E135" i="14"/>
  <c r="F135" i="14"/>
  <c r="B136" i="14"/>
  <c r="D136" i="14"/>
  <c r="E136" i="14"/>
  <c r="F136" i="14"/>
  <c r="B137" i="14"/>
  <c r="D137" i="14"/>
  <c r="E137" i="14"/>
  <c r="F137" i="14"/>
  <c r="B138" i="14"/>
  <c r="D138" i="14"/>
  <c r="E138" i="14"/>
  <c r="F138" i="14"/>
  <c r="B139" i="14"/>
  <c r="D139" i="14"/>
  <c r="E139" i="14"/>
  <c r="F139" i="14"/>
  <c r="B140" i="14"/>
  <c r="D140" i="14"/>
  <c r="E140" i="14"/>
  <c r="F140" i="14"/>
  <c r="B141" i="14"/>
  <c r="D141" i="14"/>
  <c r="E141" i="14"/>
  <c r="F141" i="14"/>
  <c r="B142" i="14"/>
  <c r="D142" i="14"/>
  <c r="E142" i="14"/>
  <c r="F142" i="14"/>
  <c r="B143" i="14"/>
  <c r="D143" i="14"/>
  <c r="E143" i="14"/>
  <c r="F143" i="14"/>
  <c r="B67" i="14"/>
  <c r="D67" i="14"/>
  <c r="E67" i="14"/>
  <c r="F67" i="14"/>
  <c r="D92" i="14"/>
  <c r="B92" i="14" s="1"/>
  <c r="E92" i="14"/>
  <c r="F92" i="14"/>
  <c r="B122" i="14"/>
  <c r="D122" i="14"/>
  <c r="E122" i="14"/>
  <c r="F122" i="14"/>
  <c r="B144" i="14"/>
  <c r="D144" i="14"/>
  <c r="E144" i="14"/>
  <c r="F144" i="14"/>
  <c r="B66" i="14"/>
  <c r="D66" i="14"/>
  <c r="E66" i="14"/>
  <c r="F66" i="14"/>
  <c r="B88" i="14"/>
  <c r="D88" i="14"/>
  <c r="E88" i="14"/>
  <c r="F88" i="14"/>
  <c r="B145" i="14"/>
  <c r="D145" i="14"/>
  <c r="E145" i="14"/>
  <c r="F145" i="14"/>
  <c r="B146" i="14"/>
  <c r="D146" i="14"/>
  <c r="E146" i="14"/>
  <c r="F146" i="14"/>
  <c r="B147" i="14"/>
  <c r="D147" i="14"/>
  <c r="E147" i="14"/>
  <c r="F147" i="14"/>
  <c r="B148" i="14"/>
  <c r="D148" i="14"/>
  <c r="E148" i="14"/>
  <c r="F148" i="14"/>
  <c r="H496" i="10" a="1"/>
  <c r="H496" i="10" s="1"/>
  <c r="H497" i="10" a="1"/>
  <c r="H497" i="10" s="1"/>
  <c r="H498" i="10" a="1"/>
  <c r="H498" i="10" s="1"/>
  <c r="H499" i="10" a="1"/>
  <c r="H499" i="10" s="1"/>
  <c r="H500" i="10" a="1"/>
  <c r="H500" i="10" s="1"/>
  <c r="H501" i="10" a="1"/>
  <c r="H501" i="10" s="1"/>
  <c r="H502" i="10" a="1"/>
  <c r="H502" i="10" s="1"/>
  <c r="H503" i="10" a="1"/>
  <c r="H503" i="10" s="1"/>
  <c r="H504" i="10" a="1"/>
  <c r="H504" i="10" s="1"/>
  <c r="H505" i="10" a="1"/>
  <c r="H505" i="10" s="1"/>
  <c r="H506" i="10" a="1"/>
  <c r="H506" i="10" s="1"/>
  <c r="H507" i="10" a="1"/>
  <c r="H507" i="10" s="1"/>
  <c r="H508" i="10" a="1"/>
  <c r="H508" i="10" s="1"/>
  <c r="H509" i="10" a="1"/>
  <c r="H509" i="10" s="1"/>
  <c r="H510" i="10" a="1"/>
  <c r="H510" i="10" s="1"/>
  <c r="H511" i="10" a="1"/>
  <c r="H511" i="10" s="1"/>
  <c r="H512" i="10" a="1"/>
  <c r="H512" i="10" s="1"/>
  <c r="H513" i="10" a="1"/>
  <c r="H513" i="10" s="1"/>
  <c r="H514" i="10" a="1"/>
  <c r="H514" i="10" s="1"/>
  <c r="H515" i="10" a="1"/>
  <c r="H515" i="10" s="1"/>
  <c r="H516" i="10" a="1"/>
  <c r="H516" i="10" s="1"/>
  <c r="H517" i="10" a="1"/>
  <c r="H517" i="10" s="1"/>
  <c r="H518" i="10" a="1"/>
  <c r="H518" i="10" s="1"/>
  <c r="H519" i="10" a="1"/>
  <c r="H519" i="10" s="1"/>
  <c r="H520" i="10" a="1"/>
  <c r="H520" i="10" s="1"/>
  <c r="H521" i="10" a="1"/>
  <c r="H521" i="10" s="1"/>
  <c r="H522" i="10" a="1"/>
  <c r="H522" i="10" s="1"/>
  <c r="H523" i="10" a="1"/>
  <c r="H523" i="10" s="1"/>
  <c r="H524" i="10" a="1"/>
  <c r="H524" i="10" s="1"/>
  <c r="H525" i="10" a="1"/>
  <c r="H525" i="10" s="1"/>
  <c r="H526" i="10" a="1"/>
  <c r="H526" i="10" s="1"/>
  <c r="H527" i="10" a="1"/>
  <c r="H527" i="10" s="1"/>
  <c r="H528" i="10" a="1"/>
  <c r="H528" i="10" s="1"/>
  <c r="H529" i="10" a="1"/>
  <c r="H529" i="10" s="1"/>
  <c r="H530" i="10" a="1"/>
  <c r="H530" i="10" s="1"/>
  <c r="H531" i="10" a="1"/>
  <c r="H531" i="10" s="1"/>
  <c r="H532" i="10" a="1"/>
  <c r="H532" i="10" s="1"/>
  <c r="H533" i="10" a="1"/>
  <c r="H533" i="10" s="1"/>
  <c r="H534" i="10" a="1"/>
  <c r="H534" i="10" s="1"/>
  <c r="H535" i="10" a="1"/>
  <c r="H535" i="10" s="1"/>
  <c r="H536" i="10" a="1"/>
  <c r="H536" i="10" s="1"/>
  <c r="H537" i="10" a="1"/>
  <c r="H537" i="10" s="1"/>
  <c r="H538" i="10" a="1"/>
  <c r="H538" i="10" s="1"/>
  <c r="H539" i="10" a="1"/>
  <c r="H539" i="10" s="1"/>
  <c r="H540" i="10" a="1"/>
  <c r="H540" i="10" s="1"/>
  <c r="H541" i="10" a="1"/>
  <c r="H541" i="10" s="1"/>
  <c r="H542" i="10" a="1"/>
  <c r="H542" i="10" s="1"/>
  <c r="H543" i="10" a="1"/>
  <c r="H543" i="10" s="1"/>
  <c r="H544" i="10" a="1"/>
  <c r="H544" i="10" s="1"/>
  <c r="H545" i="10" a="1"/>
  <c r="H545" i="10" s="1"/>
  <c r="H546" i="10" a="1"/>
  <c r="H546" i="10" s="1"/>
  <c r="H547" i="10" a="1"/>
  <c r="H547" i="10" s="1"/>
  <c r="H548" i="10" a="1"/>
  <c r="H548" i="10" s="1"/>
  <c r="H549" i="10" a="1"/>
  <c r="H549" i="10" s="1"/>
  <c r="H550" i="10" a="1"/>
  <c r="H550" i="10" s="1"/>
  <c r="H551" i="10" a="1"/>
  <c r="H551" i="10" s="1"/>
  <c r="H552" i="10" a="1"/>
  <c r="H552" i="10" s="1"/>
  <c r="H553" i="10" a="1"/>
  <c r="H553" i="10" s="1"/>
  <c r="H554" i="10" a="1"/>
  <c r="H554" i="10" s="1"/>
  <c r="H555" i="10" a="1"/>
  <c r="H555" i="10" s="1"/>
  <c r="B76" i="14" l="1"/>
  <c r="B80" i="14"/>
  <c r="B73" i="14"/>
  <c r="B77" i="14"/>
  <c r="C78" i="12"/>
  <c r="D78" i="12"/>
  <c r="E78" i="12"/>
  <c r="F78" i="12"/>
  <c r="I215" i="10"/>
  <c r="B78" i="12" l="1"/>
  <c r="C204" i="12"/>
  <c r="D204" i="12"/>
  <c r="E204" i="12"/>
  <c r="F204" i="12"/>
  <c r="B204" i="12" l="1"/>
  <c r="I75" i="10"/>
  <c r="B42" i="10"/>
  <c r="E42" i="10"/>
  <c r="F42" i="10"/>
  <c r="H42" i="10" a="1"/>
  <c r="H42" i="10" s="1"/>
  <c r="L42" i="10"/>
  <c r="N42" i="10"/>
  <c r="O42" i="10" s="1"/>
  <c r="P42" i="10"/>
  <c r="R42" i="10"/>
  <c r="B46" i="10"/>
  <c r="E46" i="10"/>
  <c r="F46" i="10"/>
  <c r="H46" i="10" a="1"/>
  <c r="H46" i="10" s="1"/>
  <c r="L46" i="10"/>
  <c r="N46" i="10"/>
  <c r="O46" i="10" s="1"/>
  <c r="P46" i="10"/>
  <c r="R46" i="10"/>
  <c r="B57" i="10"/>
  <c r="E57" i="10"/>
  <c r="F57" i="10"/>
  <c r="H57" i="10" a="1"/>
  <c r="H57" i="10" s="1"/>
  <c r="L57" i="10"/>
  <c r="N57" i="10"/>
  <c r="O57" i="10" s="1"/>
  <c r="P57" i="10"/>
  <c r="R57" i="10"/>
  <c r="B60" i="10"/>
  <c r="E60" i="10"/>
  <c r="F60" i="10"/>
  <c r="H60" i="10" a="1"/>
  <c r="H60" i="10" s="1"/>
  <c r="L60" i="10"/>
  <c r="N60" i="10"/>
  <c r="O60" i="10" s="1"/>
  <c r="P60" i="10"/>
  <c r="R60" i="10"/>
  <c r="B68" i="10"/>
  <c r="E68" i="10"/>
  <c r="F68" i="10"/>
  <c r="H68" i="10" a="1"/>
  <c r="H68" i="10" s="1"/>
  <c r="L68" i="10"/>
  <c r="N68" i="10"/>
  <c r="O68" i="10" s="1"/>
  <c r="P68" i="10"/>
  <c r="R68" i="10"/>
  <c r="B72" i="10"/>
  <c r="E72" i="10"/>
  <c r="F72" i="10"/>
  <c r="H72" i="10" a="1"/>
  <c r="H72" i="10" s="1"/>
  <c r="L72" i="10"/>
  <c r="N72" i="10"/>
  <c r="O72" i="10" s="1"/>
  <c r="P72" i="10"/>
  <c r="R72" i="10"/>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D3" i="41"/>
  <c r="D4" i="41"/>
  <c r="D5" i="41"/>
  <c r="D6" i="41"/>
  <c r="D7" i="41"/>
  <c r="D8" i="41"/>
  <c r="D9" i="41"/>
  <c r="D10" i="41"/>
  <c r="D11" i="41"/>
  <c r="D12" i="41"/>
  <c r="D13" i="41"/>
  <c r="D14" i="41"/>
  <c r="D15" i="41"/>
  <c r="D16" i="41"/>
  <c r="D17" i="41"/>
  <c r="D18" i="41"/>
  <c r="D19" i="41"/>
  <c r="D20" i="41"/>
  <c r="D21" i="41"/>
  <c r="D22" i="41"/>
  <c r="D23" i="41"/>
  <c r="D24" i="41"/>
  <c r="D25" i="41"/>
  <c r="D26" i="41"/>
  <c r="D27" i="4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A27" i="41"/>
  <c r="A26" i="41"/>
  <c r="A25" i="41"/>
  <c r="A24" i="41"/>
  <c r="A23" i="41"/>
  <c r="A22" i="41"/>
  <c r="A21" i="41"/>
  <c r="A20" i="41"/>
  <c r="A19" i="41"/>
  <c r="A18" i="41"/>
  <c r="A17" i="41"/>
  <c r="A16" i="41"/>
  <c r="A15" i="41"/>
  <c r="A14" i="41"/>
  <c r="A13" i="41"/>
  <c r="A12" i="41"/>
  <c r="A11" i="41"/>
  <c r="A10" i="41"/>
  <c r="A9" i="41"/>
  <c r="A8" i="41"/>
  <c r="A7" i="41"/>
  <c r="A6" i="41"/>
  <c r="A5" i="41"/>
  <c r="A4" i="41"/>
  <c r="A3" i="41"/>
  <c r="R9" i="10"/>
  <c r="R10" i="10"/>
  <c r="R11" i="10"/>
  <c r="O151" i="10" l="1"/>
  <c r="O161" i="10"/>
  <c r="O165" i="10"/>
  <c r="O169" i="10"/>
  <c r="O173" i="10"/>
  <c r="O180" i="10"/>
  <c r="O184" i="10"/>
  <c r="O191" i="10"/>
  <c r="O196" i="10"/>
  <c r="O201" i="10"/>
  <c r="O206" i="10"/>
  <c r="O214" i="10"/>
  <c r="O219" i="10"/>
  <c r="O224" i="10"/>
  <c r="O229" i="10"/>
  <c r="O234" i="10"/>
  <c r="O239" i="10"/>
  <c r="O242" i="10"/>
  <c r="O247" i="10"/>
  <c r="O249" i="10"/>
  <c r="O251" i="10"/>
  <c r="O261" i="10"/>
  <c r="O265" i="10"/>
  <c r="O267" i="10"/>
  <c r="O272" i="10"/>
  <c r="O274" i="10"/>
  <c r="O276" i="10"/>
  <c r="O278" i="10"/>
  <c r="O280" i="10"/>
  <c r="O340" i="10"/>
  <c r="O354" i="10"/>
  <c r="O360" i="10"/>
  <c r="O400" i="10"/>
  <c r="O409" i="10"/>
  <c r="O431" i="10"/>
  <c r="O435" i="10"/>
  <c r="O438" i="10"/>
  <c r="O447" i="10"/>
  <c r="O451" i="10"/>
  <c r="O456" i="10"/>
  <c r="O460" i="10"/>
  <c r="O463" i="10"/>
  <c r="O469" i="10"/>
  <c r="O473" i="10"/>
  <c r="O477" i="10"/>
  <c r="O481" i="10"/>
  <c r="O483" i="10"/>
  <c r="O484" i="10"/>
  <c r="O489" i="10"/>
  <c r="O506" i="10"/>
  <c r="O535" i="10"/>
  <c r="O551" i="10"/>
  <c r="O583" i="10"/>
  <c r="O584" i="10"/>
  <c r="O585" i="10"/>
  <c r="O598" i="10"/>
  <c r="O639" i="10"/>
  <c r="O640" i="10"/>
  <c r="O641" i="10"/>
  <c r="O642" i="10"/>
  <c r="O643" i="10"/>
  <c r="O650" i="10"/>
  <c r="O662" i="10"/>
  <c r="O663" i="10"/>
  <c r="O665" i="10"/>
  <c r="O690" i="10"/>
  <c r="O702" i="10"/>
  <c r="O703" i="10"/>
  <c r="O704" i="10"/>
  <c r="O705" i="10"/>
  <c r="O706" i="10"/>
  <c r="O707" i="10"/>
  <c r="O708" i="10"/>
  <c r="O709" i="10"/>
  <c r="O710" i="10"/>
  <c r="O711" i="10"/>
  <c r="O712" i="10"/>
  <c r="O713" i="10"/>
  <c r="O714" i="10"/>
  <c r="O715" i="10"/>
  <c r="O716" i="10"/>
  <c r="O717" i="10"/>
  <c r="O718" i="10"/>
  <c r="O719" i="10"/>
  <c r="O720" i="10"/>
  <c r="O721" i="10"/>
  <c r="O722" i="10"/>
  <c r="O723" i="10"/>
  <c r="O724" i="10"/>
  <c r="O725" i="10"/>
  <c r="O726" i="10"/>
  <c r="O727" i="10"/>
  <c r="O728" i="10"/>
  <c r="O729" i="10"/>
  <c r="O730" i="10"/>
  <c r="O731" i="10"/>
  <c r="O732" i="10"/>
  <c r="O733" i="10"/>
  <c r="O734" i="10"/>
  <c r="O735" i="10"/>
  <c r="O736" i="10"/>
  <c r="O737" i="10"/>
  <c r="O738" i="10"/>
  <c r="O739" i="10"/>
  <c r="O740" i="10"/>
  <c r="O741" i="10"/>
  <c r="O742" i="10"/>
  <c r="O743" i="10"/>
  <c r="O744" i="10"/>
  <c r="O745" i="10"/>
  <c r="O746" i="10"/>
  <c r="O747" i="10"/>
  <c r="O748" i="10"/>
  <c r="O749" i="10"/>
  <c r="O750" i="10"/>
  <c r="O751" i="10"/>
  <c r="O752" i="10"/>
  <c r="O753" i="10"/>
  <c r="O754" i="10"/>
  <c r="O755" i="10"/>
  <c r="O756" i="10"/>
  <c r="O757" i="10"/>
  <c r="O758" i="10"/>
  <c r="O759" i="10"/>
  <c r="O760" i="10"/>
  <c r="O761" i="10"/>
  <c r="O762" i="10"/>
  <c r="O763" i="10"/>
  <c r="O764" i="10"/>
  <c r="O765" i="10"/>
  <c r="O766" i="10"/>
  <c r="O767" i="10"/>
  <c r="O768" i="10"/>
  <c r="O769" i="10"/>
  <c r="O770" i="10"/>
  <c r="O771" i="10"/>
  <c r="O772" i="10"/>
  <c r="O773" i="10"/>
  <c r="O774" i="10"/>
  <c r="O775" i="10"/>
  <c r="O776" i="10"/>
  <c r="O777" i="10"/>
  <c r="O778" i="10"/>
  <c r="O779" i="10"/>
  <c r="O780" i="10"/>
  <c r="O781" i="10"/>
  <c r="O782" i="10"/>
  <c r="O783" i="10"/>
  <c r="O784" i="10"/>
  <c r="O785" i="10"/>
  <c r="O786" i="10"/>
  <c r="O787" i="10"/>
  <c r="O788" i="10"/>
  <c r="O789" i="10"/>
  <c r="O790" i="10"/>
  <c r="O791" i="10"/>
  <c r="O792" i="10"/>
  <c r="O793" i="10"/>
  <c r="O794" i="10"/>
  <c r="O795" i="10"/>
  <c r="O796" i="10"/>
  <c r="O797" i="10"/>
  <c r="O798" i="10"/>
  <c r="O799" i="10"/>
  <c r="O800" i="10"/>
  <c r="O801" i="10"/>
  <c r="O802" i="10"/>
  <c r="O803" i="10"/>
  <c r="O804" i="10"/>
  <c r="O805" i="10"/>
  <c r="O806" i="10"/>
  <c r="O807" i="10"/>
  <c r="O808" i="10"/>
  <c r="O809" i="10"/>
  <c r="O810" i="10"/>
  <c r="O811" i="10"/>
  <c r="O812" i="10"/>
  <c r="O813" i="10"/>
  <c r="O814" i="10"/>
  <c r="O815" i="10"/>
  <c r="O816" i="10"/>
  <c r="O817" i="10"/>
  <c r="O818" i="10"/>
  <c r="O819" i="10"/>
  <c r="O820" i="10"/>
  <c r="O821" i="10"/>
  <c r="O822" i="10"/>
  <c r="O823" i="10"/>
  <c r="O824" i="10"/>
  <c r="O825" i="10"/>
  <c r="O826" i="10"/>
  <c r="O827" i="10"/>
  <c r="O828" i="10"/>
  <c r="O829" i="10"/>
  <c r="O830" i="10"/>
  <c r="O831" i="10"/>
  <c r="O832" i="10"/>
  <c r="O833" i="10"/>
  <c r="O834" i="10"/>
  <c r="O835" i="10"/>
  <c r="O836" i="10"/>
  <c r="O837" i="10"/>
  <c r="O838" i="10"/>
  <c r="O839" i="10"/>
  <c r="O840" i="10"/>
  <c r="O841" i="10"/>
  <c r="O842" i="10"/>
  <c r="O843" i="10"/>
  <c r="O844" i="10"/>
  <c r="O845" i="10"/>
  <c r="O846" i="10"/>
  <c r="O847" i="10"/>
  <c r="O848" i="10"/>
  <c r="O849" i="10"/>
  <c r="O850" i="10"/>
  <c r="O851" i="10"/>
  <c r="O852" i="10"/>
  <c r="O853" i="10"/>
  <c r="O854" i="10"/>
  <c r="O855" i="10"/>
  <c r="O856" i="10"/>
  <c r="O857" i="10"/>
  <c r="O858" i="10"/>
  <c r="O859" i="10"/>
  <c r="O860" i="10"/>
  <c r="O861" i="10"/>
  <c r="O862" i="10"/>
  <c r="O863" i="10"/>
  <c r="O864" i="10"/>
  <c r="O865" i="10"/>
  <c r="O866" i="10"/>
  <c r="O867" i="10"/>
  <c r="O868" i="10"/>
  <c r="O869" i="10"/>
  <c r="O870" i="10"/>
  <c r="O871" i="10"/>
  <c r="O872" i="10"/>
  <c r="O873" i="10"/>
  <c r="O874" i="10"/>
  <c r="O875" i="10"/>
  <c r="O876" i="10"/>
  <c r="O877" i="10"/>
  <c r="O878" i="10"/>
  <c r="O879" i="10"/>
  <c r="O880" i="10"/>
  <c r="O881" i="10"/>
  <c r="O882" i="10"/>
  <c r="O883" i="10"/>
  <c r="O884" i="10"/>
  <c r="O885" i="10"/>
  <c r="O886" i="10"/>
  <c r="O887" i="10"/>
  <c r="O888" i="10"/>
  <c r="O889" i="10"/>
  <c r="O890" i="10"/>
  <c r="O891" i="10"/>
  <c r="O892" i="10"/>
  <c r="O893" i="10"/>
  <c r="O894" i="10"/>
  <c r="O895" i="10"/>
  <c r="O896" i="10"/>
  <c r="O897" i="10"/>
  <c r="O898" i="10"/>
  <c r="O899" i="10"/>
  <c r="O900" i="10"/>
  <c r="O901" i="10"/>
  <c r="O902" i="10"/>
  <c r="O903" i="10"/>
  <c r="O904" i="10"/>
  <c r="O905" i="10"/>
  <c r="O906" i="10"/>
  <c r="O907" i="10"/>
  <c r="O908" i="10"/>
  <c r="O909" i="10"/>
  <c r="O910" i="10"/>
  <c r="O911" i="10"/>
  <c r="O912" i="10"/>
  <c r="O913" i="10"/>
  <c r="O914" i="10"/>
  <c r="O915" i="10"/>
  <c r="O916" i="10"/>
  <c r="O917" i="10"/>
  <c r="O918" i="10"/>
  <c r="O919" i="10"/>
  <c r="O920" i="10"/>
  <c r="O921" i="10"/>
  <c r="O922" i="10"/>
  <c r="O923" i="10"/>
  <c r="O924" i="10"/>
  <c r="O925" i="10"/>
  <c r="O926" i="10"/>
  <c r="O927" i="10"/>
  <c r="O928" i="10"/>
  <c r="O929" i="10"/>
  <c r="O930" i="10"/>
  <c r="O931" i="10"/>
  <c r="O932" i="10"/>
  <c r="O933" i="10"/>
  <c r="O934" i="10"/>
  <c r="O935" i="10"/>
  <c r="O936" i="10"/>
  <c r="O937" i="10"/>
  <c r="O938" i="10"/>
  <c r="O939" i="10"/>
  <c r="O940" i="10"/>
  <c r="O941" i="10"/>
  <c r="O942" i="10"/>
  <c r="O943" i="10"/>
  <c r="O944" i="10"/>
  <c r="O945" i="10"/>
  <c r="O946" i="10"/>
  <c r="O947" i="10"/>
  <c r="O948" i="10"/>
  <c r="O949" i="10"/>
  <c r="O950" i="10"/>
  <c r="O951" i="10"/>
  <c r="O952" i="10"/>
  <c r="O953" i="10"/>
  <c r="O954" i="10"/>
  <c r="O955" i="10"/>
  <c r="O956" i="10"/>
  <c r="O957" i="10"/>
  <c r="O958" i="10"/>
  <c r="O959" i="10"/>
  <c r="O960" i="10"/>
  <c r="O961" i="10"/>
  <c r="O962" i="10"/>
  <c r="O963" i="10"/>
  <c r="O964" i="10"/>
  <c r="O965" i="10"/>
  <c r="O966" i="10"/>
  <c r="O967" i="10"/>
  <c r="O968" i="10"/>
  <c r="O969" i="10"/>
  <c r="O970" i="10"/>
  <c r="O971" i="10"/>
  <c r="O972" i="10"/>
  <c r="O973" i="10"/>
  <c r="O974" i="10"/>
  <c r="O975" i="10"/>
  <c r="O976" i="10"/>
  <c r="O977" i="10"/>
  <c r="O978" i="10"/>
  <c r="O979" i="10"/>
  <c r="O980" i="10"/>
  <c r="O981" i="10"/>
  <c r="O982" i="10"/>
  <c r="O983" i="10"/>
  <c r="O984" i="10"/>
  <c r="O985" i="10"/>
  <c r="O986" i="10"/>
  <c r="O987" i="10"/>
  <c r="O988" i="10"/>
  <c r="O989" i="10"/>
  <c r="O990" i="10"/>
  <c r="O991" i="10"/>
  <c r="O992" i="10"/>
  <c r="O993" i="10"/>
  <c r="O994" i="10"/>
  <c r="O995" i="10"/>
  <c r="O996" i="10"/>
  <c r="O997" i="10"/>
  <c r="O998" i="10"/>
  <c r="O999" i="10"/>
  <c r="O1000" i="10"/>
  <c r="O1001" i="10"/>
  <c r="O1002" i="10"/>
  <c r="O1003" i="10"/>
  <c r="O1004" i="10"/>
  <c r="O1005" i="10"/>
  <c r="O1006" i="10"/>
  <c r="O1007" i="10"/>
  <c r="O1008" i="10"/>
  <c r="O1009" i="10"/>
  <c r="O1010" i="10"/>
  <c r="O1011" i="10"/>
  <c r="O1012" i="10"/>
  <c r="O1013" i="10"/>
  <c r="O1014" i="10"/>
  <c r="O1015" i="10"/>
  <c r="O1016" i="10"/>
  <c r="O1017" i="10"/>
  <c r="O1018" i="10"/>
  <c r="O1019" i="10"/>
  <c r="O1020" i="10"/>
  <c r="O1021" i="10"/>
  <c r="O1022" i="10"/>
  <c r="O1023" i="10"/>
  <c r="O1024" i="10"/>
  <c r="O1025" i="10"/>
  <c r="O1026" i="10"/>
  <c r="O1027" i="10"/>
  <c r="O1028" i="10"/>
  <c r="O1029" i="10"/>
  <c r="O1030" i="10"/>
  <c r="O1031" i="10"/>
  <c r="O1032" i="10"/>
  <c r="O1033" i="10"/>
  <c r="O1034" i="10"/>
  <c r="O1035" i="10"/>
  <c r="O1036" i="10"/>
  <c r="O1037" i="10"/>
  <c r="O1038" i="10"/>
  <c r="O1039" i="10"/>
  <c r="O1040" i="10"/>
  <c r="O1041" i="10"/>
  <c r="O1042" i="10"/>
  <c r="O1043" i="10"/>
  <c r="O1044" i="10"/>
  <c r="O1045" i="10"/>
  <c r="O1046" i="10"/>
  <c r="O1047" i="10"/>
  <c r="O1048" i="10"/>
  <c r="O1049" i="10"/>
  <c r="O1050" i="10"/>
  <c r="O1051" i="10"/>
  <c r="O1052" i="10"/>
  <c r="O1053" i="10"/>
  <c r="O1054" i="10"/>
  <c r="O1055" i="10"/>
  <c r="O1056" i="10"/>
  <c r="O1057" i="10"/>
  <c r="O1058" i="10"/>
  <c r="O1059" i="10"/>
  <c r="O1060" i="10"/>
  <c r="O1061" i="10"/>
  <c r="O1062" i="10"/>
  <c r="O1063" i="10"/>
  <c r="O1064" i="10"/>
  <c r="O1065" i="10"/>
  <c r="O1066" i="10"/>
  <c r="O1067" i="10"/>
  <c r="O1068" i="10"/>
  <c r="O1069" i="10"/>
  <c r="O1070" i="10"/>
  <c r="O1071" i="10"/>
  <c r="O1072" i="10"/>
  <c r="O1073" i="10"/>
  <c r="O1074" i="10"/>
  <c r="O1075" i="10"/>
  <c r="O1076" i="10"/>
  <c r="O1077" i="10"/>
  <c r="O1078" i="10"/>
  <c r="O1079" i="10"/>
  <c r="O1080" i="10"/>
  <c r="O1081" i="10"/>
  <c r="O1082" i="10"/>
  <c r="O1083" i="10"/>
  <c r="O1084" i="10"/>
  <c r="O1085" i="10"/>
  <c r="O1086" i="10"/>
  <c r="O1087" i="10"/>
  <c r="O1088" i="10"/>
  <c r="O1089" i="10"/>
  <c r="O1090" i="10"/>
  <c r="O1091" i="10"/>
  <c r="O1092" i="10"/>
  <c r="O1093" i="10"/>
  <c r="O1094" i="10"/>
  <c r="O1095" i="10"/>
  <c r="O1096" i="10"/>
  <c r="O1097" i="10"/>
  <c r="O1098" i="10"/>
  <c r="O1099" i="10"/>
  <c r="O1100" i="10"/>
  <c r="O1101" i="10"/>
  <c r="O1102" i="10"/>
  <c r="O1103" i="10"/>
  <c r="O1104" i="10"/>
  <c r="O1105" i="10"/>
  <c r="O1106" i="10"/>
  <c r="O1107" i="10"/>
  <c r="O1108" i="10"/>
  <c r="O1109" i="10"/>
  <c r="O1110" i="10"/>
  <c r="O1111" i="10"/>
  <c r="O1112" i="10"/>
  <c r="O1113" i="10"/>
  <c r="O1114" i="10"/>
  <c r="O1115" i="10"/>
  <c r="O1116" i="10"/>
  <c r="O1117" i="10"/>
  <c r="O1118" i="10"/>
  <c r="O1119" i="10"/>
  <c r="O1120" i="10"/>
  <c r="O1121" i="10"/>
  <c r="O1122" i="10"/>
  <c r="O1123" i="10"/>
  <c r="O1124" i="10"/>
  <c r="O1125" i="10"/>
  <c r="O1126" i="10"/>
  <c r="O1127" i="10"/>
  <c r="O1128" i="10"/>
  <c r="O1129" i="10"/>
  <c r="O1130" i="10"/>
  <c r="O1131" i="10"/>
  <c r="O1132" i="10"/>
  <c r="O1133" i="10"/>
  <c r="O1134" i="10"/>
  <c r="O1135" i="10"/>
  <c r="O1136" i="10"/>
  <c r="O1137" i="10"/>
  <c r="O1138" i="10"/>
  <c r="O1139" i="10"/>
  <c r="O1140" i="10"/>
  <c r="O1141" i="10"/>
  <c r="O1142" i="10"/>
  <c r="O1143" i="10"/>
  <c r="O1144" i="10"/>
  <c r="O1145" i="10"/>
  <c r="O1146" i="10"/>
  <c r="O1147" i="10"/>
  <c r="O1148" i="10"/>
  <c r="O1149" i="10"/>
  <c r="O1150" i="10"/>
  <c r="O1151" i="10"/>
  <c r="O1152" i="10"/>
  <c r="O1153" i="10"/>
  <c r="O1154" i="10"/>
  <c r="O1155" i="10"/>
  <c r="O1156" i="10"/>
  <c r="O1157" i="10"/>
  <c r="O1158" i="10"/>
  <c r="O1159" i="10"/>
  <c r="O1160" i="10"/>
  <c r="O1161" i="10"/>
  <c r="O1162" i="10"/>
  <c r="O1163" i="10"/>
  <c r="O1164" i="10"/>
  <c r="O1165" i="10"/>
  <c r="O1166" i="10"/>
  <c r="O1167" i="10"/>
  <c r="O1168" i="10"/>
  <c r="O1169" i="10"/>
  <c r="O1170" i="10"/>
  <c r="O1171" i="10"/>
  <c r="O1172" i="10"/>
  <c r="O1173" i="10"/>
  <c r="O1174" i="10"/>
  <c r="O1175" i="10"/>
  <c r="O1176" i="10"/>
  <c r="O1177" i="10"/>
  <c r="O1178" i="10"/>
  <c r="O1179" i="10"/>
  <c r="O1180" i="10"/>
  <c r="O1181" i="10"/>
  <c r="O1182" i="10"/>
  <c r="O1183" i="10"/>
  <c r="O1184" i="10"/>
  <c r="O1185" i="10"/>
  <c r="O1186" i="10"/>
  <c r="O1187" i="10"/>
  <c r="O1188" i="10"/>
  <c r="O1189" i="10"/>
  <c r="O1190" i="10"/>
  <c r="O1191" i="10"/>
  <c r="O1192" i="10"/>
  <c r="O1193" i="10"/>
  <c r="O1194" i="10"/>
  <c r="O1195" i="10"/>
  <c r="O1196" i="10"/>
  <c r="O1197" i="10"/>
  <c r="O1198" i="10"/>
  <c r="O1199" i="10"/>
  <c r="O1200" i="10"/>
  <c r="O1201" i="10"/>
  <c r="O1202" i="10"/>
  <c r="O1203" i="10"/>
  <c r="O1204" i="10"/>
  <c r="O1205" i="10"/>
  <c r="O1206" i="10"/>
  <c r="O1207" i="10"/>
  <c r="O1208" i="10"/>
  <c r="O1209" i="10"/>
  <c r="O1210" i="10"/>
  <c r="O1211" i="10"/>
  <c r="O1212" i="10"/>
  <c r="O1213" i="10"/>
  <c r="O1214" i="10"/>
  <c r="O1215" i="10"/>
  <c r="O1216" i="10"/>
  <c r="O1217" i="10"/>
  <c r="O1218" i="10"/>
  <c r="O1219" i="10"/>
  <c r="O1220" i="10"/>
  <c r="O1221" i="10"/>
  <c r="O1222" i="10"/>
  <c r="O1223" i="10"/>
  <c r="O1224" i="10"/>
  <c r="O1225" i="10"/>
  <c r="O1226" i="10"/>
  <c r="O1227" i="10"/>
  <c r="O1228" i="10"/>
  <c r="O1229" i="10"/>
  <c r="O1230" i="10"/>
  <c r="O1231" i="10"/>
  <c r="O1232" i="10"/>
  <c r="O1233" i="10"/>
  <c r="O1234" i="10"/>
  <c r="O1235" i="10"/>
  <c r="O1236" i="10"/>
  <c r="O1237" i="10"/>
  <c r="O1238" i="10"/>
  <c r="O1239" i="10"/>
  <c r="O1240" i="10"/>
  <c r="O1241" i="10"/>
  <c r="O1242" i="10"/>
  <c r="O1243" i="10"/>
  <c r="O1244" i="10"/>
  <c r="O1245" i="10"/>
  <c r="O1246" i="10"/>
  <c r="O1247" i="10"/>
  <c r="O1248" i="10"/>
  <c r="O1249" i="10"/>
  <c r="O1250" i="10"/>
  <c r="O1251" i="10"/>
  <c r="O1252" i="10"/>
  <c r="O1253" i="10"/>
  <c r="O1254" i="10"/>
  <c r="O1255" i="10"/>
  <c r="O1256" i="10"/>
  <c r="O1257" i="10"/>
  <c r="O1258" i="10"/>
  <c r="O1259" i="10"/>
  <c r="O1260" i="10"/>
  <c r="O1261" i="10"/>
  <c r="O1262" i="10"/>
  <c r="O1263" i="10"/>
  <c r="O1264" i="10"/>
  <c r="O1265" i="10"/>
  <c r="O1266" i="10"/>
  <c r="O1267" i="10"/>
  <c r="O1268" i="10"/>
  <c r="O1269" i="10"/>
  <c r="O1270" i="10"/>
  <c r="O1271" i="10"/>
  <c r="O1272" i="10"/>
  <c r="O1273" i="10"/>
  <c r="O1274" i="10"/>
  <c r="O1275" i="10"/>
  <c r="O1276" i="10"/>
  <c r="O1277" i="10"/>
  <c r="O1278" i="10"/>
  <c r="O1279" i="10"/>
  <c r="O1280" i="10"/>
  <c r="O1281" i="10"/>
  <c r="O1282" i="10"/>
  <c r="O1283" i="10"/>
  <c r="O1284" i="10"/>
  <c r="O1285" i="10"/>
  <c r="O1286" i="10"/>
  <c r="O1287" i="10"/>
  <c r="O1288" i="10"/>
  <c r="O1289" i="10"/>
  <c r="O1290" i="10"/>
  <c r="O1291" i="10"/>
  <c r="O1292" i="10"/>
  <c r="O1293" i="10"/>
  <c r="O1294" i="10"/>
  <c r="O1295" i="10"/>
  <c r="O1296" i="10"/>
  <c r="O1297" i="10"/>
  <c r="O1298" i="10"/>
  <c r="O1299" i="10"/>
  <c r="O1300" i="10"/>
  <c r="O1301" i="10"/>
  <c r="O1302" i="10"/>
  <c r="O1303" i="10"/>
  <c r="O1304" i="10"/>
  <c r="O1305" i="10"/>
  <c r="O1306" i="10"/>
  <c r="O1307" i="10"/>
  <c r="O1308" i="10"/>
  <c r="O1309" i="10"/>
  <c r="O1310" i="10"/>
  <c r="O1311" i="10"/>
  <c r="O1312" i="10"/>
  <c r="O1313" i="10"/>
  <c r="O1314" i="10"/>
  <c r="O1315" i="10"/>
  <c r="O1316" i="10"/>
  <c r="O1317" i="10"/>
  <c r="O1318" i="10"/>
  <c r="O1319" i="10"/>
  <c r="O1320" i="10"/>
  <c r="O1321" i="10"/>
  <c r="O1322" i="10"/>
  <c r="O1323" i="10"/>
  <c r="O1324" i="10"/>
  <c r="O1325" i="10"/>
  <c r="O1326" i="10"/>
  <c r="O1327" i="10"/>
  <c r="O1328" i="10"/>
  <c r="O1329" i="10"/>
  <c r="O1330" i="10"/>
  <c r="O1331" i="10"/>
  <c r="O1332" i="10"/>
  <c r="O1333" i="10"/>
  <c r="O1334" i="10"/>
  <c r="O1335" i="10"/>
  <c r="O1336" i="10"/>
  <c r="O1337" i="10"/>
  <c r="O1338" i="10"/>
  <c r="O1339" i="10"/>
  <c r="O1340" i="10"/>
  <c r="O1341" i="10"/>
  <c r="O1342" i="10"/>
  <c r="O1343" i="10"/>
  <c r="O1344" i="10"/>
  <c r="O1345" i="10"/>
  <c r="O1346" i="10"/>
  <c r="O1347" i="10"/>
  <c r="O1348" i="10"/>
  <c r="O1349" i="10"/>
  <c r="O1350" i="10"/>
  <c r="O1351" i="10"/>
  <c r="O1352" i="10"/>
  <c r="O1353" i="10"/>
  <c r="O1354" i="10"/>
  <c r="O1355" i="10"/>
  <c r="O1356" i="10"/>
  <c r="O1357" i="10"/>
  <c r="O1358" i="10"/>
  <c r="O1359" i="10"/>
  <c r="O1360" i="10"/>
  <c r="O1361" i="10"/>
  <c r="O1362" i="10"/>
  <c r="O1363" i="10"/>
  <c r="O1364" i="10"/>
  <c r="O1365" i="10"/>
  <c r="O1366" i="10"/>
  <c r="O1367" i="10"/>
  <c r="O1368" i="10"/>
  <c r="O1369" i="10"/>
  <c r="O1370" i="10"/>
  <c r="O1371" i="10"/>
  <c r="O1372" i="10"/>
  <c r="O1373" i="10"/>
  <c r="O1374" i="10"/>
  <c r="O1375" i="10"/>
  <c r="O1376" i="10"/>
  <c r="O1377" i="10"/>
  <c r="O1378" i="10"/>
  <c r="O1379" i="10"/>
  <c r="O1380" i="10"/>
  <c r="O1381" i="10"/>
  <c r="O1382" i="10"/>
  <c r="O1383" i="10"/>
  <c r="O1384" i="10"/>
  <c r="O1385" i="10"/>
  <c r="O1386" i="10"/>
  <c r="O1387" i="10"/>
  <c r="O1388" i="10"/>
  <c r="O1389" i="10"/>
  <c r="O1390" i="10"/>
  <c r="O1391" i="10"/>
  <c r="O1392" i="10"/>
  <c r="O1393" i="10"/>
  <c r="O1394" i="10"/>
  <c r="O1395" i="10"/>
  <c r="O1396" i="10"/>
  <c r="O1397" i="10"/>
  <c r="O1398" i="10"/>
  <c r="O1399" i="10"/>
  <c r="O1400" i="10"/>
  <c r="O1401" i="10"/>
  <c r="O1402" i="10"/>
  <c r="O1403" i="10"/>
  <c r="O1404" i="10"/>
  <c r="O1405" i="10"/>
  <c r="O1406" i="10"/>
  <c r="O1407" i="10"/>
  <c r="O1408" i="10"/>
  <c r="O1409" i="10"/>
  <c r="O1410" i="10"/>
  <c r="O1411" i="10"/>
  <c r="O1412" i="10"/>
  <c r="O1413" i="10"/>
  <c r="O1414" i="10"/>
  <c r="O1415" i="10"/>
  <c r="O1416" i="10"/>
  <c r="O1417" i="10"/>
  <c r="O1418" i="10"/>
  <c r="O1419" i="10"/>
  <c r="O1420" i="10"/>
  <c r="O1421" i="10"/>
  <c r="O1422" i="10"/>
  <c r="O1423" i="10"/>
  <c r="O1424" i="10"/>
  <c r="O1425" i="10"/>
  <c r="O1426" i="10"/>
  <c r="O1427" i="10"/>
  <c r="O1428" i="10"/>
  <c r="O1429" i="10"/>
  <c r="O1430" i="10"/>
  <c r="O1431" i="10"/>
  <c r="O1432" i="10"/>
  <c r="O1433" i="10"/>
  <c r="O1434" i="10"/>
  <c r="O1435" i="10"/>
  <c r="O1436" i="10"/>
  <c r="O1437" i="10"/>
  <c r="O1438" i="10"/>
  <c r="O1439" i="10"/>
  <c r="O1440" i="10"/>
  <c r="O1441" i="10"/>
  <c r="O1442" i="10"/>
  <c r="O1443" i="10"/>
  <c r="O1444" i="10"/>
  <c r="O1445" i="10"/>
  <c r="O1446" i="10"/>
  <c r="O1447" i="10"/>
  <c r="O1448" i="10"/>
  <c r="O1449" i="10"/>
  <c r="O1450" i="10"/>
  <c r="O1451" i="10"/>
  <c r="O1452" i="10"/>
  <c r="O1453" i="10"/>
  <c r="O1454" i="10"/>
  <c r="O1455" i="10"/>
  <c r="O1456" i="10"/>
  <c r="O1457" i="10"/>
  <c r="O1458" i="10"/>
  <c r="O1459" i="10"/>
  <c r="O1460" i="10"/>
  <c r="O1461" i="10"/>
  <c r="O1462" i="10"/>
  <c r="O1463" i="10"/>
  <c r="O1464" i="10"/>
  <c r="O1465" i="10"/>
  <c r="O1466" i="10"/>
  <c r="O1467" i="10"/>
  <c r="O1468" i="10"/>
  <c r="O1469" i="10"/>
  <c r="O1470" i="10"/>
  <c r="O1471" i="10"/>
  <c r="O1472" i="10"/>
  <c r="O1473" i="10"/>
  <c r="O1474" i="10"/>
  <c r="O1475" i="10"/>
  <c r="O1476" i="10"/>
  <c r="O1477" i="10"/>
  <c r="O1478" i="10"/>
  <c r="O1479" i="10"/>
  <c r="O1480" i="10"/>
  <c r="O1481" i="10"/>
  <c r="O1482" i="10"/>
  <c r="O1483" i="10"/>
  <c r="O1484" i="10"/>
  <c r="O1485" i="10"/>
  <c r="O1486" i="10"/>
  <c r="O1487" i="10"/>
  <c r="O1488" i="10"/>
  <c r="O1489" i="10"/>
  <c r="O1490" i="10"/>
  <c r="O1491" i="10"/>
  <c r="O1492" i="10"/>
  <c r="O1493" i="10"/>
  <c r="O1494" i="10"/>
  <c r="O1495" i="10"/>
  <c r="O1496" i="10"/>
  <c r="O1497" i="10"/>
  <c r="O1498" i="10"/>
  <c r="O1499" i="10"/>
  <c r="O1500" i="10"/>
  <c r="O1501" i="10"/>
  <c r="O1502" i="10"/>
  <c r="O1503" i="10"/>
  <c r="O1504" i="10"/>
  <c r="O1505" i="10"/>
  <c r="O1506" i="10"/>
  <c r="O1507" i="10"/>
  <c r="O1508" i="10"/>
  <c r="O1509" i="10"/>
  <c r="O1510" i="10"/>
  <c r="O1511" i="10"/>
  <c r="O1512" i="10"/>
  <c r="O1513" i="10"/>
  <c r="O1514" i="10"/>
  <c r="O1515" i="10"/>
  <c r="O1516" i="10"/>
  <c r="O1517" i="10"/>
  <c r="O1518" i="10"/>
  <c r="O1519" i="10"/>
  <c r="O1520" i="10"/>
  <c r="O1521" i="10"/>
  <c r="O1522" i="10"/>
  <c r="O1523" i="10"/>
  <c r="O1524" i="10"/>
  <c r="O1525" i="10"/>
  <c r="O1526" i="10"/>
  <c r="O1527" i="10"/>
  <c r="O1528" i="10"/>
  <c r="O1529" i="10"/>
  <c r="O1530" i="10"/>
  <c r="O1531" i="10"/>
  <c r="O1532" i="10"/>
  <c r="O1533" i="10"/>
  <c r="O1534" i="10"/>
  <c r="O1535" i="10"/>
  <c r="O1536" i="10"/>
  <c r="O1537" i="10"/>
  <c r="O1538" i="10"/>
  <c r="O1539" i="10"/>
  <c r="O1540" i="10"/>
  <c r="O1541" i="10"/>
  <c r="O1542" i="10"/>
  <c r="O1543" i="10"/>
  <c r="O1544" i="10"/>
  <c r="O1545" i="10"/>
  <c r="O1546" i="10"/>
  <c r="O1547" i="10"/>
  <c r="O1548" i="10"/>
  <c r="O1549" i="10"/>
  <c r="O1550" i="10"/>
  <c r="O1551" i="10"/>
  <c r="O1552" i="10"/>
  <c r="O1553" i="10"/>
  <c r="O1554" i="10"/>
  <c r="O1555" i="10"/>
  <c r="O1556" i="10"/>
  <c r="O1557" i="10"/>
  <c r="O1558" i="10"/>
  <c r="O1559" i="10"/>
  <c r="O1560" i="10"/>
  <c r="O1561" i="10"/>
  <c r="O1562" i="10"/>
  <c r="O1563" i="10"/>
  <c r="O1564" i="10"/>
  <c r="O1565" i="10"/>
  <c r="O1566" i="10"/>
  <c r="O1567" i="10"/>
  <c r="O1568" i="10"/>
  <c r="O1569" i="10"/>
  <c r="O1570" i="10"/>
  <c r="O1571" i="10"/>
  <c r="O1572" i="10"/>
  <c r="O1573" i="10"/>
  <c r="O1574" i="10"/>
  <c r="O1575" i="10"/>
  <c r="O1576" i="10"/>
  <c r="O1577" i="10"/>
  <c r="O1578" i="10"/>
  <c r="O1579" i="10"/>
  <c r="O1580" i="10"/>
  <c r="O1581" i="10"/>
  <c r="O1582" i="10"/>
  <c r="O1583" i="10"/>
  <c r="O1584" i="10"/>
  <c r="O1585" i="10"/>
  <c r="O1586" i="10"/>
  <c r="O1587" i="10"/>
  <c r="O1588" i="10"/>
  <c r="O1589" i="10"/>
  <c r="O1590" i="10"/>
  <c r="O1591" i="10"/>
  <c r="O1592" i="10"/>
  <c r="O1593" i="10"/>
  <c r="O1594" i="10"/>
  <c r="O1595" i="10"/>
  <c r="O1596" i="10"/>
  <c r="O1597" i="10"/>
  <c r="O1598" i="10"/>
  <c r="O1599" i="10"/>
  <c r="O1600" i="10"/>
  <c r="O1601" i="10"/>
  <c r="O1602" i="10"/>
  <c r="O1603" i="10"/>
  <c r="O1604" i="10"/>
  <c r="O1605" i="10"/>
  <c r="O1606" i="10"/>
  <c r="O1607" i="10"/>
  <c r="O1608" i="10"/>
  <c r="O1609" i="10"/>
  <c r="O1610" i="10"/>
  <c r="O1611" i="10"/>
  <c r="O1612" i="10"/>
  <c r="O1613" i="10"/>
  <c r="O1614" i="10"/>
  <c r="O1615" i="10"/>
  <c r="O1616" i="10"/>
  <c r="O1617" i="10"/>
  <c r="O1618" i="10"/>
  <c r="O1619" i="10"/>
  <c r="O1620" i="10"/>
  <c r="O1621" i="10"/>
  <c r="O1622" i="10"/>
  <c r="O1623" i="10"/>
  <c r="O1624" i="10"/>
  <c r="O1625" i="10"/>
  <c r="O1626" i="10"/>
  <c r="O1627" i="10"/>
  <c r="O1628" i="10"/>
  <c r="O1629" i="10"/>
  <c r="O1630" i="10"/>
  <c r="O1631" i="10"/>
  <c r="O1632" i="10"/>
  <c r="O1633" i="10"/>
  <c r="O1634" i="10"/>
  <c r="O1635" i="10"/>
  <c r="O1636" i="10"/>
  <c r="O1637" i="10"/>
  <c r="O1638" i="10"/>
  <c r="O1639" i="10"/>
  <c r="O1640" i="10"/>
  <c r="O1641" i="10"/>
  <c r="O1642" i="10"/>
  <c r="O1643" i="10"/>
  <c r="O1644" i="10"/>
  <c r="O1645" i="10"/>
  <c r="O1646" i="10"/>
  <c r="O1647" i="10"/>
  <c r="O1648" i="10"/>
  <c r="O1649" i="10"/>
  <c r="O1650" i="10"/>
  <c r="O1651" i="10"/>
  <c r="O1652" i="10"/>
  <c r="O1653" i="10"/>
  <c r="O1654" i="10"/>
  <c r="O1655" i="10"/>
  <c r="O1656" i="10"/>
  <c r="O1657" i="10"/>
  <c r="O1658" i="10"/>
  <c r="O1659" i="10"/>
  <c r="O1660" i="10"/>
  <c r="O1661" i="10"/>
  <c r="O1662" i="10"/>
  <c r="O1663" i="10"/>
  <c r="O1664" i="10"/>
  <c r="O1665" i="10"/>
  <c r="O1666" i="10"/>
  <c r="O1667" i="10"/>
  <c r="O1668" i="10"/>
  <c r="O1669" i="10"/>
  <c r="O1670" i="10"/>
  <c r="O1671" i="10"/>
  <c r="O1672" i="10"/>
  <c r="O1673" i="10"/>
  <c r="O1674" i="10"/>
  <c r="O1675" i="10"/>
  <c r="O1676" i="10"/>
  <c r="O1677" i="10"/>
  <c r="O1678" i="10"/>
  <c r="O1679" i="10"/>
  <c r="O1680" i="10"/>
  <c r="O1681" i="10"/>
  <c r="O1682" i="10"/>
  <c r="O1683" i="10"/>
  <c r="O1684" i="10"/>
  <c r="O1685" i="10"/>
  <c r="O1686" i="10"/>
  <c r="O1687" i="10"/>
  <c r="O1688" i="10"/>
  <c r="O1689" i="10"/>
  <c r="L9" i="10"/>
  <c r="L10" i="10"/>
  <c r="L11" i="10"/>
  <c r="L12" i="10"/>
  <c r="L13" i="10"/>
  <c r="L14" i="10"/>
  <c r="L15" i="10"/>
  <c r="H10" i="10" a="1"/>
  <c r="H10" i="10" s="1"/>
  <c r="H11" i="10" a="1"/>
  <c r="H11" i="10" s="1"/>
  <c r="H12" i="10" a="1"/>
  <c r="H12" i="10" s="1"/>
  <c r="H13" i="10" a="1"/>
  <c r="H13" i="10" s="1"/>
  <c r="H14" i="10" a="1"/>
  <c r="H14" i="10" s="1"/>
  <c r="H15" i="10" a="1"/>
  <c r="H15" i="10" s="1"/>
  <c r="H16" i="10" a="1"/>
  <c r="H16" i="10" s="1"/>
  <c r="H17" i="10" a="1"/>
  <c r="H17" i="10" s="1"/>
  <c r="H18" i="10" a="1"/>
  <c r="H18" i="10" s="1"/>
  <c r="H19" i="10" a="1"/>
  <c r="H19" i="10" s="1"/>
  <c r="H20" i="10" a="1"/>
  <c r="H20" i="10" s="1"/>
  <c r="H21" i="10" a="1"/>
  <c r="H21" i="10" s="1"/>
  <c r="H22" i="10" a="1"/>
  <c r="H22" i="10" s="1"/>
  <c r="H23" i="10" a="1"/>
  <c r="H23" i="10" s="1"/>
  <c r="H24" i="10" a="1"/>
  <c r="H24" i="10" s="1"/>
  <c r="H25" i="10" a="1"/>
  <c r="H25" i="10" s="1"/>
  <c r="H26" i="10" a="1"/>
  <c r="H26" i="10" s="1"/>
  <c r="H27" i="10" a="1"/>
  <c r="H27" i="10" s="1"/>
  <c r="H28" i="10" a="1"/>
  <c r="H28" i="10" s="1"/>
  <c r="H29" i="10" a="1"/>
  <c r="H29" i="10" s="1"/>
  <c r="H30" i="10" a="1"/>
  <c r="H30" i="10" s="1"/>
  <c r="H31" i="10" a="1"/>
  <c r="H31" i="10" s="1"/>
  <c r="H32" i="10" a="1"/>
  <c r="H32" i="10" s="1"/>
  <c r="H33" i="10" a="1"/>
  <c r="H33" i="10" s="1"/>
  <c r="H34" i="10" a="1"/>
  <c r="H34" i="10" s="1"/>
  <c r="H35" i="10" a="1"/>
  <c r="H35" i="10" s="1"/>
  <c r="H36" i="10" a="1"/>
  <c r="H36" i="10" s="1"/>
  <c r="H37" i="10" a="1"/>
  <c r="H37" i="10" s="1"/>
  <c r="H38" i="10" a="1"/>
  <c r="H38" i="10" s="1"/>
  <c r="H39" i="10" a="1"/>
  <c r="H39" i="10" s="1"/>
  <c r="H40" i="10" a="1"/>
  <c r="H40" i="10" s="1"/>
  <c r="H41" i="10" a="1"/>
  <c r="H41" i="10" s="1"/>
  <c r="H43" i="10" a="1"/>
  <c r="H43" i="10" s="1"/>
  <c r="H44" i="10" a="1"/>
  <c r="H44" i="10" s="1"/>
  <c r="H45" i="10" a="1"/>
  <c r="H45" i="10" s="1"/>
  <c r="H47" i="10" a="1"/>
  <c r="H47" i="10" s="1"/>
  <c r="H48" i="10" a="1"/>
  <c r="H48" i="10" s="1"/>
  <c r="H49" i="10" a="1"/>
  <c r="H49" i="10" s="1"/>
  <c r="H50" i="10" a="1"/>
  <c r="H50" i="10" s="1"/>
  <c r="H51" i="10" a="1"/>
  <c r="H51" i="10" s="1"/>
  <c r="H52" i="10" a="1"/>
  <c r="H52" i="10" s="1"/>
  <c r="H53" i="10" a="1"/>
  <c r="H53" i="10" s="1"/>
  <c r="H54" i="10" a="1"/>
  <c r="H54" i="10" s="1"/>
  <c r="H55" i="10" a="1"/>
  <c r="H55" i="10" s="1"/>
  <c r="H56" i="10" a="1"/>
  <c r="H56" i="10" s="1"/>
  <c r="H58" i="10" a="1"/>
  <c r="H58" i="10" s="1"/>
  <c r="H59" i="10" a="1"/>
  <c r="H59" i="10" s="1"/>
  <c r="H61" i="10" a="1"/>
  <c r="H61" i="10" s="1"/>
  <c r="H62" i="10" a="1"/>
  <c r="H62" i="10" s="1"/>
  <c r="H63" i="10" a="1"/>
  <c r="H63" i="10" s="1"/>
  <c r="H64" i="10" a="1"/>
  <c r="H64" i="10" s="1"/>
  <c r="H65" i="10" a="1"/>
  <c r="H65" i="10" s="1"/>
  <c r="H66" i="10" a="1"/>
  <c r="H66" i="10" s="1"/>
  <c r="H67" i="10" a="1"/>
  <c r="H67" i="10" s="1"/>
  <c r="H69" i="10" a="1"/>
  <c r="H69" i="10" s="1"/>
  <c r="H70" i="10" a="1"/>
  <c r="H70" i="10" s="1"/>
  <c r="H71" i="10" a="1"/>
  <c r="H71" i="10" s="1"/>
  <c r="H73" i="10" a="1"/>
  <c r="H73" i="10" s="1"/>
  <c r="H74" i="10" a="1"/>
  <c r="H74" i="10" s="1"/>
  <c r="H75" i="10" a="1"/>
  <c r="H75" i="10" s="1"/>
  <c r="H76" i="10" a="1"/>
  <c r="H76" i="10" s="1"/>
  <c r="H77" i="10" a="1"/>
  <c r="H77" i="10" s="1"/>
  <c r="H78" i="10" a="1"/>
  <c r="H78" i="10" s="1"/>
  <c r="H79" i="10" a="1"/>
  <c r="H79" i="10" s="1"/>
  <c r="H80" i="10" a="1"/>
  <c r="H80" i="10" s="1"/>
  <c r="H81" i="10" a="1"/>
  <c r="H81" i="10" s="1"/>
  <c r="H82" i="10" a="1"/>
  <c r="H82" i="10" s="1"/>
  <c r="H83" i="10" a="1"/>
  <c r="H83" i="10" s="1"/>
  <c r="H84" i="10" a="1"/>
  <c r="H84" i="10" s="1"/>
  <c r="H85" i="10" a="1"/>
  <c r="H85" i="10" s="1"/>
  <c r="H86" i="10" a="1"/>
  <c r="H86" i="10" s="1"/>
  <c r="H87" i="10" a="1"/>
  <c r="H87" i="10" s="1"/>
  <c r="H88" i="10" a="1"/>
  <c r="H88" i="10" s="1"/>
  <c r="H89" i="10" a="1"/>
  <c r="H89" i="10" s="1"/>
  <c r="H90" i="10" a="1"/>
  <c r="H90" i="10" s="1"/>
  <c r="H91" i="10" a="1"/>
  <c r="H91" i="10" s="1"/>
  <c r="H92" i="10" a="1"/>
  <c r="H92" i="10" s="1"/>
  <c r="H93" i="10" a="1"/>
  <c r="H93" i="10" s="1"/>
  <c r="H94" i="10" a="1"/>
  <c r="H94" i="10" s="1"/>
  <c r="H95" i="10" a="1"/>
  <c r="H95" i="10" s="1"/>
  <c r="H96" i="10" a="1"/>
  <c r="H96" i="10" s="1"/>
  <c r="H97" i="10" a="1"/>
  <c r="H97" i="10" s="1"/>
  <c r="H98" i="10" a="1"/>
  <c r="H98" i="10" s="1"/>
  <c r="H99" i="10" a="1"/>
  <c r="H99" i="10" s="1"/>
  <c r="H100" i="10" a="1"/>
  <c r="H100" i="10" s="1"/>
  <c r="H101" i="10" a="1"/>
  <c r="H101" i="10" s="1"/>
  <c r="H102" i="10" a="1"/>
  <c r="H102" i="10" s="1"/>
  <c r="H103" i="10" a="1"/>
  <c r="H103" i="10" s="1"/>
  <c r="H104" i="10" a="1"/>
  <c r="H104" i="10" s="1"/>
  <c r="H105" i="10" a="1"/>
  <c r="H105" i="10" s="1"/>
  <c r="H106" i="10" a="1"/>
  <c r="H106" i="10" s="1"/>
  <c r="H107" i="10" a="1"/>
  <c r="H107" i="10" s="1"/>
  <c r="H108" i="10" a="1"/>
  <c r="H108" i="10" s="1"/>
  <c r="H109" i="10" a="1"/>
  <c r="H109" i="10" s="1"/>
  <c r="H110" i="10" a="1"/>
  <c r="H110" i="10" s="1"/>
  <c r="H111" i="10" a="1"/>
  <c r="H111" i="10" s="1"/>
  <c r="H112" i="10" a="1"/>
  <c r="H112" i="10" s="1"/>
  <c r="H113" i="10" a="1"/>
  <c r="H113" i="10" s="1"/>
  <c r="H114" i="10" a="1"/>
  <c r="H114" i="10" s="1"/>
  <c r="H115" i="10" a="1"/>
  <c r="H115" i="10" s="1"/>
  <c r="H116" i="10" a="1"/>
  <c r="H116" i="10" s="1"/>
  <c r="H117" i="10" a="1"/>
  <c r="H117" i="10" s="1"/>
  <c r="H118" i="10" a="1"/>
  <c r="H118" i="10" s="1"/>
  <c r="H119" i="10" a="1"/>
  <c r="H119" i="10" s="1"/>
  <c r="H120" i="10" a="1"/>
  <c r="H120" i="10" s="1"/>
  <c r="H121" i="10" a="1"/>
  <c r="H121" i="10" s="1"/>
  <c r="H122" i="10" a="1"/>
  <c r="H122" i="10" s="1"/>
  <c r="H123" i="10" a="1"/>
  <c r="H123" i="10" s="1"/>
  <c r="H124" i="10" a="1"/>
  <c r="H124" i="10" s="1"/>
  <c r="H125" i="10" a="1"/>
  <c r="H125" i="10" s="1"/>
  <c r="H126" i="10" a="1"/>
  <c r="H126" i="10" s="1"/>
  <c r="H127" i="10" a="1"/>
  <c r="H127" i="10" s="1"/>
  <c r="H128" i="10" a="1"/>
  <c r="H128" i="10" s="1"/>
  <c r="H129" i="10" a="1"/>
  <c r="H129" i="10" s="1"/>
  <c r="H130" i="10" a="1"/>
  <c r="H130" i="10" s="1"/>
  <c r="H131" i="10" a="1"/>
  <c r="H131" i="10" s="1"/>
  <c r="H132" i="10" a="1"/>
  <c r="H132" i="10" s="1"/>
  <c r="H133" i="10" a="1"/>
  <c r="H133" i="10" s="1"/>
  <c r="H134" i="10" a="1"/>
  <c r="H134" i="10" s="1"/>
  <c r="H135" i="10" a="1"/>
  <c r="H135" i="10" s="1"/>
  <c r="H136" i="10" a="1"/>
  <c r="H136" i="10" s="1"/>
  <c r="H137" i="10" a="1"/>
  <c r="H137" i="10" s="1"/>
  <c r="H138" i="10" a="1"/>
  <c r="H138" i="10" s="1"/>
  <c r="H139" i="10" a="1"/>
  <c r="H139" i="10" s="1"/>
  <c r="H140" i="10" a="1"/>
  <c r="H140" i="10" s="1"/>
  <c r="H141" i="10" a="1"/>
  <c r="H141" i="10" s="1"/>
  <c r="H142" i="10" a="1"/>
  <c r="H142" i="10" s="1"/>
  <c r="H143" i="10" a="1"/>
  <c r="H143" i="10" s="1"/>
  <c r="H144" i="10" a="1"/>
  <c r="H144" i="10" s="1"/>
  <c r="H145" i="10" a="1"/>
  <c r="H145" i="10" s="1"/>
  <c r="H146" i="10" a="1"/>
  <c r="H146" i="10" s="1"/>
  <c r="H147" i="10" a="1"/>
  <c r="H147" i="10" s="1"/>
  <c r="H148" i="10" a="1"/>
  <c r="H148" i="10" s="1"/>
  <c r="H149" i="10" a="1"/>
  <c r="H149" i="10" s="1"/>
  <c r="H150" i="10" a="1"/>
  <c r="H150" i="10" s="1"/>
  <c r="H151" i="10" a="1"/>
  <c r="H151" i="10" s="1"/>
  <c r="H152" i="10" a="1"/>
  <c r="H152" i="10" s="1"/>
  <c r="H153" i="10" a="1"/>
  <c r="H153" i="10" s="1"/>
  <c r="H154" i="10" a="1"/>
  <c r="H154" i="10" s="1"/>
  <c r="H155" i="10" a="1"/>
  <c r="H155" i="10" s="1"/>
  <c r="H156" i="10" a="1"/>
  <c r="H156" i="10" s="1"/>
  <c r="H157" i="10" a="1"/>
  <c r="H157" i="10" s="1"/>
  <c r="H158" i="10" a="1"/>
  <c r="H158" i="10" s="1"/>
  <c r="H159" i="10" a="1"/>
  <c r="H159" i="10" s="1"/>
  <c r="H160" i="10" a="1"/>
  <c r="H160" i="10" s="1"/>
  <c r="H161" i="10" a="1"/>
  <c r="H161" i="10" s="1"/>
  <c r="H162" i="10" a="1"/>
  <c r="H162" i="10" s="1"/>
  <c r="H163" i="10" a="1"/>
  <c r="H163" i="10" s="1"/>
  <c r="H164" i="10" a="1"/>
  <c r="H164" i="10" s="1"/>
  <c r="H165" i="10" a="1"/>
  <c r="H165" i="10" s="1"/>
  <c r="H166" i="10" a="1"/>
  <c r="H166" i="10" s="1"/>
  <c r="H167" i="10" a="1"/>
  <c r="H167" i="10" s="1"/>
  <c r="H168" i="10" a="1"/>
  <c r="H168" i="10" s="1"/>
  <c r="H169" i="10" a="1"/>
  <c r="H169" i="10" s="1"/>
  <c r="H170" i="10" a="1"/>
  <c r="H170" i="10" s="1"/>
  <c r="H171" i="10" a="1"/>
  <c r="H171" i="10" s="1"/>
  <c r="H172" i="10" a="1"/>
  <c r="H172" i="10" s="1"/>
  <c r="H173" i="10" a="1"/>
  <c r="H173" i="10" s="1"/>
  <c r="H174" i="10" a="1"/>
  <c r="H174" i="10" s="1"/>
  <c r="H175" i="10" a="1"/>
  <c r="H175" i="10" s="1"/>
  <c r="H176" i="10" a="1"/>
  <c r="H176" i="10" s="1"/>
  <c r="H177" i="10" a="1"/>
  <c r="H177" i="10" s="1"/>
  <c r="H178" i="10" a="1"/>
  <c r="H178" i="10" s="1"/>
  <c r="H179" i="10" a="1"/>
  <c r="H179" i="10" s="1"/>
  <c r="H180" i="10" a="1"/>
  <c r="H180" i="10" s="1"/>
  <c r="H181" i="10" a="1"/>
  <c r="H181" i="10" s="1"/>
  <c r="H182" i="10" a="1"/>
  <c r="H182" i="10" s="1"/>
  <c r="H183" i="10" a="1"/>
  <c r="H183" i="10" s="1"/>
  <c r="H184" i="10" a="1"/>
  <c r="H184" i="10" s="1"/>
  <c r="H185" i="10" a="1"/>
  <c r="H185" i="10" s="1"/>
  <c r="H186" i="10" a="1"/>
  <c r="H186" i="10" s="1"/>
  <c r="H187" i="10" a="1"/>
  <c r="H187" i="10" s="1"/>
  <c r="H188" i="10" a="1"/>
  <c r="H188" i="10" s="1"/>
  <c r="H189" i="10" a="1"/>
  <c r="H189" i="10" s="1"/>
  <c r="H190" i="10" a="1"/>
  <c r="H190" i="10" s="1"/>
  <c r="H191" i="10" a="1"/>
  <c r="H191" i="10" s="1"/>
  <c r="H192" i="10" a="1"/>
  <c r="H192" i="10" s="1"/>
  <c r="H193" i="10" a="1"/>
  <c r="H193" i="10" s="1"/>
  <c r="H194" i="10" a="1"/>
  <c r="H194" i="10" s="1"/>
  <c r="H195" i="10" a="1"/>
  <c r="H195" i="10" s="1"/>
  <c r="H196" i="10" a="1"/>
  <c r="H196" i="10" s="1"/>
  <c r="H197" i="10" a="1"/>
  <c r="H197" i="10" s="1"/>
  <c r="H198" i="10" a="1"/>
  <c r="H198" i="10" s="1"/>
  <c r="H199" i="10" a="1"/>
  <c r="H199" i="10" s="1"/>
  <c r="H200" i="10" a="1"/>
  <c r="H200" i="10" s="1"/>
  <c r="H201" i="10" a="1"/>
  <c r="H201" i="10" s="1"/>
  <c r="H202" i="10" a="1"/>
  <c r="H202" i="10" s="1"/>
  <c r="H203" i="10" a="1"/>
  <c r="H203" i="10" s="1"/>
  <c r="H204" i="10" a="1"/>
  <c r="H204" i="10" s="1"/>
  <c r="H205" i="10" a="1"/>
  <c r="H205" i="10" s="1"/>
  <c r="H206" i="10" a="1"/>
  <c r="H206" i="10" s="1"/>
  <c r="H207" i="10" a="1"/>
  <c r="H207" i="10" s="1"/>
  <c r="H208" i="10" a="1"/>
  <c r="H208" i="10" s="1"/>
  <c r="H209" i="10" a="1"/>
  <c r="H209" i="10" s="1"/>
  <c r="H210" i="10" a="1"/>
  <c r="H210" i="10" s="1"/>
  <c r="H211" i="10" a="1"/>
  <c r="H211" i="10" s="1"/>
  <c r="H212" i="10" a="1"/>
  <c r="H212" i="10" s="1"/>
  <c r="H213" i="10" a="1"/>
  <c r="H213" i="10" s="1"/>
  <c r="H214" i="10" a="1"/>
  <c r="H214" i="10" s="1"/>
  <c r="H215" i="10" a="1"/>
  <c r="H215" i="10" s="1"/>
  <c r="H216" i="10" a="1"/>
  <c r="H216" i="10" s="1"/>
  <c r="H217" i="10" a="1"/>
  <c r="H217" i="10" s="1"/>
  <c r="H218" i="10" a="1"/>
  <c r="H218" i="10" s="1"/>
  <c r="H219" i="10" a="1"/>
  <c r="H219" i="10" s="1"/>
  <c r="H220" i="10" a="1"/>
  <c r="H220" i="10" s="1"/>
  <c r="H221" i="10" a="1"/>
  <c r="H221" i="10" s="1"/>
  <c r="H222" i="10" a="1"/>
  <c r="H222" i="10" s="1"/>
  <c r="H223" i="10" a="1"/>
  <c r="H223" i="10" s="1"/>
  <c r="H224" i="10" a="1"/>
  <c r="H224" i="10" s="1"/>
  <c r="H225" i="10" a="1"/>
  <c r="H225" i="10" s="1"/>
  <c r="H226" i="10" a="1"/>
  <c r="H226" i="10" s="1"/>
  <c r="H227" i="10" a="1"/>
  <c r="H227" i="10" s="1"/>
  <c r="H228" i="10" a="1"/>
  <c r="H228" i="10" s="1"/>
  <c r="H229" i="10" a="1"/>
  <c r="H229" i="10" s="1"/>
  <c r="H230" i="10" a="1"/>
  <c r="H230" i="10" s="1"/>
  <c r="H231" i="10" a="1"/>
  <c r="H231" i="10" s="1"/>
  <c r="H232" i="10" a="1"/>
  <c r="H232" i="10" s="1"/>
  <c r="H233" i="10" a="1"/>
  <c r="H233" i="10" s="1"/>
  <c r="H234" i="10" a="1"/>
  <c r="H234" i="10" s="1"/>
  <c r="H235" i="10" a="1"/>
  <c r="H235" i="10" s="1"/>
  <c r="H236" i="10" a="1"/>
  <c r="H236" i="10" s="1"/>
  <c r="H237" i="10" a="1"/>
  <c r="H237" i="10" s="1"/>
  <c r="H238" i="10" a="1"/>
  <c r="H238" i="10" s="1"/>
  <c r="H239" i="10" a="1"/>
  <c r="H239" i="10" s="1"/>
  <c r="H240" i="10" a="1"/>
  <c r="H240" i="10" s="1"/>
  <c r="H241" i="10" a="1"/>
  <c r="H241" i="10" s="1"/>
  <c r="H242" i="10" a="1"/>
  <c r="H242" i="10" s="1"/>
  <c r="H243" i="10" a="1"/>
  <c r="H243" i="10" s="1"/>
  <c r="H244" i="10" a="1"/>
  <c r="H244" i="10" s="1"/>
  <c r="H245" i="10" a="1"/>
  <c r="H245" i="10" s="1"/>
  <c r="H246" i="10" a="1"/>
  <c r="H246" i="10" s="1"/>
  <c r="H247" i="10" a="1"/>
  <c r="H247" i="10" s="1"/>
  <c r="H248" i="10" a="1"/>
  <c r="H248" i="10" s="1"/>
  <c r="H249" i="10" a="1"/>
  <c r="H249" i="10" s="1"/>
  <c r="H250" i="10" a="1"/>
  <c r="H250" i="10" s="1"/>
  <c r="H251" i="10" a="1"/>
  <c r="H251" i="10" s="1"/>
  <c r="H252" i="10" a="1"/>
  <c r="H252" i="10" s="1"/>
  <c r="H253" i="10" a="1"/>
  <c r="H253" i="10" s="1"/>
  <c r="H254" i="10" a="1"/>
  <c r="H254" i="10" s="1"/>
  <c r="H255" i="10" a="1"/>
  <c r="H255" i="10" s="1"/>
  <c r="H256" i="10" a="1"/>
  <c r="H256" i="10" s="1"/>
  <c r="H257" i="10" a="1"/>
  <c r="H257" i="10" s="1"/>
  <c r="H258" i="10" a="1"/>
  <c r="H258" i="10" s="1"/>
  <c r="H259" i="10" a="1"/>
  <c r="H259" i="10" s="1"/>
  <c r="H260" i="10" a="1"/>
  <c r="H260" i="10" s="1"/>
  <c r="H261" i="10" a="1"/>
  <c r="H261" i="10" s="1"/>
  <c r="H262" i="10" a="1"/>
  <c r="H262" i="10" s="1"/>
  <c r="H263" i="10" a="1"/>
  <c r="H263" i="10" s="1"/>
  <c r="H264" i="10" a="1"/>
  <c r="H264" i="10" s="1"/>
  <c r="H265" i="10" a="1"/>
  <c r="H265" i="10" s="1"/>
  <c r="H266" i="10" a="1"/>
  <c r="H266" i="10" s="1"/>
  <c r="H267" i="10" a="1"/>
  <c r="H267" i="10" s="1"/>
  <c r="H268" i="10" a="1"/>
  <c r="H268" i="10" s="1"/>
  <c r="H269" i="10" a="1"/>
  <c r="H269" i="10" s="1"/>
  <c r="H270" i="10" a="1"/>
  <c r="H270" i="10" s="1"/>
  <c r="H271" i="10" a="1"/>
  <c r="H271" i="10" s="1"/>
  <c r="H272" i="10" a="1"/>
  <c r="H272" i="10" s="1"/>
  <c r="H273" i="10" a="1"/>
  <c r="H273" i="10" s="1"/>
  <c r="H274" i="10" a="1"/>
  <c r="H274" i="10" s="1"/>
  <c r="H275" i="10" a="1"/>
  <c r="H275" i="10" s="1"/>
  <c r="H276" i="10" a="1"/>
  <c r="H276" i="10" s="1"/>
  <c r="H277" i="10" a="1"/>
  <c r="H277" i="10" s="1"/>
  <c r="H278" i="10" a="1"/>
  <c r="H278" i="10" s="1"/>
  <c r="H279" i="10" a="1"/>
  <c r="H279" i="10" s="1"/>
  <c r="H280" i="10" a="1"/>
  <c r="H280" i="10" s="1"/>
  <c r="H281" i="10" a="1"/>
  <c r="H281" i="10" s="1"/>
  <c r="H282" i="10" a="1"/>
  <c r="H282" i="10" s="1"/>
  <c r="H283" i="10" a="1"/>
  <c r="H283" i="10" s="1"/>
  <c r="H284" i="10" a="1"/>
  <c r="H284" i="10" s="1"/>
  <c r="H285" i="10" a="1"/>
  <c r="H285" i="10" s="1"/>
  <c r="H286" i="10" a="1"/>
  <c r="H286" i="10" s="1"/>
  <c r="H287" i="10" a="1"/>
  <c r="H287" i="10" s="1"/>
  <c r="H288" i="10" a="1"/>
  <c r="H288" i="10" s="1"/>
  <c r="H289" i="10" a="1"/>
  <c r="H289" i="10" s="1"/>
  <c r="H290" i="10" a="1"/>
  <c r="H290" i="10" s="1"/>
  <c r="H291" i="10" a="1"/>
  <c r="H291" i="10" s="1"/>
  <c r="H292" i="10" a="1"/>
  <c r="H292" i="10" s="1"/>
  <c r="H293" i="10" a="1"/>
  <c r="H293" i="10" s="1"/>
  <c r="H294" i="10" a="1"/>
  <c r="H294" i="10" s="1"/>
  <c r="H295" i="10" a="1"/>
  <c r="H295" i="10" s="1"/>
  <c r="H296" i="10" a="1"/>
  <c r="H296" i="10" s="1"/>
  <c r="H297" i="10" a="1"/>
  <c r="H297" i="10" s="1"/>
  <c r="H298" i="10" a="1"/>
  <c r="H298" i="10" s="1"/>
  <c r="H299" i="10" a="1"/>
  <c r="H299" i="10" s="1"/>
  <c r="H300" i="10" a="1"/>
  <c r="H300" i="10" s="1"/>
  <c r="H301" i="10" a="1"/>
  <c r="H301" i="10" s="1"/>
  <c r="H302" i="10" a="1"/>
  <c r="H302" i="10" s="1"/>
  <c r="H303" i="10" a="1"/>
  <c r="H303" i="10" s="1"/>
  <c r="H304" i="10" a="1"/>
  <c r="H304" i="10" s="1"/>
  <c r="H305" i="10" a="1"/>
  <c r="H305" i="10" s="1"/>
  <c r="H306" i="10" a="1"/>
  <c r="H306" i="10" s="1"/>
  <c r="H307" i="10" a="1"/>
  <c r="H307" i="10" s="1"/>
  <c r="H308" i="10" a="1"/>
  <c r="H308" i="10" s="1"/>
  <c r="H309" i="10" a="1"/>
  <c r="H309" i="10" s="1"/>
  <c r="H310" i="10" a="1"/>
  <c r="H310" i="10" s="1"/>
  <c r="H311" i="10" a="1"/>
  <c r="H311" i="10" s="1"/>
  <c r="H312" i="10" a="1"/>
  <c r="H312" i="10" s="1"/>
  <c r="H313" i="10" a="1"/>
  <c r="H313" i="10" s="1"/>
  <c r="H314" i="10" a="1"/>
  <c r="H314" i="10" s="1"/>
  <c r="H315" i="10" a="1"/>
  <c r="H315" i="10" s="1"/>
  <c r="H316" i="10" a="1"/>
  <c r="H316" i="10" s="1"/>
  <c r="H317" i="10" a="1"/>
  <c r="H317" i="10" s="1"/>
  <c r="H318" i="10" a="1"/>
  <c r="H318" i="10" s="1"/>
  <c r="H319" i="10" a="1"/>
  <c r="H319" i="10" s="1"/>
  <c r="H320" i="10" a="1"/>
  <c r="H320" i="10" s="1"/>
  <c r="H321" i="10" a="1"/>
  <c r="H321" i="10" s="1"/>
  <c r="H322" i="10" a="1"/>
  <c r="H322" i="10" s="1"/>
  <c r="H323" i="10" a="1"/>
  <c r="H323" i="10" s="1"/>
  <c r="H324" i="10" a="1"/>
  <c r="H324" i="10" s="1"/>
  <c r="H325" i="10" a="1"/>
  <c r="H325" i="10" s="1"/>
  <c r="H326" i="10" a="1"/>
  <c r="H326" i="10" s="1"/>
  <c r="H327" i="10" a="1"/>
  <c r="H327" i="10" s="1"/>
  <c r="H328" i="10" a="1"/>
  <c r="H328" i="10" s="1"/>
  <c r="H329" i="10" a="1"/>
  <c r="H329" i="10" s="1"/>
  <c r="H330" i="10" a="1"/>
  <c r="H330" i="10" s="1"/>
  <c r="H331" i="10" a="1"/>
  <c r="H331" i="10" s="1"/>
  <c r="H332" i="10" a="1"/>
  <c r="H332" i="10" s="1"/>
  <c r="H333" i="10" a="1"/>
  <c r="H333" i="10" s="1"/>
  <c r="H334" i="10" a="1"/>
  <c r="H334" i="10" s="1"/>
  <c r="H335" i="10" a="1"/>
  <c r="H335" i="10" s="1"/>
  <c r="H336" i="10" a="1"/>
  <c r="H336" i="10" s="1"/>
  <c r="H337" i="10" a="1"/>
  <c r="H337" i="10" s="1"/>
  <c r="H338" i="10" a="1"/>
  <c r="H338" i="10" s="1"/>
  <c r="H339" i="10" a="1"/>
  <c r="H339" i="10" s="1"/>
  <c r="H340" i="10" a="1"/>
  <c r="H340" i="10" s="1"/>
  <c r="H341" i="10" a="1"/>
  <c r="H341" i="10" s="1"/>
  <c r="H342" i="10" a="1"/>
  <c r="H342" i="10" s="1"/>
  <c r="H343" i="10" a="1"/>
  <c r="H343" i="10" s="1"/>
  <c r="H344" i="10" a="1"/>
  <c r="H344" i="10" s="1"/>
  <c r="H345" i="10" a="1"/>
  <c r="H345" i="10" s="1"/>
  <c r="H346" i="10" a="1"/>
  <c r="H346" i="10" s="1"/>
  <c r="H347" i="10" a="1"/>
  <c r="H347" i="10" s="1"/>
  <c r="H348" i="10" a="1"/>
  <c r="H348" i="10" s="1"/>
  <c r="H349" i="10" a="1"/>
  <c r="H349" i="10" s="1"/>
  <c r="H350" i="10" a="1"/>
  <c r="H350" i="10" s="1"/>
  <c r="H351" i="10" a="1"/>
  <c r="H351" i="10" s="1"/>
  <c r="H352" i="10" a="1"/>
  <c r="H352" i="10" s="1"/>
  <c r="H353" i="10" a="1"/>
  <c r="H353" i="10" s="1"/>
  <c r="H354" i="10" a="1"/>
  <c r="H354" i="10" s="1"/>
  <c r="H355" i="10" a="1"/>
  <c r="H355" i="10" s="1"/>
  <c r="H356" i="10" a="1"/>
  <c r="H356" i="10" s="1"/>
  <c r="H357" i="10" a="1"/>
  <c r="H357" i="10" s="1"/>
  <c r="H358" i="10" a="1"/>
  <c r="H358" i="10" s="1"/>
  <c r="H359" i="10" a="1"/>
  <c r="H359" i="10" s="1"/>
  <c r="H360" i="10" a="1"/>
  <c r="H360" i="10" s="1"/>
  <c r="H361" i="10" a="1"/>
  <c r="H361" i="10" s="1"/>
  <c r="H362" i="10" a="1"/>
  <c r="H362" i="10" s="1"/>
  <c r="H363" i="10" a="1"/>
  <c r="H363" i="10" s="1"/>
  <c r="H364" i="10" a="1"/>
  <c r="H364" i="10" s="1"/>
  <c r="H365" i="10" a="1"/>
  <c r="H365" i="10" s="1"/>
  <c r="H366" i="10" a="1"/>
  <c r="H366" i="10" s="1"/>
  <c r="H367" i="10" a="1"/>
  <c r="H367" i="10" s="1"/>
  <c r="H368" i="10" a="1"/>
  <c r="H368" i="10" s="1"/>
  <c r="H369" i="10" a="1"/>
  <c r="H369" i="10" s="1"/>
  <c r="H370" i="10" a="1"/>
  <c r="H370" i="10" s="1"/>
  <c r="H371" i="10" a="1"/>
  <c r="H371" i="10" s="1"/>
  <c r="H372" i="10" a="1"/>
  <c r="H372" i="10" s="1"/>
  <c r="H373" i="10" a="1"/>
  <c r="H373" i="10" s="1"/>
  <c r="H374" i="10" a="1"/>
  <c r="H374" i="10" s="1"/>
  <c r="H375" i="10" a="1"/>
  <c r="H375" i="10" s="1"/>
  <c r="H376" i="10" a="1"/>
  <c r="H376" i="10" s="1"/>
  <c r="H377" i="10" a="1"/>
  <c r="H377" i="10" s="1"/>
  <c r="H378" i="10" a="1"/>
  <c r="H378" i="10" s="1"/>
  <c r="H379" i="10" a="1"/>
  <c r="H379" i="10" s="1"/>
  <c r="H380" i="10" a="1"/>
  <c r="H380" i="10" s="1"/>
  <c r="H381" i="10" a="1"/>
  <c r="H381" i="10" s="1"/>
  <c r="H382" i="10" a="1"/>
  <c r="H382" i="10" s="1"/>
  <c r="H383" i="10" a="1"/>
  <c r="H383" i="10" s="1"/>
  <c r="H384" i="10" a="1"/>
  <c r="H384" i="10" s="1"/>
  <c r="H385" i="10" a="1"/>
  <c r="H385" i="10" s="1"/>
  <c r="H386" i="10" a="1"/>
  <c r="H386" i="10" s="1"/>
  <c r="H387" i="10" a="1"/>
  <c r="H387" i="10" s="1"/>
  <c r="H388" i="10" a="1"/>
  <c r="H388" i="10" s="1"/>
  <c r="H389" i="10" a="1"/>
  <c r="H389" i="10" s="1"/>
  <c r="H390" i="10" a="1"/>
  <c r="H390" i="10" s="1"/>
  <c r="H391" i="10" a="1"/>
  <c r="H391" i="10" s="1"/>
  <c r="H392" i="10" a="1"/>
  <c r="H392" i="10" s="1"/>
  <c r="H393" i="10" a="1"/>
  <c r="H393" i="10" s="1"/>
  <c r="H394" i="10" a="1"/>
  <c r="H394" i="10" s="1"/>
  <c r="H395" i="10" a="1"/>
  <c r="H395" i="10" s="1"/>
  <c r="H396" i="10" a="1"/>
  <c r="H396" i="10" s="1"/>
  <c r="H397" i="10" a="1"/>
  <c r="H397" i="10" s="1"/>
  <c r="H398" i="10" a="1"/>
  <c r="H398" i="10" s="1"/>
  <c r="H399" i="10" a="1"/>
  <c r="H399" i="10" s="1"/>
  <c r="H400" i="10" a="1"/>
  <c r="H400" i="10" s="1"/>
  <c r="H401" i="10" a="1"/>
  <c r="H401" i="10" s="1"/>
  <c r="H402" i="10" a="1"/>
  <c r="H402" i="10" s="1"/>
  <c r="H403" i="10" a="1"/>
  <c r="H403" i="10" s="1"/>
  <c r="H404" i="10" a="1"/>
  <c r="H404" i="10" s="1"/>
  <c r="H405" i="10" a="1"/>
  <c r="H405" i="10" s="1"/>
  <c r="H406" i="10" a="1"/>
  <c r="H406" i="10" s="1"/>
  <c r="H407" i="10" a="1"/>
  <c r="H407" i="10" s="1"/>
  <c r="H408" i="10" a="1"/>
  <c r="H408" i="10" s="1"/>
  <c r="H409" i="10" a="1"/>
  <c r="H409" i="10" s="1"/>
  <c r="H410" i="10" a="1"/>
  <c r="H410" i="10" s="1"/>
  <c r="H411" i="10" a="1"/>
  <c r="H411" i="10" s="1"/>
  <c r="H412" i="10" a="1"/>
  <c r="H412" i="10" s="1"/>
  <c r="H413" i="10" a="1"/>
  <c r="H413" i="10" s="1"/>
  <c r="H414" i="10" a="1"/>
  <c r="H414" i="10" s="1"/>
  <c r="H415" i="10" a="1"/>
  <c r="H415" i="10" s="1"/>
  <c r="H416" i="10" a="1"/>
  <c r="H416" i="10" s="1"/>
  <c r="H417" i="10" a="1"/>
  <c r="H417" i="10" s="1"/>
  <c r="H418" i="10" a="1"/>
  <c r="H418" i="10" s="1"/>
  <c r="H419" i="10" a="1"/>
  <c r="H419" i="10" s="1"/>
  <c r="H420" i="10" a="1"/>
  <c r="H420" i="10" s="1"/>
  <c r="H421" i="10" a="1"/>
  <c r="H421" i="10" s="1"/>
  <c r="H422" i="10" a="1"/>
  <c r="H422" i="10" s="1"/>
  <c r="H423" i="10" a="1"/>
  <c r="H423" i="10" s="1"/>
  <c r="H424" i="10" a="1"/>
  <c r="H424" i="10" s="1"/>
  <c r="H425" i="10" a="1"/>
  <c r="H425" i="10" s="1"/>
  <c r="H426" i="10" a="1"/>
  <c r="H426" i="10" s="1"/>
  <c r="H427" i="10" a="1"/>
  <c r="H427" i="10" s="1"/>
  <c r="H428" i="10" a="1"/>
  <c r="H428" i="10" s="1"/>
  <c r="H429" i="10" a="1"/>
  <c r="H429" i="10" s="1"/>
  <c r="H430" i="10" a="1"/>
  <c r="H430" i="10" s="1"/>
  <c r="H431" i="10" a="1"/>
  <c r="H431" i="10" s="1"/>
  <c r="H432" i="10" a="1"/>
  <c r="H432" i="10" s="1"/>
  <c r="H433" i="10" a="1"/>
  <c r="H433" i="10" s="1"/>
  <c r="H434" i="10" a="1"/>
  <c r="H434" i="10" s="1"/>
  <c r="H435" i="10" a="1"/>
  <c r="H435" i="10" s="1"/>
  <c r="H436" i="10" a="1"/>
  <c r="H436" i="10" s="1"/>
  <c r="H437" i="10" a="1"/>
  <c r="H437" i="10" s="1"/>
  <c r="H438" i="10" a="1"/>
  <c r="H438" i="10" s="1"/>
  <c r="H439" i="10" a="1"/>
  <c r="H439" i="10" s="1"/>
  <c r="H440" i="10" a="1"/>
  <c r="H440" i="10" s="1"/>
  <c r="H441" i="10" a="1"/>
  <c r="H441" i="10" s="1"/>
  <c r="H442" i="10" a="1"/>
  <c r="H442" i="10" s="1"/>
  <c r="H443" i="10" a="1"/>
  <c r="H443" i="10" s="1"/>
  <c r="H444" i="10" a="1"/>
  <c r="H444" i="10" s="1"/>
  <c r="H445" i="10" a="1"/>
  <c r="H445" i="10" s="1"/>
  <c r="H446" i="10" a="1"/>
  <c r="H446" i="10" s="1"/>
  <c r="H447" i="10" a="1"/>
  <c r="H447" i="10" s="1"/>
  <c r="H448" i="10" a="1"/>
  <c r="H448" i="10" s="1"/>
  <c r="H449" i="10" a="1"/>
  <c r="H449" i="10" s="1"/>
  <c r="H450" i="10" a="1"/>
  <c r="H450" i="10" s="1"/>
  <c r="H451" i="10" a="1"/>
  <c r="H451" i="10" s="1"/>
  <c r="H452" i="10" a="1"/>
  <c r="H452" i="10" s="1"/>
  <c r="H453" i="10" a="1"/>
  <c r="H453" i="10" s="1"/>
  <c r="H454" i="10" a="1"/>
  <c r="H454" i="10" s="1"/>
  <c r="H455" i="10" a="1"/>
  <c r="H455" i="10" s="1"/>
  <c r="H456" i="10" a="1"/>
  <c r="H456" i="10" s="1"/>
  <c r="H457" i="10" a="1"/>
  <c r="H457" i="10" s="1"/>
  <c r="H458" i="10" a="1"/>
  <c r="H458" i="10" s="1"/>
  <c r="H459" i="10" a="1"/>
  <c r="H459" i="10" s="1"/>
  <c r="H460" i="10" a="1"/>
  <c r="H460" i="10" s="1"/>
  <c r="H461" i="10" a="1"/>
  <c r="H461" i="10" s="1"/>
  <c r="H462" i="10" a="1"/>
  <c r="H462" i="10" s="1"/>
  <c r="H463" i="10" a="1"/>
  <c r="H463" i="10" s="1"/>
  <c r="H464" i="10" a="1"/>
  <c r="H464" i="10" s="1"/>
  <c r="H465" i="10" a="1"/>
  <c r="H465" i="10" s="1"/>
  <c r="H466" i="10" a="1"/>
  <c r="H466" i="10" s="1"/>
  <c r="H467" i="10" a="1"/>
  <c r="H467" i="10" s="1"/>
  <c r="H468" i="10" a="1"/>
  <c r="H468" i="10" s="1"/>
  <c r="H469" i="10" a="1"/>
  <c r="H469" i="10" s="1"/>
  <c r="H470" i="10" a="1"/>
  <c r="H470" i="10" s="1"/>
  <c r="H471" i="10" a="1"/>
  <c r="H471" i="10" s="1"/>
  <c r="H472" i="10" a="1"/>
  <c r="H472" i="10" s="1"/>
  <c r="H473" i="10" a="1"/>
  <c r="H473" i="10" s="1"/>
  <c r="H474" i="10" a="1"/>
  <c r="H474" i="10" s="1"/>
  <c r="H475" i="10" a="1"/>
  <c r="H475" i="10" s="1"/>
  <c r="H476" i="10" a="1"/>
  <c r="H476" i="10" s="1"/>
  <c r="H477" i="10" a="1"/>
  <c r="H477" i="10" s="1"/>
  <c r="H478" i="10" a="1"/>
  <c r="H478" i="10" s="1"/>
  <c r="H479" i="10" a="1"/>
  <c r="H479" i="10" s="1"/>
  <c r="H480" i="10" a="1"/>
  <c r="H480" i="10" s="1"/>
  <c r="H481" i="10" a="1"/>
  <c r="H481" i="10" s="1"/>
  <c r="H482" i="10" a="1"/>
  <c r="H482" i="10" s="1"/>
  <c r="H483" i="10" a="1"/>
  <c r="H483" i="10" s="1"/>
  <c r="H484" i="10" a="1"/>
  <c r="H484" i="10" s="1"/>
  <c r="H485" i="10" a="1"/>
  <c r="H485" i="10" s="1"/>
  <c r="H486" i="10" a="1"/>
  <c r="H486" i="10" s="1"/>
  <c r="H487" i="10" a="1"/>
  <c r="H487" i="10" s="1"/>
  <c r="H488" i="10" a="1"/>
  <c r="H488" i="10" s="1"/>
  <c r="H489" i="10" a="1"/>
  <c r="H489" i="10" s="1"/>
  <c r="H490" i="10" a="1"/>
  <c r="H490" i="10" s="1"/>
  <c r="H491" i="10" a="1"/>
  <c r="H491" i="10" s="1"/>
  <c r="H492" i="10" a="1"/>
  <c r="H492" i="10" s="1"/>
  <c r="H493" i="10" a="1"/>
  <c r="H493" i="10" s="1"/>
  <c r="H494" i="10" a="1"/>
  <c r="H494" i="10" s="1"/>
  <c r="H495" i="10" a="1"/>
  <c r="H495" i="10" s="1"/>
  <c r="H556" i="10" a="1"/>
  <c r="H556" i="10" s="1"/>
  <c r="H557" i="10" a="1"/>
  <c r="H557" i="10" s="1"/>
  <c r="H558" i="10" a="1"/>
  <c r="H558" i="10" s="1"/>
  <c r="H559" i="10" a="1"/>
  <c r="H559" i="10" s="1"/>
  <c r="H560" i="10" a="1"/>
  <c r="H560" i="10" s="1"/>
  <c r="H561" i="10" a="1"/>
  <c r="H561" i="10" s="1"/>
  <c r="H562" i="10" a="1"/>
  <c r="H562" i="10" s="1"/>
  <c r="H563" i="10" a="1"/>
  <c r="H563" i="10" s="1"/>
  <c r="H564" i="10" a="1"/>
  <c r="H564" i="10" s="1"/>
  <c r="H565" i="10" a="1"/>
  <c r="H565" i="10" s="1"/>
  <c r="H566" i="10" a="1"/>
  <c r="H566" i="10" s="1"/>
  <c r="H567" i="10" a="1"/>
  <c r="H567" i="10" s="1"/>
  <c r="H568" i="10" a="1"/>
  <c r="H568" i="10" s="1"/>
  <c r="H569" i="10" a="1"/>
  <c r="H569" i="10" s="1"/>
  <c r="H570" i="10" a="1"/>
  <c r="H570" i="10" s="1"/>
  <c r="H571" i="10" a="1"/>
  <c r="H571" i="10" s="1"/>
  <c r="H572" i="10" a="1"/>
  <c r="H572" i="10" s="1"/>
  <c r="H573" i="10" a="1"/>
  <c r="H573" i="10" s="1"/>
  <c r="H574" i="10" a="1"/>
  <c r="H574" i="10" s="1"/>
  <c r="H575" i="10" a="1"/>
  <c r="H575" i="10" s="1"/>
  <c r="H576" i="10" a="1"/>
  <c r="H576" i="10" s="1"/>
  <c r="H577" i="10" a="1"/>
  <c r="H577" i="10" s="1"/>
  <c r="H578" i="10" a="1"/>
  <c r="H578" i="10" s="1"/>
  <c r="H579" i="10" a="1"/>
  <c r="H579" i="10" s="1"/>
  <c r="H580" i="10" a="1"/>
  <c r="H580" i="10" s="1"/>
  <c r="H581" i="10" a="1"/>
  <c r="H581" i="10" s="1"/>
  <c r="H582" i="10" a="1"/>
  <c r="H582" i="10" s="1"/>
  <c r="H583" i="10" a="1"/>
  <c r="H583" i="10" s="1"/>
  <c r="H584" i="10" a="1"/>
  <c r="H584" i="10" s="1"/>
  <c r="H585" i="10" a="1"/>
  <c r="H585" i="10" s="1"/>
  <c r="H586" i="10" a="1"/>
  <c r="H586" i="10" s="1"/>
  <c r="H587" i="10" a="1"/>
  <c r="H587" i="10" s="1"/>
  <c r="H588" i="10" a="1"/>
  <c r="H588" i="10" s="1"/>
  <c r="H589" i="10" a="1"/>
  <c r="H589" i="10" s="1"/>
  <c r="H590" i="10" a="1"/>
  <c r="H590" i="10" s="1"/>
  <c r="H591" i="10" a="1"/>
  <c r="H591" i="10" s="1"/>
  <c r="H592" i="10" a="1"/>
  <c r="H592" i="10" s="1"/>
  <c r="H593" i="10" a="1"/>
  <c r="H593" i="10" s="1"/>
  <c r="H594" i="10" a="1"/>
  <c r="H594" i="10" s="1"/>
  <c r="H595" i="10" a="1"/>
  <c r="H595" i="10" s="1"/>
  <c r="H596" i="10" a="1"/>
  <c r="H596" i="10" s="1"/>
  <c r="H597" i="10" a="1"/>
  <c r="H597" i="10" s="1"/>
  <c r="H598" i="10" a="1"/>
  <c r="H598" i="10" s="1"/>
  <c r="H599" i="10" a="1"/>
  <c r="H599" i="10" s="1"/>
  <c r="H600" i="10" a="1"/>
  <c r="H600" i="10" s="1"/>
  <c r="H601" i="10" a="1"/>
  <c r="H601" i="10" s="1"/>
  <c r="H602" i="10" a="1"/>
  <c r="H602" i="10" s="1"/>
  <c r="H603" i="10" a="1"/>
  <c r="H603" i="10" s="1"/>
  <c r="H604" i="10" a="1"/>
  <c r="H604" i="10" s="1"/>
  <c r="H605" i="10" a="1"/>
  <c r="H605" i="10" s="1"/>
  <c r="H606" i="10" a="1"/>
  <c r="H606" i="10" s="1"/>
  <c r="H607" i="10" a="1"/>
  <c r="H607" i="10" s="1"/>
  <c r="H608" i="10" a="1"/>
  <c r="H608" i="10" s="1"/>
  <c r="H609" i="10" a="1"/>
  <c r="H609" i="10" s="1"/>
  <c r="H610" i="10" a="1"/>
  <c r="H610" i="10" s="1"/>
  <c r="H611" i="10" a="1"/>
  <c r="H611" i="10" s="1"/>
  <c r="H612" i="10" a="1"/>
  <c r="H612" i="10" s="1"/>
  <c r="H613" i="10" a="1"/>
  <c r="H613" i="10" s="1"/>
  <c r="H614" i="10" a="1"/>
  <c r="H614" i="10" s="1"/>
  <c r="H615" i="10" a="1"/>
  <c r="H615" i="10" s="1"/>
  <c r="H616" i="10" a="1"/>
  <c r="H616" i="10" s="1"/>
  <c r="H617" i="10" a="1"/>
  <c r="H617" i="10" s="1"/>
  <c r="H618" i="10" a="1"/>
  <c r="H618" i="10" s="1"/>
  <c r="H619" i="10" a="1"/>
  <c r="H619" i="10" s="1"/>
  <c r="H620" i="10" a="1"/>
  <c r="H620" i="10" s="1"/>
  <c r="H621" i="10" a="1"/>
  <c r="H621" i="10" s="1"/>
  <c r="H623" i="10" a="1"/>
  <c r="H623" i="10" s="1"/>
  <c r="H624" i="10" a="1"/>
  <c r="H624" i="10" s="1"/>
  <c r="H625" i="10" a="1"/>
  <c r="H625" i="10" s="1"/>
  <c r="H626" i="10" a="1"/>
  <c r="H626" i="10" s="1"/>
  <c r="H627" i="10" a="1"/>
  <c r="H627" i="10" s="1"/>
  <c r="H628" i="10" a="1"/>
  <c r="H628" i="10" s="1"/>
  <c r="H629" i="10" a="1"/>
  <c r="H629" i="10" s="1"/>
  <c r="H630" i="10" a="1"/>
  <c r="H630" i="10" s="1"/>
  <c r="H631" i="10" a="1"/>
  <c r="H631" i="10" s="1"/>
  <c r="H632" i="10" a="1"/>
  <c r="H632" i="10" s="1"/>
  <c r="H633" i="10" a="1"/>
  <c r="H633" i="10" s="1"/>
  <c r="H634" i="10" a="1"/>
  <c r="H634" i="10" s="1"/>
  <c r="H635" i="10" a="1"/>
  <c r="H635" i="10" s="1"/>
  <c r="H636" i="10" a="1"/>
  <c r="H636" i="10" s="1"/>
  <c r="H637" i="10" a="1"/>
  <c r="H637" i="10" s="1"/>
  <c r="H638" i="10" a="1"/>
  <c r="H638" i="10" s="1"/>
  <c r="H639" i="10" a="1"/>
  <c r="H639" i="10" s="1"/>
  <c r="H640" i="10" a="1"/>
  <c r="H640" i="10" s="1"/>
  <c r="H641" i="10" a="1"/>
  <c r="H641" i="10" s="1"/>
  <c r="H642" i="10" a="1"/>
  <c r="H642" i="10" s="1"/>
  <c r="H643" i="10" a="1"/>
  <c r="H643" i="10" s="1"/>
  <c r="H644" i="10" a="1"/>
  <c r="H644" i="10" s="1"/>
  <c r="H645" i="10" a="1"/>
  <c r="H645" i="10" s="1"/>
  <c r="H646" i="10" a="1"/>
  <c r="H646" i="10" s="1"/>
  <c r="H647" i="10" a="1"/>
  <c r="H647" i="10" s="1"/>
  <c r="H648" i="10" a="1"/>
  <c r="H648" i="10" s="1"/>
  <c r="H649" i="10" a="1"/>
  <c r="H649" i="10" s="1"/>
  <c r="H650" i="10" a="1"/>
  <c r="H650" i="10" s="1"/>
  <c r="H651" i="10" a="1"/>
  <c r="H651" i="10" s="1"/>
  <c r="H652" i="10" a="1"/>
  <c r="H652" i="10" s="1"/>
  <c r="H653" i="10" a="1"/>
  <c r="H653" i="10" s="1"/>
  <c r="H654" i="10" a="1"/>
  <c r="H654" i="10" s="1"/>
  <c r="H655" i="10" a="1"/>
  <c r="H655" i="10" s="1"/>
  <c r="H656" i="10" a="1"/>
  <c r="H656" i="10" s="1"/>
  <c r="H657" i="10" a="1"/>
  <c r="H657" i="10" s="1"/>
  <c r="H658" i="10" a="1"/>
  <c r="H658" i="10" s="1"/>
  <c r="H659" i="10" a="1"/>
  <c r="H659" i="10" s="1"/>
  <c r="H660" i="10" a="1"/>
  <c r="H660" i="10" s="1"/>
  <c r="H661" i="10" a="1"/>
  <c r="H661" i="10" s="1"/>
  <c r="H662" i="10" a="1"/>
  <c r="H662" i="10" s="1"/>
  <c r="H663" i="10" a="1"/>
  <c r="H663" i="10" s="1"/>
  <c r="H664" i="10" a="1"/>
  <c r="H664" i="10" s="1"/>
  <c r="H665" i="10" a="1"/>
  <c r="H665" i="10" s="1"/>
  <c r="H666" i="10" a="1"/>
  <c r="H666" i="10" s="1"/>
  <c r="H667" i="10" a="1"/>
  <c r="H667" i="10" s="1"/>
  <c r="H668" i="10" a="1"/>
  <c r="H668" i="10" s="1"/>
  <c r="H669" i="10" a="1"/>
  <c r="H669" i="10" s="1"/>
  <c r="H670" i="10" a="1"/>
  <c r="H670" i="10" s="1"/>
  <c r="H671" i="10" a="1"/>
  <c r="H671" i="10" s="1"/>
  <c r="H672" i="10" a="1"/>
  <c r="H672" i="10" s="1"/>
  <c r="H673" i="10" a="1"/>
  <c r="H673" i="10" s="1"/>
  <c r="H674" i="10" a="1"/>
  <c r="H674" i="10" s="1"/>
  <c r="H675" i="10" a="1"/>
  <c r="H675" i="10" s="1"/>
  <c r="H676" i="10" a="1"/>
  <c r="H676" i="10" s="1"/>
  <c r="H677" i="10" a="1"/>
  <c r="H677" i="10" s="1"/>
  <c r="H678" i="10" a="1"/>
  <c r="H678" i="10" s="1"/>
  <c r="H679" i="10" a="1"/>
  <c r="H679" i="10" s="1"/>
  <c r="H680" i="10" a="1"/>
  <c r="H680" i="10" s="1"/>
  <c r="H681" i="10" a="1"/>
  <c r="H681" i="10" s="1"/>
  <c r="H682" i="10" a="1"/>
  <c r="H682" i="10" s="1"/>
  <c r="H683" i="10" a="1"/>
  <c r="H683" i="10" s="1"/>
  <c r="H684" i="10" a="1"/>
  <c r="H684" i="10" s="1"/>
  <c r="H685" i="10" a="1"/>
  <c r="H685" i="10" s="1"/>
  <c r="H686" i="10" a="1"/>
  <c r="H686" i="10" s="1"/>
  <c r="H687" i="10" a="1"/>
  <c r="H687" i="10" s="1"/>
  <c r="H688" i="10" a="1"/>
  <c r="H688" i="10" s="1"/>
  <c r="H689" i="10" a="1"/>
  <c r="H689" i="10" s="1"/>
  <c r="H690" i="10" a="1"/>
  <c r="H690" i="10" s="1"/>
  <c r="H691" i="10" a="1"/>
  <c r="H691" i="10" s="1"/>
  <c r="H692" i="10" a="1"/>
  <c r="H692" i="10" s="1"/>
  <c r="H693" i="10" a="1"/>
  <c r="H693" i="10" s="1"/>
  <c r="H694" i="10" a="1"/>
  <c r="H694" i="10" s="1"/>
  <c r="H695" i="10" a="1"/>
  <c r="H695" i="10" s="1"/>
  <c r="H696" i="10" a="1"/>
  <c r="H696" i="10" s="1"/>
  <c r="H697" i="10" a="1"/>
  <c r="H697" i="10" s="1"/>
  <c r="H698" i="10" a="1"/>
  <c r="H698" i="10" s="1"/>
  <c r="H699" i="10" a="1"/>
  <c r="H699" i="10" s="1"/>
  <c r="H701" i="10" a="1"/>
  <c r="H701" i="10" s="1"/>
  <c r="H702" i="10" a="1"/>
  <c r="H702" i="10" s="1"/>
  <c r="H703" i="10" a="1"/>
  <c r="H703" i="10" s="1"/>
  <c r="H704" i="10" a="1"/>
  <c r="H704" i="10" s="1"/>
  <c r="H705" i="10" a="1"/>
  <c r="H705" i="10" s="1"/>
  <c r="H706" i="10" a="1"/>
  <c r="H706" i="10" s="1"/>
  <c r="H707" i="10" a="1"/>
  <c r="H707" i="10" s="1"/>
  <c r="H708" i="10" a="1"/>
  <c r="H708" i="10" s="1"/>
  <c r="H709" i="10" a="1"/>
  <c r="H709" i="10" s="1"/>
  <c r="H710" i="10" a="1"/>
  <c r="H710" i="10" s="1"/>
  <c r="H711" i="10" a="1"/>
  <c r="H711" i="10" s="1"/>
  <c r="H712" i="10" a="1"/>
  <c r="H712" i="10" s="1"/>
  <c r="H713" i="10" a="1"/>
  <c r="H713" i="10" s="1"/>
  <c r="H714" i="10" a="1"/>
  <c r="H714" i="10" s="1"/>
  <c r="H715" i="10" a="1"/>
  <c r="H715" i="10" s="1"/>
  <c r="H716" i="10" a="1"/>
  <c r="H716" i="10" s="1"/>
  <c r="H717" i="10" a="1"/>
  <c r="H717" i="10" s="1"/>
  <c r="H718" i="10" a="1"/>
  <c r="H718" i="10" s="1"/>
  <c r="H719" i="10" a="1"/>
  <c r="H719" i="10" s="1"/>
  <c r="H720" i="10" a="1"/>
  <c r="H720" i="10" s="1"/>
  <c r="H721" i="10" a="1"/>
  <c r="H721" i="10" s="1"/>
  <c r="H722" i="10" a="1"/>
  <c r="H722" i="10" s="1"/>
  <c r="H723" i="10" a="1"/>
  <c r="H723" i="10" s="1"/>
  <c r="H724" i="10" a="1"/>
  <c r="H724" i="10" s="1"/>
  <c r="H725" i="10" a="1"/>
  <c r="H725" i="10" s="1"/>
  <c r="H726" i="10" a="1"/>
  <c r="H726" i="10" s="1"/>
  <c r="H727" i="10" a="1"/>
  <c r="H727" i="10" s="1"/>
  <c r="H728" i="10" a="1"/>
  <c r="H728" i="10" s="1"/>
  <c r="H729" i="10" a="1"/>
  <c r="H729" i="10" s="1"/>
  <c r="H730" i="10" a="1"/>
  <c r="H730" i="10" s="1"/>
  <c r="H731" i="10" a="1"/>
  <c r="H731" i="10" s="1"/>
  <c r="H732" i="10" a="1"/>
  <c r="H732" i="10" s="1"/>
  <c r="H733" i="10" a="1"/>
  <c r="H733" i="10" s="1"/>
  <c r="H734" i="10" a="1"/>
  <c r="H734" i="10" s="1"/>
  <c r="H735" i="10" a="1"/>
  <c r="H735" i="10" s="1"/>
  <c r="H736" i="10" a="1"/>
  <c r="H736" i="10" s="1"/>
  <c r="H737" i="10" a="1"/>
  <c r="H737" i="10" s="1"/>
  <c r="H738" i="10" a="1"/>
  <c r="H738" i="10" s="1"/>
  <c r="H739" i="10" a="1"/>
  <c r="H739" i="10" s="1"/>
  <c r="H740" i="10" a="1"/>
  <c r="H740" i="10" s="1"/>
  <c r="H741" i="10" a="1"/>
  <c r="H741" i="10" s="1"/>
  <c r="H742" i="10" a="1"/>
  <c r="H742" i="10" s="1"/>
  <c r="H743" i="10" a="1"/>
  <c r="H743" i="10" s="1"/>
  <c r="H744" i="10" a="1"/>
  <c r="H744" i="10" s="1"/>
  <c r="H745" i="10" a="1"/>
  <c r="H745" i="10" s="1"/>
  <c r="H746" i="10" a="1"/>
  <c r="H746" i="10" s="1"/>
  <c r="H747" i="10" a="1"/>
  <c r="H747" i="10" s="1"/>
  <c r="H748" i="10" a="1"/>
  <c r="H748" i="10" s="1"/>
  <c r="H749" i="10" a="1"/>
  <c r="H749" i="10" s="1"/>
  <c r="H750" i="10" a="1"/>
  <c r="H750" i="10" s="1"/>
  <c r="H751" i="10" a="1"/>
  <c r="H751" i="10" s="1"/>
  <c r="H752" i="10" a="1"/>
  <c r="H752" i="10" s="1"/>
  <c r="H753" i="10" a="1"/>
  <c r="H753" i="10" s="1"/>
  <c r="H754" i="10" a="1"/>
  <c r="H754" i="10" s="1"/>
  <c r="H755" i="10" a="1"/>
  <c r="H755" i="10" s="1"/>
  <c r="H756" i="10" a="1"/>
  <c r="H756" i="10" s="1"/>
  <c r="H757" i="10" a="1"/>
  <c r="H757" i="10" s="1"/>
  <c r="H758" i="10" a="1"/>
  <c r="H758" i="10" s="1"/>
  <c r="H759" i="10" a="1"/>
  <c r="H759" i="10" s="1"/>
  <c r="H760" i="10" a="1"/>
  <c r="H760" i="10" s="1"/>
  <c r="H761" i="10" a="1"/>
  <c r="H761" i="10" s="1"/>
  <c r="H762" i="10" a="1"/>
  <c r="H762" i="10" s="1"/>
  <c r="H763" i="10" a="1"/>
  <c r="H763" i="10" s="1"/>
  <c r="H764" i="10" a="1"/>
  <c r="H764" i="10" s="1"/>
  <c r="H765" i="10" a="1"/>
  <c r="H765" i="10" s="1"/>
  <c r="H766" i="10" a="1"/>
  <c r="H766" i="10" s="1"/>
  <c r="H767" i="10" a="1"/>
  <c r="H767" i="10" s="1"/>
  <c r="H768" i="10" a="1"/>
  <c r="H768" i="10" s="1"/>
  <c r="H769" i="10" a="1"/>
  <c r="H769" i="10" s="1"/>
  <c r="H770" i="10" a="1"/>
  <c r="H770" i="10" s="1"/>
  <c r="H771" i="10" a="1"/>
  <c r="H771" i="10" s="1"/>
  <c r="H772" i="10" a="1"/>
  <c r="H772" i="10" s="1"/>
  <c r="H773" i="10" a="1"/>
  <c r="H773" i="10" s="1"/>
  <c r="H774" i="10" a="1"/>
  <c r="H774" i="10" s="1"/>
  <c r="H775" i="10" a="1"/>
  <c r="H775" i="10" s="1"/>
  <c r="H776" i="10" a="1"/>
  <c r="H776" i="10" s="1"/>
  <c r="H777" i="10" a="1"/>
  <c r="H777" i="10" s="1"/>
  <c r="H778" i="10" a="1"/>
  <c r="H778" i="10" s="1"/>
  <c r="H779" i="10" a="1"/>
  <c r="H779" i="10" s="1"/>
  <c r="H780" i="10" a="1"/>
  <c r="H780" i="10" s="1"/>
  <c r="H781" i="10" a="1"/>
  <c r="H781" i="10" s="1"/>
  <c r="H782" i="10" a="1"/>
  <c r="H782" i="10" s="1"/>
  <c r="H783" i="10" a="1"/>
  <c r="H783" i="10" s="1"/>
  <c r="H784" i="10" a="1"/>
  <c r="H784" i="10" s="1"/>
  <c r="H785" i="10" a="1"/>
  <c r="H785" i="10" s="1"/>
  <c r="H786" i="10" a="1"/>
  <c r="H786" i="10" s="1"/>
  <c r="H787" i="10" a="1"/>
  <c r="H787" i="10" s="1"/>
  <c r="H788" i="10" a="1"/>
  <c r="H788" i="10" s="1"/>
  <c r="H789" i="10" a="1"/>
  <c r="H789" i="10" s="1"/>
  <c r="H790" i="10" a="1"/>
  <c r="H790" i="10" s="1"/>
  <c r="H791" i="10" a="1"/>
  <c r="H791" i="10" s="1"/>
  <c r="H792" i="10" a="1"/>
  <c r="H792" i="10" s="1"/>
  <c r="H793" i="10" a="1"/>
  <c r="H793" i="10" s="1"/>
  <c r="H794" i="10" a="1"/>
  <c r="H794" i="10" s="1"/>
  <c r="H795" i="10" a="1"/>
  <c r="H795" i="10" s="1"/>
  <c r="H796" i="10" a="1"/>
  <c r="H796" i="10" s="1"/>
  <c r="H797" i="10" a="1"/>
  <c r="H797" i="10" s="1"/>
  <c r="H798" i="10" a="1"/>
  <c r="H798" i="10" s="1"/>
  <c r="H799" i="10" a="1"/>
  <c r="H799" i="10" s="1"/>
  <c r="H800" i="10" a="1"/>
  <c r="H800" i="10" s="1"/>
  <c r="H801" i="10" a="1"/>
  <c r="H801" i="10" s="1"/>
  <c r="H802" i="10" a="1"/>
  <c r="H802" i="10" s="1"/>
  <c r="H803" i="10" a="1"/>
  <c r="H803" i="10" s="1"/>
  <c r="H804" i="10" a="1"/>
  <c r="H804" i="10" s="1"/>
  <c r="H805" i="10" a="1"/>
  <c r="H805" i="10" s="1"/>
  <c r="H806" i="10" a="1"/>
  <c r="H806" i="10" s="1"/>
  <c r="H807" i="10" a="1"/>
  <c r="H807" i="10" s="1"/>
  <c r="H808" i="10" a="1"/>
  <c r="H808" i="10" s="1"/>
  <c r="H809" i="10" a="1"/>
  <c r="H809" i="10" s="1"/>
  <c r="H810" i="10" a="1"/>
  <c r="H810" i="10" s="1"/>
  <c r="H811" i="10" a="1"/>
  <c r="H811" i="10" s="1"/>
  <c r="H812" i="10" a="1"/>
  <c r="H812" i="10" s="1"/>
  <c r="H813" i="10" a="1"/>
  <c r="H813" i="10" s="1"/>
  <c r="H814" i="10" a="1"/>
  <c r="H814" i="10" s="1"/>
  <c r="H815" i="10" a="1"/>
  <c r="H815" i="10" s="1"/>
  <c r="H816" i="10" a="1"/>
  <c r="H816" i="10" s="1"/>
  <c r="H817" i="10" a="1"/>
  <c r="H817" i="10" s="1"/>
  <c r="H818" i="10" a="1"/>
  <c r="H818" i="10" s="1"/>
  <c r="H819" i="10" a="1"/>
  <c r="H819" i="10" s="1"/>
  <c r="H820" i="10" a="1"/>
  <c r="H820" i="10" s="1"/>
  <c r="H821" i="10" a="1"/>
  <c r="H821" i="10" s="1"/>
  <c r="H822" i="10" a="1"/>
  <c r="H822" i="10" s="1"/>
  <c r="H823" i="10" a="1"/>
  <c r="H823" i="10" s="1"/>
  <c r="H824" i="10" a="1"/>
  <c r="H824" i="10" s="1"/>
  <c r="H825" i="10" a="1"/>
  <c r="H825" i="10" s="1"/>
  <c r="H826" i="10" a="1"/>
  <c r="H826" i="10" s="1"/>
  <c r="H827" i="10" a="1"/>
  <c r="H827" i="10" s="1"/>
  <c r="H828" i="10" a="1"/>
  <c r="H828" i="10" s="1"/>
  <c r="H829" i="10" a="1"/>
  <c r="H829" i="10" s="1"/>
  <c r="H830" i="10" a="1"/>
  <c r="H830" i="10" s="1"/>
  <c r="H831" i="10" a="1"/>
  <c r="H831" i="10" s="1"/>
  <c r="H832" i="10" a="1"/>
  <c r="H832" i="10" s="1"/>
  <c r="H833" i="10" a="1"/>
  <c r="H833" i="10" s="1"/>
  <c r="H834" i="10" a="1"/>
  <c r="H834" i="10" s="1"/>
  <c r="H835" i="10" a="1"/>
  <c r="H835" i="10" s="1"/>
  <c r="H836" i="10" a="1"/>
  <c r="H836" i="10" s="1"/>
  <c r="H837" i="10" a="1"/>
  <c r="H837" i="10" s="1"/>
  <c r="H838" i="10" a="1"/>
  <c r="H838" i="10" s="1"/>
  <c r="H839" i="10" a="1"/>
  <c r="H839" i="10" s="1"/>
  <c r="H840" i="10" a="1"/>
  <c r="H840" i="10" s="1"/>
  <c r="H841" i="10" a="1"/>
  <c r="H841" i="10" s="1"/>
  <c r="H842" i="10" a="1"/>
  <c r="H842" i="10" s="1"/>
  <c r="H843" i="10" a="1"/>
  <c r="H843" i="10" s="1"/>
  <c r="H844" i="10" a="1"/>
  <c r="H844" i="10" s="1"/>
  <c r="H845" i="10" a="1"/>
  <c r="H845" i="10" s="1"/>
  <c r="H846" i="10" a="1"/>
  <c r="H846" i="10" s="1"/>
  <c r="H847" i="10" a="1"/>
  <c r="H847" i="10" s="1"/>
  <c r="H848" i="10" a="1"/>
  <c r="H848" i="10" s="1"/>
  <c r="H849" i="10" a="1"/>
  <c r="H849" i="10" s="1"/>
  <c r="H850" i="10" a="1"/>
  <c r="H850" i="10" s="1"/>
  <c r="H851" i="10" a="1"/>
  <c r="H851" i="10" s="1"/>
  <c r="H852" i="10" a="1"/>
  <c r="H852" i="10" s="1"/>
  <c r="H853" i="10" a="1"/>
  <c r="H853" i="10" s="1"/>
  <c r="H854" i="10" a="1"/>
  <c r="H854" i="10" s="1"/>
  <c r="H855" i="10" a="1"/>
  <c r="H855" i="10" s="1"/>
  <c r="H856" i="10" a="1"/>
  <c r="H856" i="10" s="1"/>
  <c r="H857" i="10" a="1"/>
  <c r="H857" i="10" s="1"/>
  <c r="H858" i="10" a="1"/>
  <c r="H858" i="10" s="1"/>
  <c r="H859" i="10" a="1"/>
  <c r="H859" i="10" s="1"/>
  <c r="H860" i="10" a="1"/>
  <c r="H860" i="10" s="1"/>
  <c r="H861" i="10" a="1"/>
  <c r="H861" i="10" s="1"/>
  <c r="H862" i="10" a="1"/>
  <c r="H862" i="10" s="1"/>
  <c r="H863" i="10" a="1"/>
  <c r="H863" i="10" s="1"/>
  <c r="H864" i="10" a="1"/>
  <c r="H864" i="10" s="1"/>
  <c r="H865" i="10" a="1"/>
  <c r="H865" i="10" s="1"/>
  <c r="H866" i="10" a="1"/>
  <c r="H866" i="10" s="1"/>
  <c r="H867" i="10" a="1"/>
  <c r="H867" i="10" s="1"/>
  <c r="H868" i="10" a="1"/>
  <c r="H868" i="10" s="1"/>
  <c r="H869" i="10" a="1"/>
  <c r="H869" i="10" s="1"/>
  <c r="H870" i="10" a="1"/>
  <c r="H870" i="10" s="1"/>
  <c r="H871" i="10" a="1"/>
  <c r="H871" i="10" s="1"/>
  <c r="H872" i="10" a="1"/>
  <c r="H872" i="10" s="1"/>
  <c r="H873" i="10" a="1"/>
  <c r="H873" i="10" s="1"/>
  <c r="H874" i="10" a="1"/>
  <c r="H874" i="10" s="1"/>
  <c r="H875" i="10" a="1"/>
  <c r="H875" i="10" s="1"/>
  <c r="H876" i="10" a="1"/>
  <c r="H876" i="10" s="1"/>
  <c r="H877" i="10" a="1"/>
  <c r="H877" i="10" s="1"/>
  <c r="H878" i="10" a="1"/>
  <c r="H878" i="10" s="1"/>
  <c r="H879" i="10" a="1"/>
  <c r="H879" i="10" s="1"/>
  <c r="H880" i="10" a="1"/>
  <c r="H880" i="10" s="1"/>
  <c r="H881" i="10" a="1"/>
  <c r="H881" i="10" s="1"/>
  <c r="H882" i="10" a="1"/>
  <c r="H882" i="10" s="1"/>
  <c r="H883" i="10" a="1"/>
  <c r="H883" i="10" s="1"/>
  <c r="H884" i="10" a="1"/>
  <c r="H884" i="10" s="1"/>
  <c r="H885" i="10" a="1"/>
  <c r="H885" i="10" s="1"/>
  <c r="H886" i="10" a="1"/>
  <c r="H886" i="10" s="1"/>
  <c r="H887" i="10" a="1"/>
  <c r="H887" i="10" s="1"/>
  <c r="H888" i="10" a="1"/>
  <c r="H888" i="10" s="1"/>
  <c r="H889" i="10" a="1"/>
  <c r="H889" i="10" s="1"/>
  <c r="H890" i="10" a="1"/>
  <c r="H890" i="10" s="1"/>
  <c r="H891" i="10" a="1"/>
  <c r="H891" i="10" s="1"/>
  <c r="H892" i="10" a="1"/>
  <c r="H892" i="10" s="1"/>
  <c r="H893" i="10" a="1"/>
  <c r="H893" i="10" s="1"/>
  <c r="H894" i="10" a="1"/>
  <c r="H894" i="10" s="1"/>
  <c r="H895" i="10" a="1"/>
  <c r="H895" i="10" s="1"/>
  <c r="H896" i="10" a="1"/>
  <c r="H896" i="10" s="1"/>
  <c r="H897" i="10" a="1"/>
  <c r="H897" i="10" s="1"/>
  <c r="H898" i="10" a="1"/>
  <c r="H898" i="10" s="1"/>
  <c r="H899" i="10" a="1"/>
  <c r="H899" i="10" s="1"/>
  <c r="H900" i="10" a="1"/>
  <c r="H900" i="10" s="1"/>
  <c r="H901" i="10" a="1"/>
  <c r="H901" i="10" s="1"/>
  <c r="H902" i="10" a="1"/>
  <c r="H902" i="10" s="1"/>
  <c r="H903" i="10" a="1"/>
  <c r="H903" i="10" s="1"/>
  <c r="H904" i="10" a="1"/>
  <c r="H904" i="10" s="1"/>
  <c r="H905" i="10" a="1"/>
  <c r="H905" i="10" s="1"/>
  <c r="H906" i="10" a="1"/>
  <c r="H906" i="10" s="1"/>
  <c r="H907" i="10" a="1"/>
  <c r="H907" i="10" s="1"/>
  <c r="H908" i="10" a="1"/>
  <c r="H908" i="10" s="1"/>
  <c r="H909" i="10" a="1"/>
  <c r="H909" i="10" s="1"/>
  <c r="H910" i="10" a="1"/>
  <c r="H910" i="10" s="1"/>
  <c r="H911" i="10" a="1"/>
  <c r="H911" i="10" s="1"/>
  <c r="H912" i="10" a="1"/>
  <c r="H912" i="10" s="1"/>
  <c r="H913" i="10" a="1"/>
  <c r="H913" i="10" s="1"/>
  <c r="H914" i="10" a="1"/>
  <c r="H914" i="10" s="1"/>
  <c r="H915" i="10" a="1"/>
  <c r="H915" i="10" s="1"/>
  <c r="H916" i="10" a="1"/>
  <c r="H916" i="10" s="1"/>
  <c r="H917" i="10" a="1"/>
  <c r="H917" i="10" s="1"/>
  <c r="H918" i="10" a="1"/>
  <c r="H918" i="10" s="1"/>
  <c r="H919" i="10" a="1"/>
  <c r="H919" i="10" s="1"/>
  <c r="H920" i="10" a="1"/>
  <c r="H920" i="10" s="1"/>
  <c r="H921" i="10" a="1"/>
  <c r="H921" i="10" s="1"/>
  <c r="H922" i="10" a="1"/>
  <c r="H922" i="10" s="1"/>
  <c r="H923" i="10" a="1"/>
  <c r="H923" i="10" s="1"/>
  <c r="H924" i="10" a="1"/>
  <c r="H924" i="10" s="1"/>
  <c r="H925" i="10" a="1"/>
  <c r="H925" i="10" s="1"/>
  <c r="H926" i="10" a="1"/>
  <c r="H926" i="10" s="1"/>
  <c r="H927" i="10" a="1"/>
  <c r="H927" i="10" s="1"/>
  <c r="H928" i="10" a="1"/>
  <c r="H928" i="10" s="1"/>
  <c r="H929" i="10" a="1"/>
  <c r="H929" i="10" s="1"/>
  <c r="H930" i="10" a="1"/>
  <c r="H930" i="10" s="1"/>
  <c r="H931" i="10" a="1"/>
  <c r="H931" i="10" s="1"/>
  <c r="H932" i="10" a="1"/>
  <c r="H932" i="10" s="1"/>
  <c r="H933" i="10" a="1"/>
  <c r="H933" i="10" s="1"/>
  <c r="H934" i="10" a="1"/>
  <c r="H934" i="10" s="1"/>
  <c r="H935" i="10" a="1"/>
  <c r="H935" i="10" s="1"/>
  <c r="H936" i="10" a="1"/>
  <c r="H936" i="10" s="1"/>
  <c r="H937" i="10" a="1"/>
  <c r="H937" i="10" s="1"/>
  <c r="H938" i="10" a="1"/>
  <c r="H938" i="10" s="1"/>
  <c r="H939" i="10" a="1"/>
  <c r="H939" i="10" s="1"/>
  <c r="H940" i="10" a="1"/>
  <c r="H940" i="10" s="1"/>
  <c r="H941" i="10" a="1"/>
  <c r="H941" i="10" s="1"/>
  <c r="H942" i="10" a="1"/>
  <c r="H942" i="10" s="1"/>
  <c r="H943" i="10" a="1"/>
  <c r="H943" i="10" s="1"/>
  <c r="H944" i="10" a="1"/>
  <c r="H944" i="10" s="1"/>
  <c r="H945" i="10" a="1"/>
  <c r="H945" i="10" s="1"/>
  <c r="H946" i="10" a="1"/>
  <c r="H946" i="10" s="1"/>
  <c r="H947" i="10" a="1"/>
  <c r="H947" i="10" s="1"/>
  <c r="H948" i="10" a="1"/>
  <c r="H948" i="10" s="1"/>
  <c r="H949" i="10" a="1"/>
  <c r="H949" i="10" s="1"/>
  <c r="H950" i="10" a="1"/>
  <c r="H950" i="10" s="1"/>
  <c r="H951" i="10" a="1"/>
  <c r="H951" i="10" s="1"/>
  <c r="H952" i="10" a="1"/>
  <c r="H952" i="10" s="1"/>
  <c r="H953" i="10" a="1"/>
  <c r="H953" i="10" s="1"/>
  <c r="H954" i="10" a="1"/>
  <c r="H954" i="10" s="1"/>
  <c r="H955" i="10" a="1"/>
  <c r="H955" i="10" s="1"/>
  <c r="H956" i="10" a="1"/>
  <c r="H956" i="10" s="1"/>
  <c r="H957" i="10" a="1"/>
  <c r="H957" i="10" s="1"/>
  <c r="H958" i="10" a="1"/>
  <c r="H958" i="10" s="1"/>
  <c r="H959" i="10" a="1"/>
  <c r="H959" i="10" s="1"/>
  <c r="H960" i="10" a="1"/>
  <c r="H960" i="10" s="1"/>
  <c r="H961" i="10" a="1"/>
  <c r="H961" i="10" s="1"/>
  <c r="H962" i="10" a="1"/>
  <c r="H962" i="10" s="1"/>
  <c r="H963" i="10" a="1"/>
  <c r="H963" i="10" s="1"/>
  <c r="H964" i="10" a="1"/>
  <c r="H964" i="10" s="1"/>
  <c r="H965" i="10" a="1"/>
  <c r="H965" i="10" s="1"/>
  <c r="H966" i="10" a="1"/>
  <c r="H966" i="10" s="1"/>
  <c r="H967" i="10" a="1"/>
  <c r="H967" i="10" s="1"/>
  <c r="H968" i="10" a="1"/>
  <c r="H968" i="10" s="1"/>
  <c r="H969" i="10" a="1"/>
  <c r="H969" i="10" s="1"/>
  <c r="H970" i="10" a="1"/>
  <c r="H970" i="10" s="1"/>
  <c r="H971" i="10" a="1"/>
  <c r="H971" i="10" s="1"/>
  <c r="H972" i="10" a="1"/>
  <c r="H972" i="10" s="1"/>
  <c r="H973" i="10" a="1"/>
  <c r="H973" i="10" s="1"/>
  <c r="H974" i="10" a="1"/>
  <c r="H974" i="10" s="1"/>
  <c r="H975" i="10" a="1"/>
  <c r="H975" i="10" s="1"/>
  <c r="H976" i="10" a="1"/>
  <c r="H976" i="10" s="1"/>
  <c r="H977" i="10" a="1"/>
  <c r="H977" i="10" s="1"/>
  <c r="H978" i="10" a="1"/>
  <c r="H978" i="10" s="1"/>
  <c r="H979" i="10" a="1"/>
  <c r="H979" i="10" s="1"/>
  <c r="H980" i="10" a="1"/>
  <c r="H980" i="10" s="1"/>
  <c r="H981" i="10" a="1"/>
  <c r="H981" i="10" s="1"/>
  <c r="H982" i="10" a="1"/>
  <c r="H982" i="10" s="1"/>
  <c r="H983" i="10" a="1"/>
  <c r="H983" i="10" s="1"/>
  <c r="H984" i="10" a="1"/>
  <c r="H984" i="10" s="1"/>
  <c r="H985" i="10" a="1"/>
  <c r="H985" i="10" s="1"/>
  <c r="H986" i="10" a="1"/>
  <c r="H986" i="10" s="1"/>
  <c r="H987" i="10" a="1"/>
  <c r="H987" i="10" s="1"/>
  <c r="H988" i="10" a="1"/>
  <c r="H988" i="10" s="1"/>
  <c r="H989" i="10" a="1"/>
  <c r="H989" i="10" s="1"/>
  <c r="H990" i="10" a="1"/>
  <c r="H990" i="10" s="1"/>
  <c r="H991" i="10" a="1"/>
  <c r="H991" i="10" s="1"/>
  <c r="H992" i="10" a="1"/>
  <c r="H992" i="10" s="1"/>
  <c r="H993" i="10" a="1"/>
  <c r="H993" i="10" s="1"/>
  <c r="H994" i="10" a="1"/>
  <c r="H994" i="10" s="1"/>
  <c r="H995" i="10" a="1"/>
  <c r="H995" i="10" s="1"/>
  <c r="H996" i="10" a="1"/>
  <c r="H996" i="10" s="1"/>
  <c r="H997" i="10" a="1"/>
  <c r="H997" i="10" s="1"/>
  <c r="H998" i="10" a="1"/>
  <c r="H998" i="10" s="1"/>
  <c r="H999" i="10" a="1"/>
  <c r="H999" i="10" s="1"/>
  <c r="H1000" i="10" a="1"/>
  <c r="H1000" i="10" s="1"/>
  <c r="H1001" i="10" a="1"/>
  <c r="H1001" i="10" s="1"/>
  <c r="H1002" i="10" a="1"/>
  <c r="H1002" i="10" s="1"/>
  <c r="H1003" i="10" a="1"/>
  <c r="H1003" i="10" s="1"/>
  <c r="H1004" i="10" a="1"/>
  <c r="H1004" i="10" s="1"/>
  <c r="H1005" i="10" a="1"/>
  <c r="H1005" i="10" s="1"/>
  <c r="H1006" i="10" a="1"/>
  <c r="H1006" i="10" s="1"/>
  <c r="H1007" i="10" a="1"/>
  <c r="H1007" i="10" s="1"/>
  <c r="H1008" i="10" a="1"/>
  <c r="H1008" i="10" s="1"/>
  <c r="H1009" i="10" a="1"/>
  <c r="H1009" i="10" s="1"/>
  <c r="H1010" i="10" a="1"/>
  <c r="H1010" i="10" s="1"/>
  <c r="H1011" i="10" a="1"/>
  <c r="H1011" i="10" s="1"/>
  <c r="H1012" i="10" a="1"/>
  <c r="H1012" i="10" s="1"/>
  <c r="H1013" i="10" a="1"/>
  <c r="H1013" i="10" s="1"/>
  <c r="H1014" i="10" a="1"/>
  <c r="H1014" i="10" s="1"/>
  <c r="H1015" i="10" a="1"/>
  <c r="H1015" i="10" s="1"/>
  <c r="H1016" i="10" a="1"/>
  <c r="H1016" i="10" s="1"/>
  <c r="H1017" i="10" a="1"/>
  <c r="H1017" i="10" s="1"/>
  <c r="H1018" i="10" a="1"/>
  <c r="H1018" i="10" s="1"/>
  <c r="H1019" i="10" a="1"/>
  <c r="H1019" i="10" s="1"/>
  <c r="H1020" i="10" a="1"/>
  <c r="H1020" i="10" s="1"/>
  <c r="H1021" i="10" a="1"/>
  <c r="H1021" i="10" s="1"/>
  <c r="H1022" i="10" a="1"/>
  <c r="H1022" i="10" s="1"/>
  <c r="H1023" i="10" a="1"/>
  <c r="H1023" i="10" s="1"/>
  <c r="H1024" i="10" a="1"/>
  <c r="H1024" i="10" s="1"/>
  <c r="H1025" i="10" a="1"/>
  <c r="H1025" i="10" s="1"/>
  <c r="H1026" i="10" a="1"/>
  <c r="H1026" i="10" s="1"/>
  <c r="H1027" i="10" a="1"/>
  <c r="H1027" i="10" s="1"/>
  <c r="H1028" i="10" a="1"/>
  <c r="H1028" i="10" s="1"/>
  <c r="H1029" i="10" a="1"/>
  <c r="H1029" i="10" s="1"/>
  <c r="H1030" i="10" a="1"/>
  <c r="H1030" i="10" s="1"/>
  <c r="H1031" i="10" a="1"/>
  <c r="H1031" i="10" s="1"/>
  <c r="H1032" i="10" a="1"/>
  <c r="H1032" i="10" s="1"/>
  <c r="H1033" i="10" a="1"/>
  <c r="H1033" i="10" s="1"/>
  <c r="H1034" i="10" a="1"/>
  <c r="H1034" i="10" s="1"/>
  <c r="H1035" i="10" a="1"/>
  <c r="H1035" i="10" s="1"/>
  <c r="H1036" i="10" a="1"/>
  <c r="H1036" i="10" s="1"/>
  <c r="H1037" i="10" a="1"/>
  <c r="H1037" i="10" s="1"/>
  <c r="H1038" i="10" a="1"/>
  <c r="H1038" i="10" s="1"/>
  <c r="H1039" i="10" a="1"/>
  <c r="H1039" i="10" s="1"/>
  <c r="H1040" i="10" a="1"/>
  <c r="H1040" i="10" s="1"/>
  <c r="H1041" i="10" a="1"/>
  <c r="H1041" i="10" s="1"/>
  <c r="H1042" i="10" a="1"/>
  <c r="H1042" i="10" s="1"/>
  <c r="H1043" i="10" a="1"/>
  <c r="H1043" i="10" s="1"/>
  <c r="H1044" i="10" a="1"/>
  <c r="H1044" i="10" s="1"/>
  <c r="H1045" i="10" a="1"/>
  <c r="H1045" i="10" s="1"/>
  <c r="H1046" i="10" a="1"/>
  <c r="H1046" i="10" s="1"/>
  <c r="H1047" i="10" a="1"/>
  <c r="H1047" i="10" s="1"/>
  <c r="H1048" i="10" a="1"/>
  <c r="H1048" i="10" s="1"/>
  <c r="H1049" i="10" a="1"/>
  <c r="H1049" i="10" s="1"/>
  <c r="H1050" i="10" a="1"/>
  <c r="H1050" i="10" s="1"/>
  <c r="H1051" i="10" a="1"/>
  <c r="H1051" i="10" s="1"/>
  <c r="H1052" i="10" a="1"/>
  <c r="H1052" i="10" s="1"/>
  <c r="H1053" i="10" a="1"/>
  <c r="H1053" i="10" s="1"/>
  <c r="H1054" i="10" a="1"/>
  <c r="H1054" i="10" s="1"/>
  <c r="H1055" i="10" a="1"/>
  <c r="H1055" i="10" s="1"/>
  <c r="H1056" i="10" a="1"/>
  <c r="H1056" i="10" s="1"/>
  <c r="H1057" i="10" a="1"/>
  <c r="H1057" i="10" s="1"/>
  <c r="H1058" i="10" a="1"/>
  <c r="H1058" i="10" s="1"/>
  <c r="H1059" i="10" a="1"/>
  <c r="H1059" i="10" s="1"/>
  <c r="H1060" i="10" a="1"/>
  <c r="H1060" i="10" s="1"/>
  <c r="H1061" i="10" a="1"/>
  <c r="H1061" i="10" s="1"/>
  <c r="H1062" i="10" a="1"/>
  <c r="H1062" i="10" s="1"/>
  <c r="H1063" i="10" a="1"/>
  <c r="H1063" i="10" s="1"/>
  <c r="H1064" i="10" a="1"/>
  <c r="H1064" i="10" s="1"/>
  <c r="H1065" i="10" a="1"/>
  <c r="H1065" i="10" s="1"/>
  <c r="H1066" i="10" a="1"/>
  <c r="H1066" i="10" s="1"/>
  <c r="H1067" i="10" a="1"/>
  <c r="H1067" i="10" s="1"/>
  <c r="H1068" i="10" a="1"/>
  <c r="H1068" i="10" s="1"/>
  <c r="H1069" i="10" a="1"/>
  <c r="H1069" i="10" s="1"/>
  <c r="H1070" i="10" a="1"/>
  <c r="H1070" i="10" s="1"/>
  <c r="H1071" i="10" a="1"/>
  <c r="H1071" i="10" s="1"/>
  <c r="H1072" i="10" a="1"/>
  <c r="H1072" i="10" s="1"/>
  <c r="H1073" i="10" a="1"/>
  <c r="H1073" i="10" s="1"/>
  <c r="H1074" i="10" a="1"/>
  <c r="H1074" i="10" s="1"/>
  <c r="H1075" i="10" a="1"/>
  <c r="H1075" i="10" s="1"/>
  <c r="H1076" i="10" a="1"/>
  <c r="H1076" i="10" s="1"/>
  <c r="H1077" i="10" a="1"/>
  <c r="H1077" i="10" s="1"/>
  <c r="H1078" i="10" a="1"/>
  <c r="H1078" i="10" s="1"/>
  <c r="H1079" i="10" a="1"/>
  <c r="H1079" i="10" s="1"/>
  <c r="H1080" i="10" a="1"/>
  <c r="H1080" i="10" s="1"/>
  <c r="H1081" i="10" a="1"/>
  <c r="H1081" i="10" s="1"/>
  <c r="H1082" i="10" a="1"/>
  <c r="H1082" i="10" s="1"/>
  <c r="H1083" i="10" a="1"/>
  <c r="H1083" i="10" s="1"/>
  <c r="H1084" i="10" a="1"/>
  <c r="H1084" i="10" s="1"/>
  <c r="H1085" i="10" a="1"/>
  <c r="H1085" i="10" s="1"/>
  <c r="H1086" i="10" a="1"/>
  <c r="H1086" i="10" s="1"/>
  <c r="H1087" i="10" a="1"/>
  <c r="H1087" i="10" s="1"/>
  <c r="H1088" i="10" a="1"/>
  <c r="H1088" i="10" s="1"/>
  <c r="H1089" i="10" a="1"/>
  <c r="H1089" i="10" s="1"/>
  <c r="H1090" i="10" a="1"/>
  <c r="H1090" i="10" s="1"/>
  <c r="H1091" i="10" a="1"/>
  <c r="H1091" i="10" s="1"/>
  <c r="H1092" i="10" a="1"/>
  <c r="H1092" i="10" s="1"/>
  <c r="H1093" i="10" a="1"/>
  <c r="H1093" i="10" s="1"/>
  <c r="H1094" i="10" a="1"/>
  <c r="H1094" i="10" s="1"/>
  <c r="H1095" i="10" a="1"/>
  <c r="H1095" i="10" s="1"/>
  <c r="H1096" i="10" a="1"/>
  <c r="H1096" i="10" s="1"/>
  <c r="H1097" i="10" a="1"/>
  <c r="H1097" i="10" s="1"/>
  <c r="H1098" i="10" a="1"/>
  <c r="H1098" i="10" s="1"/>
  <c r="H1099" i="10" a="1"/>
  <c r="H1099" i="10" s="1"/>
  <c r="H1100" i="10" a="1"/>
  <c r="H1100" i="10" s="1"/>
  <c r="H1101" i="10" a="1"/>
  <c r="H1101" i="10" s="1"/>
  <c r="H1102" i="10" a="1"/>
  <c r="H1102" i="10" s="1"/>
  <c r="H1103" i="10" a="1"/>
  <c r="H1103" i="10" s="1"/>
  <c r="H1104" i="10" a="1"/>
  <c r="H1104" i="10" s="1"/>
  <c r="H1105" i="10" a="1"/>
  <c r="H1105" i="10" s="1"/>
  <c r="H1106" i="10" a="1"/>
  <c r="H1106" i="10" s="1"/>
  <c r="H1107" i="10" a="1"/>
  <c r="H1107" i="10" s="1"/>
  <c r="H1108" i="10" a="1"/>
  <c r="H1108" i="10" s="1"/>
  <c r="H1109" i="10" a="1"/>
  <c r="H1109" i="10" s="1"/>
  <c r="H1110" i="10" a="1"/>
  <c r="H1110" i="10" s="1"/>
  <c r="H1111" i="10" a="1"/>
  <c r="H1111" i="10" s="1"/>
  <c r="H1112" i="10" a="1"/>
  <c r="H1112" i="10" s="1"/>
  <c r="H1113" i="10" a="1"/>
  <c r="H1113" i="10" s="1"/>
  <c r="H1114" i="10" a="1"/>
  <c r="H1114" i="10" s="1"/>
  <c r="H1115" i="10" a="1"/>
  <c r="H1115" i="10" s="1"/>
  <c r="H1116" i="10" a="1"/>
  <c r="H1116" i="10" s="1"/>
  <c r="H1117" i="10" a="1"/>
  <c r="H1117" i="10" s="1"/>
  <c r="H1118" i="10" a="1"/>
  <c r="H1118" i="10" s="1"/>
  <c r="H1119" i="10" a="1"/>
  <c r="H1119" i="10" s="1"/>
  <c r="H1120" i="10" a="1"/>
  <c r="H1120" i="10" s="1"/>
  <c r="H1121" i="10" a="1"/>
  <c r="H1121" i="10" s="1"/>
  <c r="H1122" i="10" a="1"/>
  <c r="H1122" i="10" s="1"/>
  <c r="H1123" i="10" a="1"/>
  <c r="H1123" i="10" s="1"/>
  <c r="H1124" i="10" a="1"/>
  <c r="H1124" i="10" s="1"/>
  <c r="H1125" i="10" a="1"/>
  <c r="H1125" i="10" s="1"/>
  <c r="H1126" i="10" a="1"/>
  <c r="H1126" i="10" s="1"/>
  <c r="H1127" i="10" a="1"/>
  <c r="H1127" i="10" s="1"/>
  <c r="H1128" i="10" a="1"/>
  <c r="H1128" i="10" s="1"/>
  <c r="H1129" i="10" a="1"/>
  <c r="H1129" i="10" s="1"/>
  <c r="H1130" i="10" a="1"/>
  <c r="H1130" i="10" s="1"/>
  <c r="H1131" i="10" a="1"/>
  <c r="H1131" i="10" s="1"/>
  <c r="H1132" i="10" a="1"/>
  <c r="H1132" i="10" s="1"/>
  <c r="H1133" i="10" a="1"/>
  <c r="H1133" i="10" s="1"/>
  <c r="H1134" i="10" a="1"/>
  <c r="H1134" i="10" s="1"/>
  <c r="H1135" i="10" a="1"/>
  <c r="H1135" i="10" s="1"/>
  <c r="H1136" i="10" a="1"/>
  <c r="H1136" i="10" s="1"/>
  <c r="H1137" i="10" a="1"/>
  <c r="H1137" i="10" s="1"/>
  <c r="H1138" i="10" a="1"/>
  <c r="H1138" i="10" s="1"/>
  <c r="H1139" i="10" a="1"/>
  <c r="H1139" i="10" s="1"/>
  <c r="H1140" i="10" a="1"/>
  <c r="H1140" i="10" s="1"/>
  <c r="H1141" i="10" a="1"/>
  <c r="H1141" i="10" s="1"/>
  <c r="H1142" i="10" a="1"/>
  <c r="H1142" i="10" s="1"/>
  <c r="H1143" i="10" a="1"/>
  <c r="H1143" i="10" s="1"/>
  <c r="H1144" i="10" a="1"/>
  <c r="H1144" i="10" s="1"/>
  <c r="H1145" i="10" a="1"/>
  <c r="H1145" i="10" s="1"/>
  <c r="H1146" i="10" a="1"/>
  <c r="H1146" i="10" s="1"/>
  <c r="H1147" i="10" a="1"/>
  <c r="H1147" i="10" s="1"/>
  <c r="H1148" i="10" a="1"/>
  <c r="H1148" i="10" s="1"/>
  <c r="H1149" i="10" a="1"/>
  <c r="H1149" i="10" s="1"/>
  <c r="H1150" i="10" a="1"/>
  <c r="H1150" i="10" s="1"/>
  <c r="H1151" i="10" a="1"/>
  <c r="H1151" i="10" s="1"/>
  <c r="H1152" i="10" a="1"/>
  <c r="H1152" i="10" s="1"/>
  <c r="H1153" i="10" a="1"/>
  <c r="H1153" i="10" s="1"/>
  <c r="H1154" i="10" a="1"/>
  <c r="H1154" i="10" s="1"/>
  <c r="H1155" i="10" a="1"/>
  <c r="H1155" i="10" s="1"/>
  <c r="H1156" i="10" a="1"/>
  <c r="H1156" i="10" s="1"/>
  <c r="H1157" i="10" a="1"/>
  <c r="H1157" i="10" s="1"/>
  <c r="H1158" i="10" a="1"/>
  <c r="H1158" i="10" s="1"/>
  <c r="H1159" i="10" a="1"/>
  <c r="H1159" i="10" s="1"/>
  <c r="H1160" i="10" a="1"/>
  <c r="H1160" i="10" s="1"/>
  <c r="H1161" i="10" a="1"/>
  <c r="H1161" i="10" s="1"/>
  <c r="H1162" i="10" a="1"/>
  <c r="H1162" i="10" s="1"/>
  <c r="H1163" i="10" a="1"/>
  <c r="H1163" i="10" s="1"/>
  <c r="H1164" i="10" a="1"/>
  <c r="H1164" i="10" s="1"/>
  <c r="H1165" i="10" a="1"/>
  <c r="H1165" i="10" s="1"/>
  <c r="H1166" i="10" a="1"/>
  <c r="H1166" i="10" s="1"/>
  <c r="H1167" i="10" a="1"/>
  <c r="H1167" i="10" s="1"/>
  <c r="H1168" i="10" a="1"/>
  <c r="H1168" i="10" s="1"/>
  <c r="H1169" i="10" a="1"/>
  <c r="H1169" i="10" s="1"/>
  <c r="H1170" i="10" a="1"/>
  <c r="H1170" i="10" s="1"/>
  <c r="H1171" i="10" a="1"/>
  <c r="H1171" i="10" s="1"/>
  <c r="H1172" i="10" a="1"/>
  <c r="H1172" i="10" s="1"/>
  <c r="H1173" i="10" a="1"/>
  <c r="H1173" i="10" s="1"/>
  <c r="H1174" i="10" a="1"/>
  <c r="H1174" i="10" s="1"/>
  <c r="H1175" i="10" a="1"/>
  <c r="H1175" i="10" s="1"/>
  <c r="H1176" i="10" a="1"/>
  <c r="H1176" i="10" s="1"/>
  <c r="H1177" i="10" a="1"/>
  <c r="H1177" i="10" s="1"/>
  <c r="H1178" i="10" a="1"/>
  <c r="H1178" i="10" s="1"/>
  <c r="H1179" i="10" a="1"/>
  <c r="H1179" i="10" s="1"/>
  <c r="H1180" i="10" a="1"/>
  <c r="H1180" i="10" s="1"/>
  <c r="H1181" i="10" a="1"/>
  <c r="H1181" i="10" s="1"/>
  <c r="H1182" i="10" a="1"/>
  <c r="H1182" i="10" s="1"/>
  <c r="H1183" i="10" a="1"/>
  <c r="H1183" i="10" s="1"/>
  <c r="H1184" i="10" a="1"/>
  <c r="H1184" i="10" s="1"/>
  <c r="H1185" i="10" a="1"/>
  <c r="H1185" i="10" s="1"/>
  <c r="H1186" i="10" a="1"/>
  <c r="H1186" i="10" s="1"/>
  <c r="H1187" i="10" a="1"/>
  <c r="H1187" i="10" s="1"/>
  <c r="H1188" i="10" a="1"/>
  <c r="H1188" i="10" s="1"/>
  <c r="H1189" i="10" a="1"/>
  <c r="H1189" i="10" s="1"/>
  <c r="H1190" i="10" a="1"/>
  <c r="H1190" i="10" s="1"/>
  <c r="H1191" i="10" a="1"/>
  <c r="H1191" i="10" s="1"/>
  <c r="H1192" i="10" a="1"/>
  <c r="H1192" i="10" s="1"/>
  <c r="H1193" i="10" a="1"/>
  <c r="H1193" i="10" s="1"/>
  <c r="H1194" i="10" a="1"/>
  <c r="H1194" i="10" s="1"/>
  <c r="H1195" i="10" a="1"/>
  <c r="H1195" i="10" s="1"/>
  <c r="H1196" i="10" a="1"/>
  <c r="H1196" i="10" s="1"/>
  <c r="H1197" i="10" a="1"/>
  <c r="H1197" i="10" s="1"/>
  <c r="H1198" i="10" a="1"/>
  <c r="H1198" i="10" s="1"/>
  <c r="H1199" i="10" a="1"/>
  <c r="H1199" i="10" s="1"/>
  <c r="H1200" i="10" a="1"/>
  <c r="H1200" i="10" s="1"/>
  <c r="H1201" i="10" a="1"/>
  <c r="H1201" i="10" s="1"/>
  <c r="H1202" i="10" a="1"/>
  <c r="H1202" i="10" s="1"/>
  <c r="H1203" i="10" a="1"/>
  <c r="H1203" i="10" s="1"/>
  <c r="H1204" i="10" a="1"/>
  <c r="H1204" i="10" s="1"/>
  <c r="H1205" i="10" a="1"/>
  <c r="H1205" i="10" s="1"/>
  <c r="H1206" i="10" a="1"/>
  <c r="H1206" i="10" s="1"/>
  <c r="H1207" i="10" a="1"/>
  <c r="H1207" i="10" s="1"/>
  <c r="H1208" i="10" a="1"/>
  <c r="H1208" i="10" s="1"/>
  <c r="H1209" i="10" a="1"/>
  <c r="H1209" i="10" s="1"/>
  <c r="H1210" i="10" a="1"/>
  <c r="H1210" i="10" s="1"/>
  <c r="H1211" i="10" a="1"/>
  <c r="H1211" i="10" s="1"/>
  <c r="H1212" i="10" a="1"/>
  <c r="H1212" i="10" s="1"/>
  <c r="H1213" i="10" a="1"/>
  <c r="H1213" i="10" s="1"/>
  <c r="H1214" i="10" a="1"/>
  <c r="H1214" i="10" s="1"/>
  <c r="H1215" i="10" a="1"/>
  <c r="H1215" i="10" s="1"/>
  <c r="H1216" i="10" a="1"/>
  <c r="H1216" i="10" s="1"/>
  <c r="H1217" i="10" a="1"/>
  <c r="H1217" i="10" s="1"/>
  <c r="H1218" i="10" a="1"/>
  <c r="H1218" i="10" s="1"/>
  <c r="H1219" i="10" a="1"/>
  <c r="H1219" i="10" s="1"/>
  <c r="H1220" i="10" a="1"/>
  <c r="H1220" i="10" s="1"/>
  <c r="H1221" i="10" a="1"/>
  <c r="H1221" i="10" s="1"/>
  <c r="H1222" i="10" a="1"/>
  <c r="H1222" i="10" s="1"/>
  <c r="H1223" i="10" a="1"/>
  <c r="H1223" i="10" s="1"/>
  <c r="H1224" i="10" a="1"/>
  <c r="H1224" i="10" s="1"/>
  <c r="H1225" i="10" a="1"/>
  <c r="H1225" i="10" s="1"/>
  <c r="H1226" i="10" a="1"/>
  <c r="H1226" i="10" s="1"/>
  <c r="H1227" i="10" a="1"/>
  <c r="H1227" i="10" s="1"/>
  <c r="H1228" i="10" a="1"/>
  <c r="H1228" i="10" s="1"/>
  <c r="H1229" i="10" a="1"/>
  <c r="H1229" i="10" s="1"/>
  <c r="H1230" i="10" a="1"/>
  <c r="H1230" i="10" s="1"/>
  <c r="H1231" i="10" a="1"/>
  <c r="H1231" i="10" s="1"/>
  <c r="H1232" i="10" a="1"/>
  <c r="H1232" i="10" s="1"/>
  <c r="H1233" i="10" a="1"/>
  <c r="H1233" i="10" s="1"/>
  <c r="H1234" i="10" a="1"/>
  <c r="H1234" i="10" s="1"/>
  <c r="H1235" i="10" a="1"/>
  <c r="H1235" i="10" s="1"/>
  <c r="H1236" i="10" a="1"/>
  <c r="H1236" i="10" s="1"/>
  <c r="H1237" i="10" a="1"/>
  <c r="H1237" i="10" s="1"/>
  <c r="H1238" i="10" a="1"/>
  <c r="H1238" i="10" s="1"/>
  <c r="H1239" i="10" a="1"/>
  <c r="H1239" i="10" s="1"/>
  <c r="H1240" i="10" a="1"/>
  <c r="H1240" i="10" s="1"/>
  <c r="H1241" i="10" a="1"/>
  <c r="H1241" i="10" s="1"/>
  <c r="H1242" i="10" a="1"/>
  <c r="H1242" i="10" s="1"/>
  <c r="H1243" i="10" a="1"/>
  <c r="H1243" i="10" s="1"/>
  <c r="H1244" i="10" a="1"/>
  <c r="H1244" i="10" s="1"/>
  <c r="H1245" i="10" a="1"/>
  <c r="H1245" i="10" s="1"/>
  <c r="H1246" i="10" a="1"/>
  <c r="H1246" i="10" s="1"/>
  <c r="H1247" i="10" a="1"/>
  <c r="H1247" i="10" s="1"/>
  <c r="H1248" i="10" a="1"/>
  <c r="H1248" i="10" s="1"/>
  <c r="H1249" i="10" a="1"/>
  <c r="H1249" i="10" s="1"/>
  <c r="H1250" i="10" a="1"/>
  <c r="H1250" i="10" s="1"/>
  <c r="H1251" i="10" a="1"/>
  <c r="H1251" i="10" s="1"/>
  <c r="H1252" i="10" a="1"/>
  <c r="H1252" i="10" s="1"/>
  <c r="H1253" i="10" a="1"/>
  <c r="H1253" i="10" s="1"/>
  <c r="H1254" i="10" a="1"/>
  <c r="H1254" i="10" s="1"/>
  <c r="H1255" i="10" a="1"/>
  <c r="H1255" i="10" s="1"/>
  <c r="H1256" i="10" a="1"/>
  <c r="H1256" i="10" s="1"/>
  <c r="H1257" i="10" a="1"/>
  <c r="H1257" i="10" s="1"/>
  <c r="H1258" i="10" a="1"/>
  <c r="H1258" i="10" s="1"/>
  <c r="H1259" i="10" a="1"/>
  <c r="H1259" i="10" s="1"/>
  <c r="H1260" i="10" a="1"/>
  <c r="H1260" i="10" s="1"/>
  <c r="H1261" i="10" a="1"/>
  <c r="H1261" i="10" s="1"/>
  <c r="H1262" i="10" a="1"/>
  <c r="H1262" i="10" s="1"/>
  <c r="H1263" i="10" a="1"/>
  <c r="H1263" i="10" s="1"/>
  <c r="H1264" i="10" a="1"/>
  <c r="H1264" i="10" s="1"/>
  <c r="H1265" i="10" a="1"/>
  <c r="H1265" i="10" s="1"/>
  <c r="H1266" i="10" a="1"/>
  <c r="H1266" i="10" s="1"/>
  <c r="H1267" i="10" a="1"/>
  <c r="H1267" i="10" s="1"/>
  <c r="H1268" i="10" a="1"/>
  <c r="H1268" i="10" s="1"/>
  <c r="H1269" i="10" a="1"/>
  <c r="H1269" i="10" s="1"/>
  <c r="H1270" i="10" a="1"/>
  <c r="H1270" i="10" s="1"/>
  <c r="H1271" i="10" a="1"/>
  <c r="H1271" i="10" s="1"/>
  <c r="H1272" i="10" a="1"/>
  <c r="H1272" i="10" s="1"/>
  <c r="H1273" i="10" a="1"/>
  <c r="H1273" i="10" s="1"/>
  <c r="H1274" i="10" a="1"/>
  <c r="H1274" i="10" s="1"/>
  <c r="H1275" i="10" a="1"/>
  <c r="H1275" i="10" s="1"/>
  <c r="H1276" i="10" a="1"/>
  <c r="H1276" i="10" s="1"/>
  <c r="H1277" i="10" a="1"/>
  <c r="H1277" i="10" s="1"/>
  <c r="H1278" i="10" a="1"/>
  <c r="H1278" i="10" s="1"/>
  <c r="H1279" i="10" a="1"/>
  <c r="H1279" i="10" s="1"/>
  <c r="H1280" i="10" a="1"/>
  <c r="H1280" i="10" s="1"/>
  <c r="H1281" i="10" a="1"/>
  <c r="H1281" i="10" s="1"/>
  <c r="H1282" i="10" a="1"/>
  <c r="H1282" i="10" s="1"/>
  <c r="H1283" i="10" a="1"/>
  <c r="H1283" i="10" s="1"/>
  <c r="H1284" i="10" a="1"/>
  <c r="H1284" i="10" s="1"/>
  <c r="H1285" i="10" a="1"/>
  <c r="H1285" i="10" s="1"/>
  <c r="H1286" i="10" a="1"/>
  <c r="H1286" i="10" s="1"/>
  <c r="H1287" i="10" a="1"/>
  <c r="H1287" i="10" s="1"/>
  <c r="H1288" i="10" a="1"/>
  <c r="H1288" i="10" s="1"/>
  <c r="H1289" i="10" a="1"/>
  <c r="H1289" i="10" s="1"/>
  <c r="H1290" i="10" a="1"/>
  <c r="H1290" i="10" s="1"/>
  <c r="H1291" i="10" a="1"/>
  <c r="H1291" i="10" s="1"/>
  <c r="H1292" i="10" a="1"/>
  <c r="H1292" i="10" s="1"/>
  <c r="H1293" i="10" a="1"/>
  <c r="H1293" i="10" s="1"/>
  <c r="H1294" i="10" a="1"/>
  <c r="H1294" i="10" s="1"/>
  <c r="H1295" i="10" a="1"/>
  <c r="H1295" i="10" s="1"/>
  <c r="H1296" i="10" a="1"/>
  <c r="H1296" i="10" s="1"/>
  <c r="H1297" i="10" a="1"/>
  <c r="H1297" i="10" s="1"/>
  <c r="H1298" i="10" a="1"/>
  <c r="H1298" i="10" s="1"/>
  <c r="H1299" i="10" a="1"/>
  <c r="H1299" i="10" s="1"/>
  <c r="H1300" i="10" a="1"/>
  <c r="H1300" i="10" s="1"/>
  <c r="H1301" i="10" a="1"/>
  <c r="H1301" i="10" s="1"/>
  <c r="H1302" i="10" a="1"/>
  <c r="H1302" i="10" s="1"/>
  <c r="H1303" i="10" a="1"/>
  <c r="H1303" i="10" s="1"/>
  <c r="H1304" i="10" a="1"/>
  <c r="H1304" i="10" s="1"/>
  <c r="H1305" i="10" a="1"/>
  <c r="H1305" i="10" s="1"/>
  <c r="H1306" i="10" a="1"/>
  <c r="H1306" i="10" s="1"/>
  <c r="H1307" i="10" a="1"/>
  <c r="H1307" i="10" s="1"/>
  <c r="H1308" i="10" a="1"/>
  <c r="H1308" i="10" s="1"/>
  <c r="H1309" i="10" a="1"/>
  <c r="H1309" i="10" s="1"/>
  <c r="H1310" i="10" a="1"/>
  <c r="H1310" i="10" s="1"/>
  <c r="H1311" i="10" a="1"/>
  <c r="H1311" i="10" s="1"/>
  <c r="H1312" i="10" a="1"/>
  <c r="H1312" i="10" s="1"/>
  <c r="H1313" i="10" a="1"/>
  <c r="H1313" i="10" s="1"/>
  <c r="H1314" i="10" a="1"/>
  <c r="H1314" i="10" s="1"/>
  <c r="H1315" i="10" a="1"/>
  <c r="H1315" i="10" s="1"/>
  <c r="H1316" i="10" a="1"/>
  <c r="H1316" i="10" s="1"/>
  <c r="H1317" i="10" a="1"/>
  <c r="H1317" i="10" s="1"/>
  <c r="H1318" i="10" a="1"/>
  <c r="H1318" i="10" s="1"/>
  <c r="H1319" i="10" a="1"/>
  <c r="H1319" i="10" s="1"/>
  <c r="H1320" i="10" a="1"/>
  <c r="H1320" i="10" s="1"/>
  <c r="H1321" i="10" a="1"/>
  <c r="H1321" i="10" s="1"/>
  <c r="H1322" i="10" a="1"/>
  <c r="H1322" i="10" s="1"/>
  <c r="H1323" i="10" a="1"/>
  <c r="H1323" i="10" s="1"/>
  <c r="H1324" i="10" a="1"/>
  <c r="H1324" i="10" s="1"/>
  <c r="H1325" i="10" a="1"/>
  <c r="H1325" i="10" s="1"/>
  <c r="H1326" i="10" a="1"/>
  <c r="H1326" i="10" s="1"/>
  <c r="H1327" i="10" a="1"/>
  <c r="H1327" i="10" s="1"/>
  <c r="H1328" i="10" a="1"/>
  <c r="H1328" i="10" s="1"/>
  <c r="H1329" i="10" a="1"/>
  <c r="H1329" i="10" s="1"/>
  <c r="H1330" i="10" a="1"/>
  <c r="H1330" i="10" s="1"/>
  <c r="H1331" i="10" a="1"/>
  <c r="H1331" i="10" s="1"/>
  <c r="H1332" i="10" a="1"/>
  <c r="H1332" i="10" s="1"/>
  <c r="H1333" i="10" a="1"/>
  <c r="H1333" i="10" s="1"/>
  <c r="H1334" i="10" a="1"/>
  <c r="H1334" i="10" s="1"/>
  <c r="H1335" i="10" a="1"/>
  <c r="H1335" i="10" s="1"/>
  <c r="H1336" i="10" a="1"/>
  <c r="H1336" i="10" s="1"/>
  <c r="H1337" i="10" a="1"/>
  <c r="H1337" i="10" s="1"/>
  <c r="H1338" i="10" a="1"/>
  <c r="H1338" i="10" s="1"/>
  <c r="H1339" i="10" a="1"/>
  <c r="H1339" i="10" s="1"/>
  <c r="H1340" i="10" a="1"/>
  <c r="H1340" i="10" s="1"/>
  <c r="H1341" i="10" a="1"/>
  <c r="H1341" i="10" s="1"/>
  <c r="H1342" i="10" a="1"/>
  <c r="H1342" i="10" s="1"/>
  <c r="H1343" i="10" a="1"/>
  <c r="H1343" i="10" s="1"/>
  <c r="H1344" i="10" a="1"/>
  <c r="H1344" i="10" s="1"/>
  <c r="H1345" i="10" a="1"/>
  <c r="H1345" i="10" s="1"/>
  <c r="H1346" i="10" a="1"/>
  <c r="H1346" i="10" s="1"/>
  <c r="H1347" i="10" a="1"/>
  <c r="H1347" i="10" s="1"/>
  <c r="H1348" i="10" a="1"/>
  <c r="H1348" i="10" s="1"/>
  <c r="H1349" i="10" a="1"/>
  <c r="H1349" i="10" s="1"/>
  <c r="H1350" i="10" a="1"/>
  <c r="H1350" i="10" s="1"/>
  <c r="H1351" i="10" a="1"/>
  <c r="H1351" i="10" s="1"/>
  <c r="H1352" i="10" a="1"/>
  <c r="H1352" i="10" s="1"/>
  <c r="H1353" i="10" a="1"/>
  <c r="H1353" i="10" s="1"/>
  <c r="H1354" i="10" a="1"/>
  <c r="H1354" i="10" s="1"/>
  <c r="H1355" i="10" a="1"/>
  <c r="H1355" i="10" s="1"/>
  <c r="H1356" i="10" a="1"/>
  <c r="H1356" i="10" s="1"/>
  <c r="H1357" i="10" a="1"/>
  <c r="H1357" i="10" s="1"/>
  <c r="H1358" i="10" a="1"/>
  <c r="H1358" i="10" s="1"/>
  <c r="H1359" i="10" a="1"/>
  <c r="H1359" i="10" s="1"/>
  <c r="H1360" i="10" a="1"/>
  <c r="H1360" i="10" s="1"/>
  <c r="H1361" i="10" a="1"/>
  <c r="H1361" i="10" s="1"/>
  <c r="H1362" i="10" a="1"/>
  <c r="H1362" i="10" s="1"/>
  <c r="H1363" i="10" a="1"/>
  <c r="H1363" i="10" s="1"/>
  <c r="H1364" i="10" a="1"/>
  <c r="H1364" i="10" s="1"/>
  <c r="H1365" i="10" a="1"/>
  <c r="H1365" i="10" s="1"/>
  <c r="H1366" i="10" a="1"/>
  <c r="H1366" i="10" s="1"/>
  <c r="H1367" i="10" a="1"/>
  <c r="H1367" i="10" s="1"/>
  <c r="H1368" i="10" a="1"/>
  <c r="H1368" i="10" s="1"/>
  <c r="H1369" i="10" a="1"/>
  <c r="H1369" i="10" s="1"/>
  <c r="H1370" i="10" a="1"/>
  <c r="H1370" i="10" s="1"/>
  <c r="H1371" i="10" a="1"/>
  <c r="H1371" i="10" s="1"/>
  <c r="H1372" i="10" a="1"/>
  <c r="H1372" i="10" s="1"/>
  <c r="H1373" i="10" a="1"/>
  <c r="H1373" i="10" s="1"/>
  <c r="H1374" i="10" a="1"/>
  <c r="H1374" i="10" s="1"/>
  <c r="H1375" i="10" a="1"/>
  <c r="H1375" i="10" s="1"/>
  <c r="H1376" i="10" a="1"/>
  <c r="H1376" i="10" s="1"/>
  <c r="H1377" i="10" a="1"/>
  <c r="H1377" i="10" s="1"/>
  <c r="H1378" i="10" a="1"/>
  <c r="H1378" i="10" s="1"/>
  <c r="H1379" i="10" a="1"/>
  <c r="H1379" i="10" s="1"/>
  <c r="H1380" i="10" a="1"/>
  <c r="H1380" i="10" s="1"/>
  <c r="H1381" i="10" a="1"/>
  <c r="H1381" i="10" s="1"/>
  <c r="H1382" i="10" a="1"/>
  <c r="H1382" i="10" s="1"/>
  <c r="H1383" i="10" a="1"/>
  <c r="H1383" i="10" s="1"/>
  <c r="H1384" i="10" a="1"/>
  <c r="H1384" i="10" s="1"/>
  <c r="H1385" i="10" a="1"/>
  <c r="H1385" i="10" s="1"/>
  <c r="H1386" i="10" a="1"/>
  <c r="H1386" i="10" s="1"/>
  <c r="H1387" i="10" a="1"/>
  <c r="H1387" i="10" s="1"/>
  <c r="H1388" i="10" a="1"/>
  <c r="H1388" i="10" s="1"/>
  <c r="H1389" i="10" a="1"/>
  <c r="H1389" i="10" s="1"/>
  <c r="H1390" i="10" a="1"/>
  <c r="H1390" i="10" s="1"/>
  <c r="H1391" i="10" a="1"/>
  <c r="H1391" i="10" s="1"/>
  <c r="H1392" i="10" a="1"/>
  <c r="H1392" i="10" s="1"/>
  <c r="H1393" i="10" a="1"/>
  <c r="H1393" i="10" s="1"/>
  <c r="H1394" i="10" a="1"/>
  <c r="H1394" i="10" s="1"/>
  <c r="H1395" i="10" a="1"/>
  <c r="H1395" i="10" s="1"/>
  <c r="H1396" i="10" a="1"/>
  <c r="H1396" i="10" s="1"/>
  <c r="H1397" i="10" a="1"/>
  <c r="H1397" i="10" s="1"/>
  <c r="H1398" i="10" a="1"/>
  <c r="H1398" i="10" s="1"/>
  <c r="H1399" i="10" a="1"/>
  <c r="H1399" i="10" s="1"/>
  <c r="H1400" i="10" a="1"/>
  <c r="H1400" i="10" s="1"/>
  <c r="H1401" i="10" a="1"/>
  <c r="H1401" i="10" s="1"/>
  <c r="H1402" i="10" a="1"/>
  <c r="H1402" i="10" s="1"/>
  <c r="H1403" i="10" a="1"/>
  <c r="H1403" i="10" s="1"/>
  <c r="H1404" i="10" a="1"/>
  <c r="H1404" i="10" s="1"/>
  <c r="H1405" i="10" a="1"/>
  <c r="H1405" i="10" s="1"/>
  <c r="H1406" i="10" a="1"/>
  <c r="H1406" i="10" s="1"/>
  <c r="H1407" i="10" a="1"/>
  <c r="H1407" i="10" s="1"/>
  <c r="H1408" i="10" a="1"/>
  <c r="H1408" i="10" s="1"/>
  <c r="H1409" i="10" a="1"/>
  <c r="H1409" i="10" s="1"/>
  <c r="H1410" i="10" a="1"/>
  <c r="H1410" i="10" s="1"/>
  <c r="H1411" i="10" a="1"/>
  <c r="H1411" i="10" s="1"/>
  <c r="H1412" i="10" a="1"/>
  <c r="H1412" i="10" s="1"/>
  <c r="H1413" i="10" a="1"/>
  <c r="H1413" i="10" s="1"/>
  <c r="H1414" i="10" a="1"/>
  <c r="H1414" i="10" s="1"/>
  <c r="H1415" i="10" a="1"/>
  <c r="H1415" i="10" s="1"/>
  <c r="H1416" i="10" a="1"/>
  <c r="H1416" i="10" s="1"/>
  <c r="H1417" i="10" a="1"/>
  <c r="H1417" i="10" s="1"/>
  <c r="H1418" i="10" a="1"/>
  <c r="H1418" i="10" s="1"/>
  <c r="H1419" i="10" a="1"/>
  <c r="H1419" i="10" s="1"/>
  <c r="H1420" i="10" a="1"/>
  <c r="H1420" i="10" s="1"/>
  <c r="H1421" i="10" a="1"/>
  <c r="H1421" i="10" s="1"/>
  <c r="H1422" i="10" a="1"/>
  <c r="H1422" i="10" s="1"/>
  <c r="H1423" i="10" a="1"/>
  <c r="H1423" i="10" s="1"/>
  <c r="H1424" i="10" a="1"/>
  <c r="H1424" i="10" s="1"/>
  <c r="H1425" i="10" a="1"/>
  <c r="H1425" i="10" s="1"/>
  <c r="H1426" i="10" a="1"/>
  <c r="H1426" i="10" s="1"/>
  <c r="H1427" i="10" a="1"/>
  <c r="H1427" i="10" s="1"/>
  <c r="H1428" i="10" a="1"/>
  <c r="H1428" i="10" s="1"/>
  <c r="H1429" i="10" a="1"/>
  <c r="H1429" i="10" s="1"/>
  <c r="H1430" i="10" a="1"/>
  <c r="H1430" i="10" s="1"/>
  <c r="H1431" i="10" a="1"/>
  <c r="H1431" i="10" s="1"/>
  <c r="H1432" i="10" a="1"/>
  <c r="H1432" i="10" s="1"/>
  <c r="H1433" i="10" a="1"/>
  <c r="H1433" i="10" s="1"/>
  <c r="H1434" i="10" a="1"/>
  <c r="H1434" i="10" s="1"/>
  <c r="H1435" i="10" a="1"/>
  <c r="H1435" i="10" s="1"/>
  <c r="H1436" i="10" a="1"/>
  <c r="H1436" i="10" s="1"/>
  <c r="H1437" i="10" a="1"/>
  <c r="H1437" i="10" s="1"/>
  <c r="H1438" i="10" a="1"/>
  <c r="H1438" i="10" s="1"/>
  <c r="H1439" i="10" a="1"/>
  <c r="H1439" i="10" s="1"/>
  <c r="H1440" i="10" a="1"/>
  <c r="H1440" i="10" s="1"/>
  <c r="H1441" i="10" a="1"/>
  <c r="H1441" i="10" s="1"/>
  <c r="H1442" i="10" a="1"/>
  <c r="H1442" i="10" s="1"/>
  <c r="H1443" i="10" a="1"/>
  <c r="H1443" i="10" s="1"/>
  <c r="H1444" i="10" a="1"/>
  <c r="H1444" i="10" s="1"/>
  <c r="H1445" i="10" a="1"/>
  <c r="H1445" i="10" s="1"/>
  <c r="H1446" i="10" a="1"/>
  <c r="H1446" i="10" s="1"/>
  <c r="H1447" i="10" a="1"/>
  <c r="H1447" i="10" s="1"/>
  <c r="H1448" i="10" a="1"/>
  <c r="H1448" i="10" s="1"/>
  <c r="H1449" i="10" a="1"/>
  <c r="H1449" i="10" s="1"/>
  <c r="H1450" i="10" a="1"/>
  <c r="H1450" i="10" s="1"/>
  <c r="H1451" i="10" a="1"/>
  <c r="H1451" i="10" s="1"/>
  <c r="H1452" i="10" a="1"/>
  <c r="H1452" i="10" s="1"/>
  <c r="H1453" i="10" a="1"/>
  <c r="H1453" i="10" s="1"/>
  <c r="H1454" i="10" a="1"/>
  <c r="H1454" i="10" s="1"/>
  <c r="H1455" i="10" a="1"/>
  <c r="H1455" i="10" s="1"/>
  <c r="H1456" i="10" a="1"/>
  <c r="H1456" i="10" s="1"/>
  <c r="H1457" i="10" a="1"/>
  <c r="H1457" i="10" s="1"/>
  <c r="H1458" i="10" a="1"/>
  <c r="H1458" i="10" s="1"/>
  <c r="H1459" i="10" a="1"/>
  <c r="H1459" i="10" s="1"/>
  <c r="H1460" i="10" a="1"/>
  <c r="H1460" i="10" s="1"/>
  <c r="H1461" i="10" a="1"/>
  <c r="H1461" i="10" s="1"/>
  <c r="H1462" i="10" a="1"/>
  <c r="H1462" i="10" s="1"/>
  <c r="H1463" i="10" a="1"/>
  <c r="H1463" i="10" s="1"/>
  <c r="H1464" i="10" a="1"/>
  <c r="H1464" i="10" s="1"/>
  <c r="H1465" i="10" a="1"/>
  <c r="H1465" i="10" s="1"/>
  <c r="H1466" i="10" a="1"/>
  <c r="H1466" i="10" s="1"/>
  <c r="H1467" i="10" a="1"/>
  <c r="H1467" i="10" s="1"/>
  <c r="H1468" i="10" a="1"/>
  <c r="H1468" i="10" s="1"/>
  <c r="H1469" i="10" a="1"/>
  <c r="H1469" i="10" s="1"/>
  <c r="H1470" i="10" a="1"/>
  <c r="H1470" i="10" s="1"/>
  <c r="H1471" i="10" a="1"/>
  <c r="H1471" i="10" s="1"/>
  <c r="H1472" i="10" a="1"/>
  <c r="H1472" i="10" s="1"/>
  <c r="H1473" i="10" a="1"/>
  <c r="H1473" i="10" s="1"/>
  <c r="H1474" i="10" a="1"/>
  <c r="H1474" i="10" s="1"/>
  <c r="H1475" i="10" a="1"/>
  <c r="H1475" i="10" s="1"/>
  <c r="H1476" i="10" a="1"/>
  <c r="H1476" i="10" s="1"/>
  <c r="H1477" i="10" a="1"/>
  <c r="H1477" i="10" s="1"/>
  <c r="H1478" i="10" a="1"/>
  <c r="H1478" i="10" s="1"/>
  <c r="H1479" i="10" a="1"/>
  <c r="H1479" i="10" s="1"/>
  <c r="H1480" i="10" a="1"/>
  <c r="H1480" i="10" s="1"/>
  <c r="H1481" i="10" a="1"/>
  <c r="H1481" i="10" s="1"/>
  <c r="H1482" i="10" a="1"/>
  <c r="H1482" i="10" s="1"/>
  <c r="H1483" i="10" a="1"/>
  <c r="H1483" i="10" s="1"/>
  <c r="H1484" i="10" a="1"/>
  <c r="H1484" i="10" s="1"/>
  <c r="H1485" i="10" a="1"/>
  <c r="H1485" i="10" s="1"/>
  <c r="H1486" i="10" a="1"/>
  <c r="H1486" i="10" s="1"/>
  <c r="H1487" i="10" a="1"/>
  <c r="H1487" i="10" s="1"/>
  <c r="H1488" i="10" a="1"/>
  <c r="H1488" i="10" s="1"/>
  <c r="H1489" i="10" a="1"/>
  <c r="H1489" i="10" s="1"/>
  <c r="H1490" i="10" a="1"/>
  <c r="H1490" i="10" s="1"/>
  <c r="H1491" i="10" a="1"/>
  <c r="H1491" i="10" s="1"/>
  <c r="H1492" i="10" a="1"/>
  <c r="H1492" i="10" s="1"/>
  <c r="H1493" i="10" a="1"/>
  <c r="H1493" i="10" s="1"/>
  <c r="H1494" i="10" a="1"/>
  <c r="H1494" i="10" s="1"/>
  <c r="H1495" i="10" a="1"/>
  <c r="H1495" i="10" s="1"/>
  <c r="H1496" i="10" a="1"/>
  <c r="H1496" i="10" s="1"/>
  <c r="H1497" i="10" a="1"/>
  <c r="H1497" i="10" s="1"/>
  <c r="H1498" i="10" a="1"/>
  <c r="H1498" i="10" s="1"/>
  <c r="H1499" i="10" a="1"/>
  <c r="H1499" i="10" s="1"/>
  <c r="H1500" i="10" a="1"/>
  <c r="H1500" i="10" s="1"/>
  <c r="H1501" i="10" a="1"/>
  <c r="H1501" i="10" s="1"/>
  <c r="H1502" i="10" a="1"/>
  <c r="H1502" i="10" s="1"/>
  <c r="H1503" i="10" a="1"/>
  <c r="H1503" i="10" s="1"/>
  <c r="H1504" i="10" a="1"/>
  <c r="H1504" i="10" s="1"/>
  <c r="H1505" i="10" a="1"/>
  <c r="H1505" i="10" s="1"/>
  <c r="H1506" i="10" a="1"/>
  <c r="H1506" i="10" s="1"/>
  <c r="H1507" i="10" a="1"/>
  <c r="H1507" i="10" s="1"/>
  <c r="H1508" i="10" a="1"/>
  <c r="H1508" i="10" s="1"/>
  <c r="H1509" i="10" a="1"/>
  <c r="H1509" i="10" s="1"/>
  <c r="H1510" i="10" a="1"/>
  <c r="H1510" i="10" s="1"/>
  <c r="H1511" i="10" a="1"/>
  <c r="H1511" i="10" s="1"/>
  <c r="H1512" i="10" a="1"/>
  <c r="H1512" i="10" s="1"/>
  <c r="H1513" i="10" a="1"/>
  <c r="H1513" i="10" s="1"/>
  <c r="H1514" i="10" a="1"/>
  <c r="H1514" i="10" s="1"/>
  <c r="H1515" i="10" a="1"/>
  <c r="H1515" i="10" s="1"/>
  <c r="H1516" i="10" a="1"/>
  <c r="H1516" i="10" s="1"/>
  <c r="H1517" i="10" a="1"/>
  <c r="H1517" i="10" s="1"/>
  <c r="H1518" i="10" a="1"/>
  <c r="H1518" i="10" s="1"/>
  <c r="H1519" i="10" a="1"/>
  <c r="H1519" i="10" s="1"/>
  <c r="H1520" i="10" a="1"/>
  <c r="H1520" i="10" s="1"/>
  <c r="H1521" i="10" a="1"/>
  <c r="H1521" i="10" s="1"/>
  <c r="H1522" i="10" a="1"/>
  <c r="H1522" i="10" s="1"/>
  <c r="H1523" i="10" a="1"/>
  <c r="H1523" i="10" s="1"/>
  <c r="H1524" i="10" a="1"/>
  <c r="H1524" i="10" s="1"/>
  <c r="H1525" i="10" a="1"/>
  <c r="H1525" i="10" s="1"/>
  <c r="H1526" i="10" a="1"/>
  <c r="H1526" i="10" s="1"/>
  <c r="H1527" i="10" a="1"/>
  <c r="H1527" i="10" s="1"/>
  <c r="H1528" i="10" a="1"/>
  <c r="H1528" i="10" s="1"/>
  <c r="H1529" i="10" a="1"/>
  <c r="H1529" i="10" s="1"/>
  <c r="H1530" i="10" a="1"/>
  <c r="H1530" i="10" s="1"/>
  <c r="H1531" i="10" a="1"/>
  <c r="H1531" i="10" s="1"/>
  <c r="H1532" i="10" a="1"/>
  <c r="H1532" i="10" s="1"/>
  <c r="H1533" i="10" a="1"/>
  <c r="H1533" i="10" s="1"/>
  <c r="H1534" i="10" a="1"/>
  <c r="H1534" i="10" s="1"/>
  <c r="H1535" i="10" a="1"/>
  <c r="H1535" i="10" s="1"/>
  <c r="H1536" i="10" a="1"/>
  <c r="H1536" i="10" s="1"/>
  <c r="H1537" i="10" a="1"/>
  <c r="H1537" i="10" s="1"/>
  <c r="H1538" i="10" a="1"/>
  <c r="H1538" i="10" s="1"/>
  <c r="H1539" i="10" a="1"/>
  <c r="H1539" i="10" s="1"/>
  <c r="H1540" i="10" a="1"/>
  <c r="H1540" i="10" s="1"/>
  <c r="H1541" i="10" a="1"/>
  <c r="H1541" i="10" s="1"/>
  <c r="H1542" i="10" a="1"/>
  <c r="H1542" i="10" s="1"/>
  <c r="H1543" i="10" a="1"/>
  <c r="H1543" i="10" s="1"/>
  <c r="H1544" i="10" a="1"/>
  <c r="H1544" i="10" s="1"/>
  <c r="H1545" i="10" a="1"/>
  <c r="H1545" i="10" s="1"/>
  <c r="H1546" i="10" a="1"/>
  <c r="H1546" i="10" s="1"/>
  <c r="H1547" i="10" a="1"/>
  <c r="H1547" i="10" s="1"/>
  <c r="H1548" i="10" a="1"/>
  <c r="H1548" i="10" s="1"/>
  <c r="H1549" i="10" a="1"/>
  <c r="H1549" i="10" s="1"/>
  <c r="H1550" i="10" a="1"/>
  <c r="H1550" i="10" s="1"/>
  <c r="H1551" i="10" a="1"/>
  <c r="H1551" i="10" s="1"/>
  <c r="H1552" i="10" a="1"/>
  <c r="H1552" i="10" s="1"/>
  <c r="H1553" i="10" a="1"/>
  <c r="H1553" i="10" s="1"/>
  <c r="H1554" i="10" a="1"/>
  <c r="H1554" i="10" s="1"/>
  <c r="H1555" i="10" a="1"/>
  <c r="H1555" i="10" s="1"/>
  <c r="H1556" i="10" a="1"/>
  <c r="H1556" i="10" s="1"/>
  <c r="H1557" i="10" a="1"/>
  <c r="H1557" i="10" s="1"/>
  <c r="H1558" i="10" a="1"/>
  <c r="H1558" i="10" s="1"/>
  <c r="H1559" i="10" a="1"/>
  <c r="H1559" i="10" s="1"/>
  <c r="H1560" i="10" a="1"/>
  <c r="H1560" i="10" s="1"/>
  <c r="H1561" i="10" a="1"/>
  <c r="H1561" i="10" s="1"/>
  <c r="H1562" i="10" a="1"/>
  <c r="H1562" i="10" s="1"/>
  <c r="H1563" i="10" a="1"/>
  <c r="H1563" i="10" s="1"/>
  <c r="H1564" i="10" a="1"/>
  <c r="H1564" i="10" s="1"/>
  <c r="H1565" i="10" a="1"/>
  <c r="H1565" i="10" s="1"/>
  <c r="H1566" i="10" a="1"/>
  <c r="H1566" i="10" s="1"/>
  <c r="H1567" i="10" a="1"/>
  <c r="H1567" i="10" s="1"/>
  <c r="H1568" i="10" a="1"/>
  <c r="H1568" i="10" s="1"/>
  <c r="H1569" i="10" a="1"/>
  <c r="H1569" i="10" s="1"/>
  <c r="H1570" i="10" a="1"/>
  <c r="H1570" i="10" s="1"/>
  <c r="H1571" i="10" a="1"/>
  <c r="H1571" i="10" s="1"/>
  <c r="H1572" i="10" a="1"/>
  <c r="H1572" i="10" s="1"/>
  <c r="H1573" i="10" a="1"/>
  <c r="H1573" i="10" s="1"/>
  <c r="H1574" i="10" a="1"/>
  <c r="H1574" i="10" s="1"/>
  <c r="H1575" i="10" a="1"/>
  <c r="H1575" i="10" s="1"/>
  <c r="H1576" i="10" a="1"/>
  <c r="H1576" i="10" s="1"/>
  <c r="H1577" i="10" a="1"/>
  <c r="H1577" i="10" s="1"/>
  <c r="H1578" i="10" a="1"/>
  <c r="H1578" i="10" s="1"/>
  <c r="H1579" i="10" a="1"/>
  <c r="H1579" i="10" s="1"/>
  <c r="H1580" i="10" a="1"/>
  <c r="H1580" i="10" s="1"/>
  <c r="H1581" i="10" a="1"/>
  <c r="H1581" i="10" s="1"/>
  <c r="H1582" i="10" a="1"/>
  <c r="H1582" i="10" s="1"/>
  <c r="H1583" i="10" a="1"/>
  <c r="H1583" i="10" s="1"/>
  <c r="H1584" i="10" a="1"/>
  <c r="H1584" i="10" s="1"/>
  <c r="H1585" i="10" a="1"/>
  <c r="H1585" i="10" s="1"/>
  <c r="H1586" i="10" a="1"/>
  <c r="H1586" i="10" s="1"/>
  <c r="H1587" i="10" a="1"/>
  <c r="H1587" i="10" s="1"/>
  <c r="H1588" i="10" a="1"/>
  <c r="H1588" i="10" s="1"/>
  <c r="H1589" i="10" a="1"/>
  <c r="H1589" i="10" s="1"/>
  <c r="H1590" i="10" a="1"/>
  <c r="H1590" i="10" s="1"/>
  <c r="H1591" i="10" a="1"/>
  <c r="H1591" i="10" s="1"/>
  <c r="H1592" i="10" a="1"/>
  <c r="H1592" i="10" s="1"/>
  <c r="H1593" i="10" a="1"/>
  <c r="H1593" i="10" s="1"/>
  <c r="H1594" i="10" a="1"/>
  <c r="H1594" i="10" s="1"/>
  <c r="H1595" i="10" a="1"/>
  <c r="H1595" i="10" s="1"/>
  <c r="H1596" i="10" a="1"/>
  <c r="H1596" i="10" s="1"/>
  <c r="H1597" i="10" a="1"/>
  <c r="H1597" i="10" s="1"/>
  <c r="H1598" i="10" a="1"/>
  <c r="H1598" i="10" s="1"/>
  <c r="H1599" i="10" a="1"/>
  <c r="H1599" i="10" s="1"/>
  <c r="H1600" i="10" a="1"/>
  <c r="H1600" i="10" s="1"/>
  <c r="H1601" i="10" a="1"/>
  <c r="H1601" i="10" s="1"/>
  <c r="H1602" i="10" a="1"/>
  <c r="H1602" i="10" s="1"/>
  <c r="H1603" i="10" a="1"/>
  <c r="H1603" i="10" s="1"/>
  <c r="H1604" i="10" a="1"/>
  <c r="H1604" i="10" s="1"/>
  <c r="H1605" i="10" a="1"/>
  <c r="H1605" i="10" s="1"/>
  <c r="H1606" i="10" a="1"/>
  <c r="H1606" i="10" s="1"/>
  <c r="H1607" i="10" a="1"/>
  <c r="H1607" i="10" s="1"/>
  <c r="H1608" i="10" a="1"/>
  <c r="H1608" i="10" s="1"/>
  <c r="H1609" i="10" a="1"/>
  <c r="H1609" i="10" s="1"/>
  <c r="H1610" i="10" a="1"/>
  <c r="H1610" i="10" s="1"/>
  <c r="H1611" i="10" a="1"/>
  <c r="H1611" i="10" s="1"/>
  <c r="H1612" i="10" a="1"/>
  <c r="H1612" i="10" s="1"/>
  <c r="H1613" i="10" a="1"/>
  <c r="H1613" i="10" s="1"/>
  <c r="H1614" i="10" a="1"/>
  <c r="H1614" i="10" s="1"/>
  <c r="H1615" i="10" a="1"/>
  <c r="H1615" i="10" s="1"/>
  <c r="H1616" i="10" a="1"/>
  <c r="H1616" i="10" s="1"/>
  <c r="H1617" i="10" a="1"/>
  <c r="H1617" i="10" s="1"/>
  <c r="H1618" i="10" a="1"/>
  <c r="H1618" i="10" s="1"/>
  <c r="H1619" i="10" a="1"/>
  <c r="H1619" i="10" s="1"/>
  <c r="H1620" i="10" a="1"/>
  <c r="H1620" i="10" s="1"/>
  <c r="H1621" i="10" a="1"/>
  <c r="H1621" i="10" s="1"/>
  <c r="H1622" i="10" a="1"/>
  <c r="H1622" i="10" s="1"/>
  <c r="H1623" i="10" a="1"/>
  <c r="H1623" i="10" s="1"/>
  <c r="H1624" i="10" a="1"/>
  <c r="H1624" i="10" s="1"/>
  <c r="H1625" i="10" a="1"/>
  <c r="H1625" i="10" s="1"/>
  <c r="H1626" i="10" a="1"/>
  <c r="H1626" i="10" s="1"/>
  <c r="H1627" i="10" a="1"/>
  <c r="H1627" i="10" s="1"/>
  <c r="H1628" i="10" a="1"/>
  <c r="H1628" i="10" s="1"/>
  <c r="H1629" i="10" a="1"/>
  <c r="H1629" i="10" s="1"/>
  <c r="H1630" i="10" a="1"/>
  <c r="H1630" i="10" s="1"/>
  <c r="H1631" i="10" a="1"/>
  <c r="H1631" i="10" s="1"/>
  <c r="H1632" i="10" a="1"/>
  <c r="H1632" i="10" s="1"/>
  <c r="H1633" i="10" a="1"/>
  <c r="H1633" i="10" s="1"/>
  <c r="H1634" i="10" a="1"/>
  <c r="H1634" i="10" s="1"/>
  <c r="H1635" i="10" a="1"/>
  <c r="H1635" i="10" s="1"/>
  <c r="H1636" i="10" a="1"/>
  <c r="H1636" i="10" s="1"/>
  <c r="H1637" i="10" a="1"/>
  <c r="H1637" i="10" s="1"/>
  <c r="H1638" i="10" a="1"/>
  <c r="H1638" i="10" s="1"/>
  <c r="H1639" i="10" a="1"/>
  <c r="H1639" i="10" s="1"/>
  <c r="H1640" i="10" a="1"/>
  <c r="H1640" i="10" s="1"/>
  <c r="H1641" i="10" a="1"/>
  <c r="H1641" i="10" s="1"/>
  <c r="H1642" i="10" a="1"/>
  <c r="H1642" i="10" s="1"/>
  <c r="H1643" i="10" a="1"/>
  <c r="H1643" i="10" s="1"/>
  <c r="H1644" i="10" a="1"/>
  <c r="H1644" i="10" s="1"/>
  <c r="H1645" i="10" a="1"/>
  <c r="H1645" i="10" s="1"/>
  <c r="H1646" i="10" a="1"/>
  <c r="H1646" i="10" s="1"/>
  <c r="H1647" i="10" a="1"/>
  <c r="H1647" i="10" s="1"/>
  <c r="H1648" i="10" a="1"/>
  <c r="H1648" i="10" s="1"/>
  <c r="H1649" i="10" a="1"/>
  <c r="H1649" i="10" s="1"/>
  <c r="H1650" i="10" a="1"/>
  <c r="H1650" i="10" s="1"/>
  <c r="H1651" i="10" a="1"/>
  <c r="H1651" i="10" s="1"/>
  <c r="H1652" i="10" a="1"/>
  <c r="H1652" i="10" s="1"/>
  <c r="H1653" i="10" a="1"/>
  <c r="H1653" i="10" s="1"/>
  <c r="H1654" i="10" a="1"/>
  <c r="H1654" i="10" s="1"/>
  <c r="H1655" i="10" a="1"/>
  <c r="H1655" i="10" s="1"/>
  <c r="H1656" i="10" a="1"/>
  <c r="H1656" i="10" s="1"/>
  <c r="H1657" i="10" a="1"/>
  <c r="H1657" i="10" s="1"/>
  <c r="H1658" i="10" a="1"/>
  <c r="H1658" i="10" s="1"/>
  <c r="H1659" i="10" a="1"/>
  <c r="H1659" i="10" s="1"/>
  <c r="H1660" i="10" a="1"/>
  <c r="H1660" i="10" s="1"/>
  <c r="H1661" i="10" a="1"/>
  <c r="H1661" i="10" s="1"/>
  <c r="H1662" i="10" a="1"/>
  <c r="H1662" i="10" s="1"/>
  <c r="H1663" i="10" a="1"/>
  <c r="H1663" i="10" s="1"/>
  <c r="H1664" i="10" a="1"/>
  <c r="H1664" i="10" s="1"/>
  <c r="H1665" i="10" a="1"/>
  <c r="H1665" i="10" s="1"/>
  <c r="H1666" i="10" a="1"/>
  <c r="H1666" i="10" s="1"/>
  <c r="H1667" i="10" a="1"/>
  <c r="H1667" i="10" s="1"/>
  <c r="H1668" i="10" a="1"/>
  <c r="H1668" i="10" s="1"/>
  <c r="H1669" i="10" a="1"/>
  <c r="H1669" i="10" s="1"/>
  <c r="H1670" i="10" a="1"/>
  <c r="H1670" i="10" s="1"/>
  <c r="H1671" i="10" a="1"/>
  <c r="H1671" i="10" s="1"/>
  <c r="H1672" i="10" a="1"/>
  <c r="H1672" i="10" s="1"/>
  <c r="H1673" i="10" a="1"/>
  <c r="H1673" i="10" s="1"/>
  <c r="H1674" i="10" a="1"/>
  <c r="H1674" i="10" s="1"/>
  <c r="H1675" i="10" a="1"/>
  <c r="H1675" i="10" s="1"/>
  <c r="H1676" i="10" a="1"/>
  <c r="H1676" i="10" s="1"/>
  <c r="H1677" i="10" a="1"/>
  <c r="H1677" i="10" s="1"/>
  <c r="H1678" i="10" a="1"/>
  <c r="H1678" i="10" s="1"/>
  <c r="H1679" i="10" a="1"/>
  <c r="H1679" i="10" s="1"/>
  <c r="H1680" i="10" a="1"/>
  <c r="H1680" i="10" s="1"/>
  <c r="H1681" i="10" a="1"/>
  <c r="H1681" i="10" s="1"/>
  <c r="H1682" i="10" a="1"/>
  <c r="H1682" i="10" s="1"/>
  <c r="H1683" i="10" a="1"/>
  <c r="H1683" i="10" s="1"/>
  <c r="H1684" i="10" a="1"/>
  <c r="H1684" i="10" s="1"/>
  <c r="H1685" i="10" a="1"/>
  <c r="H1685" i="10" s="1"/>
  <c r="H1686" i="10" a="1"/>
  <c r="H1686" i="10" s="1"/>
  <c r="H1687" i="10" a="1"/>
  <c r="H1687" i="10" s="1"/>
  <c r="H1688" i="10" a="1"/>
  <c r="H1688" i="10" s="1"/>
  <c r="H1689" i="10" a="1"/>
  <c r="H1689" i="10" s="1"/>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3" i="10"/>
  <c r="L44" i="10"/>
  <c r="L45" i="10"/>
  <c r="L47" i="10"/>
  <c r="L48" i="10"/>
  <c r="L49" i="10"/>
  <c r="L50" i="10"/>
  <c r="L51" i="10"/>
  <c r="L52" i="10"/>
  <c r="L53" i="10"/>
  <c r="L54" i="10"/>
  <c r="L55" i="10"/>
  <c r="L56" i="10"/>
  <c r="L58" i="10"/>
  <c r="L59" i="10"/>
  <c r="L61" i="10"/>
  <c r="L62" i="10"/>
  <c r="L63" i="10"/>
  <c r="L64" i="10"/>
  <c r="L65" i="10"/>
  <c r="L66" i="10"/>
  <c r="L67" i="10"/>
  <c r="L69" i="10"/>
  <c r="L70" i="10"/>
  <c r="L71"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284" i="10"/>
  <c r="L285" i="10"/>
  <c r="L286" i="10"/>
  <c r="L287" i="10"/>
  <c r="L288" i="10"/>
  <c r="L289" i="10"/>
  <c r="L290" i="10"/>
  <c r="L291" i="10"/>
  <c r="L292" i="10"/>
  <c r="L293" i="10"/>
  <c r="L294" i="10"/>
  <c r="L295" i="10"/>
  <c r="L296" i="10"/>
  <c r="L297" i="10"/>
  <c r="L298" i="10"/>
  <c r="L299" i="10"/>
  <c r="L300" i="10"/>
  <c r="L301" i="10"/>
  <c r="L302" i="10"/>
  <c r="L303" i="10"/>
  <c r="L304" i="10"/>
  <c r="L305" i="10"/>
  <c r="L306" i="10"/>
  <c r="L307" i="10"/>
  <c r="L308" i="10"/>
  <c r="L309" i="10"/>
  <c r="L310" i="10"/>
  <c r="L311" i="10"/>
  <c r="L312" i="10"/>
  <c r="L313" i="10"/>
  <c r="L314" i="10"/>
  <c r="L315" i="10"/>
  <c r="L316" i="10"/>
  <c r="L317" i="10"/>
  <c r="L318" i="10"/>
  <c r="L319" i="10"/>
  <c r="L320" i="10"/>
  <c r="L321" i="10"/>
  <c r="L322" i="10"/>
  <c r="L323" i="10"/>
  <c r="L324" i="10"/>
  <c r="L325" i="10"/>
  <c r="L326" i="10"/>
  <c r="L327" i="10"/>
  <c r="L328" i="10"/>
  <c r="L329" i="10"/>
  <c r="L330" i="10"/>
  <c r="L331" i="10"/>
  <c r="L332" i="10"/>
  <c r="L333" i="10"/>
  <c r="L334" i="10"/>
  <c r="L335" i="10"/>
  <c r="L336" i="10"/>
  <c r="L337" i="10"/>
  <c r="L338" i="10"/>
  <c r="L339" i="10"/>
  <c r="L340" i="10"/>
  <c r="L341" i="10"/>
  <c r="L342" i="10"/>
  <c r="L343" i="10"/>
  <c r="L344" i="10"/>
  <c r="L345" i="10"/>
  <c r="L346" i="10"/>
  <c r="L347" i="10"/>
  <c r="L348" i="10"/>
  <c r="L349" i="10"/>
  <c r="L350" i="10"/>
  <c r="L351" i="10"/>
  <c r="L352" i="10"/>
  <c r="L353" i="10"/>
  <c r="L354" i="10"/>
  <c r="L355" i="10"/>
  <c r="L356" i="10"/>
  <c r="L357" i="10"/>
  <c r="L358" i="10"/>
  <c r="L359" i="10"/>
  <c r="L360" i="10"/>
  <c r="L361" i="10"/>
  <c r="L362" i="10"/>
  <c r="L363" i="10"/>
  <c r="L364" i="10"/>
  <c r="L365" i="10"/>
  <c r="L366" i="10"/>
  <c r="L367" i="10"/>
  <c r="L368" i="10"/>
  <c r="L369" i="10"/>
  <c r="L370" i="10"/>
  <c r="L371" i="10"/>
  <c r="L372" i="10"/>
  <c r="L373" i="10"/>
  <c r="L374" i="10"/>
  <c r="L375" i="10"/>
  <c r="L376" i="10"/>
  <c r="L377" i="10"/>
  <c r="L378" i="10"/>
  <c r="L379" i="10"/>
  <c r="L380" i="10"/>
  <c r="L381" i="10"/>
  <c r="L382" i="10"/>
  <c r="L383" i="10"/>
  <c r="L384" i="10"/>
  <c r="L385" i="10"/>
  <c r="L386" i="10"/>
  <c r="L387" i="10"/>
  <c r="L388" i="10"/>
  <c r="L389" i="10"/>
  <c r="L390" i="10"/>
  <c r="L391" i="10"/>
  <c r="L392" i="10"/>
  <c r="L393" i="10"/>
  <c r="L394" i="10"/>
  <c r="L395" i="10"/>
  <c r="L396" i="10"/>
  <c r="L397" i="10"/>
  <c r="L398" i="10"/>
  <c r="L399" i="10"/>
  <c r="L400" i="10"/>
  <c r="L401" i="10"/>
  <c r="L402" i="10"/>
  <c r="L403" i="10"/>
  <c r="L404" i="10"/>
  <c r="L405" i="10"/>
  <c r="L406" i="10"/>
  <c r="L407" i="10"/>
  <c r="L408" i="10"/>
  <c r="L409" i="10"/>
  <c r="L410" i="10"/>
  <c r="L411" i="10"/>
  <c r="L412" i="10"/>
  <c r="L413" i="10"/>
  <c r="L414" i="10"/>
  <c r="L415" i="10"/>
  <c r="L416" i="10"/>
  <c r="L417" i="10"/>
  <c r="L418" i="10"/>
  <c r="L419" i="10"/>
  <c r="L420" i="10"/>
  <c r="L421" i="10"/>
  <c r="L422" i="10"/>
  <c r="L423" i="10"/>
  <c r="L424" i="10"/>
  <c r="L425" i="10"/>
  <c r="L426" i="10"/>
  <c r="L427" i="10"/>
  <c r="L428" i="10"/>
  <c r="L429" i="10"/>
  <c r="L430" i="10"/>
  <c r="L431" i="10"/>
  <c r="L432" i="10"/>
  <c r="L433" i="10"/>
  <c r="L434" i="10"/>
  <c r="L435" i="10"/>
  <c r="L436" i="10"/>
  <c r="L437" i="10"/>
  <c r="L438" i="10"/>
  <c r="L439" i="10"/>
  <c r="L440" i="10"/>
  <c r="L441" i="10"/>
  <c r="L442" i="10"/>
  <c r="L443" i="10"/>
  <c r="L444" i="10"/>
  <c r="L445" i="10"/>
  <c r="L446" i="10"/>
  <c r="L447" i="10"/>
  <c r="L448" i="10"/>
  <c r="L449" i="10"/>
  <c r="L450" i="10"/>
  <c r="L451" i="10"/>
  <c r="L452" i="10"/>
  <c r="L453" i="10"/>
  <c r="L454" i="10"/>
  <c r="L455" i="10"/>
  <c r="L456" i="10"/>
  <c r="L457" i="10"/>
  <c r="L458" i="10"/>
  <c r="L459" i="10"/>
  <c r="L460" i="10"/>
  <c r="L461" i="10"/>
  <c r="L462" i="10"/>
  <c r="L463" i="10"/>
  <c r="L464" i="10"/>
  <c r="L465" i="10"/>
  <c r="L466" i="10"/>
  <c r="L467" i="10"/>
  <c r="L468" i="10"/>
  <c r="L469" i="10"/>
  <c r="L470" i="10"/>
  <c r="L471" i="10"/>
  <c r="L472" i="10"/>
  <c r="L473" i="10"/>
  <c r="L474" i="10"/>
  <c r="L475" i="10"/>
  <c r="L476" i="10"/>
  <c r="L477" i="10"/>
  <c r="L478" i="10"/>
  <c r="L479" i="10"/>
  <c r="L480" i="10"/>
  <c r="L481" i="10"/>
  <c r="L482" i="10"/>
  <c r="L483" i="10"/>
  <c r="L484" i="10"/>
  <c r="L485" i="10"/>
  <c r="L486" i="10"/>
  <c r="L487" i="10"/>
  <c r="L488" i="10"/>
  <c r="L489" i="10"/>
  <c r="L490" i="10"/>
  <c r="L491" i="10"/>
  <c r="L492" i="10"/>
  <c r="L493" i="10"/>
  <c r="L494" i="10"/>
  <c r="L495" i="10"/>
  <c r="L496" i="10"/>
  <c r="L497" i="10"/>
  <c r="L498" i="10"/>
  <c r="L499" i="10"/>
  <c r="L500" i="10"/>
  <c r="L501" i="10"/>
  <c r="L502" i="10"/>
  <c r="L503" i="10"/>
  <c r="L504" i="10"/>
  <c r="L505" i="10"/>
  <c r="L506" i="10"/>
  <c r="L507" i="10"/>
  <c r="L508" i="10"/>
  <c r="L509" i="10"/>
  <c r="L510" i="10"/>
  <c r="L511" i="10"/>
  <c r="L512" i="10"/>
  <c r="L513" i="10"/>
  <c r="L514" i="10"/>
  <c r="L515" i="10"/>
  <c r="L516" i="10"/>
  <c r="L517" i="10"/>
  <c r="L518" i="10"/>
  <c r="L519" i="10"/>
  <c r="L520" i="10"/>
  <c r="L521" i="10"/>
  <c r="L522" i="10"/>
  <c r="L523" i="10"/>
  <c r="L524" i="10"/>
  <c r="L525" i="10"/>
  <c r="L526" i="10"/>
  <c r="L527" i="10"/>
  <c r="L528" i="10"/>
  <c r="L529" i="10"/>
  <c r="L530" i="10"/>
  <c r="L531" i="10"/>
  <c r="L532" i="10"/>
  <c r="L533" i="10"/>
  <c r="L534" i="10"/>
  <c r="L535" i="10"/>
  <c r="L536" i="10"/>
  <c r="L537" i="10"/>
  <c r="L538" i="10"/>
  <c r="L539" i="10"/>
  <c r="L540" i="10"/>
  <c r="L541" i="10"/>
  <c r="L542" i="10"/>
  <c r="L543" i="10"/>
  <c r="L544" i="10"/>
  <c r="L545" i="10"/>
  <c r="L546" i="10"/>
  <c r="L547" i="10"/>
  <c r="L548" i="10"/>
  <c r="L549" i="10"/>
  <c r="L550" i="10"/>
  <c r="L551" i="10"/>
  <c r="L552" i="10"/>
  <c r="L553" i="10"/>
  <c r="L554" i="10"/>
  <c r="L555" i="10"/>
  <c r="L556" i="10"/>
  <c r="L557" i="10"/>
  <c r="L558" i="10"/>
  <c r="L559" i="10"/>
  <c r="L560" i="10"/>
  <c r="L561" i="10"/>
  <c r="L562" i="10"/>
  <c r="L563" i="10"/>
  <c r="L564" i="10"/>
  <c r="L565" i="10"/>
  <c r="L566" i="10"/>
  <c r="L567" i="10"/>
  <c r="L568" i="10"/>
  <c r="L569" i="10"/>
  <c r="L570" i="10"/>
  <c r="L571" i="10"/>
  <c r="L572" i="10"/>
  <c r="L573" i="10"/>
  <c r="L574" i="10"/>
  <c r="L575" i="10"/>
  <c r="L576" i="10"/>
  <c r="L577" i="10"/>
  <c r="L578" i="10"/>
  <c r="L579" i="10"/>
  <c r="L580" i="10"/>
  <c r="L581" i="10"/>
  <c r="L582" i="10"/>
  <c r="L583" i="10"/>
  <c r="L584" i="10"/>
  <c r="L585" i="10"/>
  <c r="L586" i="10"/>
  <c r="L587" i="10"/>
  <c r="L588" i="10"/>
  <c r="L589" i="10"/>
  <c r="L590" i="10"/>
  <c r="L591" i="10"/>
  <c r="L592" i="10"/>
  <c r="L593" i="10"/>
  <c r="L594" i="10"/>
  <c r="L595" i="10"/>
  <c r="L596" i="10"/>
  <c r="L597" i="10"/>
  <c r="L598" i="10"/>
  <c r="L599" i="10"/>
  <c r="L600" i="10"/>
  <c r="L601" i="10"/>
  <c r="L602" i="10"/>
  <c r="L603" i="10"/>
  <c r="L604" i="10"/>
  <c r="L605" i="10"/>
  <c r="L606" i="10"/>
  <c r="L607" i="10"/>
  <c r="L608" i="10"/>
  <c r="L609" i="10"/>
  <c r="L610" i="10"/>
  <c r="L611" i="10"/>
  <c r="L612" i="10"/>
  <c r="L613" i="10"/>
  <c r="L614" i="10"/>
  <c r="L615" i="10"/>
  <c r="L616" i="10"/>
  <c r="L617" i="10"/>
  <c r="L618" i="10"/>
  <c r="L619" i="10"/>
  <c r="L620" i="10"/>
  <c r="L621" i="10"/>
  <c r="L623" i="10"/>
  <c r="L624" i="10"/>
  <c r="L625" i="10"/>
  <c r="L626" i="10"/>
  <c r="L627" i="10"/>
  <c r="L628" i="10"/>
  <c r="L629" i="10"/>
  <c r="L630" i="10"/>
  <c r="L631" i="10"/>
  <c r="L632" i="10"/>
  <c r="L633" i="10"/>
  <c r="L634" i="10"/>
  <c r="L635" i="10"/>
  <c r="L636" i="10"/>
  <c r="L637" i="10"/>
  <c r="L638" i="10"/>
  <c r="L639" i="10"/>
  <c r="L640" i="10"/>
  <c r="L641" i="10"/>
  <c r="L642" i="10"/>
  <c r="L643" i="10"/>
  <c r="L644" i="10"/>
  <c r="L645" i="10"/>
  <c r="L646" i="10"/>
  <c r="L647" i="10"/>
  <c r="L648" i="10"/>
  <c r="L649" i="10"/>
  <c r="L650" i="10"/>
  <c r="L651" i="10"/>
  <c r="L652" i="10"/>
  <c r="L653" i="10"/>
  <c r="L654" i="10"/>
  <c r="L655" i="10"/>
  <c r="L656" i="10"/>
  <c r="L657" i="10"/>
  <c r="L658" i="10"/>
  <c r="L659" i="10"/>
  <c r="L660" i="10"/>
  <c r="L661" i="10"/>
  <c r="L662" i="10"/>
  <c r="L663" i="10"/>
  <c r="L664" i="10"/>
  <c r="L665" i="10"/>
  <c r="L666" i="10"/>
  <c r="L667" i="10"/>
  <c r="L668" i="10"/>
  <c r="L669" i="10"/>
  <c r="L670" i="10"/>
  <c r="L671" i="10"/>
  <c r="L672" i="10"/>
  <c r="L673" i="10"/>
  <c r="L674" i="10"/>
  <c r="L675" i="10"/>
  <c r="L676" i="10"/>
  <c r="L677" i="10"/>
  <c r="L678" i="10"/>
  <c r="L679" i="10"/>
  <c r="L680" i="10"/>
  <c r="L681" i="10"/>
  <c r="L682" i="10"/>
  <c r="L683" i="10"/>
  <c r="L684" i="10"/>
  <c r="L685" i="10"/>
  <c r="L686" i="10"/>
  <c r="L687" i="10"/>
  <c r="L688" i="10"/>
  <c r="L689" i="10"/>
  <c r="L690" i="10"/>
  <c r="L691" i="10"/>
  <c r="L692" i="10"/>
  <c r="L693" i="10"/>
  <c r="L694" i="10"/>
  <c r="L695" i="10"/>
  <c r="L696" i="10"/>
  <c r="L697" i="10"/>
  <c r="L698" i="10"/>
  <c r="L699" i="10"/>
  <c r="L701" i="10"/>
  <c r="L702" i="10"/>
  <c r="L703" i="10"/>
  <c r="L704" i="10"/>
  <c r="L705" i="10"/>
  <c r="L706" i="10"/>
  <c r="L707" i="10"/>
  <c r="L708" i="10"/>
  <c r="L709" i="10"/>
  <c r="L710" i="10"/>
  <c r="L711" i="10"/>
  <c r="L712" i="10"/>
  <c r="L713" i="10"/>
  <c r="L714" i="10"/>
  <c r="L715" i="10"/>
  <c r="L716" i="10"/>
  <c r="L717" i="10"/>
  <c r="L718" i="10"/>
  <c r="L719" i="10"/>
  <c r="L720" i="10"/>
  <c r="L721" i="10"/>
  <c r="L722" i="10"/>
  <c r="L723" i="10"/>
  <c r="L724" i="10"/>
  <c r="L725" i="10"/>
  <c r="L726" i="10"/>
  <c r="L727" i="10"/>
  <c r="L728" i="10"/>
  <c r="L729" i="10"/>
  <c r="L730" i="10"/>
  <c r="L731" i="10"/>
  <c r="L732" i="10"/>
  <c r="L733" i="10"/>
  <c r="L734" i="10"/>
  <c r="L735" i="10"/>
  <c r="L736" i="10"/>
  <c r="L737" i="10"/>
  <c r="L738" i="10"/>
  <c r="L739" i="10"/>
  <c r="L740" i="10"/>
  <c r="L741" i="10"/>
  <c r="L742" i="10"/>
  <c r="L743" i="10"/>
  <c r="L744" i="10"/>
  <c r="L745" i="10"/>
  <c r="L746" i="10"/>
  <c r="L747" i="10"/>
  <c r="L748" i="10"/>
  <c r="L749" i="10"/>
  <c r="L750" i="10"/>
  <c r="L751" i="10"/>
  <c r="L752" i="10"/>
  <c r="L753" i="10"/>
  <c r="L754" i="10"/>
  <c r="L755" i="10"/>
  <c r="L756" i="10"/>
  <c r="L757" i="10"/>
  <c r="L758" i="10"/>
  <c r="L759" i="10"/>
  <c r="L760" i="10"/>
  <c r="L761" i="10"/>
  <c r="L762" i="10"/>
  <c r="L763" i="10"/>
  <c r="L764" i="10"/>
  <c r="L765" i="10"/>
  <c r="L766" i="10"/>
  <c r="L767" i="10"/>
  <c r="L768" i="10"/>
  <c r="L769" i="10"/>
  <c r="L770" i="10"/>
  <c r="L771" i="10"/>
  <c r="L772" i="10"/>
  <c r="L773" i="10"/>
  <c r="L774" i="10"/>
  <c r="L775" i="10"/>
  <c r="L776" i="10"/>
  <c r="L777" i="10"/>
  <c r="L778" i="10"/>
  <c r="L779" i="10"/>
  <c r="L780" i="10"/>
  <c r="L781" i="10"/>
  <c r="L782" i="10"/>
  <c r="L783" i="10"/>
  <c r="L784" i="10"/>
  <c r="L785" i="10"/>
  <c r="L786" i="10"/>
  <c r="L787" i="10"/>
  <c r="L788" i="10"/>
  <c r="L789" i="10"/>
  <c r="L790" i="10"/>
  <c r="L791" i="10"/>
  <c r="L792" i="10"/>
  <c r="L793" i="10"/>
  <c r="L794" i="10"/>
  <c r="L795" i="10"/>
  <c r="L796" i="10"/>
  <c r="L797" i="10"/>
  <c r="L798" i="10"/>
  <c r="L799" i="10"/>
  <c r="L800" i="10"/>
  <c r="L801" i="10"/>
  <c r="L802" i="10"/>
  <c r="L803" i="10"/>
  <c r="L804" i="10"/>
  <c r="L805" i="10"/>
  <c r="L806" i="10"/>
  <c r="L807" i="10"/>
  <c r="L808" i="10"/>
  <c r="L809" i="10"/>
  <c r="L810" i="10"/>
  <c r="L811" i="10"/>
  <c r="L812" i="10"/>
  <c r="L813" i="10"/>
  <c r="L814" i="10"/>
  <c r="L815" i="10"/>
  <c r="L816" i="10"/>
  <c r="L817" i="10"/>
  <c r="L818" i="10"/>
  <c r="L819" i="10"/>
  <c r="L820" i="10"/>
  <c r="L821" i="10"/>
  <c r="L822" i="10"/>
  <c r="L823" i="10"/>
  <c r="L824" i="10"/>
  <c r="L825" i="10"/>
  <c r="L826" i="10"/>
  <c r="L827" i="10"/>
  <c r="L828" i="10"/>
  <c r="L829" i="10"/>
  <c r="L830" i="10"/>
  <c r="L831" i="10"/>
  <c r="L832" i="10"/>
  <c r="L833" i="10"/>
  <c r="L834" i="10"/>
  <c r="L835" i="10"/>
  <c r="L836" i="10"/>
  <c r="L837" i="10"/>
  <c r="L838" i="10"/>
  <c r="L839" i="10"/>
  <c r="L840" i="10"/>
  <c r="L841" i="10"/>
  <c r="L842" i="10"/>
  <c r="L843" i="10"/>
  <c r="L844" i="10"/>
  <c r="L845" i="10"/>
  <c r="L846" i="10"/>
  <c r="L847" i="10"/>
  <c r="L848" i="10"/>
  <c r="L849" i="10"/>
  <c r="L850" i="10"/>
  <c r="L851" i="10"/>
  <c r="L852" i="10"/>
  <c r="L853" i="10"/>
  <c r="L854" i="10"/>
  <c r="L855" i="10"/>
  <c r="L856" i="10"/>
  <c r="L857" i="10"/>
  <c r="L858" i="10"/>
  <c r="L859" i="10"/>
  <c r="L860" i="10"/>
  <c r="L861" i="10"/>
  <c r="L862" i="10"/>
  <c r="L863" i="10"/>
  <c r="L864" i="10"/>
  <c r="L865" i="10"/>
  <c r="L866" i="10"/>
  <c r="L867" i="10"/>
  <c r="L868" i="10"/>
  <c r="L869" i="10"/>
  <c r="L870" i="10"/>
  <c r="L871" i="10"/>
  <c r="L872" i="10"/>
  <c r="L873" i="10"/>
  <c r="L874" i="10"/>
  <c r="L875" i="10"/>
  <c r="L876" i="10"/>
  <c r="L877" i="10"/>
  <c r="L878" i="10"/>
  <c r="L879" i="10"/>
  <c r="L880" i="10"/>
  <c r="L881" i="10"/>
  <c r="L882" i="10"/>
  <c r="L883" i="10"/>
  <c r="L884" i="10"/>
  <c r="L885" i="10"/>
  <c r="L886" i="10"/>
  <c r="L887" i="10"/>
  <c r="L888" i="10"/>
  <c r="L889" i="10"/>
  <c r="L890" i="10"/>
  <c r="L891" i="10"/>
  <c r="L892" i="10"/>
  <c r="L893" i="10"/>
  <c r="L894" i="10"/>
  <c r="L895" i="10"/>
  <c r="L896" i="10"/>
  <c r="L897" i="10"/>
  <c r="L898" i="10"/>
  <c r="L899" i="10"/>
  <c r="L900" i="10"/>
  <c r="L901" i="10"/>
  <c r="L902" i="10"/>
  <c r="L903" i="10"/>
  <c r="L904" i="10"/>
  <c r="L905" i="10"/>
  <c r="L906" i="10"/>
  <c r="L907" i="10"/>
  <c r="L908" i="10"/>
  <c r="L909" i="10"/>
  <c r="L910" i="10"/>
  <c r="L911" i="10"/>
  <c r="L912" i="10"/>
  <c r="L913" i="10"/>
  <c r="L914" i="10"/>
  <c r="L915" i="10"/>
  <c r="L916" i="10"/>
  <c r="L917" i="10"/>
  <c r="L918" i="10"/>
  <c r="L919" i="10"/>
  <c r="L920" i="10"/>
  <c r="L921" i="10"/>
  <c r="L922" i="10"/>
  <c r="L923" i="10"/>
  <c r="L924" i="10"/>
  <c r="L925" i="10"/>
  <c r="L926" i="10"/>
  <c r="L927" i="10"/>
  <c r="L928" i="10"/>
  <c r="L929" i="10"/>
  <c r="L930" i="10"/>
  <c r="L931" i="10"/>
  <c r="L932" i="10"/>
  <c r="L933" i="10"/>
  <c r="L934" i="10"/>
  <c r="L935" i="10"/>
  <c r="L936" i="10"/>
  <c r="L937" i="10"/>
  <c r="L938" i="10"/>
  <c r="L939" i="10"/>
  <c r="L940" i="10"/>
  <c r="L941" i="10"/>
  <c r="L942" i="10"/>
  <c r="L943" i="10"/>
  <c r="L944" i="10"/>
  <c r="L945" i="10"/>
  <c r="L946" i="10"/>
  <c r="L947" i="10"/>
  <c r="L948" i="10"/>
  <c r="L949" i="10"/>
  <c r="L950" i="10"/>
  <c r="L951" i="10"/>
  <c r="L952" i="10"/>
  <c r="L953" i="10"/>
  <c r="L954" i="10"/>
  <c r="L955" i="10"/>
  <c r="L956" i="10"/>
  <c r="L957" i="10"/>
  <c r="L958" i="10"/>
  <c r="L959" i="10"/>
  <c r="L960" i="10"/>
  <c r="L961" i="10"/>
  <c r="L962" i="10"/>
  <c r="L963" i="10"/>
  <c r="L964" i="10"/>
  <c r="L965" i="10"/>
  <c r="L966" i="10"/>
  <c r="L967" i="10"/>
  <c r="L968" i="10"/>
  <c r="L969" i="10"/>
  <c r="L970" i="10"/>
  <c r="L971" i="10"/>
  <c r="L972" i="10"/>
  <c r="L973" i="10"/>
  <c r="L974" i="10"/>
  <c r="L975" i="10"/>
  <c r="L976" i="10"/>
  <c r="L977" i="10"/>
  <c r="L978" i="10"/>
  <c r="L979" i="10"/>
  <c r="L980" i="10"/>
  <c r="L981" i="10"/>
  <c r="L982" i="10"/>
  <c r="L983" i="10"/>
  <c r="L984" i="10"/>
  <c r="L985" i="10"/>
  <c r="L986" i="10"/>
  <c r="L987" i="10"/>
  <c r="L988" i="10"/>
  <c r="L989" i="10"/>
  <c r="L990" i="10"/>
  <c r="L991" i="10"/>
  <c r="L992" i="10"/>
  <c r="L993" i="10"/>
  <c r="L994" i="10"/>
  <c r="L995" i="10"/>
  <c r="L996" i="10"/>
  <c r="L997" i="10"/>
  <c r="L998" i="10"/>
  <c r="L999" i="10"/>
  <c r="L1000" i="10"/>
  <c r="L1001" i="10"/>
  <c r="L1002" i="10"/>
  <c r="L1003" i="10"/>
  <c r="L1004" i="10"/>
  <c r="L1005" i="10"/>
  <c r="L1006" i="10"/>
  <c r="L1007" i="10"/>
  <c r="L1008" i="10"/>
  <c r="L1009" i="10"/>
  <c r="L1010" i="10"/>
  <c r="L1011" i="10"/>
  <c r="L1012" i="10"/>
  <c r="L1013" i="10"/>
  <c r="L1014" i="10"/>
  <c r="L1015" i="10"/>
  <c r="L1016" i="10"/>
  <c r="L1017" i="10"/>
  <c r="L1018" i="10"/>
  <c r="L1019" i="10"/>
  <c r="L1020" i="10"/>
  <c r="L1021" i="10"/>
  <c r="L1022" i="10"/>
  <c r="L1023" i="10"/>
  <c r="L1024" i="10"/>
  <c r="L1025" i="10"/>
  <c r="L1026" i="10"/>
  <c r="L1027" i="10"/>
  <c r="L1028" i="10"/>
  <c r="L1029" i="10"/>
  <c r="L1030" i="10"/>
  <c r="L1031" i="10"/>
  <c r="L1032" i="10"/>
  <c r="L1033" i="10"/>
  <c r="L1034" i="10"/>
  <c r="L1035" i="10"/>
  <c r="L1036" i="10"/>
  <c r="L1037" i="10"/>
  <c r="L1038" i="10"/>
  <c r="L1039" i="10"/>
  <c r="L1040" i="10"/>
  <c r="L1041" i="10"/>
  <c r="L1042" i="10"/>
  <c r="L1043" i="10"/>
  <c r="L1044" i="10"/>
  <c r="L1045" i="10"/>
  <c r="L1046" i="10"/>
  <c r="L1047" i="10"/>
  <c r="L1048" i="10"/>
  <c r="L1049" i="10"/>
  <c r="L1050" i="10"/>
  <c r="L1051" i="10"/>
  <c r="L1052" i="10"/>
  <c r="L1053" i="10"/>
  <c r="L1054" i="10"/>
  <c r="L1055" i="10"/>
  <c r="L1056" i="10"/>
  <c r="L1057" i="10"/>
  <c r="L1058" i="10"/>
  <c r="L1059" i="10"/>
  <c r="L1060" i="10"/>
  <c r="L1061" i="10"/>
  <c r="L1062" i="10"/>
  <c r="L1063" i="10"/>
  <c r="L1064" i="10"/>
  <c r="L1065" i="10"/>
  <c r="L1066" i="10"/>
  <c r="L1067" i="10"/>
  <c r="L1068" i="10"/>
  <c r="L1069" i="10"/>
  <c r="L1070" i="10"/>
  <c r="L1071" i="10"/>
  <c r="L1072" i="10"/>
  <c r="L1073" i="10"/>
  <c r="L1074" i="10"/>
  <c r="L1075" i="10"/>
  <c r="L1076" i="10"/>
  <c r="L1077" i="10"/>
  <c r="L1078" i="10"/>
  <c r="L1079" i="10"/>
  <c r="L1080" i="10"/>
  <c r="L1081" i="10"/>
  <c r="L1082" i="10"/>
  <c r="L1083" i="10"/>
  <c r="L1084" i="10"/>
  <c r="L1085" i="10"/>
  <c r="L1086" i="10"/>
  <c r="L1087" i="10"/>
  <c r="L1088" i="10"/>
  <c r="L1089" i="10"/>
  <c r="L1090" i="10"/>
  <c r="L1091" i="10"/>
  <c r="L1092" i="10"/>
  <c r="L1093" i="10"/>
  <c r="L1094" i="10"/>
  <c r="L1095" i="10"/>
  <c r="L1096" i="10"/>
  <c r="L1097" i="10"/>
  <c r="L1098" i="10"/>
  <c r="L1099" i="10"/>
  <c r="L1100" i="10"/>
  <c r="L1101" i="10"/>
  <c r="L1102" i="10"/>
  <c r="L1103" i="10"/>
  <c r="L1104" i="10"/>
  <c r="L1105" i="10"/>
  <c r="L1106" i="10"/>
  <c r="L1107" i="10"/>
  <c r="L1108" i="10"/>
  <c r="L1109" i="10"/>
  <c r="L1110" i="10"/>
  <c r="L1111" i="10"/>
  <c r="L1112" i="10"/>
  <c r="L1113" i="10"/>
  <c r="L1114" i="10"/>
  <c r="L1115" i="10"/>
  <c r="L1116" i="10"/>
  <c r="L1117" i="10"/>
  <c r="L1118" i="10"/>
  <c r="L1119" i="10"/>
  <c r="L1120" i="10"/>
  <c r="L1121" i="10"/>
  <c r="L1122" i="10"/>
  <c r="L1123" i="10"/>
  <c r="L1124" i="10"/>
  <c r="L1125" i="10"/>
  <c r="L1126" i="10"/>
  <c r="L1127" i="10"/>
  <c r="L1128" i="10"/>
  <c r="L1129" i="10"/>
  <c r="L1130" i="10"/>
  <c r="L1131" i="10"/>
  <c r="L1132" i="10"/>
  <c r="L1133" i="10"/>
  <c r="L1134" i="10"/>
  <c r="L1135" i="10"/>
  <c r="L1136" i="10"/>
  <c r="L1137" i="10"/>
  <c r="L1138" i="10"/>
  <c r="L1139" i="10"/>
  <c r="L1140" i="10"/>
  <c r="L1141" i="10"/>
  <c r="L1142" i="10"/>
  <c r="L1143" i="10"/>
  <c r="L1144" i="10"/>
  <c r="L1145" i="10"/>
  <c r="L1146" i="10"/>
  <c r="L1147" i="10"/>
  <c r="L1148" i="10"/>
  <c r="L1149" i="10"/>
  <c r="L1150" i="10"/>
  <c r="L1151" i="10"/>
  <c r="L1152" i="10"/>
  <c r="L1153" i="10"/>
  <c r="L1154" i="10"/>
  <c r="L1155" i="10"/>
  <c r="L1156" i="10"/>
  <c r="L1157" i="10"/>
  <c r="L1158" i="10"/>
  <c r="L1159" i="10"/>
  <c r="L1160" i="10"/>
  <c r="L1161" i="10"/>
  <c r="L1162" i="10"/>
  <c r="L1163" i="10"/>
  <c r="L1164" i="10"/>
  <c r="L1165" i="10"/>
  <c r="L1166" i="10"/>
  <c r="L1167" i="10"/>
  <c r="L1168" i="10"/>
  <c r="L1169" i="10"/>
  <c r="L1170" i="10"/>
  <c r="L1171" i="10"/>
  <c r="L1172" i="10"/>
  <c r="L1173" i="10"/>
  <c r="L1174" i="10"/>
  <c r="L1175" i="10"/>
  <c r="L1176" i="10"/>
  <c r="L1177" i="10"/>
  <c r="L1178" i="10"/>
  <c r="L1179" i="10"/>
  <c r="L1180" i="10"/>
  <c r="L1181" i="10"/>
  <c r="L1182" i="10"/>
  <c r="L1183" i="10"/>
  <c r="L1184" i="10"/>
  <c r="L1185" i="10"/>
  <c r="L1186" i="10"/>
  <c r="L1187" i="10"/>
  <c r="L1188" i="10"/>
  <c r="L1189" i="10"/>
  <c r="L1190" i="10"/>
  <c r="L1191" i="10"/>
  <c r="L1192" i="10"/>
  <c r="L1193" i="10"/>
  <c r="L1194" i="10"/>
  <c r="L1195" i="10"/>
  <c r="L1196" i="10"/>
  <c r="L1197" i="10"/>
  <c r="L1198" i="10"/>
  <c r="L1199" i="10"/>
  <c r="L1200" i="10"/>
  <c r="L1201" i="10"/>
  <c r="L1202" i="10"/>
  <c r="L1203" i="10"/>
  <c r="L1204" i="10"/>
  <c r="L1205" i="10"/>
  <c r="L1206" i="10"/>
  <c r="L1207" i="10"/>
  <c r="L1208" i="10"/>
  <c r="L1209" i="10"/>
  <c r="L1210" i="10"/>
  <c r="L1211" i="10"/>
  <c r="L1212" i="10"/>
  <c r="L1213" i="10"/>
  <c r="L1214" i="10"/>
  <c r="L1215" i="10"/>
  <c r="L1216" i="10"/>
  <c r="L1217" i="10"/>
  <c r="L1218" i="10"/>
  <c r="L1219" i="10"/>
  <c r="L1220" i="10"/>
  <c r="L1221" i="10"/>
  <c r="L1222" i="10"/>
  <c r="L1223" i="10"/>
  <c r="L1224" i="10"/>
  <c r="L1225" i="10"/>
  <c r="L1226" i="10"/>
  <c r="L1227" i="10"/>
  <c r="L1228" i="10"/>
  <c r="L1229" i="10"/>
  <c r="L1230" i="10"/>
  <c r="L1231" i="10"/>
  <c r="L1232" i="10"/>
  <c r="L1233" i="10"/>
  <c r="L1234" i="10"/>
  <c r="L1235" i="10"/>
  <c r="L1236" i="10"/>
  <c r="L1237" i="10"/>
  <c r="L1238" i="10"/>
  <c r="L1239" i="10"/>
  <c r="L1240" i="10"/>
  <c r="L1241" i="10"/>
  <c r="L1242" i="10"/>
  <c r="L1243" i="10"/>
  <c r="L1244" i="10"/>
  <c r="L1245" i="10"/>
  <c r="L1246" i="10"/>
  <c r="L1247" i="10"/>
  <c r="L1248" i="10"/>
  <c r="L1249" i="10"/>
  <c r="L1250" i="10"/>
  <c r="L1251" i="10"/>
  <c r="L1252" i="10"/>
  <c r="L1253" i="10"/>
  <c r="L1254" i="10"/>
  <c r="L1255" i="10"/>
  <c r="L1256" i="10"/>
  <c r="L1257" i="10"/>
  <c r="L1258" i="10"/>
  <c r="L1259" i="10"/>
  <c r="L1260" i="10"/>
  <c r="L1261" i="10"/>
  <c r="L1262" i="10"/>
  <c r="L1263" i="10"/>
  <c r="L1264" i="10"/>
  <c r="L1265" i="10"/>
  <c r="L1266" i="10"/>
  <c r="L1267" i="10"/>
  <c r="L1268" i="10"/>
  <c r="L1269" i="10"/>
  <c r="L1270" i="10"/>
  <c r="L1271" i="10"/>
  <c r="L1272" i="10"/>
  <c r="L1273" i="10"/>
  <c r="L1274" i="10"/>
  <c r="L1275" i="10"/>
  <c r="L1276" i="10"/>
  <c r="L1277" i="10"/>
  <c r="L1278" i="10"/>
  <c r="L1279" i="10"/>
  <c r="L1280" i="10"/>
  <c r="L1281" i="10"/>
  <c r="L1282" i="10"/>
  <c r="L1283" i="10"/>
  <c r="L1284" i="10"/>
  <c r="L1285" i="10"/>
  <c r="L1286" i="10"/>
  <c r="L1287" i="10"/>
  <c r="L1288" i="10"/>
  <c r="L1289" i="10"/>
  <c r="L1290" i="10"/>
  <c r="L1291" i="10"/>
  <c r="L1292" i="10"/>
  <c r="L1293" i="10"/>
  <c r="L1294" i="10"/>
  <c r="L1295" i="10"/>
  <c r="L1296" i="10"/>
  <c r="L1297" i="10"/>
  <c r="L1298" i="10"/>
  <c r="L1299" i="10"/>
  <c r="L1300" i="10"/>
  <c r="L1301" i="10"/>
  <c r="L1302" i="10"/>
  <c r="L1303" i="10"/>
  <c r="L1304" i="10"/>
  <c r="L1305" i="10"/>
  <c r="L1306" i="10"/>
  <c r="L1307" i="10"/>
  <c r="L1308" i="10"/>
  <c r="L1309" i="10"/>
  <c r="L1310" i="10"/>
  <c r="L1311" i="10"/>
  <c r="L1312" i="10"/>
  <c r="L1313" i="10"/>
  <c r="L1314" i="10"/>
  <c r="L1315" i="10"/>
  <c r="L1316" i="10"/>
  <c r="L1317" i="10"/>
  <c r="L1318" i="10"/>
  <c r="L1319" i="10"/>
  <c r="L1320" i="10"/>
  <c r="L1321" i="10"/>
  <c r="L1322" i="10"/>
  <c r="L1323" i="10"/>
  <c r="L1324" i="10"/>
  <c r="L1325" i="10"/>
  <c r="L1326" i="10"/>
  <c r="L1327" i="10"/>
  <c r="L1328" i="10"/>
  <c r="L1329" i="10"/>
  <c r="L1330" i="10"/>
  <c r="L1331" i="10"/>
  <c r="L1332" i="10"/>
  <c r="L1333" i="10"/>
  <c r="L1334" i="10"/>
  <c r="L1335" i="10"/>
  <c r="L1336" i="10"/>
  <c r="L1337" i="10"/>
  <c r="L1338" i="10"/>
  <c r="L1339" i="10"/>
  <c r="L1340" i="10"/>
  <c r="L1341" i="10"/>
  <c r="L1342" i="10"/>
  <c r="L1343" i="10"/>
  <c r="L1344" i="10"/>
  <c r="L1345" i="10"/>
  <c r="L1346" i="10"/>
  <c r="L1347" i="10"/>
  <c r="L1348" i="10"/>
  <c r="L1349" i="10"/>
  <c r="L1350" i="10"/>
  <c r="L1351" i="10"/>
  <c r="L1352" i="10"/>
  <c r="L1353" i="10"/>
  <c r="L1354" i="10"/>
  <c r="L1355" i="10"/>
  <c r="L1356" i="10"/>
  <c r="L1357" i="10"/>
  <c r="L1358" i="10"/>
  <c r="L1359" i="10"/>
  <c r="L1360" i="10"/>
  <c r="L1361" i="10"/>
  <c r="L1362" i="10"/>
  <c r="L1363" i="10"/>
  <c r="L1364" i="10"/>
  <c r="L1365" i="10"/>
  <c r="L1366" i="10"/>
  <c r="L1367" i="10"/>
  <c r="L1368" i="10"/>
  <c r="L1369" i="10"/>
  <c r="L1370" i="10"/>
  <c r="L1371" i="10"/>
  <c r="L1372" i="10"/>
  <c r="L1373" i="10"/>
  <c r="L1374" i="10"/>
  <c r="L1375" i="10"/>
  <c r="L1376" i="10"/>
  <c r="L1377" i="10"/>
  <c r="L1378" i="10"/>
  <c r="L1379" i="10"/>
  <c r="L1380" i="10"/>
  <c r="L1381" i="10"/>
  <c r="L1382" i="10"/>
  <c r="L1383" i="10"/>
  <c r="L1384" i="10"/>
  <c r="L1385" i="10"/>
  <c r="L1386" i="10"/>
  <c r="L1387" i="10"/>
  <c r="L1388" i="10"/>
  <c r="L1389" i="10"/>
  <c r="L1390" i="10"/>
  <c r="L1391" i="10"/>
  <c r="L1392" i="10"/>
  <c r="L1393" i="10"/>
  <c r="L1394" i="10"/>
  <c r="L1395" i="10"/>
  <c r="L1396" i="10"/>
  <c r="L1397" i="10"/>
  <c r="L1398" i="10"/>
  <c r="L1399" i="10"/>
  <c r="L1400" i="10"/>
  <c r="L1401" i="10"/>
  <c r="L1402" i="10"/>
  <c r="L1403" i="10"/>
  <c r="L1404" i="10"/>
  <c r="L1405" i="10"/>
  <c r="L1406" i="10"/>
  <c r="L1407" i="10"/>
  <c r="L1408" i="10"/>
  <c r="L1409" i="10"/>
  <c r="L1410" i="10"/>
  <c r="L1411" i="10"/>
  <c r="L1412" i="10"/>
  <c r="L1413" i="10"/>
  <c r="L1414" i="10"/>
  <c r="L1415" i="10"/>
  <c r="L1416" i="10"/>
  <c r="L1417" i="10"/>
  <c r="L1418" i="10"/>
  <c r="L1419" i="10"/>
  <c r="L1420" i="10"/>
  <c r="L1421" i="10"/>
  <c r="L1422" i="10"/>
  <c r="L1423" i="10"/>
  <c r="L1424" i="10"/>
  <c r="L1425" i="10"/>
  <c r="L1426" i="10"/>
  <c r="L1427" i="10"/>
  <c r="L1428" i="10"/>
  <c r="L1429" i="10"/>
  <c r="L1430" i="10"/>
  <c r="L1431" i="10"/>
  <c r="L1432" i="10"/>
  <c r="L1433" i="10"/>
  <c r="L1434" i="10"/>
  <c r="L1435" i="10"/>
  <c r="L1436" i="10"/>
  <c r="L1437" i="10"/>
  <c r="L1438" i="10"/>
  <c r="L1439" i="10"/>
  <c r="L1440" i="10"/>
  <c r="L1441" i="10"/>
  <c r="L1442" i="10"/>
  <c r="L1443" i="10"/>
  <c r="L1444" i="10"/>
  <c r="L1445" i="10"/>
  <c r="L1446" i="10"/>
  <c r="L1447" i="10"/>
  <c r="L1448" i="10"/>
  <c r="L1449" i="10"/>
  <c r="L1450" i="10"/>
  <c r="L1451" i="10"/>
  <c r="L1452" i="10"/>
  <c r="L1453" i="10"/>
  <c r="L1454" i="10"/>
  <c r="L1455" i="10"/>
  <c r="L1456" i="10"/>
  <c r="L1457" i="10"/>
  <c r="L1458" i="10"/>
  <c r="L1459" i="10"/>
  <c r="L1460" i="10"/>
  <c r="L1461" i="10"/>
  <c r="L1462" i="10"/>
  <c r="L1463" i="10"/>
  <c r="L1464" i="10"/>
  <c r="L1465" i="10"/>
  <c r="L1466" i="10"/>
  <c r="L1467" i="10"/>
  <c r="L1468" i="10"/>
  <c r="L1469" i="10"/>
  <c r="L1470" i="10"/>
  <c r="L1471" i="10"/>
  <c r="L1472" i="10"/>
  <c r="L1473" i="10"/>
  <c r="L1474" i="10"/>
  <c r="L1475" i="10"/>
  <c r="L1476" i="10"/>
  <c r="L1477" i="10"/>
  <c r="L1478" i="10"/>
  <c r="L1479" i="10"/>
  <c r="L1480" i="10"/>
  <c r="L1481" i="10"/>
  <c r="L1482" i="10"/>
  <c r="L1483" i="10"/>
  <c r="L1484" i="10"/>
  <c r="L1485" i="10"/>
  <c r="L1486" i="10"/>
  <c r="L1487" i="10"/>
  <c r="L1488" i="10"/>
  <c r="L1489" i="10"/>
  <c r="L1490" i="10"/>
  <c r="L1491" i="10"/>
  <c r="L1492" i="10"/>
  <c r="L1493" i="10"/>
  <c r="L1494" i="10"/>
  <c r="L1495" i="10"/>
  <c r="L1496" i="10"/>
  <c r="L1497" i="10"/>
  <c r="L1498" i="10"/>
  <c r="L1499" i="10"/>
  <c r="L1500" i="10"/>
  <c r="L1501" i="10"/>
  <c r="L1502" i="10"/>
  <c r="L1503" i="10"/>
  <c r="L1504" i="10"/>
  <c r="L1505" i="10"/>
  <c r="L1506" i="10"/>
  <c r="L1507" i="10"/>
  <c r="L1508" i="10"/>
  <c r="L1509" i="10"/>
  <c r="L1510" i="10"/>
  <c r="L1511" i="10"/>
  <c r="L1512" i="10"/>
  <c r="L1513" i="10"/>
  <c r="L1514" i="10"/>
  <c r="L1515" i="10"/>
  <c r="L1516" i="10"/>
  <c r="L1517" i="10"/>
  <c r="L1518" i="10"/>
  <c r="L1519" i="10"/>
  <c r="L1520" i="10"/>
  <c r="L1521" i="10"/>
  <c r="L1522" i="10"/>
  <c r="L1523" i="10"/>
  <c r="L1524" i="10"/>
  <c r="L1525" i="10"/>
  <c r="L1526" i="10"/>
  <c r="L1527" i="10"/>
  <c r="L1528" i="10"/>
  <c r="L1529" i="10"/>
  <c r="L1530" i="10"/>
  <c r="L1531" i="10"/>
  <c r="L1532" i="10"/>
  <c r="L1533" i="10"/>
  <c r="L1534" i="10"/>
  <c r="L1535" i="10"/>
  <c r="L1536" i="10"/>
  <c r="L1537" i="10"/>
  <c r="L1538" i="10"/>
  <c r="L1539" i="10"/>
  <c r="L1540" i="10"/>
  <c r="L1541" i="10"/>
  <c r="L1542" i="10"/>
  <c r="L1543" i="10"/>
  <c r="L1544" i="10"/>
  <c r="L1545" i="10"/>
  <c r="L1546" i="10"/>
  <c r="L1547" i="10"/>
  <c r="L1548" i="10"/>
  <c r="L1549" i="10"/>
  <c r="L1550" i="10"/>
  <c r="L1551" i="10"/>
  <c r="L1552" i="10"/>
  <c r="L1553" i="10"/>
  <c r="L1554" i="10"/>
  <c r="L1555" i="10"/>
  <c r="L1556" i="10"/>
  <c r="L1557" i="10"/>
  <c r="L1558" i="10"/>
  <c r="L1559" i="10"/>
  <c r="L1560" i="10"/>
  <c r="L1561" i="10"/>
  <c r="L1562" i="10"/>
  <c r="L1563" i="10"/>
  <c r="L1564" i="10"/>
  <c r="L1565" i="10"/>
  <c r="L1566" i="10"/>
  <c r="L1567" i="10"/>
  <c r="L1568" i="10"/>
  <c r="L1569" i="10"/>
  <c r="L1570" i="10"/>
  <c r="L1571" i="10"/>
  <c r="L1572" i="10"/>
  <c r="L1573" i="10"/>
  <c r="L1574" i="10"/>
  <c r="L1575" i="10"/>
  <c r="L1576" i="10"/>
  <c r="L1577" i="10"/>
  <c r="L1578" i="10"/>
  <c r="L1579" i="10"/>
  <c r="L1580" i="10"/>
  <c r="L1581" i="10"/>
  <c r="L1582" i="10"/>
  <c r="L1583" i="10"/>
  <c r="L1584" i="10"/>
  <c r="L1585" i="10"/>
  <c r="L1586" i="10"/>
  <c r="L1587" i="10"/>
  <c r="L1588" i="10"/>
  <c r="L1589" i="10"/>
  <c r="L1590" i="10"/>
  <c r="L1591" i="10"/>
  <c r="L1592" i="10"/>
  <c r="L1593" i="10"/>
  <c r="L1594" i="10"/>
  <c r="L1595" i="10"/>
  <c r="L1596" i="10"/>
  <c r="L1597" i="10"/>
  <c r="L1598" i="10"/>
  <c r="L1599" i="10"/>
  <c r="L1600" i="10"/>
  <c r="L1601" i="10"/>
  <c r="L1602" i="10"/>
  <c r="L1603" i="10"/>
  <c r="L1604" i="10"/>
  <c r="L1605" i="10"/>
  <c r="L1606" i="10"/>
  <c r="L1607" i="10"/>
  <c r="L1608" i="10"/>
  <c r="L1609" i="10"/>
  <c r="L1610" i="10"/>
  <c r="L1611" i="10"/>
  <c r="L1612" i="10"/>
  <c r="L1613" i="10"/>
  <c r="L1614" i="10"/>
  <c r="L1615" i="10"/>
  <c r="L1616" i="10"/>
  <c r="L1617" i="10"/>
  <c r="L1618" i="10"/>
  <c r="L1619" i="10"/>
  <c r="L1620" i="10"/>
  <c r="L1621" i="10"/>
  <c r="L1622" i="10"/>
  <c r="L1623" i="10"/>
  <c r="L1624" i="10"/>
  <c r="L1625" i="10"/>
  <c r="L1626" i="10"/>
  <c r="L1627" i="10"/>
  <c r="L1628" i="10"/>
  <c r="L1629" i="10"/>
  <c r="L1630" i="10"/>
  <c r="L1631" i="10"/>
  <c r="L1632" i="10"/>
  <c r="L1633" i="10"/>
  <c r="L1634" i="10"/>
  <c r="L1635" i="10"/>
  <c r="L1636" i="10"/>
  <c r="L1637" i="10"/>
  <c r="L1638" i="10"/>
  <c r="L1639" i="10"/>
  <c r="L1640" i="10"/>
  <c r="L1641" i="10"/>
  <c r="L1642" i="10"/>
  <c r="L1643" i="10"/>
  <c r="L1644" i="10"/>
  <c r="L1645" i="10"/>
  <c r="L1646" i="10"/>
  <c r="L1647" i="10"/>
  <c r="L1648" i="10"/>
  <c r="L1649" i="10"/>
  <c r="L1650" i="10"/>
  <c r="L1651" i="10"/>
  <c r="L1652" i="10"/>
  <c r="L1653" i="10"/>
  <c r="L1654" i="10"/>
  <c r="L1655" i="10"/>
  <c r="L1656" i="10"/>
  <c r="L1657" i="10"/>
  <c r="L1658" i="10"/>
  <c r="L1659" i="10"/>
  <c r="L1660" i="10"/>
  <c r="L1661" i="10"/>
  <c r="L1662" i="10"/>
  <c r="L1663" i="10"/>
  <c r="L1664" i="10"/>
  <c r="L1665" i="10"/>
  <c r="L1666" i="10"/>
  <c r="L1667" i="10"/>
  <c r="L1668" i="10"/>
  <c r="L1669" i="10"/>
  <c r="L1670" i="10"/>
  <c r="L1671" i="10"/>
  <c r="L1672" i="10"/>
  <c r="L1673" i="10"/>
  <c r="L1674" i="10"/>
  <c r="L1675" i="10"/>
  <c r="L1676" i="10"/>
  <c r="L1677" i="10"/>
  <c r="L1678" i="10"/>
  <c r="L1679" i="10"/>
  <c r="L1680" i="10"/>
  <c r="L1681" i="10"/>
  <c r="L1682" i="10"/>
  <c r="L1683" i="10"/>
  <c r="L1684" i="10"/>
  <c r="L1685" i="10"/>
  <c r="L1686" i="10"/>
  <c r="L1687" i="10"/>
  <c r="L1688" i="10"/>
  <c r="L1689"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3" i="10"/>
  <c r="R44" i="10"/>
  <c r="R45" i="10"/>
  <c r="R47" i="10"/>
  <c r="R48" i="10"/>
  <c r="R49" i="10"/>
  <c r="R50" i="10"/>
  <c r="R51" i="10"/>
  <c r="R52" i="10"/>
  <c r="R53" i="10"/>
  <c r="R54" i="10"/>
  <c r="R55" i="10"/>
  <c r="R56" i="10"/>
  <c r="R58" i="10"/>
  <c r="R59" i="10"/>
  <c r="R61" i="10"/>
  <c r="R62" i="10"/>
  <c r="R63" i="10"/>
  <c r="R64" i="10"/>
  <c r="R65" i="10"/>
  <c r="R66" i="10"/>
  <c r="R67" i="10"/>
  <c r="R69" i="10"/>
  <c r="R70" i="10"/>
  <c r="R71"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112" i="10"/>
  <c r="R113" i="10"/>
  <c r="R114" i="10"/>
  <c r="R115" i="10"/>
  <c r="R116" i="10"/>
  <c r="R117" i="10"/>
  <c r="R118" i="10"/>
  <c r="R119" i="10"/>
  <c r="R120" i="10"/>
  <c r="R121" i="10"/>
  <c r="R122" i="10"/>
  <c r="R123" i="10"/>
  <c r="R124" i="10"/>
  <c r="R125" i="10"/>
  <c r="R126" i="10"/>
  <c r="R127" i="10"/>
  <c r="R128" i="10"/>
  <c r="R129" i="10"/>
  <c r="R130" i="10"/>
  <c r="R131" i="10"/>
  <c r="R132" i="10"/>
  <c r="R133" i="10"/>
  <c r="R134" i="10"/>
  <c r="R135" i="10"/>
  <c r="R136" i="10"/>
  <c r="R137" i="10"/>
  <c r="R138" i="10"/>
  <c r="R139" i="10"/>
  <c r="R140" i="10"/>
  <c r="R141" i="10"/>
  <c r="R142" i="10"/>
  <c r="R143" i="10"/>
  <c r="R144" i="10"/>
  <c r="R145" i="10"/>
  <c r="R146" i="10"/>
  <c r="R147" i="10"/>
  <c r="R148" i="10"/>
  <c r="R149" i="10"/>
  <c r="R150" i="10"/>
  <c r="R151" i="10"/>
  <c r="R152" i="10"/>
  <c r="R153" i="10"/>
  <c r="R154" i="10"/>
  <c r="R155" i="10"/>
  <c r="R156" i="10"/>
  <c r="R157" i="10"/>
  <c r="R158" i="10"/>
  <c r="R159" i="10"/>
  <c r="R160" i="10"/>
  <c r="R161" i="10"/>
  <c r="R162" i="10"/>
  <c r="R163" i="10"/>
  <c r="R164" i="10"/>
  <c r="R165" i="10"/>
  <c r="R166" i="10"/>
  <c r="R167" i="10"/>
  <c r="R168" i="10"/>
  <c r="R169" i="10"/>
  <c r="R170" i="10"/>
  <c r="R171" i="10"/>
  <c r="R172" i="10"/>
  <c r="R173" i="10"/>
  <c r="R174" i="10"/>
  <c r="R175" i="10"/>
  <c r="R176" i="10"/>
  <c r="R177" i="10"/>
  <c r="R178" i="10"/>
  <c r="R179" i="10"/>
  <c r="R180" i="10"/>
  <c r="R181" i="10"/>
  <c r="R182" i="10"/>
  <c r="R183" i="10"/>
  <c r="R184" i="10"/>
  <c r="R185" i="10"/>
  <c r="R186" i="10"/>
  <c r="R187" i="10"/>
  <c r="R188" i="10"/>
  <c r="R189" i="10"/>
  <c r="R190" i="10"/>
  <c r="R191" i="10"/>
  <c r="R192" i="10"/>
  <c r="R193" i="10"/>
  <c r="R194" i="10"/>
  <c r="R195" i="10"/>
  <c r="R196" i="10"/>
  <c r="R197" i="10"/>
  <c r="R198" i="10"/>
  <c r="R199" i="10"/>
  <c r="R200" i="10"/>
  <c r="R201" i="10"/>
  <c r="R202" i="10"/>
  <c r="R203" i="10"/>
  <c r="R204" i="10"/>
  <c r="R205" i="10"/>
  <c r="R206" i="10"/>
  <c r="R207" i="10"/>
  <c r="R208" i="10"/>
  <c r="R209" i="10"/>
  <c r="R210" i="10"/>
  <c r="R211" i="10"/>
  <c r="R212" i="10"/>
  <c r="R213" i="10"/>
  <c r="R214" i="10"/>
  <c r="R215" i="10"/>
  <c r="R216" i="10"/>
  <c r="R217" i="10"/>
  <c r="R218" i="10"/>
  <c r="R219" i="10"/>
  <c r="R220" i="10"/>
  <c r="R221" i="10"/>
  <c r="R222" i="10"/>
  <c r="R223" i="10"/>
  <c r="R224" i="10"/>
  <c r="R225" i="10"/>
  <c r="R226" i="10"/>
  <c r="R227" i="10"/>
  <c r="R228" i="10"/>
  <c r="R229" i="10"/>
  <c r="R230" i="10"/>
  <c r="R231" i="10"/>
  <c r="R232" i="10"/>
  <c r="R233" i="10"/>
  <c r="R234" i="10"/>
  <c r="R235" i="10"/>
  <c r="R236" i="10"/>
  <c r="R237" i="10"/>
  <c r="R238" i="10"/>
  <c r="R239" i="10"/>
  <c r="R240" i="10"/>
  <c r="R241" i="10"/>
  <c r="R242" i="10"/>
  <c r="R243" i="10"/>
  <c r="R244" i="10"/>
  <c r="R245" i="10"/>
  <c r="R246" i="10"/>
  <c r="R247" i="10"/>
  <c r="R248" i="10"/>
  <c r="R249" i="10"/>
  <c r="R250" i="10"/>
  <c r="R251" i="10"/>
  <c r="R252" i="10"/>
  <c r="R253" i="10"/>
  <c r="R254" i="10"/>
  <c r="R255" i="10"/>
  <c r="R256" i="10"/>
  <c r="R257" i="10"/>
  <c r="R258" i="10"/>
  <c r="R259" i="10"/>
  <c r="R260" i="10"/>
  <c r="R261" i="10"/>
  <c r="R262" i="10"/>
  <c r="R263" i="10"/>
  <c r="R264" i="10"/>
  <c r="R265" i="10"/>
  <c r="R266" i="10"/>
  <c r="R267" i="10"/>
  <c r="R268" i="10"/>
  <c r="R269" i="10"/>
  <c r="R270" i="10"/>
  <c r="R271" i="10"/>
  <c r="R272" i="10"/>
  <c r="R273" i="10"/>
  <c r="R274" i="10"/>
  <c r="R275" i="10"/>
  <c r="R276" i="10"/>
  <c r="R277" i="10"/>
  <c r="R278" i="10"/>
  <c r="R279" i="10"/>
  <c r="R280" i="10"/>
  <c r="R281" i="10"/>
  <c r="R282" i="10"/>
  <c r="R283" i="10"/>
  <c r="R284" i="10"/>
  <c r="R285" i="10"/>
  <c r="R286" i="10"/>
  <c r="R287" i="10"/>
  <c r="R288" i="10"/>
  <c r="R289" i="10"/>
  <c r="R290" i="10"/>
  <c r="R291" i="10"/>
  <c r="R292" i="10"/>
  <c r="R293" i="10"/>
  <c r="R294" i="10"/>
  <c r="R295" i="10"/>
  <c r="R296" i="10"/>
  <c r="R297" i="10"/>
  <c r="R298" i="10"/>
  <c r="R299" i="10"/>
  <c r="R300" i="10"/>
  <c r="R301" i="10"/>
  <c r="R302" i="10"/>
  <c r="R303" i="10"/>
  <c r="R304" i="10"/>
  <c r="R305" i="10"/>
  <c r="R306" i="10"/>
  <c r="R307" i="10"/>
  <c r="R308" i="10"/>
  <c r="R309" i="10"/>
  <c r="R310" i="10"/>
  <c r="R311" i="10"/>
  <c r="R312" i="10"/>
  <c r="R313" i="10"/>
  <c r="R314" i="10"/>
  <c r="R315" i="10"/>
  <c r="R316" i="10"/>
  <c r="R317" i="10"/>
  <c r="R318" i="10"/>
  <c r="R319" i="10"/>
  <c r="R320" i="10"/>
  <c r="R321" i="10"/>
  <c r="R322" i="10"/>
  <c r="R323" i="10"/>
  <c r="R324" i="10"/>
  <c r="R325" i="10"/>
  <c r="R326" i="10"/>
  <c r="R327" i="10"/>
  <c r="R328" i="10"/>
  <c r="R329" i="10"/>
  <c r="R330" i="10"/>
  <c r="R331" i="10"/>
  <c r="R332" i="10"/>
  <c r="R333" i="10"/>
  <c r="R334" i="10"/>
  <c r="R335" i="10"/>
  <c r="R336" i="10"/>
  <c r="R337" i="10"/>
  <c r="R338" i="10"/>
  <c r="R339" i="10"/>
  <c r="R340" i="10"/>
  <c r="R341" i="10"/>
  <c r="R342" i="10"/>
  <c r="R343" i="10"/>
  <c r="R344" i="10"/>
  <c r="R345" i="10"/>
  <c r="R346" i="10"/>
  <c r="R347" i="10"/>
  <c r="R348" i="10"/>
  <c r="R349" i="10"/>
  <c r="R350" i="10"/>
  <c r="R351" i="10"/>
  <c r="R352" i="10"/>
  <c r="R353" i="10"/>
  <c r="R354" i="10"/>
  <c r="R355" i="10"/>
  <c r="R356" i="10"/>
  <c r="R357" i="10"/>
  <c r="R358" i="10"/>
  <c r="R359" i="10"/>
  <c r="R360" i="10"/>
  <c r="R361" i="10"/>
  <c r="R362" i="10"/>
  <c r="R363" i="10"/>
  <c r="R364" i="10"/>
  <c r="R365" i="10"/>
  <c r="R366" i="10"/>
  <c r="R367" i="10"/>
  <c r="R368" i="10"/>
  <c r="R369" i="10"/>
  <c r="R370" i="10"/>
  <c r="R371" i="10"/>
  <c r="R372" i="10"/>
  <c r="R373" i="10"/>
  <c r="R374" i="10"/>
  <c r="R375" i="10"/>
  <c r="R376" i="10"/>
  <c r="R377" i="10"/>
  <c r="R378" i="10"/>
  <c r="R379" i="10"/>
  <c r="R380" i="10"/>
  <c r="R381" i="10"/>
  <c r="R382" i="10"/>
  <c r="R383" i="10"/>
  <c r="R384" i="10"/>
  <c r="R385" i="10"/>
  <c r="R386" i="10"/>
  <c r="R387" i="10"/>
  <c r="R388" i="10"/>
  <c r="R389" i="10"/>
  <c r="R390" i="10"/>
  <c r="R391" i="10"/>
  <c r="R392" i="10"/>
  <c r="R393" i="10"/>
  <c r="R394" i="10"/>
  <c r="R395" i="10"/>
  <c r="R396" i="10"/>
  <c r="R397" i="10"/>
  <c r="R398" i="10"/>
  <c r="R399" i="10"/>
  <c r="R400" i="10"/>
  <c r="R401" i="10"/>
  <c r="R402" i="10"/>
  <c r="R403" i="10"/>
  <c r="R404" i="10"/>
  <c r="R405" i="10"/>
  <c r="R406" i="10"/>
  <c r="R407" i="10"/>
  <c r="R408" i="10"/>
  <c r="R409" i="10"/>
  <c r="R410" i="10"/>
  <c r="R411" i="10"/>
  <c r="R412" i="10"/>
  <c r="R413" i="10"/>
  <c r="R414" i="10"/>
  <c r="R415" i="10"/>
  <c r="R416" i="10"/>
  <c r="R417" i="10"/>
  <c r="R418" i="10"/>
  <c r="R419" i="10"/>
  <c r="R420" i="10"/>
  <c r="R421" i="10"/>
  <c r="R422" i="10"/>
  <c r="R423" i="10"/>
  <c r="R424" i="10"/>
  <c r="R425" i="10"/>
  <c r="R426" i="10"/>
  <c r="R427" i="10"/>
  <c r="R428" i="10"/>
  <c r="R429" i="10"/>
  <c r="R430" i="10"/>
  <c r="R431" i="10"/>
  <c r="R432" i="10"/>
  <c r="R433" i="10"/>
  <c r="R434" i="10"/>
  <c r="R435" i="10"/>
  <c r="R436" i="10"/>
  <c r="R437" i="10"/>
  <c r="R438" i="10"/>
  <c r="R439" i="10"/>
  <c r="R440" i="10"/>
  <c r="R441" i="10"/>
  <c r="R442" i="10"/>
  <c r="R443" i="10"/>
  <c r="R444" i="10"/>
  <c r="R445" i="10"/>
  <c r="R446" i="10"/>
  <c r="R447" i="10"/>
  <c r="R448" i="10"/>
  <c r="R449" i="10"/>
  <c r="R450" i="10"/>
  <c r="R451" i="10"/>
  <c r="R452" i="10"/>
  <c r="R453" i="10"/>
  <c r="R454" i="10"/>
  <c r="R455" i="10"/>
  <c r="R456" i="10"/>
  <c r="R457" i="10"/>
  <c r="R458" i="10"/>
  <c r="R459" i="10"/>
  <c r="R460" i="10"/>
  <c r="R461" i="10"/>
  <c r="R462" i="10"/>
  <c r="R463" i="10"/>
  <c r="R464" i="10"/>
  <c r="R465" i="10"/>
  <c r="R466" i="10"/>
  <c r="R467" i="10"/>
  <c r="R468" i="10"/>
  <c r="R469" i="10"/>
  <c r="R470" i="10"/>
  <c r="R471" i="10"/>
  <c r="R472" i="10"/>
  <c r="R473" i="10"/>
  <c r="R474" i="10"/>
  <c r="R475" i="10"/>
  <c r="R476" i="10"/>
  <c r="R477" i="10"/>
  <c r="R478" i="10"/>
  <c r="R479" i="10"/>
  <c r="R480" i="10"/>
  <c r="R481" i="10"/>
  <c r="R482" i="10"/>
  <c r="R483" i="10"/>
  <c r="R484" i="10"/>
  <c r="R485" i="10"/>
  <c r="R486" i="10"/>
  <c r="R487" i="10"/>
  <c r="R488" i="10"/>
  <c r="R489" i="10"/>
  <c r="R490" i="10"/>
  <c r="R491" i="10"/>
  <c r="R492" i="10"/>
  <c r="R493" i="10"/>
  <c r="R494" i="10"/>
  <c r="R495" i="10"/>
  <c r="R496" i="10"/>
  <c r="R497" i="10"/>
  <c r="R498" i="10"/>
  <c r="R499" i="10"/>
  <c r="R500" i="10"/>
  <c r="R501" i="10"/>
  <c r="R502" i="10"/>
  <c r="R503" i="10"/>
  <c r="R504" i="10"/>
  <c r="R505" i="10"/>
  <c r="R506" i="10"/>
  <c r="R507" i="10"/>
  <c r="R508" i="10"/>
  <c r="R509" i="10"/>
  <c r="R510" i="10"/>
  <c r="R511" i="10"/>
  <c r="R512" i="10"/>
  <c r="R513" i="10"/>
  <c r="R514" i="10"/>
  <c r="R515" i="10"/>
  <c r="R516" i="10"/>
  <c r="R517" i="10"/>
  <c r="R518" i="10"/>
  <c r="R519" i="10"/>
  <c r="R520" i="10"/>
  <c r="R521" i="10"/>
  <c r="R522" i="10"/>
  <c r="R523" i="10"/>
  <c r="R524" i="10"/>
  <c r="R525" i="10"/>
  <c r="R526" i="10"/>
  <c r="R527" i="10"/>
  <c r="R528" i="10"/>
  <c r="R529" i="10"/>
  <c r="R530" i="10"/>
  <c r="R531" i="10"/>
  <c r="R532" i="10"/>
  <c r="R533" i="10"/>
  <c r="R534" i="10"/>
  <c r="R535" i="10"/>
  <c r="R536" i="10"/>
  <c r="R537" i="10"/>
  <c r="R538" i="10"/>
  <c r="R539" i="10"/>
  <c r="R540" i="10"/>
  <c r="R541" i="10"/>
  <c r="R542" i="10"/>
  <c r="R543" i="10"/>
  <c r="R544" i="10"/>
  <c r="R545" i="10"/>
  <c r="R546" i="10"/>
  <c r="R547" i="10"/>
  <c r="R548" i="10"/>
  <c r="R549" i="10"/>
  <c r="R550" i="10"/>
  <c r="R551" i="10"/>
  <c r="R552" i="10"/>
  <c r="R553" i="10"/>
  <c r="R554" i="10"/>
  <c r="R555" i="10"/>
  <c r="R556" i="10"/>
  <c r="R557" i="10"/>
  <c r="R558" i="10"/>
  <c r="R559" i="10"/>
  <c r="R560" i="10"/>
  <c r="R561" i="10"/>
  <c r="R562" i="10"/>
  <c r="R563" i="10"/>
  <c r="R564" i="10"/>
  <c r="R565" i="10"/>
  <c r="R566" i="10"/>
  <c r="R567" i="10"/>
  <c r="R568" i="10"/>
  <c r="R569" i="10"/>
  <c r="R570" i="10"/>
  <c r="R571" i="10"/>
  <c r="R572" i="10"/>
  <c r="R573" i="10"/>
  <c r="R574" i="10"/>
  <c r="R575" i="10"/>
  <c r="R576" i="10"/>
  <c r="R577" i="10"/>
  <c r="R578" i="10"/>
  <c r="R579" i="10"/>
  <c r="R580" i="10"/>
  <c r="R581" i="10"/>
  <c r="R582" i="10"/>
  <c r="R583" i="10"/>
  <c r="R584" i="10"/>
  <c r="R585" i="10"/>
  <c r="R586" i="10"/>
  <c r="R587" i="10"/>
  <c r="R588" i="10"/>
  <c r="R589" i="10"/>
  <c r="R590" i="10"/>
  <c r="R591" i="10"/>
  <c r="R592" i="10"/>
  <c r="R593" i="10"/>
  <c r="R594" i="10"/>
  <c r="R595" i="10"/>
  <c r="R596" i="10"/>
  <c r="R597" i="10"/>
  <c r="R598" i="10"/>
  <c r="R599" i="10"/>
  <c r="R600" i="10"/>
  <c r="R601" i="10"/>
  <c r="R602" i="10"/>
  <c r="R603" i="10"/>
  <c r="R604" i="10"/>
  <c r="R605" i="10"/>
  <c r="R606" i="10"/>
  <c r="R607" i="10"/>
  <c r="R608" i="10"/>
  <c r="R609" i="10"/>
  <c r="R610" i="10"/>
  <c r="R611" i="10"/>
  <c r="R612" i="10"/>
  <c r="R613" i="10"/>
  <c r="R614" i="10"/>
  <c r="R615" i="10"/>
  <c r="R616" i="10"/>
  <c r="R617" i="10"/>
  <c r="R618" i="10"/>
  <c r="R619" i="10"/>
  <c r="R620" i="10"/>
  <c r="R621" i="10"/>
  <c r="R623" i="10"/>
  <c r="R624" i="10"/>
  <c r="R625" i="10"/>
  <c r="R626" i="10"/>
  <c r="R627" i="10"/>
  <c r="R628" i="10"/>
  <c r="R629" i="10"/>
  <c r="R630" i="10"/>
  <c r="R631" i="10"/>
  <c r="R632" i="10"/>
  <c r="R633" i="10"/>
  <c r="R634" i="10"/>
  <c r="R635" i="10"/>
  <c r="R636" i="10"/>
  <c r="R637" i="10"/>
  <c r="R638" i="10"/>
  <c r="R639" i="10"/>
  <c r="R640" i="10"/>
  <c r="R641" i="10"/>
  <c r="R642" i="10"/>
  <c r="R643" i="10"/>
  <c r="R644" i="10"/>
  <c r="R645" i="10"/>
  <c r="R646" i="10"/>
  <c r="R647" i="10"/>
  <c r="R648" i="10"/>
  <c r="R649" i="10"/>
  <c r="R650" i="10"/>
  <c r="R651" i="10"/>
  <c r="R652" i="10"/>
  <c r="R653" i="10"/>
  <c r="R654" i="10"/>
  <c r="R655" i="10"/>
  <c r="R656" i="10"/>
  <c r="R657" i="10"/>
  <c r="R658" i="10"/>
  <c r="R659" i="10"/>
  <c r="R660" i="10"/>
  <c r="R661" i="10"/>
  <c r="R662" i="10"/>
  <c r="R663" i="10"/>
  <c r="R664" i="10"/>
  <c r="R665" i="10"/>
  <c r="R666" i="10"/>
  <c r="R667" i="10"/>
  <c r="R668" i="10"/>
  <c r="R669" i="10"/>
  <c r="R670" i="10"/>
  <c r="R671" i="10"/>
  <c r="R672" i="10"/>
  <c r="R673" i="10"/>
  <c r="R674" i="10"/>
  <c r="R675" i="10"/>
  <c r="R676" i="10"/>
  <c r="R677" i="10"/>
  <c r="R678" i="10"/>
  <c r="R679" i="10"/>
  <c r="R680" i="10"/>
  <c r="R681" i="10"/>
  <c r="R682" i="10"/>
  <c r="R683" i="10"/>
  <c r="R684" i="10"/>
  <c r="R685" i="10"/>
  <c r="R686" i="10"/>
  <c r="R687" i="10"/>
  <c r="R688" i="10"/>
  <c r="R689" i="10"/>
  <c r="R690" i="10"/>
  <c r="R691" i="10"/>
  <c r="R692" i="10"/>
  <c r="R693" i="10"/>
  <c r="R694" i="10"/>
  <c r="R695" i="10"/>
  <c r="R696" i="10"/>
  <c r="R697" i="10"/>
  <c r="R698" i="10"/>
  <c r="R699" i="10"/>
  <c r="R701" i="10"/>
  <c r="R702" i="10"/>
  <c r="R703" i="10"/>
  <c r="R704" i="10"/>
  <c r="R705" i="10"/>
  <c r="R706" i="10"/>
  <c r="R707" i="10"/>
  <c r="R708" i="10"/>
  <c r="R709" i="10"/>
  <c r="R710" i="10"/>
  <c r="R711" i="10"/>
  <c r="R712" i="10"/>
  <c r="R713" i="10"/>
  <c r="R714" i="10"/>
  <c r="R715" i="10"/>
  <c r="R716" i="10"/>
  <c r="R717" i="10"/>
  <c r="R718" i="10"/>
  <c r="R719" i="10"/>
  <c r="R720" i="10"/>
  <c r="R721" i="10"/>
  <c r="R722" i="10"/>
  <c r="R723" i="10"/>
  <c r="R724" i="10"/>
  <c r="R725" i="10"/>
  <c r="R726" i="10"/>
  <c r="R727" i="10"/>
  <c r="R728" i="10"/>
  <c r="R729" i="10"/>
  <c r="R730" i="10"/>
  <c r="R731" i="10"/>
  <c r="R732" i="10"/>
  <c r="R733" i="10"/>
  <c r="R734" i="10"/>
  <c r="R735" i="10"/>
  <c r="R736" i="10"/>
  <c r="R737" i="10"/>
  <c r="R738" i="10"/>
  <c r="R739" i="10"/>
  <c r="R740" i="10"/>
  <c r="R741" i="10"/>
  <c r="R742" i="10"/>
  <c r="R743" i="10"/>
  <c r="R744" i="10"/>
  <c r="R745" i="10"/>
  <c r="R746" i="10"/>
  <c r="R747" i="10"/>
  <c r="R748" i="10"/>
  <c r="R749" i="10"/>
  <c r="R750" i="10"/>
  <c r="R751" i="10"/>
  <c r="R752" i="10"/>
  <c r="R753" i="10"/>
  <c r="R754" i="10"/>
  <c r="R755" i="10"/>
  <c r="R756" i="10"/>
  <c r="R757" i="10"/>
  <c r="R758" i="10"/>
  <c r="R759" i="10"/>
  <c r="R760" i="10"/>
  <c r="R761" i="10"/>
  <c r="R762" i="10"/>
  <c r="R763" i="10"/>
  <c r="R764" i="10"/>
  <c r="R765" i="10"/>
  <c r="R766" i="10"/>
  <c r="R767" i="10"/>
  <c r="R768" i="10"/>
  <c r="R769" i="10"/>
  <c r="R770" i="10"/>
  <c r="R771" i="10"/>
  <c r="R772" i="10"/>
  <c r="R773" i="10"/>
  <c r="R774" i="10"/>
  <c r="R775" i="10"/>
  <c r="R776" i="10"/>
  <c r="R777" i="10"/>
  <c r="R778" i="10"/>
  <c r="R779" i="10"/>
  <c r="R780" i="10"/>
  <c r="R781" i="10"/>
  <c r="R782" i="10"/>
  <c r="R783" i="10"/>
  <c r="R784" i="10"/>
  <c r="R785" i="10"/>
  <c r="R786" i="10"/>
  <c r="R787" i="10"/>
  <c r="R788" i="10"/>
  <c r="R789" i="10"/>
  <c r="R790" i="10"/>
  <c r="R791" i="10"/>
  <c r="R792" i="10"/>
  <c r="R793" i="10"/>
  <c r="R794" i="10"/>
  <c r="R795" i="10"/>
  <c r="R796" i="10"/>
  <c r="R797" i="10"/>
  <c r="R798" i="10"/>
  <c r="R799" i="10"/>
  <c r="R800" i="10"/>
  <c r="R801" i="10"/>
  <c r="R802" i="10"/>
  <c r="R803" i="10"/>
  <c r="R804" i="10"/>
  <c r="R805" i="10"/>
  <c r="R806" i="10"/>
  <c r="R807" i="10"/>
  <c r="R808" i="10"/>
  <c r="R809" i="10"/>
  <c r="R810" i="10"/>
  <c r="R811" i="10"/>
  <c r="R812" i="10"/>
  <c r="R813" i="10"/>
  <c r="R814" i="10"/>
  <c r="R815" i="10"/>
  <c r="R816" i="10"/>
  <c r="R817" i="10"/>
  <c r="R818" i="10"/>
  <c r="R819" i="10"/>
  <c r="R820" i="10"/>
  <c r="R821" i="10"/>
  <c r="R822" i="10"/>
  <c r="R823" i="10"/>
  <c r="R824" i="10"/>
  <c r="R825" i="10"/>
  <c r="R826" i="10"/>
  <c r="R827" i="10"/>
  <c r="R828" i="10"/>
  <c r="R829" i="10"/>
  <c r="R830" i="10"/>
  <c r="R831" i="10"/>
  <c r="R832" i="10"/>
  <c r="R833" i="10"/>
  <c r="R834" i="10"/>
  <c r="R835" i="10"/>
  <c r="R836" i="10"/>
  <c r="R837" i="10"/>
  <c r="R838" i="10"/>
  <c r="R839" i="10"/>
  <c r="R840" i="10"/>
  <c r="R841" i="10"/>
  <c r="R842" i="10"/>
  <c r="R843" i="10"/>
  <c r="R844" i="10"/>
  <c r="R845" i="10"/>
  <c r="R846" i="10"/>
  <c r="R847" i="10"/>
  <c r="R848" i="10"/>
  <c r="R849" i="10"/>
  <c r="R850" i="10"/>
  <c r="R851" i="10"/>
  <c r="R852" i="10"/>
  <c r="R853" i="10"/>
  <c r="R854" i="10"/>
  <c r="R855" i="10"/>
  <c r="R856" i="10"/>
  <c r="R857" i="10"/>
  <c r="R858" i="10"/>
  <c r="R859" i="10"/>
  <c r="R860" i="10"/>
  <c r="R861" i="10"/>
  <c r="R862" i="10"/>
  <c r="R863" i="10"/>
  <c r="R864" i="10"/>
  <c r="R865" i="10"/>
  <c r="R866" i="10"/>
  <c r="R867" i="10"/>
  <c r="R868" i="10"/>
  <c r="R869" i="10"/>
  <c r="R870" i="10"/>
  <c r="R871" i="10"/>
  <c r="R872" i="10"/>
  <c r="R873" i="10"/>
  <c r="R874" i="10"/>
  <c r="R875" i="10"/>
  <c r="R876" i="10"/>
  <c r="R877" i="10"/>
  <c r="R878" i="10"/>
  <c r="R879" i="10"/>
  <c r="R880" i="10"/>
  <c r="R881" i="10"/>
  <c r="R882" i="10"/>
  <c r="R883" i="10"/>
  <c r="R884" i="10"/>
  <c r="R885" i="10"/>
  <c r="R886" i="10"/>
  <c r="R887" i="10"/>
  <c r="R888" i="10"/>
  <c r="R889" i="10"/>
  <c r="R890" i="10"/>
  <c r="R891" i="10"/>
  <c r="R892" i="10"/>
  <c r="R893" i="10"/>
  <c r="R894" i="10"/>
  <c r="R895" i="10"/>
  <c r="R896" i="10"/>
  <c r="R897" i="10"/>
  <c r="R898" i="10"/>
  <c r="R899" i="10"/>
  <c r="R900" i="10"/>
  <c r="R901" i="10"/>
  <c r="R902" i="10"/>
  <c r="R903" i="10"/>
  <c r="R904" i="10"/>
  <c r="R905" i="10"/>
  <c r="R906" i="10"/>
  <c r="R907" i="10"/>
  <c r="R908" i="10"/>
  <c r="R909" i="10"/>
  <c r="R910" i="10"/>
  <c r="R911" i="10"/>
  <c r="R912" i="10"/>
  <c r="R913" i="10"/>
  <c r="R914" i="10"/>
  <c r="R915" i="10"/>
  <c r="R916" i="10"/>
  <c r="R917" i="10"/>
  <c r="R918" i="10"/>
  <c r="R919" i="10"/>
  <c r="R920" i="10"/>
  <c r="R921" i="10"/>
  <c r="R922" i="10"/>
  <c r="R923" i="10"/>
  <c r="R924" i="10"/>
  <c r="R925" i="10"/>
  <c r="R926" i="10"/>
  <c r="R927" i="10"/>
  <c r="R928" i="10"/>
  <c r="R929" i="10"/>
  <c r="R930" i="10"/>
  <c r="R931" i="10"/>
  <c r="R932" i="10"/>
  <c r="R933" i="10"/>
  <c r="R934" i="10"/>
  <c r="R935" i="10"/>
  <c r="R936" i="10"/>
  <c r="R937" i="10"/>
  <c r="R938" i="10"/>
  <c r="R939" i="10"/>
  <c r="R940" i="10"/>
  <c r="R941" i="10"/>
  <c r="R942" i="10"/>
  <c r="R943" i="10"/>
  <c r="R944" i="10"/>
  <c r="R945" i="10"/>
  <c r="R946" i="10"/>
  <c r="R947" i="10"/>
  <c r="R948" i="10"/>
  <c r="R949" i="10"/>
  <c r="R950" i="10"/>
  <c r="R951" i="10"/>
  <c r="R952" i="10"/>
  <c r="R953" i="10"/>
  <c r="R954" i="10"/>
  <c r="R955" i="10"/>
  <c r="R956" i="10"/>
  <c r="R957" i="10"/>
  <c r="R958" i="10"/>
  <c r="R959" i="10"/>
  <c r="R960" i="10"/>
  <c r="R961" i="10"/>
  <c r="R962" i="10"/>
  <c r="R963" i="10"/>
  <c r="R964" i="10"/>
  <c r="R965" i="10"/>
  <c r="R966" i="10"/>
  <c r="R967" i="10"/>
  <c r="R968" i="10"/>
  <c r="R969" i="10"/>
  <c r="R970" i="10"/>
  <c r="R971" i="10"/>
  <c r="R972" i="10"/>
  <c r="R973" i="10"/>
  <c r="R974" i="10"/>
  <c r="R975" i="10"/>
  <c r="R976" i="10"/>
  <c r="R977" i="10"/>
  <c r="R978" i="10"/>
  <c r="R979" i="10"/>
  <c r="R980" i="10"/>
  <c r="R981" i="10"/>
  <c r="R982" i="10"/>
  <c r="R983" i="10"/>
  <c r="R984" i="10"/>
  <c r="R985" i="10"/>
  <c r="R986" i="10"/>
  <c r="R987" i="10"/>
  <c r="R988" i="10"/>
  <c r="R989" i="10"/>
  <c r="R990" i="10"/>
  <c r="R991" i="10"/>
  <c r="R992" i="10"/>
  <c r="R993" i="10"/>
  <c r="R994" i="10"/>
  <c r="R995" i="10"/>
  <c r="R996" i="10"/>
  <c r="R997" i="10"/>
  <c r="R998" i="10"/>
  <c r="R999" i="10"/>
  <c r="R1000" i="10"/>
  <c r="R1001" i="10"/>
  <c r="R1002" i="10"/>
  <c r="R1003" i="10"/>
  <c r="R1004" i="10"/>
  <c r="R1005" i="10"/>
  <c r="R1006" i="10"/>
  <c r="R1007" i="10"/>
  <c r="R1008" i="10"/>
  <c r="R1009" i="10"/>
  <c r="R1010" i="10"/>
  <c r="R1011" i="10"/>
  <c r="R1012" i="10"/>
  <c r="R1013" i="10"/>
  <c r="R1014" i="10"/>
  <c r="R1015" i="10"/>
  <c r="R1016" i="10"/>
  <c r="R1017" i="10"/>
  <c r="R1018" i="10"/>
  <c r="R1019" i="10"/>
  <c r="R1020" i="10"/>
  <c r="R1021" i="10"/>
  <c r="R1022" i="10"/>
  <c r="R1023" i="10"/>
  <c r="R1024" i="10"/>
  <c r="R1025" i="10"/>
  <c r="R1026" i="10"/>
  <c r="R1027" i="10"/>
  <c r="R1028" i="10"/>
  <c r="R1029" i="10"/>
  <c r="R1030" i="10"/>
  <c r="R1031" i="10"/>
  <c r="R1032" i="10"/>
  <c r="R1033" i="10"/>
  <c r="R1034" i="10"/>
  <c r="R1035" i="10"/>
  <c r="R1036" i="10"/>
  <c r="R1037" i="10"/>
  <c r="R1038" i="10"/>
  <c r="R1039" i="10"/>
  <c r="R1040" i="10"/>
  <c r="R1041" i="10"/>
  <c r="R1042" i="10"/>
  <c r="R1043" i="10"/>
  <c r="R1044" i="10"/>
  <c r="R1045" i="10"/>
  <c r="R1046" i="10"/>
  <c r="R1047" i="10"/>
  <c r="R1048" i="10"/>
  <c r="R1049" i="10"/>
  <c r="R1050" i="10"/>
  <c r="R1051" i="10"/>
  <c r="R1052" i="10"/>
  <c r="R1053" i="10"/>
  <c r="R1054" i="10"/>
  <c r="R1055" i="10"/>
  <c r="R1056" i="10"/>
  <c r="R1057" i="10"/>
  <c r="R1058" i="10"/>
  <c r="R1059" i="10"/>
  <c r="R1060" i="10"/>
  <c r="R1061" i="10"/>
  <c r="R1062" i="10"/>
  <c r="R1063" i="10"/>
  <c r="R1064" i="10"/>
  <c r="R1065" i="10"/>
  <c r="R1066" i="10"/>
  <c r="R1067" i="10"/>
  <c r="R1068" i="10"/>
  <c r="R1069" i="10"/>
  <c r="R1070" i="10"/>
  <c r="R1071" i="10"/>
  <c r="R1072" i="10"/>
  <c r="R1073" i="10"/>
  <c r="R1074" i="10"/>
  <c r="R1075" i="10"/>
  <c r="R1076" i="10"/>
  <c r="R1077" i="10"/>
  <c r="R1078" i="10"/>
  <c r="R1079" i="10"/>
  <c r="R1080" i="10"/>
  <c r="R1081" i="10"/>
  <c r="R1082" i="10"/>
  <c r="R1083" i="10"/>
  <c r="R1084" i="10"/>
  <c r="R1085" i="10"/>
  <c r="R1086" i="10"/>
  <c r="R1087" i="10"/>
  <c r="R1088" i="10"/>
  <c r="R1089" i="10"/>
  <c r="R1090" i="10"/>
  <c r="R1091" i="10"/>
  <c r="R1092" i="10"/>
  <c r="R1093" i="10"/>
  <c r="R1094" i="10"/>
  <c r="R1095" i="10"/>
  <c r="R1096" i="10"/>
  <c r="R1097" i="10"/>
  <c r="R1098" i="10"/>
  <c r="R1099" i="10"/>
  <c r="R1100" i="10"/>
  <c r="R1101" i="10"/>
  <c r="R1102" i="10"/>
  <c r="R1103" i="10"/>
  <c r="R1104" i="10"/>
  <c r="R1105" i="10"/>
  <c r="R1106" i="10"/>
  <c r="R1107" i="10"/>
  <c r="R1108" i="10"/>
  <c r="R1109" i="10"/>
  <c r="R1110" i="10"/>
  <c r="R1111" i="10"/>
  <c r="R1112" i="10"/>
  <c r="R1113" i="10"/>
  <c r="R1114" i="10"/>
  <c r="R1115" i="10"/>
  <c r="R1116" i="10"/>
  <c r="R1117" i="10"/>
  <c r="R1118" i="10"/>
  <c r="R1119" i="10"/>
  <c r="R1120" i="10"/>
  <c r="R1121" i="10"/>
  <c r="R1122" i="10"/>
  <c r="R1123" i="10"/>
  <c r="R1124" i="10"/>
  <c r="R1125" i="10"/>
  <c r="R1126" i="10"/>
  <c r="R1127" i="10"/>
  <c r="R1128" i="10"/>
  <c r="R1129" i="10"/>
  <c r="R1130" i="10"/>
  <c r="R1131" i="10"/>
  <c r="R1132" i="10"/>
  <c r="R1133" i="10"/>
  <c r="R1134" i="10"/>
  <c r="R1135" i="10"/>
  <c r="R1136" i="10"/>
  <c r="R1137" i="10"/>
  <c r="R1138" i="10"/>
  <c r="R1139" i="10"/>
  <c r="R1140" i="10"/>
  <c r="R1141" i="10"/>
  <c r="R1142" i="10"/>
  <c r="R1143" i="10"/>
  <c r="R1144" i="10"/>
  <c r="R1145" i="10"/>
  <c r="R1146" i="10"/>
  <c r="R1147" i="10"/>
  <c r="R1148" i="10"/>
  <c r="R1149" i="10"/>
  <c r="R1150" i="10"/>
  <c r="R1151" i="10"/>
  <c r="R1152" i="10"/>
  <c r="R1153" i="10"/>
  <c r="R1154" i="10"/>
  <c r="R1155" i="10"/>
  <c r="R1156" i="10"/>
  <c r="R1157" i="10"/>
  <c r="R1158" i="10"/>
  <c r="R1159" i="10"/>
  <c r="R1160" i="10"/>
  <c r="R1161" i="10"/>
  <c r="R1162" i="10"/>
  <c r="R1163" i="10"/>
  <c r="R1164" i="10"/>
  <c r="R1165" i="10"/>
  <c r="R1166" i="10"/>
  <c r="R1167" i="10"/>
  <c r="R1168" i="10"/>
  <c r="R1169" i="10"/>
  <c r="R1170" i="10"/>
  <c r="R1171" i="10"/>
  <c r="R1172" i="10"/>
  <c r="R1173" i="10"/>
  <c r="R1174" i="10"/>
  <c r="R1175" i="10"/>
  <c r="R1176" i="10"/>
  <c r="R1177" i="10"/>
  <c r="R1178" i="10"/>
  <c r="R1179" i="10"/>
  <c r="R1180" i="10"/>
  <c r="R1181" i="10"/>
  <c r="R1182" i="10"/>
  <c r="R1183" i="10"/>
  <c r="R1184" i="10"/>
  <c r="R1185" i="10"/>
  <c r="R1186" i="10"/>
  <c r="R1187" i="10"/>
  <c r="R1188" i="10"/>
  <c r="R1189" i="10"/>
  <c r="R1190" i="10"/>
  <c r="R1191" i="10"/>
  <c r="R1192" i="10"/>
  <c r="R1193" i="10"/>
  <c r="R1194" i="10"/>
  <c r="R1195" i="10"/>
  <c r="R1196" i="10"/>
  <c r="R1197" i="10"/>
  <c r="R1198" i="10"/>
  <c r="R1199" i="10"/>
  <c r="R1200" i="10"/>
  <c r="R1201" i="10"/>
  <c r="R1202" i="10"/>
  <c r="R1203" i="10"/>
  <c r="R1204" i="10"/>
  <c r="R1205" i="10"/>
  <c r="R1206" i="10"/>
  <c r="R1207" i="10"/>
  <c r="R1208" i="10"/>
  <c r="R1209" i="10"/>
  <c r="R1210" i="10"/>
  <c r="R1211" i="10"/>
  <c r="R1212" i="10"/>
  <c r="R1213" i="10"/>
  <c r="R1214" i="10"/>
  <c r="R1215" i="10"/>
  <c r="R1216" i="10"/>
  <c r="R1217" i="10"/>
  <c r="R1218" i="10"/>
  <c r="R1219" i="10"/>
  <c r="R1220" i="10"/>
  <c r="R1221" i="10"/>
  <c r="R1222" i="10"/>
  <c r="R1223" i="10"/>
  <c r="R1224" i="10"/>
  <c r="R1225" i="10"/>
  <c r="R1226" i="10"/>
  <c r="R1227" i="10"/>
  <c r="R1228" i="10"/>
  <c r="R1229" i="10"/>
  <c r="R1230" i="10"/>
  <c r="R1231" i="10"/>
  <c r="R1232" i="10"/>
  <c r="R1233" i="10"/>
  <c r="R1234" i="10"/>
  <c r="R1235" i="10"/>
  <c r="R1236" i="10"/>
  <c r="R1237" i="10"/>
  <c r="R1238" i="10"/>
  <c r="R1239" i="10"/>
  <c r="R1240" i="10"/>
  <c r="R1241" i="10"/>
  <c r="R1242" i="10"/>
  <c r="R1243" i="10"/>
  <c r="R1244" i="10"/>
  <c r="R1245" i="10"/>
  <c r="R1246" i="10"/>
  <c r="R1247" i="10"/>
  <c r="R1248" i="10"/>
  <c r="R1249" i="10"/>
  <c r="R1250" i="10"/>
  <c r="R1251" i="10"/>
  <c r="R1252" i="10"/>
  <c r="R1253" i="10"/>
  <c r="R1254" i="10"/>
  <c r="R1255" i="10"/>
  <c r="R1256" i="10"/>
  <c r="R1257" i="10"/>
  <c r="R1258" i="10"/>
  <c r="R1259" i="10"/>
  <c r="R1260" i="10"/>
  <c r="R1261" i="10"/>
  <c r="R1262" i="10"/>
  <c r="R1263" i="10"/>
  <c r="R1264" i="10"/>
  <c r="R1265" i="10"/>
  <c r="R1266" i="10"/>
  <c r="R1267" i="10"/>
  <c r="R1268" i="10"/>
  <c r="R1269" i="10"/>
  <c r="R1270" i="10"/>
  <c r="R1271" i="10"/>
  <c r="R1272" i="10"/>
  <c r="R1273" i="10"/>
  <c r="R1274" i="10"/>
  <c r="R1275" i="10"/>
  <c r="R1276" i="10"/>
  <c r="R1277" i="10"/>
  <c r="R1278" i="10"/>
  <c r="R1279" i="10"/>
  <c r="R1280" i="10"/>
  <c r="R1281" i="10"/>
  <c r="R1282" i="10"/>
  <c r="R1283" i="10"/>
  <c r="R1284" i="10"/>
  <c r="R1285" i="10"/>
  <c r="R1286" i="10"/>
  <c r="R1287" i="10"/>
  <c r="R1288" i="10"/>
  <c r="R1289" i="10"/>
  <c r="R1290" i="10"/>
  <c r="R1291" i="10"/>
  <c r="R1292" i="10"/>
  <c r="R1293" i="10"/>
  <c r="R1294" i="10"/>
  <c r="R1295" i="10"/>
  <c r="R1296" i="10"/>
  <c r="R1297" i="10"/>
  <c r="R1298" i="10"/>
  <c r="R1299" i="10"/>
  <c r="R1300" i="10"/>
  <c r="R1301" i="10"/>
  <c r="R1302" i="10"/>
  <c r="R1303" i="10"/>
  <c r="R1304" i="10"/>
  <c r="R1305" i="10"/>
  <c r="R1306" i="10"/>
  <c r="R1307" i="10"/>
  <c r="R1308" i="10"/>
  <c r="R1309" i="10"/>
  <c r="R1310" i="10"/>
  <c r="R1311" i="10"/>
  <c r="R1312" i="10"/>
  <c r="R1313" i="10"/>
  <c r="R1314" i="10"/>
  <c r="R1315" i="10"/>
  <c r="R1316" i="10"/>
  <c r="R1317" i="10"/>
  <c r="R1318" i="10"/>
  <c r="R1319" i="10"/>
  <c r="R1320" i="10"/>
  <c r="R1321" i="10"/>
  <c r="R1322" i="10"/>
  <c r="R1323" i="10"/>
  <c r="R1324" i="10"/>
  <c r="R1325" i="10"/>
  <c r="R1326" i="10"/>
  <c r="R1327" i="10"/>
  <c r="R1328" i="10"/>
  <c r="R1329" i="10"/>
  <c r="R1330" i="10"/>
  <c r="R1331" i="10"/>
  <c r="R1332" i="10"/>
  <c r="R1333" i="10"/>
  <c r="R1334" i="10"/>
  <c r="R1335" i="10"/>
  <c r="R1336" i="10"/>
  <c r="R1337" i="10"/>
  <c r="R1338" i="10"/>
  <c r="R1339" i="10"/>
  <c r="R1340" i="10"/>
  <c r="R1341" i="10"/>
  <c r="R1342" i="10"/>
  <c r="R1343" i="10"/>
  <c r="R1344" i="10"/>
  <c r="R1345" i="10"/>
  <c r="R1346" i="10"/>
  <c r="R1347" i="10"/>
  <c r="R1348" i="10"/>
  <c r="R1349" i="10"/>
  <c r="R1350" i="10"/>
  <c r="R1351" i="10"/>
  <c r="R1352" i="10"/>
  <c r="R1353" i="10"/>
  <c r="R1354" i="10"/>
  <c r="R1355" i="10"/>
  <c r="R1356" i="10"/>
  <c r="R1357" i="10"/>
  <c r="R1358" i="10"/>
  <c r="R1359" i="10"/>
  <c r="R1360" i="10"/>
  <c r="R1361" i="10"/>
  <c r="R1362" i="10"/>
  <c r="R1363" i="10"/>
  <c r="R1364" i="10"/>
  <c r="R1365" i="10"/>
  <c r="R1366" i="10"/>
  <c r="R1367" i="10"/>
  <c r="R1368" i="10"/>
  <c r="R1369" i="10"/>
  <c r="R1370" i="10"/>
  <c r="R1371" i="10"/>
  <c r="R1372" i="10"/>
  <c r="R1373" i="10"/>
  <c r="R1374" i="10"/>
  <c r="R1375" i="10"/>
  <c r="R1376" i="10"/>
  <c r="R1377" i="10"/>
  <c r="R1378" i="10"/>
  <c r="R1379" i="10"/>
  <c r="R1380" i="10"/>
  <c r="R1381" i="10"/>
  <c r="R1382" i="10"/>
  <c r="R1383" i="10"/>
  <c r="R1384" i="10"/>
  <c r="R1385" i="10"/>
  <c r="R1386" i="10"/>
  <c r="R1387" i="10"/>
  <c r="R1388" i="10"/>
  <c r="R1389" i="10"/>
  <c r="R1390" i="10"/>
  <c r="R1391" i="10"/>
  <c r="R1392" i="10"/>
  <c r="R1393" i="10"/>
  <c r="R1394" i="10"/>
  <c r="R1395" i="10"/>
  <c r="R1396" i="10"/>
  <c r="R1397" i="10"/>
  <c r="R1398" i="10"/>
  <c r="R1399" i="10"/>
  <c r="R1400" i="10"/>
  <c r="R1401" i="10"/>
  <c r="R1402" i="10"/>
  <c r="R1403" i="10"/>
  <c r="R1404" i="10"/>
  <c r="R1405" i="10"/>
  <c r="R1406" i="10"/>
  <c r="R1407" i="10"/>
  <c r="R1408" i="10"/>
  <c r="R1409" i="10"/>
  <c r="R1410" i="10"/>
  <c r="R1411" i="10"/>
  <c r="R1412" i="10"/>
  <c r="R1413" i="10"/>
  <c r="R1414" i="10"/>
  <c r="R1415" i="10"/>
  <c r="R1416" i="10"/>
  <c r="R1417" i="10"/>
  <c r="R1418" i="10"/>
  <c r="R1419" i="10"/>
  <c r="R1420" i="10"/>
  <c r="R1421" i="10"/>
  <c r="R1422" i="10"/>
  <c r="R1423" i="10"/>
  <c r="R1424" i="10"/>
  <c r="R1425" i="10"/>
  <c r="R1426" i="10"/>
  <c r="R1427" i="10"/>
  <c r="R1428" i="10"/>
  <c r="R1429" i="10"/>
  <c r="R1430" i="10"/>
  <c r="R1431" i="10"/>
  <c r="R1432" i="10"/>
  <c r="R1433" i="10"/>
  <c r="R1434" i="10"/>
  <c r="R1435" i="10"/>
  <c r="R1436" i="10"/>
  <c r="R1437" i="10"/>
  <c r="R1438" i="10"/>
  <c r="R1439" i="10"/>
  <c r="R1440" i="10"/>
  <c r="R1441" i="10"/>
  <c r="R1442" i="10"/>
  <c r="R1443" i="10"/>
  <c r="R1444" i="10"/>
  <c r="R1445" i="10"/>
  <c r="R1446" i="10"/>
  <c r="R1447" i="10"/>
  <c r="R1448" i="10"/>
  <c r="R1449" i="10"/>
  <c r="R1450" i="10"/>
  <c r="R1451" i="10"/>
  <c r="R1452" i="10"/>
  <c r="R1453" i="10"/>
  <c r="R1454" i="10"/>
  <c r="R1455" i="10"/>
  <c r="R1456" i="10"/>
  <c r="R1457" i="10"/>
  <c r="R1458" i="10"/>
  <c r="R1459" i="10"/>
  <c r="R1460" i="10"/>
  <c r="R1461" i="10"/>
  <c r="R1462" i="10"/>
  <c r="R1463" i="10"/>
  <c r="R1464" i="10"/>
  <c r="R1465" i="10"/>
  <c r="R1466" i="10"/>
  <c r="R1467" i="10"/>
  <c r="R1468" i="10"/>
  <c r="R1469" i="10"/>
  <c r="R1470" i="10"/>
  <c r="R1471" i="10"/>
  <c r="R1472" i="10"/>
  <c r="R1473" i="10"/>
  <c r="R1474" i="10"/>
  <c r="R1475" i="10"/>
  <c r="R1476" i="10"/>
  <c r="R1477" i="10"/>
  <c r="R1478" i="10"/>
  <c r="R1479" i="10"/>
  <c r="R1480" i="10"/>
  <c r="R1481" i="10"/>
  <c r="R1482" i="10"/>
  <c r="R1483" i="10"/>
  <c r="R1484" i="10"/>
  <c r="R1485" i="10"/>
  <c r="R1486" i="10"/>
  <c r="R1487" i="10"/>
  <c r="R1488" i="10"/>
  <c r="R1489" i="10"/>
  <c r="R1490" i="10"/>
  <c r="R1491" i="10"/>
  <c r="R1492" i="10"/>
  <c r="R1493" i="10"/>
  <c r="R1494" i="10"/>
  <c r="R1495" i="10"/>
  <c r="R1496" i="10"/>
  <c r="R1497" i="10"/>
  <c r="R1498" i="10"/>
  <c r="R1499" i="10"/>
  <c r="R1500" i="10"/>
  <c r="R1501" i="10"/>
  <c r="R1502" i="10"/>
  <c r="R1503" i="10"/>
  <c r="R1504" i="10"/>
  <c r="R1505" i="10"/>
  <c r="R1506" i="10"/>
  <c r="R1507" i="10"/>
  <c r="R1508" i="10"/>
  <c r="R1509" i="10"/>
  <c r="R1510" i="10"/>
  <c r="R1511" i="10"/>
  <c r="R1512" i="10"/>
  <c r="R1513" i="10"/>
  <c r="R1514" i="10"/>
  <c r="R1515" i="10"/>
  <c r="R1516" i="10"/>
  <c r="R1517" i="10"/>
  <c r="R1518" i="10"/>
  <c r="R1519" i="10"/>
  <c r="R1520" i="10"/>
  <c r="R1521" i="10"/>
  <c r="R1522" i="10"/>
  <c r="R1523" i="10"/>
  <c r="R1524" i="10"/>
  <c r="R1525" i="10"/>
  <c r="R1526" i="10"/>
  <c r="R1527" i="10"/>
  <c r="R1528" i="10"/>
  <c r="R1529" i="10"/>
  <c r="R1530" i="10"/>
  <c r="R1531" i="10"/>
  <c r="R1532" i="10"/>
  <c r="R1533" i="10"/>
  <c r="R1534" i="10"/>
  <c r="R1535" i="10"/>
  <c r="R1536" i="10"/>
  <c r="R1537" i="10"/>
  <c r="R1538" i="10"/>
  <c r="R1539" i="10"/>
  <c r="R1540" i="10"/>
  <c r="R1541" i="10"/>
  <c r="R1542" i="10"/>
  <c r="R1543" i="10"/>
  <c r="R1544" i="10"/>
  <c r="R1545" i="10"/>
  <c r="R1546" i="10"/>
  <c r="R1547" i="10"/>
  <c r="R1548" i="10"/>
  <c r="R1549" i="10"/>
  <c r="R1550" i="10"/>
  <c r="R1551" i="10"/>
  <c r="R1552" i="10"/>
  <c r="R1553" i="10"/>
  <c r="R1554" i="10"/>
  <c r="R1555" i="10"/>
  <c r="R1556" i="10"/>
  <c r="R1557" i="10"/>
  <c r="R1558" i="10"/>
  <c r="R1559" i="10"/>
  <c r="R1560" i="10"/>
  <c r="R1561" i="10"/>
  <c r="R1562" i="10"/>
  <c r="R1563" i="10"/>
  <c r="R1564" i="10"/>
  <c r="R1565" i="10"/>
  <c r="R1566" i="10"/>
  <c r="R1567" i="10"/>
  <c r="R1568" i="10"/>
  <c r="R1569" i="10"/>
  <c r="R1570" i="10"/>
  <c r="R1571" i="10"/>
  <c r="R1572" i="10"/>
  <c r="R1573" i="10"/>
  <c r="R1574" i="10"/>
  <c r="R1575" i="10"/>
  <c r="R1576" i="10"/>
  <c r="R1577" i="10"/>
  <c r="R1578" i="10"/>
  <c r="R1579" i="10"/>
  <c r="R1580" i="10"/>
  <c r="R1581" i="10"/>
  <c r="R1582" i="10"/>
  <c r="R1583" i="10"/>
  <c r="R1584" i="10"/>
  <c r="R1585" i="10"/>
  <c r="R1586" i="10"/>
  <c r="R1587" i="10"/>
  <c r="R1588" i="10"/>
  <c r="R1589" i="10"/>
  <c r="R1590" i="10"/>
  <c r="R1591" i="10"/>
  <c r="R1592" i="10"/>
  <c r="R1593" i="10"/>
  <c r="R1594" i="10"/>
  <c r="R1595" i="10"/>
  <c r="R1596" i="10"/>
  <c r="R1597" i="10"/>
  <c r="R1598" i="10"/>
  <c r="R1599" i="10"/>
  <c r="R1600" i="10"/>
  <c r="R1601" i="10"/>
  <c r="R1602" i="10"/>
  <c r="R1603" i="10"/>
  <c r="R1604" i="10"/>
  <c r="R1605" i="10"/>
  <c r="R1606" i="10"/>
  <c r="R1607" i="10"/>
  <c r="R1608" i="10"/>
  <c r="R1609" i="10"/>
  <c r="R1610" i="10"/>
  <c r="R1611" i="10"/>
  <c r="R1612" i="10"/>
  <c r="R1613" i="10"/>
  <c r="R1614" i="10"/>
  <c r="R1615" i="10"/>
  <c r="R1616" i="10"/>
  <c r="R1617" i="10"/>
  <c r="R1618" i="10"/>
  <c r="R1619" i="10"/>
  <c r="R1620" i="10"/>
  <c r="R1621" i="10"/>
  <c r="R1622" i="10"/>
  <c r="R1623" i="10"/>
  <c r="R1624" i="10"/>
  <c r="R1625" i="10"/>
  <c r="R1626" i="10"/>
  <c r="R1627" i="10"/>
  <c r="R1628" i="10"/>
  <c r="R1629" i="10"/>
  <c r="R1630" i="10"/>
  <c r="R1631" i="10"/>
  <c r="R1632" i="10"/>
  <c r="R1633" i="10"/>
  <c r="R1634" i="10"/>
  <c r="R1635" i="10"/>
  <c r="R1636" i="10"/>
  <c r="R1637" i="10"/>
  <c r="R1638" i="10"/>
  <c r="R1639" i="10"/>
  <c r="R1640" i="10"/>
  <c r="R1641" i="10"/>
  <c r="R1642" i="10"/>
  <c r="R1643" i="10"/>
  <c r="R1644" i="10"/>
  <c r="R1645" i="10"/>
  <c r="R1646" i="10"/>
  <c r="R1647" i="10"/>
  <c r="R1648" i="10"/>
  <c r="R1649" i="10"/>
  <c r="R1650" i="10"/>
  <c r="R1651" i="10"/>
  <c r="R1652" i="10"/>
  <c r="R1653" i="10"/>
  <c r="R1654" i="10"/>
  <c r="R1655" i="10"/>
  <c r="R1656" i="10"/>
  <c r="R1657" i="10"/>
  <c r="R1658" i="10"/>
  <c r="R1659" i="10"/>
  <c r="R1660" i="10"/>
  <c r="R1661" i="10"/>
  <c r="R1662" i="10"/>
  <c r="R1663" i="10"/>
  <c r="R1664" i="10"/>
  <c r="R1665" i="10"/>
  <c r="R1666" i="10"/>
  <c r="R1667" i="10"/>
  <c r="R1668" i="10"/>
  <c r="R1669" i="10"/>
  <c r="R1670" i="10"/>
  <c r="R1671" i="10"/>
  <c r="R1672" i="10"/>
  <c r="R1673" i="10"/>
  <c r="R1674" i="10"/>
  <c r="R1675" i="10"/>
  <c r="R1676" i="10"/>
  <c r="R1677" i="10"/>
  <c r="R1678" i="10"/>
  <c r="R1679" i="10"/>
  <c r="R1680" i="10"/>
  <c r="R1681" i="10"/>
  <c r="R1682" i="10"/>
  <c r="R1683" i="10"/>
  <c r="R1684" i="10"/>
  <c r="R1685" i="10"/>
  <c r="R1686" i="10"/>
  <c r="R1687" i="10"/>
  <c r="R1688" i="10"/>
  <c r="R1689" i="10"/>
  <c r="P9" i="10"/>
  <c r="P10" i="10"/>
  <c r="P11"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3" i="10"/>
  <c r="P44" i="10"/>
  <c r="P45" i="10"/>
  <c r="P47" i="10"/>
  <c r="P48" i="10"/>
  <c r="P49" i="10"/>
  <c r="P50" i="10"/>
  <c r="P51" i="10"/>
  <c r="P52" i="10"/>
  <c r="P53" i="10"/>
  <c r="P54" i="10"/>
  <c r="P55" i="10"/>
  <c r="P56" i="10"/>
  <c r="P58" i="10"/>
  <c r="P59" i="10"/>
  <c r="P61" i="10"/>
  <c r="P62" i="10"/>
  <c r="P63" i="10"/>
  <c r="P64" i="10"/>
  <c r="P65" i="10"/>
  <c r="P66" i="10"/>
  <c r="P67" i="10"/>
  <c r="P69" i="10"/>
  <c r="P70" i="10"/>
  <c r="P71" i="10"/>
  <c r="P73" i="10"/>
  <c r="P74" i="10"/>
  <c r="P75" i="10"/>
  <c r="P76" i="10"/>
  <c r="P77" i="10"/>
  <c r="P78" i="10"/>
  <c r="P79" i="10"/>
  <c r="P80" i="10"/>
  <c r="P81" i="10"/>
  <c r="P82"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109" i="10"/>
  <c r="P110" i="10"/>
  <c r="P111" i="10"/>
  <c r="P112" i="10"/>
  <c r="P113" i="10"/>
  <c r="P114" i="10"/>
  <c r="P115" i="10"/>
  <c r="P116" i="10"/>
  <c r="P117" i="10"/>
  <c r="P118" i="10"/>
  <c r="P119" i="10"/>
  <c r="P120" i="10"/>
  <c r="P121" i="10"/>
  <c r="P122" i="10"/>
  <c r="P123" i="10"/>
  <c r="P124" i="10"/>
  <c r="P125" i="10"/>
  <c r="P126" i="10"/>
  <c r="P127" i="10"/>
  <c r="P128" i="10"/>
  <c r="P129" i="10"/>
  <c r="P130" i="10"/>
  <c r="P131" i="10"/>
  <c r="P132" i="10"/>
  <c r="P133" i="10"/>
  <c r="P134" i="10"/>
  <c r="P135" i="10"/>
  <c r="P136" i="10"/>
  <c r="P137" i="10"/>
  <c r="P138" i="10"/>
  <c r="P139" i="10"/>
  <c r="P140" i="10"/>
  <c r="P141" i="10"/>
  <c r="P142" i="10"/>
  <c r="P143" i="10"/>
  <c r="P144" i="10"/>
  <c r="P145" i="10"/>
  <c r="P146" i="10"/>
  <c r="P147" i="10"/>
  <c r="P148" i="10"/>
  <c r="P149" i="10"/>
  <c r="P150" i="10"/>
  <c r="P151" i="10"/>
  <c r="P152" i="10"/>
  <c r="P153" i="10"/>
  <c r="P154" i="10"/>
  <c r="P155" i="10"/>
  <c r="P156" i="10"/>
  <c r="P157" i="10"/>
  <c r="P158" i="10"/>
  <c r="P159" i="10"/>
  <c r="P160" i="10"/>
  <c r="P161" i="10"/>
  <c r="P162" i="10"/>
  <c r="P163" i="10"/>
  <c r="P164" i="10"/>
  <c r="P165" i="10"/>
  <c r="P166" i="10"/>
  <c r="P167" i="10"/>
  <c r="P168" i="10"/>
  <c r="P169" i="10"/>
  <c r="P170" i="10"/>
  <c r="P171" i="10"/>
  <c r="P172" i="10"/>
  <c r="P173" i="10"/>
  <c r="P174" i="10"/>
  <c r="P175" i="10"/>
  <c r="P176" i="10"/>
  <c r="P177" i="10"/>
  <c r="P178" i="10"/>
  <c r="P179" i="10"/>
  <c r="P180" i="10"/>
  <c r="P181" i="10"/>
  <c r="P182" i="10"/>
  <c r="P183" i="10"/>
  <c r="P184" i="10"/>
  <c r="P185" i="10"/>
  <c r="P186" i="10"/>
  <c r="P187" i="10"/>
  <c r="P188" i="10"/>
  <c r="P189" i="10"/>
  <c r="P190" i="10"/>
  <c r="P191" i="10"/>
  <c r="P192" i="10"/>
  <c r="P193" i="10"/>
  <c r="P194" i="10"/>
  <c r="P195" i="10"/>
  <c r="P196" i="10"/>
  <c r="P197" i="10"/>
  <c r="P198" i="10"/>
  <c r="P199" i="10"/>
  <c r="P200" i="10"/>
  <c r="P201" i="10"/>
  <c r="P202" i="10"/>
  <c r="P203" i="10"/>
  <c r="P204" i="10"/>
  <c r="P205" i="10"/>
  <c r="P206" i="10"/>
  <c r="P207" i="10"/>
  <c r="P208" i="10"/>
  <c r="P209" i="10"/>
  <c r="P210" i="10"/>
  <c r="P211" i="10"/>
  <c r="P212" i="10"/>
  <c r="P213" i="10"/>
  <c r="P214" i="10"/>
  <c r="P215" i="10"/>
  <c r="P216" i="10"/>
  <c r="P217" i="10"/>
  <c r="P218" i="10"/>
  <c r="P219" i="10"/>
  <c r="P220" i="10"/>
  <c r="P221" i="10"/>
  <c r="P222" i="10"/>
  <c r="P223" i="10"/>
  <c r="P224" i="10"/>
  <c r="P225" i="10"/>
  <c r="P226" i="10"/>
  <c r="P227" i="10"/>
  <c r="P228" i="10"/>
  <c r="P229" i="10"/>
  <c r="P230" i="10"/>
  <c r="P231" i="10"/>
  <c r="P232" i="10"/>
  <c r="P233" i="10"/>
  <c r="P234" i="10"/>
  <c r="P235" i="10"/>
  <c r="P236" i="10"/>
  <c r="P237" i="10"/>
  <c r="P238" i="10"/>
  <c r="P239" i="10"/>
  <c r="P240" i="10"/>
  <c r="P241" i="10"/>
  <c r="P242" i="10"/>
  <c r="P243" i="10"/>
  <c r="P244" i="10"/>
  <c r="P245" i="10"/>
  <c r="P246" i="10"/>
  <c r="P247" i="10"/>
  <c r="P248" i="10"/>
  <c r="P249" i="10"/>
  <c r="P250" i="10"/>
  <c r="P251" i="10"/>
  <c r="P252" i="10"/>
  <c r="P253" i="10"/>
  <c r="P254" i="10"/>
  <c r="P255" i="10"/>
  <c r="P256" i="10"/>
  <c r="P257" i="10"/>
  <c r="P258" i="10"/>
  <c r="P259" i="10"/>
  <c r="P260" i="10"/>
  <c r="P261" i="10"/>
  <c r="P262" i="10"/>
  <c r="P263" i="10"/>
  <c r="P264" i="10"/>
  <c r="P265" i="10"/>
  <c r="P266" i="10"/>
  <c r="P267" i="10"/>
  <c r="P268" i="10"/>
  <c r="P269" i="10"/>
  <c r="P270" i="10"/>
  <c r="P271" i="10"/>
  <c r="P272" i="10"/>
  <c r="P273" i="10"/>
  <c r="P274" i="10"/>
  <c r="P275" i="10"/>
  <c r="P276" i="10"/>
  <c r="P277" i="10"/>
  <c r="P278" i="10"/>
  <c r="P279" i="10"/>
  <c r="P280" i="10"/>
  <c r="P281" i="10"/>
  <c r="P282" i="10"/>
  <c r="P283" i="10"/>
  <c r="P284" i="10"/>
  <c r="P285" i="10"/>
  <c r="P286" i="10"/>
  <c r="P287" i="10"/>
  <c r="P288" i="10"/>
  <c r="P289" i="10"/>
  <c r="P290" i="10"/>
  <c r="P291" i="10"/>
  <c r="P292" i="10"/>
  <c r="P293" i="10"/>
  <c r="P294" i="10"/>
  <c r="P295" i="10"/>
  <c r="P296" i="10"/>
  <c r="P297" i="10"/>
  <c r="P298" i="10"/>
  <c r="P299" i="10"/>
  <c r="P300" i="10"/>
  <c r="P301" i="10"/>
  <c r="P302" i="10"/>
  <c r="P303" i="10"/>
  <c r="P304" i="10"/>
  <c r="P305" i="10"/>
  <c r="P306" i="10"/>
  <c r="P307" i="10"/>
  <c r="P308" i="10"/>
  <c r="P309" i="10"/>
  <c r="P310" i="10"/>
  <c r="P311" i="10"/>
  <c r="P312" i="10"/>
  <c r="P313" i="10"/>
  <c r="P314" i="10"/>
  <c r="P315" i="10"/>
  <c r="P316" i="10"/>
  <c r="P317" i="10"/>
  <c r="P318" i="10"/>
  <c r="P319" i="10"/>
  <c r="P320" i="10"/>
  <c r="P321" i="10"/>
  <c r="P322" i="10"/>
  <c r="P323" i="10"/>
  <c r="P324" i="10"/>
  <c r="P325" i="10"/>
  <c r="P326" i="10"/>
  <c r="P327" i="10"/>
  <c r="P328" i="10"/>
  <c r="P329" i="10"/>
  <c r="P330" i="10"/>
  <c r="P331" i="10"/>
  <c r="P332" i="10"/>
  <c r="P333" i="10"/>
  <c r="P334" i="10"/>
  <c r="P335" i="10"/>
  <c r="P336" i="10"/>
  <c r="P337" i="10"/>
  <c r="P338" i="10"/>
  <c r="P339" i="10"/>
  <c r="P340" i="10"/>
  <c r="P341" i="10"/>
  <c r="P342" i="10"/>
  <c r="P343" i="10"/>
  <c r="P344" i="10"/>
  <c r="P345" i="10"/>
  <c r="P346" i="10"/>
  <c r="P347" i="10"/>
  <c r="P348" i="10"/>
  <c r="P349" i="10"/>
  <c r="P350" i="10"/>
  <c r="P351" i="10"/>
  <c r="P352" i="10"/>
  <c r="P353" i="10"/>
  <c r="P354" i="10"/>
  <c r="P355" i="10"/>
  <c r="P356" i="10"/>
  <c r="P357" i="10"/>
  <c r="P358" i="10"/>
  <c r="P359" i="10"/>
  <c r="P360" i="10"/>
  <c r="P361" i="10"/>
  <c r="P362" i="10"/>
  <c r="P363" i="10"/>
  <c r="P364" i="10"/>
  <c r="P365" i="10"/>
  <c r="P366" i="10"/>
  <c r="P367" i="10"/>
  <c r="P368" i="10"/>
  <c r="P369" i="10"/>
  <c r="P370" i="10"/>
  <c r="P371" i="10"/>
  <c r="P372" i="10"/>
  <c r="P373" i="10"/>
  <c r="P374" i="10"/>
  <c r="P375" i="10"/>
  <c r="P376" i="10"/>
  <c r="P377" i="10"/>
  <c r="P378" i="10"/>
  <c r="P379" i="10"/>
  <c r="P380" i="10"/>
  <c r="P381" i="10"/>
  <c r="P382" i="10"/>
  <c r="P383" i="10"/>
  <c r="P384" i="10"/>
  <c r="P385" i="10"/>
  <c r="P386" i="10"/>
  <c r="P387" i="10"/>
  <c r="P388" i="10"/>
  <c r="P389" i="10"/>
  <c r="P390" i="10"/>
  <c r="P391" i="10"/>
  <c r="P392" i="10"/>
  <c r="P393" i="10"/>
  <c r="P394" i="10"/>
  <c r="P395" i="10"/>
  <c r="P396" i="10"/>
  <c r="P397" i="10"/>
  <c r="P398" i="10"/>
  <c r="P399" i="10"/>
  <c r="P400" i="10"/>
  <c r="P401" i="10"/>
  <c r="P402" i="10"/>
  <c r="P403" i="10"/>
  <c r="P404" i="10"/>
  <c r="P405" i="10"/>
  <c r="P406" i="10"/>
  <c r="P407" i="10"/>
  <c r="P408" i="10"/>
  <c r="P409" i="10"/>
  <c r="P410" i="10"/>
  <c r="P411" i="10"/>
  <c r="P412" i="10"/>
  <c r="P413" i="10"/>
  <c r="P414" i="10"/>
  <c r="P415" i="10"/>
  <c r="P416" i="10"/>
  <c r="P417" i="10"/>
  <c r="P418" i="10"/>
  <c r="P419" i="10"/>
  <c r="P420" i="10"/>
  <c r="P421" i="10"/>
  <c r="P422" i="10"/>
  <c r="P423" i="10"/>
  <c r="P424" i="10"/>
  <c r="P425" i="10"/>
  <c r="P426" i="10"/>
  <c r="P427" i="10"/>
  <c r="P428" i="10"/>
  <c r="P429" i="10"/>
  <c r="P430" i="10"/>
  <c r="P431" i="10"/>
  <c r="P432" i="10"/>
  <c r="P433" i="10"/>
  <c r="P434" i="10"/>
  <c r="P435" i="10"/>
  <c r="P436" i="10"/>
  <c r="P437" i="10"/>
  <c r="P438" i="10"/>
  <c r="P439" i="10"/>
  <c r="P440" i="10"/>
  <c r="P441" i="10"/>
  <c r="P442" i="10"/>
  <c r="P443" i="10"/>
  <c r="P444" i="10"/>
  <c r="P445" i="10"/>
  <c r="P446" i="10"/>
  <c r="P447" i="10"/>
  <c r="P448" i="10"/>
  <c r="P449" i="10"/>
  <c r="P450" i="10"/>
  <c r="P451" i="10"/>
  <c r="P452" i="10"/>
  <c r="P453" i="10"/>
  <c r="P454" i="10"/>
  <c r="P455" i="10"/>
  <c r="P456" i="10"/>
  <c r="P457" i="10"/>
  <c r="P458" i="10"/>
  <c r="P459" i="10"/>
  <c r="P460" i="10"/>
  <c r="P461" i="10"/>
  <c r="P462" i="10"/>
  <c r="P463" i="10"/>
  <c r="P464" i="10"/>
  <c r="P465" i="10"/>
  <c r="P466" i="10"/>
  <c r="P467" i="10"/>
  <c r="P468" i="10"/>
  <c r="P469" i="10"/>
  <c r="P470" i="10"/>
  <c r="P471" i="10"/>
  <c r="P472" i="10"/>
  <c r="P473" i="10"/>
  <c r="P474" i="10"/>
  <c r="P475" i="10"/>
  <c r="P476" i="10"/>
  <c r="P477" i="10"/>
  <c r="P478" i="10"/>
  <c r="P479" i="10"/>
  <c r="P480" i="10"/>
  <c r="P481" i="10"/>
  <c r="P482" i="10"/>
  <c r="P483" i="10"/>
  <c r="P484" i="10"/>
  <c r="P485" i="10"/>
  <c r="P486" i="10"/>
  <c r="P487" i="10"/>
  <c r="P488" i="10"/>
  <c r="P489" i="10"/>
  <c r="P490" i="10"/>
  <c r="P491" i="10"/>
  <c r="P492" i="10"/>
  <c r="P493" i="10"/>
  <c r="P494" i="10"/>
  <c r="P495" i="10"/>
  <c r="P496" i="10"/>
  <c r="P497" i="10"/>
  <c r="P498" i="10"/>
  <c r="P499" i="10"/>
  <c r="P500" i="10"/>
  <c r="P501" i="10"/>
  <c r="P502" i="10"/>
  <c r="P503" i="10"/>
  <c r="P504" i="10"/>
  <c r="P505" i="10"/>
  <c r="P506" i="10"/>
  <c r="P507" i="10"/>
  <c r="P508" i="10"/>
  <c r="P509" i="10"/>
  <c r="P510" i="10"/>
  <c r="P511" i="10"/>
  <c r="P512" i="10"/>
  <c r="P513" i="10"/>
  <c r="P514" i="10"/>
  <c r="P515" i="10"/>
  <c r="P516" i="10"/>
  <c r="P517" i="10"/>
  <c r="P518" i="10"/>
  <c r="P519" i="10"/>
  <c r="P520" i="10"/>
  <c r="P521" i="10"/>
  <c r="P522" i="10"/>
  <c r="P523" i="10"/>
  <c r="P524" i="10"/>
  <c r="P525" i="10"/>
  <c r="P526" i="10"/>
  <c r="P527" i="10"/>
  <c r="P528" i="10"/>
  <c r="P529" i="10"/>
  <c r="P530" i="10"/>
  <c r="P531" i="10"/>
  <c r="P532" i="10"/>
  <c r="P533" i="10"/>
  <c r="P534" i="10"/>
  <c r="P535" i="10"/>
  <c r="P536" i="10"/>
  <c r="P537" i="10"/>
  <c r="P538" i="10"/>
  <c r="P539" i="10"/>
  <c r="P540" i="10"/>
  <c r="P541" i="10"/>
  <c r="P542" i="10"/>
  <c r="P543" i="10"/>
  <c r="P544" i="10"/>
  <c r="P545" i="10"/>
  <c r="P546" i="10"/>
  <c r="P547" i="10"/>
  <c r="P548" i="10"/>
  <c r="P549" i="10"/>
  <c r="P550" i="10"/>
  <c r="P551" i="10"/>
  <c r="P552" i="10"/>
  <c r="P553" i="10"/>
  <c r="P554" i="10"/>
  <c r="P555" i="10"/>
  <c r="P556" i="10"/>
  <c r="P557" i="10"/>
  <c r="P558" i="10"/>
  <c r="P559" i="10"/>
  <c r="P560" i="10"/>
  <c r="P561" i="10"/>
  <c r="P562" i="10"/>
  <c r="P563" i="10"/>
  <c r="P564" i="10"/>
  <c r="P565" i="10"/>
  <c r="P566" i="10"/>
  <c r="P567" i="10"/>
  <c r="P568" i="10"/>
  <c r="P569" i="10"/>
  <c r="P570" i="10"/>
  <c r="P571" i="10"/>
  <c r="P572" i="10"/>
  <c r="P573" i="10"/>
  <c r="P574" i="10"/>
  <c r="P575" i="10"/>
  <c r="P576" i="10"/>
  <c r="P577" i="10"/>
  <c r="P578" i="10"/>
  <c r="P579" i="10"/>
  <c r="P580" i="10"/>
  <c r="P581" i="10"/>
  <c r="P582" i="10"/>
  <c r="P583" i="10"/>
  <c r="P584" i="10"/>
  <c r="P585" i="10"/>
  <c r="P586" i="10"/>
  <c r="P587" i="10"/>
  <c r="P588" i="10"/>
  <c r="P589" i="10"/>
  <c r="P590" i="10"/>
  <c r="P591" i="10"/>
  <c r="P592" i="10"/>
  <c r="P593" i="10"/>
  <c r="P594" i="10"/>
  <c r="P595" i="10"/>
  <c r="P596" i="10"/>
  <c r="P597" i="10"/>
  <c r="P598" i="10"/>
  <c r="P599" i="10"/>
  <c r="P600" i="10"/>
  <c r="P601" i="10"/>
  <c r="P602" i="10"/>
  <c r="P603" i="10"/>
  <c r="P604" i="10"/>
  <c r="P605" i="10"/>
  <c r="P606" i="10"/>
  <c r="P607" i="10"/>
  <c r="P608" i="10"/>
  <c r="P609" i="10"/>
  <c r="P610" i="10"/>
  <c r="P611" i="10"/>
  <c r="P612" i="10"/>
  <c r="P613" i="10"/>
  <c r="P614" i="10"/>
  <c r="P615" i="10"/>
  <c r="P616" i="10"/>
  <c r="P617" i="10"/>
  <c r="P618" i="10"/>
  <c r="P619" i="10"/>
  <c r="P620" i="10"/>
  <c r="P621" i="10"/>
  <c r="P623" i="10"/>
  <c r="P624" i="10"/>
  <c r="P625" i="10"/>
  <c r="P626" i="10"/>
  <c r="P627" i="10"/>
  <c r="P628" i="10"/>
  <c r="P629" i="10"/>
  <c r="P630" i="10"/>
  <c r="P631" i="10"/>
  <c r="P632" i="10"/>
  <c r="P633" i="10"/>
  <c r="P634" i="10"/>
  <c r="P635" i="10"/>
  <c r="P636" i="10"/>
  <c r="P637" i="10"/>
  <c r="P638" i="10"/>
  <c r="P639" i="10"/>
  <c r="P640" i="10"/>
  <c r="P641" i="10"/>
  <c r="P642" i="10"/>
  <c r="P643" i="10"/>
  <c r="P644" i="10"/>
  <c r="P645" i="10"/>
  <c r="P646" i="10"/>
  <c r="P647" i="10"/>
  <c r="P648" i="10"/>
  <c r="P649" i="10"/>
  <c r="P650" i="10"/>
  <c r="P651" i="10"/>
  <c r="P652" i="10"/>
  <c r="P653" i="10"/>
  <c r="P654" i="10"/>
  <c r="P655" i="10"/>
  <c r="P656" i="10"/>
  <c r="P657" i="10"/>
  <c r="P658" i="10"/>
  <c r="P659" i="10"/>
  <c r="P660" i="10"/>
  <c r="P661" i="10"/>
  <c r="P662" i="10"/>
  <c r="P663" i="10"/>
  <c r="P664" i="10"/>
  <c r="P665" i="10"/>
  <c r="P666" i="10"/>
  <c r="P667" i="10"/>
  <c r="P668" i="10"/>
  <c r="P669" i="10"/>
  <c r="P670" i="10"/>
  <c r="P671" i="10"/>
  <c r="P672" i="10"/>
  <c r="P673" i="10"/>
  <c r="P674" i="10"/>
  <c r="P675" i="10"/>
  <c r="P676" i="10"/>
  <c r="P677" i="10"/>
  <c r="P678" i="10"/>
  <c r="P679" i="10"/>
  <c r="P680" i="10"/>
  <c r="P681" i="10"/>
  <c r="P682" i="10"/>
  <c r="P683" i="10"/>
  <c r="P684" i="10"/>
  <c r="P685" i="10"/>
  <c r="P686" i="10"/>
  <c r="P687" i="10"/>
  <c r="P688" i="10"/>
  <c r="P689" i="10"/>
  <c r="P690" i="10"/>
  <c r="P691" i="10"/>
  <c r="P692" i="10"/>
  <c r="P693" i="10"/>
  <c r="P694" i="10"/>
  <c r="P695" i="10"/>
  <c r="P696" i="10"/>
  <c r="P697" i="10"/>
  <c r="P698" i="10"/>
  <c r="P699" i="10"/>
  <c r="P701" i="10"/>
  <c r="P702" i="10"/>
  <c r="P703" i="10"/>
  <c r="P704" i="10"/>
  <c r="P705" i="10"/>
  <c r="P706" i="10"/>
  <c r="P707" i="10"/>
  <c r="P708" i="10"/>
  <c r="P709" i="10"/>
  <c r="P710" i="10"/>
  <c r="P711" i="10"/>
  <c r="P712" i="10"/>
  <c r="P713" i="10"/>
  <c r="P714" i="10"/>
  <c r="P715" i="10"/>
  <c r="P716" i="10"/>
  <c r="P717" i="10"/>
  <c r="P718" i="10"/>
  <c r="P719" i="10"/>
  <c r="P720" i="10"/>
  <c r="P721" i="10"/>
  <c r="P722" i="10"/>
  <c r="P723" i="10"/>
  <c r="P724" i="10"/>
  <c r="P725" i="10"/>
  <c r="P726" i="10"/>
  <c r="P727" i="10"/>
  <c r="P728" i="10"/>
  <c r="P729" i="10"/>
  <c r="P730" i="10"/>
  <c r="P731" i="10"/>
  <c r="P732" i="10"/>
  <c r="P733" i="10"/>
  <c r="P734" i="10"/>
  <c r="P735" i="10"/>
  <c r="P736" i="10"/>
  <c r="P737" i="10"/>
  <c r="P738" i="10"/>
  <c r="P739" i="10"/>
  <c r="P740" i="10"/>
  <c r="P741" i="10"/>
  <c r="P742" i="10"/>
  <c r="P743" i="10"/>
  <c r="P744" i="10"/>
  <c r="P745" i="10"/>
  <c r="P746" i="10"/>
  <c r="P747" i="10"/>
  <c r="P748" i="10"/>
  <c r="P749" i="10"/>
  <c r="P750" i="10"/>
  <c r="P751" i="10"/>
  <c r="P752" i="10"/>
  <c r="P753" i="10"/>
  <c r="P754" i="10"/>
  <c r="P755" i="10"/>
  <c r="P756" i="10"/>
  <c r="P757" i="10"/>
  <c r="P758" i="10"/>
  <c r="P759" i="10"/>
  <c r="P760" i="10"/>
  <c r="P761" i="10"/>
  <c r="P762" i="10"/>
  <c r="P763" i="10"/>
  <c r="P764" i="10"/>
  <c r="P765" i="10"/>
  <c r="P766" i="10"/>
  <c r="P767" i="10"/>
  <c r="P768" i="10"/>
  <c r="P769" i="10"/>
  <c r="P770" i="10"/>
  <c r="P771" i="10"/>
  <c r="P772" i="10"/>
  <c r="P773" i="10"/>
  <c r="P774" i="10"/>
  <c r="P775" i="10"/>
  <c r="P776" i="10"/>
  <c r="P777" i="10"/>
  <c r="P778" i="10"/>
  <c r="P779" i="10"/>
  <c r="P780" i="10"/>
  <c r="P781" i="10"/>
  <c r="P782" i="10"/>
  <c r="P783" i="10"/>
  <c r="P784" i="10"/>
  <c r="P785" i="10"/>
  <c r="P786" i="10"/>
  <c r="P787" i="10"/>
  <c r="P788" i="10"/>
  <c r="P789" i="10"/>
  <c r="P790" i="10"/>
  <c r="P791" i="10"/>
  <c r="P792" i="10"/>
  <c r="P793" i="10"/>
  <c r="P794" i="10"/>
  <c r="P795" i="10"/>
  <c r="P796" i="10"/>
  <c r="P797" i="10"/>
  <c r="P798" i="10"/>
  <c r="P799" i="10"/>
  <c r="P800" i="10"/>
  <c r="P801" i="10"/>
  <c r="P802" i="10"/>
  <c r="P803" i="10"/>
  <c r="P804" i="10"/>
  <c r="P805" i="10"/>
  <c r="P806" i="10"/>
  <c r="P807" i="10"/>
  <c r="P808" i="10"/>
  <c r="P809" i="10"/>
  <c r="P810" i="10"/>
  <c r="P811" i="10"/>
  <c r="P812" i="10"/>
  <c r="P813" i="10"/>
  <c r="P814" i="10"/>
  <c r="P815" i="10"/>
  <c r="P816" i="10"/>
  <c r="P817" i="10"/>
  <c r="P818" i="10"/>
  <c r="P819" i="10"/>
  <c r="P820" i="10"/>
  <c r="P821" i="10"/>
  <c r="P822" i="10"/>
  <c r="P823" i="10"/>
  <c r="P824" i="10"/>
  <c r="P825" i="10"/>
  <c r="P826" i="10"/>
  <c r="P827" i="10"/>
  <c r="P828" i="10"/>
  <c r="P829" i="10"/>
  <c r="P830" i="10"/>
  <c r="P831" i="10"/>
  <c r="P832" i="10"/>
  <c r="P833" i="10"/>
  <c r="P834" i="10"/>
  <c r="P835" i="10"/>
  <c r="P836" i="10"/>
  <c r="P837" i="10"/>
  <c r="P838" i="10"/>
  <c r="P839" i="10"/>
  <c r="P840" i="10"/>
  <c r="P841" i="10"/>
  <c r="P842" i="10"/>
  <c r="P843" i="10"/>
  <c r="P844" i="10"/>
  <c r="P845" i="10"/>
  <c r="P846" i="10"/>
  <c r="P847" i="10"/>
  <c r="P848" i="10"/>
  <c r="P849" i="10"/>
  <c r="P850" i="10"/>
  <c r="P851" i="10"/>
  <c r="P852" i="10"/>
  <c r="P853" i="10"/>
  <c r="P854" i="10"/>
  <c r="P855" i="10"/>
  <c r="P856" i="10"/>
  <c r="P857" i="10"/>
  <c r="P858" i="10"/>
  <c r="P859" i="10"/>
  <c r="P860" i="10"/>
  <c r="P861" i="10"/>
  <c r="P862" i="10"/>
  <c r="P863" i="10"/>
  <c r="P864" i="10"/>
  <c r="P865" i="10"/>
  <c r="P866" i="10"/>
  <c r="P867" i="10"/>
  <c r="P868" i="10"/>
  <c r="P869" i="10"/>
  <c r="P870" i="10"/>
  <c r="P871" i="10"/>
  <c r="P872" i="10"/>
  <c r="P873" i="10"/>
  <c r="P874" i="10"/>
  <c r="P875" i="10"/>
  <c r="P876" i="10"/>
  <c r="P877" i="10"/>
  <c r="P878" i="10"/>
  <c r="P879" i="10"/>
  <c r="P880" i="10"/>
  <c r="P881" i="10"/>
  <c r="P882" i="10"/>
  <c r="P883" i="10"/>
  <c r="P884" i="10"/>
  <c r="P885" i="10"/>
  <c r="P886" i="10"/>
  <c r="P887" i="10"/>
  <c r="P888" i="10"/>
  <c r="P889" i="10"/>
  <c r="P890" i="10"/>
  <c r="P891" i="10"/>
  <c r="P892" i="10"/>
  <c r="P893" i="10"/>
  <c r="P894" i="10"/>
  <c r="P895" i="10"/>
  <c r="P896" i="10"/>
  <c r="P897" i="10"/>
  <c r="P898" i="10"/>
  <c r="P899" i="10"/>
  <c r="P900" i="10"/>
  <c r="P901" i="10"/>
  <c r="P902" i="10"/>
  <c r="P903" i="10"/>
  <c r="P904" i="10"/>
  <c r="P905" i="10"/>
  <c r="P906" i="10"/>
  <c r="P907" i="10"/>
  <c r="P908" i="10"/>
  <c r="P909" i="10"/>
  <c r="P910" i="10"/>
  <c r="P911" i="10"/>
  <c r="P912" i="10"/>
  <c r="P913" i="10"/>
  <c r="P914" i="10"/>
  <c r="P915" i="10"/>
  <c r="P916" i="10"/>
  <c r="P917" i="10"/>
  <c r="P918" i="10"/>
  <c r="P919" i="10"/>
  <c r="P920" i="10"/>
  <c r="P921" i="10"/>
  <c r="P922" i="10"/>
  <c r="P923" i="10"/>
  <c r="P924" i="10"/>
  <c r="P925" i="10"/>
  <c r="P926" i="10"/>
  <c r="P927" i="10"/>
  <c r="P928" i="10"/>
  <c r="P929" i="10"/>
  <c r="P930" i="10"/>
  <c r="P931" i="10"/>
  <c r="P932" i="10"/>
  <c r="P933" i="10"/>
  <c r="P934" i="10"/>
  <c r="P935" i="10"/>
  <c r="P936" i="10"/>
  <c r="P937" i="10"/>
  <c r="P938" i="10"/>
  <c r="P939" i="10"/>
  <c r="P940" i="10"/>
  <c r="P941" i="10"/>
  <c r="P942" i="10"/>
  <c r="P943" i="10"/>
  <c r="P944" i="10"/>
  <c r="P945" i="10"/>
  <c r="P946" i="10"/>
  <c r="P947" i="10"/>
  <c r="P948" i="10"/>
  <c r="P949" i="10"/>
  <c r="P950" i="10"/>
  <c r="P951" i="10"/>
  <c r="P952" i="10"/>
  <c r="P953" i="10"/>
  <c r="P954" i="10"/>
  <c r="P955" i="10"/>
  <c r="P956" i="10"/>
  <c r="P957" i="10"/>
  <c r="P958" i="10"/>
  <c r="P959" i="10"/>
  <c r="P960" i="10"/>
  <c r="P961" i="10"/>
  <c r="P962" i="10"/>
  <c r="P963" i="10"/>
  <c r="P964" i="10"/>
  <c r="P965" i="10"/>
  <c r="P966" i="10"/>
  <c r="P967" i="10"/>
  <c r="P968" i="10"/>
  <c r="P969" i="10"/>
  <c r="P970" i="10"/>
  <c r="P971" i="10"/>
  <c r="P972" i="10"/>
  <c r="P973" i="10"/>
  <c r="P974" i="10"/>
  <c r="P975" i="10"/>
  <c r="P976" i="10"/>
  <c r="P977" i="10"/>
  <c r="P978" i="10"/>
  <c r="P979" i="10"/>
  <c r="P980" i="10"/>
  <c r="P981" i="10"/>
  <c r="P982" i="10"/>
  <c r="P983" i="10"/>
  <c r="P984" i="10"/>
  <c r="P985" i="10"/>
  <c r="P986" i="10"/>
  <c r="P987" i="10"/>
  <c r="P988" i="10"/>
  <c r="P989" i="10"/>
  <c r="P990" i="10"/>
  <c r="P991" i="10"/>
  <c r="P992" i="10"/>
  <c r="P993" i="10"/>
  <c r="P994" i="10"/>
  <c r="P995" i="10"/>
  <c r="P996" i="10"/>
  <c r="P997" i="10"/>
  <c r="P998" i="10"/>
  <c r="P999" i="10"/>
  <c r="P1000" i="10"/>
  <c r="P1001" i="10"/>
  <c r="P1002" i="10"/>
  <c r="P1003" i="10"/>
  <c r="P1004" i="10"/>
  <c r="P1005" i="10"/>
  <c r="P1006" i="10"/>
  <c r="P1007" i="10"/>
  <c r="P1008" i="10"/>
  <c r="P1009" i="10"/>
  <c r="P1010" i="10"/>
  <c r="P1011" i="10"/>
  <c r="P1012" i="10"/>
  <c r="P1013" i="10"/>
  <c r="P1014" i="10"/>
  <c r="P1015" i="10"/>
  <c r="P1016" i="10"/>
  <c r="P1017" i="10"/>
  <c r="P1018" i="10"/>
  <c r="P1019" i="10"/>
  <c r="P1020" i="10"/>
  <c r="P1021" i="10"/>
  <c r="P1022" i="10"/>
  <c r="P1023" i="10"/>
  <c r="P1024" i="10"/>
  <c r="P1025" i="10"/>
  <c r="P1026" i="10"/>
  <c r="P1027" i="10"/>
  <c r="P1028" i="10"/>
  <c r="P1029" i="10"/>
  <c r="P1030" i="10"/>
  <c r="P1031" i="10"/>
  <c r="P1032" i="10"/>
  <c r="P1033" i="10"/>
  <c r="P1034" i="10"/>
  <c r="P1035" i="10"/>
  <c r="P1036" i="10"/>
  <c r="P1037" i="10"/>
  <c r="P1038" i="10"/>
  <c r="P1039" i="10"/>
  <c r="P1040" i="10"/>
  <c r="P1041" i="10"/>
  <c r="P1042" i="10"/>
  <c r="P1043" i="10"/>
  <c r="P1044" i="10"/>
  <c r="P1045" i="10"/>
  <c r="P1046" i="10"/>
  <c r="P1047" i="10"/>
  <c r="P1048" i="10"/>
  <c r="P1049" i="10"/>
  <c r="P1050" i="10"/>
  <c r="P1051" i="10"/>
  <c r="P1052" i="10"/>
  <c r="P1053" i="10"/>
  <c r="P1054" i="10"/>
  <c r="P1055" i="10"/>
  <c r="P1056" i="10"/>
  <c r="P1057" i="10"/>
  <c r="P1058" i="10"/>
  <c r="P1059" i="10"/>
  <c r="P1060" i="10"/>
  <c r="P1061" i="10"/>
  <c r="P1062" i="10"/>
  <c r="P1063" i="10"/>
  <c r="P1064" i="10"/>
  <c r="P1065" i="10"/>
  <c r="P1066" i="10"/>
  <c r="P1067" i="10"/>
  <c r="P1068" i="10"/>
  <c r="P1069" i="10"/>
  <c r="P1070" i="10"/>
  <c r="P1071" i="10"/>
  <c r="P1072" i="10"/>
  <c r="P1073" i="10"/>
  <c r="P1074" i="10"/>
  <c r="P1075" i="10"/>
  <c r="P1076" i="10"/>
  <c r="P1077" i="10"/>
  <c r="P1078" i="10"/>
  <c r="P1079" i="10"/>
  <c r="P1080" i="10"/>
  <c r="P1081" i="10"/>
  <c r="P1082" i="10"/>
  <c r="P1083" i="10"/>
  <c r="P1084" i="10"/>
  <c r="P1085" i="10"/>
  <c r="P1086" i="10"/>
  <c r="P1087" i="10"/>
  <c r="P1088" i="10"/>
  <c r="P1089" i="10"/>
  <c r="P1090" i="10"/>
  <c r="P1091" i="10"/>
  <c r="P1092" i="10"/>
  <c r="P1093" i="10"/>
  <c r="P1094" i="10"/>
  <c r="P1095" i="10"/>
  <c r="P1096" i="10"/>
  <c r="P1097" i="10"/>
  <c r="P1098" i="10"/>
  <c r="P1099" i="10"/>
  <c r="P1100" i="10"/>
  <c r="P1101" i="10"/>
  <c r="P1102" i="10"/>
  <c r="P1103" i="10"/>
  <c r="P1104" i="10"/>
  <c r="P1105" i="10"/>
  <c r="P1106" i="10"/>
  <c r="P1107" i="10"/>
  <c r="P1108" i="10"/>
  <c r="P1109" i="10"/>
  <c r="P1110" i="10"/>
  <c r="P1111" i="10"/>
  <c r="P1112" i="10"/>
  <c r="P1113" i="10"/>
  <c r="P1114" i="10"/>
  <c r="P1115" i="10"/>
  <c r="P1116" i="10"/>
  <c r="P1117" i="10"/>
  <c r="P1118" i="10"/>
  <c r="P1119" i="10"/>
  <c r="P1120" i="10"/>
  <c r="P1121" i="10"/>
  <c r="P1122" i="10"/>
  <c r="P1123" i="10"/>
  <c r="P1124" i="10"/>
  <c r="P1125" i="10"/>
  <c r="P1126" i="10"/>
  <c r="P1127" i="10"/>
  <c r="P1128" i="10"/>
  <c r="P1129" i="10"/>
  <c r="P1130" i="10"/>
  <c r="P1131" i="10"/>
  <c r="P1132" i="10"/>
  <c r="P1133" i="10"/>
  <c r="P1134" i="10"/>
  <c r="P1135" i="10"/>
  <c r="P1136" i="10"/>
  <c r="P1137" i="10"/>
  <c r="P1138" i="10"/>
  <c r="P1139" i="10"/>
  <c r="P1140" i="10"/>
  <c r="P1141" i="10"/>
  <c r="P1142" i="10"/>
  <c r="P1143" i="10"/>
  <c r="P1144" i="10"/>
  <c r="P1145" i="10"/>
  <c r="P1146" i="10"/>
  <c r="P1147" i="10"/>
  <c r="P1148" i="10"/>
  <c r="P1149" i="10"/>
  <c r="P1150" i="10"/>
  <c r="P1151" i="10"/>
  <c r="P1152" i="10"/>
  <c r="P1153" i="10"/>
  <c r="P1154" i="10"/>
  <c r="P1155" i="10"/>
  <c r="P1156" i="10"/>
  <c r="P1157" i="10"/>
  <c r="P1158" i="10"/>
  <c r="P1159" i="10"/>
  <c r="P1160" i="10"/>
  <c r="P1161" i="10"/>
  <c r="P1162" i="10"/>
  <c r="P1163" i="10"/>
  <c r="P1164" i="10"/>
  <c r="P1165" i="10"/>
  <c r="P1166" i="10"/>
  <c r="P1167" i="10"/>
  <c r="P1168" i="10"/>
  <c r="P1169" i="10"/>
  <c r="P1170" i="10"/>
  <c r="P1171" i="10"/>
  <c r="P1172" i="10"/>
  <c r="P1173" i="10"/>
  <c r="P1174" i="10"/>
  <c r="P1175" i="10"/>
  <c r="P1176" i="10"/>
  <c r="P1177" i="10"/>
  <c r="P1178" i="10"/>
  <c r="P1179" i="10"/>
  <c r="P1180" i="10"/>
  <c r="P1181" i="10"/>
  <c r="P1182" i="10"/>
  <c r="P1183" i="10"/>
  <c r="P1184" i="10"/>
  <c r="P1185" i="10"/>
  <c r="P1186" i="10"/>
  <c r="P1187" i="10"/>
  <c r="P1188" i="10"/>
  <c r="P1189" i="10"/>
  <c r="P1190" i="10"/>
  <c r="P1191" i="10"/>
  <c r="P1192" i="10"/>
  <c r="P1193" i="10"/>
  <c r="P1194" i="10"/>
  <c r="P1195" i="10"/>
  <c r="P1196" i="10"/>
  <c r="P1197" i="10"/>
  <c r="P1198" i="10"/>
  <c r="P1199" i="10"/>
  <c r="P1200" i="10"/>
  <c r="P1201" i="10"/>
  <c r="P1202" i="10"/>
  <c r="P1203" i="10"/>
  <c r="P1204" i="10"/>
  <c r="P1205" i="10"/>
  <c r="P1206" i="10"/>
  <c r="P1207" i="10"/>
  <c r="P1208" i="10"/>
  <c r="P1209" i="10"/>
  <c r="P1210" i="10"/>
  <c r="P1211" i="10"/>
  <c r="P1212" i="10"/>
  <c r="P1213" i="10"/>
  <c r="P1214" i="10"/>
  <c r="P1215" i="10"/>
  <c r="P1216" i="10"/>
  <c r="P1217" i="10"/>
  <c r="P1218" i="10"/>
  <c r="P1219" i="10"/>
  <c r="P1220" i="10"/>
  <c r="P1221" i="10"/>
  <c r="P1222" i="10"/>
  <c r="P1223" i="10"/>
  <c r="P1224" i="10"/>
  <c r="P1225" i="10"/>
  <c r="P1226" i="10"/>
  <c r="P1227" i="10"/>
  <c r="P1228" i="10"/>
  <c r="P1229" i="10"/>
  <c r="P1230" i="10"/>
  <c r="P1231" i="10"/>
  <c r="P1232" i="10"/>
  <c r="P1233" i="10"/>
  <c r="P1234" i="10"/>
  <c r="P1235" i="10"/>
  <c r="P1236" i="10"/>
  <c r="P1237" i="10"/>
  <c r="P1238" i="10"/>
  <c r="P1239" i="10"/>
  <c r="P1240" i="10"/>
  <c r="P1241" i="10"/>
  <c r="P1242" i="10"/>
  <c r="P1243" i="10"/>
  <c r="P1244" i="10"/>
  <c r="P1245" i="10"/>
  <c r="P1246" i="10"/>
  <c r="P1247" i="10"/>
  <c r="P1248" i="10"/>
  <c r="P1249" i="10"/>
  <c r="P1250" i="10"/>
  <c r="P1251" i="10"/>
  <c r="P1252" i="10"/>
  <c r="P1253" i="10"/>
  <c r="P1254" i="10"/>
  <c r="P1255" i="10"/>
  <c r="P1256" i="10"/>
  <c r="P1257" i="10"/>
  <c r="P1258" i="10"/>
  <c r="P1259" i="10"/>
  <c r="P1260" i="10"/>
  <c r="P1261" i="10"/>
  <c r="P1262" i="10"/>
  <c r="P1263" i="10"/>
  <c r="P1264" i="10"/>
  <c r="P1265" i="10"/>
  <c r="P1266" i="10"/>
  <c r="P1267" i="10"/>
  <c r="P1268" i="10"/>
  <c r="P1269" i="10"/>
  <c r="P1270" i="10"/>
  <c r="P1271" i="10"/>
  <c r="P1272" i="10"/>
  <c r="P1273" i="10"/>
  <c r="P1274" i="10"/>
  <c r="P1275" i="10"/>
  <c r="P1276" i="10"/>
  <c r="P1277" i="10"/>
  <c r="P1278" i="10"/>
  <c r="P1279" i="10"/>
  <c r="P1280" i="10"/>
  <c r="P1281" i="10"/>
  <c r="P1282" i="10"/>
  <c r="P1283" i="10"/>
  <c r="P1284" i="10"/>
  <c r="P1285" i="10"/>
  <c r="P1286" i="10"/>
  <c r="P1287" i="10"/>
  <c r="P1288" i="10"/>
  <c r="P1289" i="10"/>
  <c r="P1290" i="10"/>
  <c r="P1291" i="10"/>
  <c r="P1292" i="10"/>
  <c r="P1293" i="10"/>
  <c r="P1294" i="10"/>
  <c r="P1295" i="10"/>
  <c r="P1296" i="10"/>
  <c r="P1297" i="10"/>
  <c r="P1298" i="10"/>
  <c r="P1299" i="10"/>
  <c r="P1300" i="10"/>
  <c r="P1301" i="10"/>
  <c r="P1302" i="10"/>
  <c r="P1303" i="10"/>
  <c r="P1304" i="10"/>
  <c r="P1305" i="10"/>
  <c r="P1306" i="10"/>
  <c r="P1307" i="10"/>
  <c r="P1308" i="10"/>
  <c r="P1309" i="10"/>
  <c r="P1310" i="10"/>
  <c r="P1311" i="10"/>
  <c r="P1312" i="10"/>
  <c r="P1313" i="10"/>
  <c r="P1314" i="10"/>
  <c r="P1315" i="10"/>
  <c r="P1316" i="10"/>
  <c r="P1317" i="10"/>
  <c r="P1318" i="10"/>
  <c r="P1319" i="10"/>
  <c r="P1320" i="10"/>
  <c r="P1321" i="10"/>
  <c r="P1322" i="10"/>
  <c r="P1323" i="10"/>
  <c r="P1324" i="10"/>
  <c r="P1325" i="10"/>
  <c r="P1326" i="10"/>
  <c r="P1327" i="10"/>
  <c r="P1328" i="10"/>
  <c r="P1329" i="10"/>
  <c r="P1330" i="10"/>
  <c r="P1331" i="10"/>
  <c r="P1332" i="10"/>
  <c r="P1333" i="10"/>
  <c r="P1334" i="10"/>
  <c r="P1335" i="10"/>
  <c r="P1336" i="10"/>
  <c r="P1337" i="10"/>
  <c r="P1338" i="10"/>
  <c r="P1339" i="10"/>
  <c r="P1340" i="10"/>
  <c r="P1341" i="10"/>
  <c r="P1342" i="10"/>
  <c r="P1343" i="10"/>
  <c r="P1344" i="10"/>
  <c r="P1345" i="10"/>
  <c r="P1346" i="10"/>
  <c r="P1347" i="10"/>
  <c r="P1348" i="10"/>
  <c r="P1349" i="10"/>
  <c r="P1350" i="10"/>
  <c r="P1351" i="10"/>
  <c r="P1352" i="10"/>
  <c r="P1353" i="10"/>
  <c r="P1354" i="10"/>
  <c r="P1355" i="10"/>
  <c r="P1356" i="10"/>
  <c r="P1357" i="10"/>
  <c r="P1358" i="10"/>
  <c r="P1359" i="10"/>
  <c r="P1360" i="10"/>
  <c r="P1361" i="10"/>
  <c r="P1362" i="10"/>
  <c r="P1363" i="10"/>
  <c r="P1364" i="10"/>
  <c r="P1365" i="10"/>
  <c r="P1366" i="10"/>
  <c r="P1367" i="10"/>
  <c r="P1368" i="10"/>
  <c r="P1369" i="10"/>
  <c r="P1370" i="10"/>
  <c r="P1371" i="10"/>
  <c r="P1372" i="10"/>
  <c r="P1373" i="10"/>
  <c r="P1374" i="10"/>
  <c r="P1375" i="10"/>
  <c r="P1376" i="10"/>
  <c r="P1377" i="10"/>
  <c r="P1378" i="10"/>
  <c r="P1379" i="10"/>
  <c r="P1380" i="10"/>
  <c r="P1381" i="10"/>
  <c r="P1382" i="10"/>
  <c r="P1383" i="10"/>
  <c r="P1384" i="10"/>
  <c r="P1385" i="10"/>
  <c r="P1386" i="10"/>
  <c r="P1387" i="10"/>
  <c r="P1388" i="10"/>
  <c r="P1389" i="10"/>
  <c r="P1390" i="10"/>
  <c r="P1391" i="10"/>
  <c r="P1392" i="10"/>
  <c r="P1393" i="10"/>
  <c r="P1394" i="10"/>
  <c r="P1395" i="10"/>
  <c r="P1396" i="10"/>
  <c r="P1397" i="10"/>
  <c r="P1398" i="10"/>
  <c r="P1399" i="10"/>
  <c r="P1400" i="10"/>
  <c r="P1401" i="10"/>
  <c r="P1402" i="10"/>
  <c r="P1403" i="10"/>
  <c r="P1404" i="10"/>
  <c r="P1405" i="10"/>
  <c r="P1406" i="10"/>
  <c r="P1407" i="10"/>
  <c r="P1408" i="10"/>
  <c r="P1409" i="10"/>
  <c r="P1410" i="10"/>
  <c r="P1411" i="10"/>
  <c r="P1412" i="10"/>
  <c r="P1413" i="10"/>
  <c r="P1414" i="10"/>
  <c r="P1415" i="10"/>
  <c r="P1416" i="10"/>
  <c r="P1417" i="10"/>
  <c r="P1418" i="10"/>
  <c r="P1419" i="10"/>
  <c r="P1420" i="10"/>
  <c r="P1421" i="10"/>
  <c r="P1422" i="10"/>
  <c r="P1423" i="10"/>
  <c r="P1424" i="10"/>
  <c r="P1425" i="10"/>
  <c r="P1426" i="10"/>
  <c r="P1427" i="10"/>
  <c r="P1428" i="10"/>
  <c r="P1429" i="10"/>
  <c r="P1430" i="10"/>
  <c r="P1431" i="10"/>
  <c r="P1432" i="10"/>
  <c r="P1433" i="10"/>
  <c r="P1434" i="10"/>
  <c r="P1435" i="10"/>
  <c r="P1436" i="10"/>
  <c r="P1437" i="10"/>
  <c r="P1438" i="10"/>
  <c r="P1439" i="10"/>
  <c r="P1440" i="10"/>
  <c r="P1441" i="10"/>
  <c r="P1442" i="10"/>
  <c r="P1443" i="10"/>
  <c r="P1444" i="10"/>
  <c r="P1445" i="10"/>
  <c r="P1446" i="10"/>
  <c r="P1447" i="10"/>
  <c r="P1448" i="10"/>
  <c r="P1449" i="10"/>
  <c r="P1450" i="10"/>
  <c r="P1451" i="10"/>
  <c r="P1452" i="10"/>
  <c r="P1453" i="10"/>
  <c r="P1454" i="10"/>
  <c r="P1455" i="10"/>
  <c r="P1456" i="10"/>
  <c r="P1457" i="10"/>
  <c r="P1458" i="10"/>
  <c r="P1459" i="10"/>
  <c r="P1460" i="10"/>
  <c r="P1461" i="10"/>
  <c r="P1462" i="10"/>
  <c r="P1463" i="10"/>
  <c r="P1464" i="10"/>
  <c r="P1465" i="10"/>
  <c r="P1466" i="10"/>
  <c r="P1467" i="10"/>
  <c r="P1468" i="10"/>
  <c r="P1469" i="10"/>
  <c r="P1470" i="10"/>
  <c r="P1471" i="10"/>
  <c r="P1472" i="10"/>
  <c r="P1473" i="10"/>
  <c r="P1474" i="10"/>
  <c r="P1475" i="10"/>
  <c r="P1476" i="10"/>
  <c r="P1477" i="10"/>
  <c r="P1478" i="10"/>
  <c r="P1479" i="10"/>
  <c r="P1480" i="10"/>
  <c r="P1481" i="10"/>
  <c r="P1482" i="10"/>
  <c r="P1483" i="10"/>
  <c r="P1484" i="10"/>
  <c r="P1485" i="10"/>
  <c r="P1486" i="10"/>
  <c r="P1487" i="10"/>
  <c r="P1488" i="10"/>
  <c r="P1489" i="10"/>
  <c r="P1490" i="10"/>
  <c r="P1491" i="10"/>
  <c r="P1492" i="10"/>
  <c r="P1493" i="10"/>
  <c r="P1494" i="10"/>
  <c r="P1495" i="10"/>
  <c r="P1496" i="10"/>
  <c r="P1497" i="10"/>
  <c r="P1498" i="10"/>
  <c r="P1499" i="10"/>
  <c r="P1500" i="10"/>
  <c r="P1501" i="10"/>
  <c r="P1502" i="10"/>
  <c r="P1503" i="10"/>
  <c r="P1504" i="10"/>
  <c r="P1505" i="10"/>
  <c r="P1506" i="10"/>
  <c r="P1507" i="10"/>
  <c r="P1508" i="10"/>
  <c r="P1509" i="10"/>
  <c r="P1510" i="10"/>
  <c r="P1511" i="10"/>
  <c r="P1512" i="10"/>
  <c r="P1513" i="10"/>
  <c r="P1514" i="10"/>
  <c r="P1515" i="10"/>
  <c r="P1516" i="10"/>
  <c r="P1517" i="10"/>
  <c r="P1518" i="10"/>
  <c r="P1519" i="10"/>
  <c r="P1520" i="10"/>
  <c r="P1521" i="10"/>
  <c r="P1522" i="10"/>
  <c r="P1523" i="10"/>
  <c r="P1524" i="10"/>
  <c r="P1525" i="10"/>
  <c r="P1526" i="10"/>
  <c r="P1527" i="10"/>
  <c r="P1528" i="10"/>
  <c r="P1529" i="10"/>
  <c r="P1530" i="10"/>
  <c r="P1531" i="10"/>
  <c r="P1532" i="10"/>
  <c r="P1533" i="10"/>
  <c r="P1534" i="10"/>
  <c r="P1535" i="10"/>
  <c r="P1536" i="10"/>
  <c r="P1537" i="10"/>
  <c r="P1538" i="10"/>
  <c r="P1539" i="10"/>
  <c r="P1540" i="10"/>
  <c r="P1541" i="10"/>
  <c r="P1542" i="10"/>
  <c r="P1543" i="10"/>
  <c r="P1544" i="10"/>
  <c r="P1545" i="10"/>
  <c r="P1546" i="10"/>
  <c r="P1547" i="10"/>
  <c r="P1548" i="10"/>
  <c r="P1549" i="10"/>
  <c r="P1550" i="10"/>
  <c r="P1551" i="10"/>
  <c r="P1552" i="10"/>
  <c r="P1553" i="10"/>
  <c r="P1554" i="10"/>
  <c r="P1555" i="10"/>
  <c r="P1556" i="10"/>
  <c r="P1557" i="10"/>
  <c r="P1558" i="10"/>
  <c r="P1559" i="10"/>
  <c r="P1560" i="10"/>
  <c r="P1561" i="10"/>
  <c r="P1562" i="10"/>
  <c r="P1563" i="10"/>
  <c r="P1564" i="10"/>
  <c r="P1565" i="10"/>
  <c r="P1566" i="10"/>
  <c r="P1567" i="10"/>
  <c r="P1568" i="10"/>
  <c r="P1569" i="10"/>
  <c r="P1570" i="10"/>
  <c r="P1571" i="10"/>
  <c r="P1572" i="10"/>
  <c r="P1573" i="10"/>
  <c r="P1574" i="10"/>
  <c r="P1575" i="10"/>
  <c r="P1576" i="10"/>
  <c r="P1577" i="10"/>
  <c r="P1578" i="10"/>
  <c r="P1579" i="10"/>
  <c r="P1580" i="10"/>
  <c r="P1581" i="10"/>
  <c r="P1582" i="10"/>
  <c r="P1583" i="10"/>
  <c r="P1584" i="10"/>
  <c r="P1585" i="10"/>
  <c r="P1586" i="10"/>
  <c r="P1587" i="10"/>
  <c r="P1588" i="10"/>
  <c r="P1589" i="10"/>
  <c r="P1590" i="10"/>
  <c r="P1591" i="10"/>
  <c r="P1592" i="10"/>
  <c r="P1593" i="10"/>
  <c r="P1594" i="10"/>
  <c r="P1595" i="10"/>
  <c r="P1596" i="10"/>
  <c r="P1597" i="10"/>
  <c r="P1598" i="10"/>
  <c r="P1599" i="10"/>
  <c r="P1600" i="10"/>
  <c r="P1601" i="10"/>
  <c r="P1602" i="10"/>
  <c r="P1603" i="10"/>
  <c r="P1604" i="10"/>
  <c r="P1605" i="10"/>
  <c r="P1606" i="10"/>
  <c r="P1607" i="10"/>
  <c r="P1608" i="10"/>
  <c r="P1609" i="10"/>
  <c r="P1610" i="10"/>
  <c r="P1611" i="10"/>
  <c r="P1612" i="10"/>
  <c r="P1613" i="10"/>
  <c r="P1614" i="10"/>
  <c r="P1615" i="10"/>
  <c r="P1616" i="10"/>
  <c r="P1617" i="10"/>
  <c r="P1618" i="10"/>
  <c r="P1619" i="10"/>
  <c r="P1620" i="10"/>
  <c r="P1621" i="10"/>
  <c r="P1622" i="10"/>
  <c r="P1623" i="10"/>
  <c r="P1624" i="10"/>
  <c r="P1625" i="10"/>
  <c r="P1626" i="10"/>
  <c r="P1627" i="10"/>
  <c r="P1628" i="10"/>
  <c r="P1629" i="10"/>
  <c r="P1630" i="10"/>
  <c r="P1631" i="10"/>
  <c r="P1632" i="10"/>
  <c r="P1633" i="10"/>
  <c r="P1634" i="10"/>
  <c r="P1635" i="10"/>
  <c r="P1636" i="10"/>
  <c r="P1637" i="10"/>
  <c r="P1638" i="10"/>
  <c r="P1639" i="10"/>
  <c r="P1640" i="10"/>
  <c r="P1641" i="10"/>
  <c r="P1642" i="10"/>
  <c r="P1643" i="10"/>
  <c r="P1644" i="10"/>
  <c r="P1645" i="10"/>
  <c r="P1646" i="10"/>
  <c r="P1647" i="10"/>
  <c r="P1648" i="10"/>
  <c r="P1649" i="10"/>
  <c r="P1650" i="10"/>
  <c r="P1651" i="10"/>
  <c r="P1652" i="10"/>
  <c r="P1653" i="10"/>
  <c r="P1654" i="10"/>
  <c r="P1655" i="10"/>
  <c r="P1656" i="10"/>
  <c r="P1657" i="10"/>
  <c r="P1658" i="10"/>
  <c r="P1659" i="10"/>
  <c r="P1660" i="10"/>
  <c r="P1661" i="10"/>
  <c r="P1662" i="10"/>
  <c r="P1663" i="10"/>
  <c r="P1664" i="10"/>
  <c r="P1665" i="10"/>
  <c r="P1666" i="10"/>
  <c r="P1667" i="10"/>
  <c r="P1668" i="10"/>
  <c r="P1669" i="10"/>
  <c r="P1670" i="10"/>
  <c r="P1671" i="10"/>
  <c r="P1672" i="10"/>
  <c r="P1673" i="10"/>
  <c r="P1674" i="10"/>
  <c r="P1675" i="10"/>
  <c r="P1676" i="10"/>
  <c r="P1677" i="10"/>
  <c r="P1678" i="10"/>
  <c r="P1679" i="10"/>
  <c r="P1680" i="10"/>
  <c r="P1681" i="10"/>
  <c r="P1682" i="10"/>
  <c r="P1683" i="10"/>
  <c r="P1684" i="10"/>
  <c r="P1685" i="10"/>
  <c r="P1686" i="10"/>
  <c r="P1687" i="10"/>
  <c r="P1688" i="10"/>
  <c r="P1689" i="10"/>
  <c r="N9" i="10"/>
  <c r="O9" i="10" s="1"/>
  <c r="N10" i="10"/>
  <c r="O10" i="10" s="1"/>
  <c r="N11" i="10"/>
  <c r="O11" i="10" s="1"/>
  <c r="N12" i="10"/>
  <c r="O12" i="10" s="1"/>
  <c r="N13" i="10"/>
  <c r="O13" i="10" s="1"/>
  <c r="N14" i="10"/>
  <c r="O14" i="10" s="1"/>
  <c r="N15" i="10"/>
  <c r="O15" i="10" s="1"/>
  <c r="N16" i="10"/>
  <c r="O16" i="10" s="1"/>
  <c r="N17" i="10"/>
  <c r="O17" i="10" s="1"/>
  <c r="N18" i="10"/>
  <c r="O18" i="10" s="1"/>
  <c r="N19" i="10"/>
  <c r="O19" i="10" s="1"/>
  <c r="N20" i="10"/>
  <c r="O20" i="10" s="1"/>
  <c r="N21" i="10"/>
  <c r="O21" i="10" s="1"/>
  <c r="N22" i="10"/>
  <c r="O22" i="10" s="1"/>
  <c r="N23" i="10"/>
  <c r="O23" i="10" s="1"/>
  <c r="N24" i="10"/>
  <c r="O24" i="10" s="1"/>
  <c r="N25" i="10"/>
  <c r="O25" i="10" s="1"/>
  <c r="N26" i="10"/>
  <c r="O26" i="10" s="1"/>
  <c r="N27" i="10"/>
  <c r="O27" i="10" s="1"/>
  <c r="N28" i="10"/>
  <c r="O28" i="10" s="1"/>
  <c r="N29" i="10"/>
  <c r="O29" i="10" s="1"/>
  <c r="N30" i="10"/>
  <c r="O30" i="10" s="1"/>
  <c r="N31" i="10"/>
  <c r="O31" i="10" s="1"/>
  <c r="N32" i="10"/>
  <c r="O32" i="10" s="1"/>
  <c r="N33" i="10"/>
  <c r="O33" i="10" s="1"/>
  <c r="N34" i="10"/>
  <c r="O34" i="10" s="1"/>
  <c r="N35" i="10"/>
  <c r="O35" i="10" s="1"/>
  <c r="N36" i="10"/>
  <c r="O36" i="10" s="1"/>
  <c r="N37" i="10"/>
  <c r="O37" i="10" s="1"/>
  <c r="N38" i="10"/>
  <c r="O38" i="10" s="1"/>
  <c r="N39" i="10"/>
  <c r="O39" i="10" s="1"/>
  <c r="N40" i="10"/>
  <c r="O40" i="10" s="1"/>
  <c r="N41" i="10"/>
  <c r="O41" i="10" s="1"/>
  <c r="N43" i="10"/>
  <c r="O43" i="10" s="1"/>
  <c r="N44" i="10"/>
  <c r="O44" i="10" s="1"/>
  <c r="N45" i="10"/>
  <c r="O45" i="10" s="1"/>
  <c r="N47" i="10"/>
  <c r="O47" i="10" s="1"/>
  <c r="N48" i="10"/>
  <c r="O48" i="10" s="1"/>
  <c r="N49" i="10"/>
  <c r="O49" i="10" s="1"/>
  <c r="N50" i="10"/>
  <c r="O50" i="10" s="1"/>
  <c r="N51" i="10"/>
  <c r="O51" i="10" s="1"/>
  <c r="N52" i="10"/>
  <c r="O52" i="10" s="1"/>
  <c r="N53" i="10"/>
  <c r="O53" i="10" s="1"/>
  <c r="N54" i="10"/>
  <c r="O54" i="10" s="1"/>
  <c r="N55" i="10"/>
  <c r="O55" i="10" s="1"/>
  <c r="N56" i="10"/>
  <c r="O56" i="10" s="1"/>
  <c r="N58" i="10"/>
  <c r="O58" i="10" s="1"/>
  <c r="N59" i="10"/>
  <c r="O59" i="10" s="1"/>
  <c r="N61" i="10"/>
  <c r="O61" i="10" s="1"/>
  <c r="N62" i="10"/>
  <c r="O62" i="10" s="1"/>
  <c r="N63" i="10"/>
  <c r="O63" i="10" s="1"/>
  <c r="N64" i="10"/>
  <c r="O64" i="10" s="1"/>
  <c r="N65" i="10"/>
  <c r="O65" i="10" s="1"/>
  <c r="N66" i="10"/>
  <c r="O66" i="10" s="1"/>
  <c r="N67" i="10"/>
  <c r="O67" i="10" s="1"/>
  <c r="N69" i="10"/>
  <c r="O69" i="10" s="1"/>
  <c r="N70" i="10"/>
  <c r="O70" i="10" s="1"/>
  <c r="N71" i="10"/>
  <c r="O71" i="10" s="1"/>
  <c r="N73" i="10"/>
  <c r="O73" i="10" s="1"/>
  <c r="N74" i="10"/>
  <c r="O74" i="10" s="1"/>
  <c r="N75" i="10"/>
  <c r="O75" i="10" s="1"/>
  <c r="N76" i="10"/>
  <c r="O76" i="10" s="1"/>
  <c r="N77" i="10"/>
  <c r="O77" i="10" s="1"/>
  <c r="N78" i="10"/>
  <c r="O78" i="10" s="1"/>
  <c r="N79" i="10"/>
  <c r="O79" i="10" s="1"/>
  <c r="N80" i="10"/>
  <c r="O80" i="10" s="1"/>
  <c r="N81" i="10"/>
  <c r="O81" i="10" s="1"/>
  <c r="N82" i="10"/>
  <c r="O82" i="10" s="1"/>
  <c r="N83" i="10"/>
  <c r="O83" i="10" s="1"/>
  <c r="N84" i="10"/>
  <c r="O84" i="10" s="1"/>
  <c r="N85" i="10"/>
  <c r="O85" i="10" s="1"/>
  <c r="N86" i="10"/>
  <c r="O86" i="10" s="1"/>
  <c r="N87" i="10"/>
  <c r="O87" i="10" s="1"/>
  <c r="N88" i="10"/>
  <c r="O88" i="10" s="1"/>
  <c r="N89" i="10"/>
  <c r="O89" i="10" s="1"/>
  <c r="N90" i="10"/>
  <c r="O90" i="10" s="1"/>
  <c r="N91" i="10"/>
  <c r="O91" i="10" s="1"/>
  <c r="N92" i="10"/>
  <c r="O92" i="10" s="1"/>
  <c r="N93" i="10"/>
  <c r="O93" i="10" s="1"/>
  <c r="N94" i="10"/>
  <c r="O94" i="10" s="1"/>
  <c r="N95" i="10"/>
  <c r="O95" i="10" s="1"/>
  <c r="N96" i="10"/>
  <c r="O96" i="10" s="1"/>
  <c r="N97" i="10"/>
  <c r="O97" i="10" s="1"/>
  <c r="N98" i="10"/>
  <c r="O98" i="10" s="1"/>
  <c r="N99" i="10"/>
  <c r="O99" i="10" s="1"/>
  <c r="N100" i="10"/>
  <c r="O100" i="10" s="1"/>
  <c r="N101" i="10"/>
  <c r="O101" i="10" s="1"/>
  <c r="N102" i="10"/>
  <c r="O102" i="10" s="1"/>
  <c r="N103" i="10"/>
  <c r="O103" i="10" s="1"/>
  <c r="N104" i="10"/>
  <c r="O104" i="10" s="1"/>
  <c r="N105" i="10"/>
  <c r="O105" i="10" s="1"/>
  <c r="N106" i="10"/>
  <c r="O106" i="10" s="1"/>
  <c r="N107" i="10"/>
  <c r="O107" i="10" s="1"/>
  <c r="N108" i="10"/>
  <c r="O108" i="10" s="1"/>
  <c r="N109" i="10"/>
  <c r="O109" i="10" s="1"/>
  <c r="N110" i="10"/>
  <c r="O110" i="10" s="1"/>
  <c r="N111" i="10"/>
  <c r="O111" i="10" s="1"/>
  <c r="N112" i="10"/>
  <c r="O112" i="10" s="1"/>
  <c r="N113" i="10"/>
  <c r="O113" i="10" s="1"/>
  <c r="N114" i="10"/>
  <c r="O114" i="10" s="1"/>
  <c r="N115" i="10"/>
  <c r="O115" i="10" s="1"/>
  <c r="N116" i="10"/>
  <c r="O116" i="10" s="1"/>
  <c r="N117" i="10"/>
  <c r="O117" i="10" s="1"/>
  <c r="N118" i="10"/>
  <c r="O118" i="10" s="1"/>
  <c r="N119" i="10"/>
  <c r="O119" i="10" s="1"/>
  <c r="N120" i="10"/>
  <c r="O120" i="10" s="1"/>
  <c r="N121" i="10"/>
  <c r="O121" i="10" s="1"/>
  <c r="N122" i="10"/>
  <c r="O122" i="10" s="1"/>
  <c r="N123" i="10"/>
  <c r="O123" i="10" s="1"/>
  <c r="N124" i="10"/>
  <c r="O124" i="10" s="1"/>
  <c r="N125" i="10"/>
  <c r="O125" i="10" s="1"/>
  <c r="N126" i="10"/>
  <c r="O126" i="10" s="1"/>
  <c r="N127" i="10"/>
  <c r="O127" i="10" s="1"/>
  <c r="N128" i="10"/>
  <c r="O128" i="10" s="1"/>
  <c r="N129" i="10"/>
  <c r="O129" i="10" s="1"/>
  <c r="N130" i="10"/>
  <c r="O130" i="10" s="1"/>
  <c r="N131" i="10"/>
  <c r="O131" i="10" s="1"/>
  <c r="N132" i="10"/>
  <c r="O132" i="10" s="1"/>
  <c r="N133" i="10"/>
  <c r="O133" i="10" s="1"/>
  <c r="N134" i="10"/>
  <c r="O134" i="10" s="1"/>
  <c r="N135" i="10"/>
  <c r="O135" i="10" s="1"/>
  <c r="N136" i="10"/>
  <c r="O136" i="10" s="1"/>
  <c r="N137" i="10"/>
  <c r="O137" i="10" s="1"/>
  <c r="N138" i="10"/>
  <c r="O138" i="10" s="1"/>
  <c r="N139" i="10"/>
  <c r="O139" i="10" s="1"/>
  <c r="N140" i="10"/>
  <c r="O140" i="10" s="1"/>
  <c r="N141" i="10"/>
  <c r="O141" i="10" s="1"/>
  <c r="N142" i="10"/>
  <c r="O142" i="10" s="1"/>
  <c r="N143" i="10"/>
  <c r="O143" i="10" s="1"/>
  <c r="N144" i="10"/>
  <c r="O144" i="10" s="1"/>
  <c r="N145" i="10"/>
  <c r="O145" i="10" s="1"/>
  <c r="N146" i="10"/>
  <c r="O146" i="10" s="1"/>
  <c r="N147" i="10"/>
  <c r="O147" i="10" s="1"/>
  <c r="N148" i="10"/>
  <c r="O148" i="10" s="1"/>
  <c r="N149" i="10"/>
  <c r="O149" i="10" s="1"/>
  <c r="N150" i="10"/>
  <c r="O150" i="10" s="1"/>
  <c r="N151" i="10"/>
  <c r="N152" i="10"/>
  <c r="O152" i="10" s="1"/>
  <c r="N153" i="10"/>
  <c r="O153" i="10" s="1"/>
  <c r="N154" i="10"/>
  <c r="O154" i="10" s="1"/>
  <c r="N155" i="10"/>
  <c r="O155" i="10" s="1"/>
  <c r="N156" i="10"/>
  <c r="O156" i="10" s="1"/>
  <c r="N157" i="10"/>
  <c r="O157" i="10" s="1"/>
  <c r="N158" i="10"/>
  <c r="O158" i="10" s="1"/>
  <c r="N159" i="10"/>
  <c r="O159" i="10" s="1"/>
  <c r="N160" i="10"/>
  <c r="O160" i="10" s="1"/>
  <c r="N161" i="10"/>
  <c r="N162" i="10"/>
  <c r="O162" i="10" s="1"/>
  <c r="N163" i="10"/>
  <c r="O163" i="10" s="1"/>
  <c r="N164" i="10"/>
  <c r="O164" i="10" s="1"/>
  <c r="N165" i="10"/>
  <c r="N166" i="10"/>
  <c r="O166" i="10" s="1"/>
  <c r="N167" i="10"/>
  <c r="O167" i="10" s="1"/>
  <c r="N168" i="10"/>
  <c r="O168" i="10" s="1"/>
  <c r="N169" i="10"/>
  <c r="N170" i="10"/>
  <c r="O170" i="10" s="1"/>
  <c r="N171" i="10"/>
  <c r="O171" i="10" s="1"/>
  <c r="N172" i="10"/>
  <c r="O172" i="10" s="1"/>
  <c r="N173" i="10"/>
  <c r="N174" i="10"/>
  <c r="O174" i="10" s="1"/>
  <c r="N175" i="10"/>
  <c r="O175" i="10" s="1"/>
  <c r="N176" i="10"/>
  <c r="O176" i="10" s="1"/>
  <c r="N177" i="10"/>
  <c r="O177" i="10" s="1"/>
  <c r="N178" i="10"/>
  <c r="O178" i="10" s="1"/>
  <c r="N179" i="10"/>
  <c r="O179" i="10" s="1"/>
  <c r="N180" i="10"/>
  <c r="N181" i="10"/>
  <c r="O181" i="10" s="1"/>
  <c r="N182" i="10"/>
  <c r="O182" i="10" s="1"/>
  <c r="N183" i="10"/>
  <c r="O183" i="10" s="1"/>
  <c r="N184" i="10"/>
  <c r="N185" i="10"/>
  <c r="O185" i="10" s="1"/>
  <c r="N186" i="10"/>
  <c r="O186" i="10" s="1"/>
  <c r="N187" i="10"/>
  <c r="O187" i="10" s="1"/>
  <c r="N188" i="10"/>
  <c r="O188" i="10" s="1"/>
  <c r="N189" i="10"/>
  <c r="O189" i="10" s="1"/>
  <c r="N190" i="10"/>
  <c r="O190" i="10" s="1"/>
  <c r="N191" i="10"/>
  <c r="N192" i="10"/>
  <c r="O192" i="10" s="1"/>
  <c r="N193" i="10"/>
  <c r="O193" i="10" s="1"/>
  <c r="N194" i="10"/>
  <c r="O194" i="10" s="1"/>
  <c r="N195" i="10"/>
  <c r="O195" i="10" s="1"/>
  <c r="N196" i="10"/>
  <c r="N197" i="10"/>
  <c r="O197" i="10" s="1"/>
  <c r="N198" i="10"/>
  <c r="O198" i="10" s="1"/>
  <c r="N199" i="10"/>
  <c r="O199" i="10" s="1"/>
  <c r="N200" i="10"/>
  <c r="O200" i="10" s="1"/>
  <c r="N201" i="10"/>
  <c r="N202" i="10"/>
  <c r="O202" i="10" s="1"/>
  <c r="N203" i="10"/>
  <c r="O203" i="10" s="1"/>
  <c r="N204" i="10"/>
  <c r="O204" i="10" s="1"/>
  <c r="N205" i="10"/>
  <c r="O205" i="10" s="1"/>
  <c r="N206" i="10"/>
  <c r="N207" i="10"/>
  <c r="O207" i="10" s="1"/>
  <c r="N208" i="10"/>
  <c r="O208" i="10" s="1"/>
  <c r="N209" i="10"/>
  <c r="O209" i="10" s="1"/>
  <c r="N210" i="10"/>
  <c r="O210" i="10" s="1"/>
  <c r="N211" i="10"/>
  <c r="O211" i="10" s="1"/>
  <c r="N212" i="10"/>
  <c r="O212" i="10" s="1"/>
  <c r="N213" i="10"/>
  <c r="O213" i="10" s="1"/>
  <c r="N214" i="10"/>
  <c r="N215" i="10"/>
  <c r="O215" i="10" s="1"/>
  <c r="N216" i="10"/>
  <c r="O216" i="10" s="1"/>
  <c r="N217" i="10"/>
  <c r="O217" i="10" s="1"/>
  <c r="N218" i="10"/>
  <c r="O218" i="10" s="1"/>
  <c r="N219" i="10"/>
  <c r="N220" i="10"/>
  <c r="O220" i="10" s="1"/>
  <c r="N221" i="10"/>
  <c r="O221" i="10" s="1"/>
  <c r="N222" i="10"/>
  <c r="O222" i="10" s="1"/>
  <c r="N223" i="10"/>
  <c r="O223" i="10" s="1"/>
  <c r="N224" i="10"/>
  <c r="N225" i="10"/>
  <c r="O225" i="10" s="1"/>
  <c r="N226" i="10"/>
  <c r="O226" i="10" s="1"/>
  <c r="N227" i="10"/>
  <c r="O227" i="10" s="1"/>
  <c r="N228" i="10"/>
  <c r="O228" i="10" s="1"/>
  <c r="N229" i="10"/>
  <c r="N230" i="10"/>
  <c r="O230" i="10" s="1"/>
  <c r="N231" i="10"/>
  <c r="O231" i="10" s="1"/>
  <c r="N232" i="10"/>
  <c r="O232" i="10" s="1"/>
  <c r="N233" i="10"/>
  <c r="O233" i="10" s="1"/>
  <c r="N234" i="10"/>
  <c r="N235" i="10"/>
  <c r="O235" i="10" s="1"/>
  <c r="N236" i="10"/>
  <c r="O236" i="10" s="1"/>
  <c r="N237" i="10"/>
  <c r="O237" i="10" s="1"/>
  <c r="N238" i="10"/>
  <c r="O238" i="10" s="1"/>
  <c r="N239" i="10"/>
  <c r="N240" i="10"/>
  <c r="O240" i="10" s="1"/>
  <c r="N241" i="10"/>
  <c r="O241" i="10" s="1"/>
  <c r="N242" i="10"/>
  <c r="N243" i="10"/>
  <c r="O243" i="10" s="1"/>
  <c r="N244" i="10"/>
  <c r="O244" i="10" s="1"/>
  <c r="N245" i="10"/>
  <c r="O245" i="10" s="1"/>
  <c r="N246" i="10"/>
  <c r="O246" i="10" s="1"/>
  <c r="N247" i="10"/>
  <c r="N248" i="10"/>
  <c r="O248" i="10" s="1"/>
  <c r="N249" i="10"/>
  <c r="N250" i="10"/>
  <c r="O250" i="10" s="1"/>
  <c r="N251" i="10"/>
  <c r="N252" i="10"/>
  <c r="O252" i="10" s="1"/>
  <c r="N253" i="10"/>
  <c r="O253" i="10" s="1"/>
  <c r="N254" i="10"/>
  <c r="O254" i="10" s="1"/>
  <c r="N255" i="10"/>
  <c r="O255" i="10" s="1"/>
  <c r="N256" i="10"/>
  <c r="O256" i="10" s="1"/>
  <c r="N257" i="10"/>
  <c r="O257" i="10" s="1"/>
  <c r="N258" i="10"/>
  <c r="O258" i="10" s="1"/>
  <c r="N259" i="10"/>
  <c r="O259" i="10" s="1"/>
  <c r="N260" i="10"/>
  <c r="O260" i="10" s="1"/>
  <c r="N261" i="10"/>
  <c r="N262" i="10"/>
  <c r="O262" i="10" s="1"/>
  <c r="N263" i="10"/>
  <c r="O263" i="10" s="1"/>
  <c r="N264" i="10"/>
  <c r="O264" i="10" s="1"/>
  <c r="N265" i="10"/>
  <c r="N266" i="10"/>
  <c r="O266" i="10" s="1"/>
  <c r="N267" i="10"/>
  <c r="N268" i="10"/>
  <c r="O268" i="10" s="1"/>
  <c r="N269" i="10"/>
  <c r="O269" i="10" s="1"/>
  <c r="N270" i="10"/>
  <c r="O270" i="10" s="1"/>
  <c r="N271" i="10"/>
  <c r="O271" i="10" s="1"/>
  <c r="N272" i="10"/>
  <c r="N273" i="10"/>
  <c r="O273" i="10" s="1"/>
  <c r="N274" i="10"/>
  <c r="N275" i="10"/>
  <c r="O275" i="10" s="1"/>
  <c r="N276" i="10"/>
  <c r="N277" i="10"/>
  <c r="O277" i="10" s="1"/>
  <c r="N278" i="10"/>
  <c r="N279" i="10"/>
  <c r="O279" i="10" s="1"/>
  <c r="N280" i="10"/>
  <c r="N281" i="10"/>
  <c r="O281" i="10" s="1"/>
  <c r="N282" i="10"/>
  <c r="O282" i="10" s="1"/>
  <c r="N283" i="10"/>
  <c r="O283" i="10" s="1"/>
  <c r="N284" i="10"/>
  <c r="O284" i="10" s="1"/>
  <c r="N285" i="10"/>
  <c r="O285" i="10" s="1"/>
  <c r="N286" i="10"/>
  <c r="O286" i="10" s="1"/>
  <c r="N287" i="10"/>
  <c r="O287" i="10" s="1"/>
  <c r="N288" i="10"/>
  <c r="O288" i="10" s="1"/>
  <c r="N289" i="10"/>
  <c r="O289" i="10" s="1"/>
  <c r="N290" i="10"/>
  <c r="O290" i="10" s="1"/>
  <c r="N291" i="10"/>
  <c r="O291" i="10" s="1"/>
  <c r="N292" i="10"/>
  <c r="O292" i="10" s="1"/>
  <c r="N293" i="10"/>
  <c r="O293" i="10" s="1"/>
  <c r="N294" i="10"/>
  <c r="O294" i="10" s="1"/>
  <c r="N295" i="10"/>
  <c r="O295" i="10" s="1"/>
  <c r="N296" i="10"/>
  <c r="O296" i="10" s="1"/>
  <c r="N297" i="10"/>
  <c r="O297" i="10" s="1"/>
  <c r="N298" i="10"/>
  <c r="O298" i="10" s="1"/>
  <c r="N299" i="10"/>
  <c r="O299" i="10" s="1"/>
  <c r="N300" i="10"/>
  <c r="O300" i="10" s="1"/>
  <c r="N301" i="10"/>
  <c r="O301" i="10" s="1"/>
  <c r="N302" i="10"/>
  <c r="O302" i="10" s="1"/>
  <c r="N303" i="10"/>
  <c r="O303" i="10" s="1"/>
  <c r="N304" i="10"/>
  <c r="O304" i="10" s="1"/>
  <c r="N305" i="10"/>
  <c r="O305" i="10" s="1"/>
  <c r="N306" i="10"/>
  <c r="O306" i="10" s="1"/>
  <c r="N307" i="10"/>
  <c r="O307" i="10" s="1"/>
  <c r="N308" i="10"/>
  <c r="O308" i="10" s="1"/>
  <c r="N309" i="10"/>
  <c r="O309" i="10" s="1"/>
  <c r="N310" i="10"/>
  <c r="O310" i="10" s="1"/>
  <c r="N311" i="10"/>
  <c r="O311" i="10" s="1"/>
  <c r="N312" i="10"/>
  <c r="O312" i="10" s="1"/>
  <c r="N313" i="10"/>
  <c r="O313" i="10" s="1"/>
  <c r="N314" i="10"/>
  <c r="O314" i="10" s="1"/>
  <c r="N315" i="10"/>
  <c r="O315" i="10" s="1"/>
  <c r="N316" i="10"/>
  <c r="O316" i="10" s="1"/>
  <c r="N317" i="10"/>
  <c r="O317" i="10" s="1"/>
  <c r="N318" i="10"/>
  <c r="O318" i="10" s="1"/>
  <c r="N319" i="10"/>
  <c r="O319" i="10" s="1"/>
  <c r="N320" i="10"/>
  <c r="O320" i="10" s="1"/>
  <c r="N321" i="10"/>
  <c r="O321" i="10" s="1"/>
  <c r="N322" i="10"/>
  <c r="O322" i="10" s="1"/>
  <c r="N323" i="10"/>
  <c r="O323" i="10" s="1"/>
  <c r="N324" i="10"/>
  <c r="O324" i="10" s="1"/>
  <c r="N325" i="10"/>
  <c r="O325" i="10" s="1"/>
  <c r="N326" i="10"/>
  <c r="O326" i="10" s="1"/>
  <c r="N327" i="10"/>
  <c r="O327" i="10" s="1"/>
  <c r="N328" i="10"/>
  <c r="O328" i="10" s="1"/>
  <c r="N329" i="10"/>
  <c r="O329" i="10" s="1"/>
  <c r="N330" i="10"/>
  <c r="O330" i="10" s="1"/>
  <c r="N331" i="10"/>
  <c r="O331" i="10" s="1"/>
  <c r="N332" i="10"/>
  <c r="O332" i="10" s="1"/>
  <c r="N333" i="10"/>
  <c r="O333" i="10" s="1"/>
  <c r="N334" i="10"/>
  <c r="O334" i="10" s="1"/>
  <c r="N335" i="10"/>
  <c r="O335" i="10" s="1"/>
  <c r="N336" i="10"/>
  <c r="O336" i="10" s="1"/>
  <c r="N337" i="10"/>
  <c r="O337" i="10" s="1"/>
  <c r="N338" i="10"/>
  <c r="O338" i="10" s="1"/>
  <c r="N339" i="10"/>
  <c r="O339" i="10" s="1"/>
  <c r="N340" i="10"/>
  <c r="N341" i="10"/>
  <c r="O341" i="10" s="1"/>
  <c r="N342" i="10"/>
  <c r="O342" i="10" s="1"/>
  <c r="N343" i="10"/>
  <c r="O343" i="10" s="1"/>
  <c r="N344" i="10"/>
  <c r="O344" i="10" s="1"/>
  <c r="N345" i="10"/>
  <c r="O345" i="10" s="1"/>
  <c r="N346" i="10"/>
  <c r="O346" i="10" s="1"/>
  <c r="N347" i="10"/>
  <c r="O347" i="10" s="1"/>
  <c r="N348" i="10"/>
  <c r="O348" i="10" s="1"/>
  <c r="N349" i="10"/>
  <c r="O349" i="10" s="1"/>
  <c r="N350" i="10"/>
  <c r="O350" i="10" s="1"/>
  <c r="N351" i="10"/>
  <c r="O351" i="10" s="1"/>
  <c r="N352" i="10"/>
  <c r="O352" i="10" s="1"/>
  <c r="N353" i="10"/>
  <c r="O353" i="10" s="1"/>
  <c r="N354" i="10"/>
  <c r="N355" i="10"/>
  <c r="O355" i="10" s="1"/>
  <c r="N356" i="10"/>
  <c r="O356" i="10" s="1"/>
  <c r="N357" i="10"/>
  <c r="O357" i="10" s="1"/>
  <c r="N358" i="10"/>
  <c r="O358" i="10" s="1"/>
  <c r="N359" i="10"/>
  <c r="O359" i="10" s="1"/>
  <c r="N360" i="10"/>
  <c r="N361" i="10"/>
  <c r="O361" i="10" s="1"/>
  <c r="N362" i="10"/>
  <c r="O362" i="10" s="1"/>
  <c r="N363" i="10"/>
  <c r="O363" i="10" s="1"/>
  <c r="N364" i="10"/>
  <c r="O364" i="10" s="1"/>
  <c r="N365" i="10"/>
  <c r="O365" i="10" s="1"/>
  <c r="N366" i="10"/>
  <c r="O366" i="10" s="1"/>
  <c r="N367" i="10"/>
  <c r="O367" i="10" s="1"/>
  <c r="N368" i="10"/>
  <c r="O368" i="10" s="1"/>
  <c r="N369" i="10"/>
  <c r="O369" i="10" s="1"/>
  <c r="N370" i="10"/>
  <c r="O370" i="10" s="1"/>
  <c r="N371" i="10"/>
  <c r="O371" i="10" s="1"/>
  <c r="N372" i="10"/>
  <c r="O372" i="10" s="1"/>
  <c r="N373" i="10"/>
  <c r="O373" i="10" s="1"/>
  <c r="N374" i="10"/>
  <c r="O374" i="10" s="1"/>
  <c r="N375" i="10"/>
  <c r="O375" i="10" s="1"/>
  <c r="N376" i="10"/>
  <c r="O376" i="10" s="1"/>
  <c r="N377" i="10"/>
  <c r="O377" i="10" s="1"/>
  <c r="N378" i="10"/>
  <c r="O378" i="10" s="1"/>
  <c r="N379" i="10"/>
  <c r="O379" i="10" s="1"/>
  <c r="N380" i="10"/>
  <c r="O380" i="10" s="1"/>
  <c r="N381" i="10"/>
  <c r="O381" i="10" s="1"/>
  <c r="N382" i="10"/>
  <c r="O382" i="10" s="1"/>
  <c r="N383" i="10"/>
  <c r="O383" i="10" s="1"/>
  <c r="N384" i="10"/>
  <c r="O384" i="10" s="1"/>
  <c r="N385" i="10"/>
  <c r="O385" i="10" s="1"/>
  <c r="N386" i="10"/>
  <c r="O386" i="10" s="1"/>
  <c r="N387" i="10"/>
  <c r="O387" i="10" s="1"/>
  <c r="N388" i="10"/>
  <c r="O388" i="10" s="1"/>
  <c r="N389" i="10"/>
  <c r="O389" i="10" s="1"/>
  <c r="N390" i="10"/>
  <c r="O390" i="10" s="1"/>
  <c r="N391" i="10"/>
  <c r="O391" i="10" s="1"/>
  <c r="N392" i="10"/>
  <c r="O392" i="10" s="1"/>
  <c r="N393" i="10"/>
  <c r="O393" i="10" s="1"/>
  <c r="N394" i="10"/>
  <c r="O394" i="10" s="1"/>
  <c r="N395" i="10"/>
  <c r="O395" i="10" s="1"/>
  <c r="N396" i="10"/>
  <c r="O396" i="10" s="1"/>
  <c r="N397" i="10"/>
  <c r="O397" i="10" s="1"/>
  <c r="N398" i="10"/>
  <c r="O398" i="10" s="1"/>
  <c r="N399" i="10"/>
  <c r="O399" i="10" s="1"/>
  <c r="N400" i="10"/>
  <c r="N401" i="10"/>
  <c r="O401" i="10" s="1"/>
  <c r="N402" i="10"/>
  <c r="O402" i="10" s="1"/>
  <c r="N403" i="10"/>
  <c r="O403" i="10" s="1"/>
  <c r="N404" i="10"/>
  <c r="O404" i="10" s="1"/>
  <c r="N405" i="10"/>
  <c r="O405" i="10" s="1"/>
  <c r="N406" i="10"/>
  <c r="O406" i="10" s="1"/>
  <c r="N407" i="10"/>
  <c r="O407" i="10" s="1"/>
  <c r="N408" i="10"/>
  <c r="O408" i="10" s="1"/>
  <c r="N409" i="10"/>
  <c r="N410" i="10"/>
  <c r="O410" i="10" s="1"/>
  <c r="N411" i="10"/>
  <c r="O411" i="10" s="1"/>
  <c r="N412" i="10"/>
  <c r="O412" i="10" s="1"/>
  <c r="N413" i="10"/>
  <c r="O413" i="10" s="1"/>
  <c r="N414" i="10"/>
  <c r="O414" i="10" s="1"/>
  <c r="N415" i="10"/>
  <c r="O415" i="10" s="1"/>
  <c r="N416" i="10"/>
  <c r="O416" i="10" s="1"/>
  <c r="N417" i="10"/>
  <c r="O417" i="10" s="1"/>
  <c r="N418" i="10"/>
  <c r="O418" i="10" s="1"/>
  <c r="N419" i="10"/>
  <c r="O419" i="10" s="1"/>
  <c r="N420" i="10"/>
  <c r="O420" i="10" s="1"/>
  <c r="N421" i="10"/>
  <c r="O421" i="10" s="1"/>
  <c r="N422" i="10"/>
  <c r="O422" i="10" s="1"/>
  <c r="N423" i="10"/>
  <c r="O423" i="10" s="1"/>
  <c r="N424" i="10"/>
  <c r="O424" i="10" s="1"/>
  <c r="N425" i="10"/>
  <c r="O425" i="10" s="1"/>
  <c r="N426" i="10"/>
  <c r="O426" i="10" s="1"/>
  <c r="N427" i="10"/>
  <c r="O427" i="10" s="1"/>
  <c r="N428" i="10"/>
  <c r="O428" i="10" s="1"/>
  <c r="N429" i="10"/>
  <c r="O429" i="10" s="1"/>
  <c r="N430" i="10"/>
  <c r="O430" i="10" s="1"/>
  <c r="N431" i="10"/>
  <c r="N432" i="10"/>
  <c r="O432" i="10" s="1"/>
  <c r="N433" i="10"/>
  <c r="O433" i="10" s="1"/>
  <c r="N434" i="10"/>
  <c r="O434" i="10" s="1"/>
  <c r="N435" i="10"/>
  <c r="N436" i="10"/>
  <c r="O436" i="10" s="1"/>
  <c r="N437" i="10"/>
  <c r="O437" i="10" s="1"/>
  <c r="N438" i="10"/>
  <c r="N439" i="10"/>
  <c r="O439" i="10" s="1"/>
  <c r="N440" i="10"/>
  <c r="O440" i="10" s="1"/>
  <c r="N441" i="10"/>
  <c r="O441" i="10" s="1"/>
  <c r="N442" i="10"/>
  <c r="O442" i="10" s="1"/>
  <c r="N443" i="10"/>
  <c r="O443" i="10" s="1"/>
  <c r="N444" i="10"/>
  <c r="O444" i="10" s="1"/>
  <c r="N445" i="10"/>
  <c r="O445" i="10" s="1"/>
  <c r="N446" i="10"/>
  <c r="O446" i="10" s="1"/>
  <c r="N447" i="10"/>
  <c r="N448" i="10"/>
  <c r="O448" i="10" s="1"/>
  <c r="N449" i="10"/>
  <c r="O449" i="10" s="1"/>
  <c r="N450" i="10"/>
  <c r="O450" i="10" s="1"/>
  <c r="N451" i="10"/>
  <c r="N452" i="10"/>
  <c r="O452" i="10" s="1"/>
  <c r="N453" i="10"/>
  <c r="O453" i="10" s="1"/>
  <c r="N454" i="10"/>
  <c r="O454" i="10" s="1"/>
  <c r="N455" i="10"/>
  <c r="O455" i="10" s="1"/>
  <c r="N456" i="10"/>
  <c r="N457" i="10"/>
  <c r="O457" i="10" s="1"/>
  <c r="N458" i="10"/>
  <c r="O458" i="10" s="1"/>
  <c r="N459" i="10"/>
  <c r="O459" i="10" s="1"/>
  <c r="N460" i="10"/>
  <c r="N461" i="10"/>
  <c r="O461" i="10" s="1"/>
  <c r="N462" i="10"/>
  <c r="O462" i="10" s="1"/>
  <c r="N463" i="10"/>
  <c r="N464" i="10"/>
  <c r="O464" i="10" s="1"/>
  <c r="N465" i="10"/>
  <c r="O465" i="10" s="1"/>
  <c r="N466" i="10"/>
  <c r="O466" i="10" s="1"/>
  <c r="N467" i="10"/>
  <c r="O467" i="10" s="1"/>
  <c r="N468" i="10"/>
  <c r="O468" i="10" s="1"/>
  <c r="N469" i="10"/>
  <c r="N470" i="10"/>
  <c r="O470" i="10" s="1"/>
  <c r="N471" i="10"/>
  <c r="O471" i="10" s="1"/>
  <c r="N472" i="10"/>
  <c r="O472" i="10" s="1"/>
  <c r="N473" i="10"/>
  <c r="N474" i="10"/>
  <c r="O474" i="10" s="1"/>
  <c r="N475" i="10"/>
  <c r="O475" i="10" s="1"/>
  <c r="N476" i="10"/>
  <c r="O476" i="10" s="1"/>
  <c r="N477" i="10"/>
  <c r="N478" i="10"/>
  <c r="O478" i="10" s="1"/>
  <c r="N479" i="10"/>
  <c r="O479" i="10" s="1"/>
  <c r="N480" i="10"/>
  <c r="O480" i="10" s="1"/>
  <c r="N481" i="10"/>
  <c r="N482" i="10"/>
  <c r="O482" i="10" s="1"/>
  <c r="N483" i="10"/>
  <c r="N484" i="10"/>
  <c r="N485" i="10"/>
  <c r="O485" i="10" s="1"/>
  <c r="N486" i="10"/>
  <c r="O486" i="10" s="1"/>
  <c r="N487" i="10"/>
  <c r="O487" i="10" s="1"/>
  <c r="N488" i="10"/>
  <c r="O488" i="10" s="1"/>
  <c r="N489" i="10"/>
  <c r="N490" i="10"/>
  <c r="O490" i="10" s="1"/>
  <c r="N491" i="10"/>
  <c r="O491" i="10" s="1"/>
  <c r="N492" i="10"/>
  <c r="O492" i="10" s="1"/>
  <c r="N493" i="10"/>
  <c r="O493" i="10" s="1"/>
  <c r="N494" i="10"/>
  <c r="O494" i="10" s="1"/>
  <c r="N495" i="10"/>
  <c r="O495" i="10" s="1"/>
  <c r="N496" i="10"/>
  <c r="O496" i="10" s="1"/>
  <c r="N497" i="10"/>
  <c r="O497" i="10" s="1"/>
  <c r="N498" i="10"/>
  <c r="O498" i="10" s="1"/>
  <c r="N499" i="10"/>
  <c r="O499" i="10" s="1"/>
  <c r="N500" i="10"/>
  <c r="O500" i="10" s="1"/>
  <c r="N501" i="10"/>
  <c r="O501" i="10" s="1"/>
  <c r="N502" i="10"/>
  <c r="O502" i="10" s="1"/>
  <c r="N503" i="10"/>
  <c r="O503" i="10" s="1"/>
  <c r="N504" i="10"/>
  <c r="O504" i="10" s="1"/>
  <c r="N505" i="10"/>
  <c r="O505" i="10" s="1"/>
  <c r="N506" i="10"/>
  <c r="N507" i="10"/>
  <c r="O507" i="10" s="1"/>
  <c r="N508" i="10"/>
  <c r="O508" i="10" s="1"/>
  <c r="N509" i="10"/>
  <c r="O509" i="10" s="1"/>
  <c r="N510" i="10"/>
  <c r="O510" i="10" s="1"/>
  <c r="N511" i="10"/>
  <c r="O511" i="10" s="1"/>
  <c r="N512" i="10"/>
  <c r="O512" i="10" s="1"/>
  <c r="N513" i="10"/>
  <c r="O513" i="10" s="1"/>
  <c r="N514" i="10"/>
  <c r="O514" i="10" s="1"/>
  <c r="N515" i="10"/>
  <c r="O515" i="10" s="1"/>
  <c r="N516" i="10"/>
  <c r="O516" i="10" s="1"/>
  <c r="N517" i="10"/>
  <c r="O517" i="10" s="1"/>
  <c r="N518" i="10"/>
  <c r="O518" i="10" s="1"/>
  <c r="N519" i="10"/>
  <c r="O519" i="10" s="1"/>
  <c r="N520" i="10"/>
  <c r="O520" i="10" s="1"/>
  <c r="N521" i="10"/>
  <c r="O521" i="10" s="1"/>
  <c r="N522" i="10"/>
  <c r="O522" i="10" s="1"/>
  <c r="N523" i="10"/>
  <c r="O523" i="10" s="1"/>
  <c r="N524" i="10"/>
  <c r="O524" i="10" s="1"/>
  <c r="N525" i="10"/>
  <c r="O525" i="10" s="1"/>
  <c r="N526" i="10"/>
  <c r="O526" i="10" s="1"/>
  <c r="N527" i="10"/>
  <c r="O527" i="10" s="1"/>
  <c r="N528" i="10"/>
  <c r="O528" i="10" s="1"/>
  <c r="N529" i="10"/>
  <c r="O529" i="10" s="1"/>
  <c r="N530" i="10"/>
  <c r="O530" i="10" s="1"/>
  <c r="N531" i="10"/>
  <c r="O531" i="10" s="1"/>
  <c r="N532" i="10"/>
  <c r="O532" i="10" s="1"/>
  <c r="N533" i="10"/>
  <c r="O533" i="10" s="1"/>
  <c r="N534" i="10"/>
  <c r="O534" i="10" s="1"/>
  <c r="N535" i="10"/>
  <c r="N536" i="10"/>
  <c r="O536" i="10" s="1"/>
  <c r="N537" i="10"/>
  <c r="O537" i="10" s="1"/>
  <c r="N538" i="10"/>
  <c r="O538" i="10" s="1"/>
  <c r="N539" i="10"/>
  <c r="O539" i="10" s="1"/>
  <c r="N540" i="10"/>
  <c r="O540" i="10" s="1"/>
  <c r="N541" i="10"/>
  <c r="O541" i="10" s="1"/>
  <c r="N542" i="10"/>
  <c r="O542" i="10" s="1"/>
  <c r="N543" i="10"/>
  <c r="O543" i="10" s="1"/>
  <c r="N544" i="10"/>
  <c r="O544" i="10" s="1"/>
  <c r="N545" i="10"/>
  <c r="O545" i="10" s="1"/>
  <c r="N546" i="10"/>
  <c r="O546" i="10" s="1"/>
  <c r="N547" i="10"/>
  <c r="O547" i="10" s="1"/>
  <c r="N548" i="10"/>
  <c r="O548" i="10" s="1"/>
  <c r="N549" i="10"/>
  <c r="O549" i="10" s="1"/>
  <c r="N550" i="10"/>
  <c r="O550" i="10" s="1"/>
  <c r="N551" i="10"/>
  <c r="N552" i="10"/>
  <c r="O552" i="10" s="1"/>
  <c r="N553" i="10"/>
  <c r="O553" i="10" s="1"/>
  <c r="N554" i="10"/>
  <c r="O554" i="10" s="1"/>
  <c r="N555" i="10"/>
  <c r="O555" i="10" s="1"/>
  <c r="N556" i="10"/>
  <c r="O556" i="10" s="1"/>
  <c r="N557" i="10"/>
  <c r="O557" i="10" s="1"/>
  <c r="N558" i="10"/>
  <c r="O558" i="10" s="1"/>
  <c r="N559" i="10"/>
  <c r="O559" i="10" s="1"/>
  <c r="N560" i="10"/>
  <c r="O560" i="10" s="1"/>
  <c r="N561" i="10"/>
  <c r="O561" i="10" s="1"/>
  <c r="N562" i="10"/>
  <c r="O562" i="10" s="1"/>
  <c r="N563" i="10"/>
  <c r="O563" i="10" s="1"/>
  <c r="N564" i="10"/>
  <c r="O564" i="10" s="1"/>
  <c r="N565" i="10"/>
  <c r="O565" i="10" s="1"/>
  <c r="N566" i="10"/>
  <c r="O566" i="10" s="1"/>
  <c r="N567" i="10"/>
  <c r="O567" i="10" s="1"/>
  <c r="N568" i="10"/>
  <c r="O568" i="10" s="1"/>
  <c r="N569" i="10"/>
  <c r="O569" i="10" s="1"/>
  <c r="N570" i="10"/>
  <c r="O570" i="10" s="1"/>
  <c r="N571" i="10"/>
  <c r="O571" i="10" s="1"/>
  <c r="N572" i="10"/>
  <c r="O572" i="10" s="1"/>
  <c r="N573" i="10"/>
  <c r="O573" i="10" s="1"/>
  <c r="N574" i="10"/>
  <c r="O574" i="10" s="1"/>
  <c r="N575" i="10"/>
  <c r="O575" i="10" s="1"/>
  <c r="N576" i="10"/>
  <c r="O576" i="10" s="1"/>
  <c r="N577" i="10"/>
  <c r="O577" i="10" s="1"/>
  <c r="N578" i="10"/>
  <c r="O578" i="10" s="1"/>
  <c r="N579" i="10"/>
  <c r="O579" i="10" s="1"/>
  <c r="N580" i="10"/>
  <c r="O580" i="10" s="1"/>
  <c r="N581" i="10"/>
  <c r="O581" i="10" s="1"/>
  <c r="N582" i="10"/>
  <c r="O582" i="10" s="1"/>
  <c r="N583" i="10"/>
  <c r="N584" i="10"/>
  <c r="N585" i="10"/>
  <c r="N586" i="10"/>
  <c r="O586" i="10" s="1"/>
  <c r="N587" i="10"/>
  <c r="O587" i="10" s="1"/>
  <c r="N588" i="10"/>
  <c r="O588" i="10" s="1"/>
  <c r="N589" i="10"/>
  <c r="O589" i="10" s="1"/>
  <c r="N590" i="10"/>
  <c r="O590" i="10" s="1"/>
  <c r="N591" i="10"/>
  <c r="O591" i="10" s="1"/>
  <c r="N592" i="10"/>
  <c r="O592" i="10" s="1"/>
  <c r="N593" i="10"/>
  <c r="O593" i="10" s="1"/>
  <c r="N594" i="10"/>
  <c r="O594" i="10" s="1"/>
  <c r="N595" i="10"/>
  <c r="O595" i="10" s="1"/>
  <c r="N596" i="10"/>
  <c r="O596" i="10" s="1"/>
  <c r="N597" i="10"/>
  <c r="O597" i="10" s="1"/>
  <c r="N598" i="10"/>
  <c r="N599" i="10"/>
  <c r="O599" i="10" s="1"/>
  <c r="N600" i="10"/>
  <c r="O600" i="10" s="1"/>
  <c r="N601" i="10"/>
  <c r="O601" i="10" s="1"/>
  <c r="N602" i="10"/>
  <c r="O602" i="10" s="1"/>
  <c r="N603" i="10"/>
  <c r="O603" i="10" s="1"/>
  <c r="N604" i="10"/>
  <c r="O604" i="10" s="1"/>
  <c r="N605" i="10"/>
  <c r="O605" i="10" s="1"/>
  <c r="N606" i="10"/>
  <c r="O606" i="10" s="1"/>
  <c r="N607" i="10"/>
  <c r="O607" i="10" s="1"/>
  <c r="N608" i="10"/>
  <c r="O608" i="10" s="1"/>
  <c r="N609" i="10"/>
  <c r="O609" i="10" s="1"/>
  <c r="N610" i="10"/>
  <c r="O610" i="10" s="1"/>
  <c r="N611" i="10"/>
  <c r="O611" i="10" s="1"/>
  <c r="N612" i="10"/>
  <c r="O612" i="10" s="1"/>
  <c r="N613" i="10"/>
  <c r="O613" i="10" s="1"/>
  <c r="N614" i="10"/>
  <c r="O614" i="10" s="1"/>
  <c r="N615" i="10"/>
  <c r="O615" i="10" s="1"/>
  <c r="N616" i="10"/>
  <c r="O616" i="10" s="1"/>
  <c r="N617" i="10"/>
  <c r="O617" i="10" s="1"/>
  <c r="N618" i="10"/>
  <c r="O618" i="10" s="1"/>
  <c r="N619" i="10"/>
  <c r="O619" i="10" s="1"/>
  <c r="N620" i="10"/>
  <c r="O620" i="10" s="1"/>
  <c r="N621" i="10"/>
  <c r="O621" i="10" s="1"/>
  <c r="N623" i="10"/>
  <c r="O623" i="10" s="1"/>
  <c r="N624" i="10"/>
  <c r="O624" i="10" s="1"/>
  <c r="N625" i="10"/>
  <c r="O625" i="10" s="1"/>
  <c r="N626" i="10"/>
  <c r="O626" i="10" s="1"/>
  <c r="N627" i="10"/>
  <c r="O627" i="10" s="1"/>
  <c r="N628" i="10"/>
  <c r="O628" i="10" s="1"/>
  <c r="N629" i="10"/>
  <c r="O629" i="10" s="1"/>
  <c r="N630" i="10"/>
  <c r="O630" i="10" s="1"/>
  <c r="N631" i="10"/>
  <c r="O631" i="10" s="1"/>
  <c r="N632" i="10"/>
  <c r="O632" i="10" s="1"/>
  <c r="N633" i="10"/>
  <c r="O633" i="10" s="1"/>
  <c r="N634" i="10"/>
  <c r="O634" i="10" s="1"/>
  <c r="N635" i="10"/>
  <c r="O635" i="10" s="1"/>
  <c r="N636" i="10"/>
  <c r="O636" i="10" s="1"/>
  <c r="N637" i="10"/>
  <c r="O637" i="10" s="1"/>
  <c r="N638" i="10"/>
  <c r="O638" i="10" s="1"/>
  <c r="N639" i="10"/>
  <c r="N640" i="10"/>
  <c r="N641" i="10"/>
  <c r="N642" i="10"/>
  <c r="N643" i="10"/>
  <c r="N644" i="10"/>
  <c r="O644" i="10" s="1"/>
  <c r="N645" i="10"/>
  <c r="O645" i="10" s="1"/>
  <c r="N646" i="10"/>
  <c r="O646" i="10" s="1"/>
  <c r="N647" i="10"/>
  <c r="O647" i="10" s="1"/>
  <c r="N648" i="10"/>
  <c r="O648" i="10" s="1"/>
  <c r="N649" i="10"/>
  <c r="O649" i="10" s="1"/>
  <c r="N650" i="10"/>
  <c r="N651" i="10"/>
  <c r="O651" i="10" s="1"/>
  <c r="N652" i="10"/>
  <c r="O652" i="10" s="1"/>
  <c r="N653" i="10"/>
  <c r="O653" i="10" s="1"/>
  <c r="N654" i="10"/>
  <c r="O654" i="10" s="1"/>
  <c r="N655" i="10"/>
  <c r="O655" i="10" s="1"/>
  <c r="N656" i="10"/>
  <c r="O656" i="10" s="1"/>
  <c r="N657" i="10"/>
  <c r="O657" i="10" s="1"/>
  <c r="N658" i="10"/>
  <c r="O658" i="10" s="1"/>
  <c r="N659" i="10"/>
  <c r="O659" i="10" s="1"/>
  <c r="N660" i="10"/>
  <c r="O660" i="10" s="1"/>
  <c r="N661" i="10"/>
  <c r="O661" i="10" s="1"/>
  <c r="N662" i="10"/>
  <c r="N663" i="10"/>
  <c r="N664" i="10"/>
  <c r="O664" i="10" s="1"/>
  <c r="N665" i="10"/>
  <c r="N666" i="10"/>
  <c r="O666" i="10" s="1"/>
  <c r="N667" i="10"/>
  <c r="O667" i="10" s="1"/>
  <c r="N668" i="10"/>
  <c r="O668" i="10" s="1"/>
  <c r="N669" i="10"/>
  <c r="O669" i="10" s="1"/>
  <c r="N670" i="10"/>
  <c r="O670" i="10" s="1"/>
  <c r="N671" i="10"/>
  <c r="O671" i="10" s="1"/>
  <c r="N672" i="10"/>
  <c r="O672" i="10" s="1"/>
  <c r="N673" i="10"/>
  <c r="O673" i="10" s="1"/>
  <c r="N674" i="10"/>
  <c r="O674" i="10" s="1"/>
  <c r="N675" i="10"/>
  <c r="O675" i="10" s="1"/>
  <c r="N676" i="10"/>
  <c r="O676" i="10" s="1"/>
  <c r="N677" i="10"/>
  <c r="O677" i="10" s="1"/>
  <c r="N678" i="10"/>
  <c r="O678" i="10" s="1"/>
  <c r="N679" i="10"/>
  <c r="O679" i="10" s="1"/>
  <c r="N680" i="10"/>
  <c r="O680" i="10" s="1"/>
  <c r="N681" i="10"/>
  <c r="O681" i="10" s="1"/>
  <c r="N682" i="10"/>
  <c r="O682" i="10" s="1"/>
  <c r="N683" i="10"/>
  <c r="O683" i="10" s="1"/>
  <c r="N684" i="10"/>
  <c r="O684" i="10" s="1"/>
  <c r="N685" i="10"/>
  <c r="O685" i="10" s="1"/>
  <c r="N686" i="10"/>
  <c r="O686" i="10" s="1"/>
  <c r="N687" i="10"/>
  <c r="O687" i="10" s="1"/>
  <c r="N688" i="10"/>
  <c r="O688" i="10" s="1"/>
  <c r="N689" i="10"/>
  <c r="O689" i="10" s="1"/>
  <c r="N690" i="10"/>
  <c r="N691" i="10"/>
  <c r="O691" i="10" s="1"/>
  <c r="N692" i="10"/>
  <c r="O692" i="10" s="1"/>
  <c r="N693" i="10"/>
  <c r="O693" i="10" s="1"/>
  <c r="N694" i="10"/>
  <c r="O694" i="10" s="1"/>
  <c r="N695" i="10"/>
  <c r="O695" i="10" s="1"/>
  <c r="N696" i="10"/>
  <c r="O696" i="10" s="1"/>
  <c r="N697" i="10"/>
  <c r="O697" i="10" s="1"/>
  <c r="N698" i="10"/>
  <c r="O698" i="10" s="1"/>
  <c r="N699" i="10"/>
  <c r="O699" i="10" s="1"/>
  <c r="N701" i="10"/>
  <c r="O701" i="10" s="1"/>
  <c r="N702" i="10"/>
  <c r="N703" i="10"/>
  <c r="N704" i="10"/>
  <c r="N705" i="10"/>
  <c r="N706" i="10"/>
  <c r="N707" i="10"/>
  <c r="N708" i="10"/>
  <c r="N709" i="10"/>
  <c r="N710" i="10"/>
  <c r="N711" i="10"/>
  <c r="N712" i="10"/>
  <c r="N713" i="10"/>
  <c r="N714" i="10"/>
  <c r="N715" i="10"/>
  <c r="N716" i="10"/>
  <c r="N717" i="10"/>
  <c r="N718" i="10"/>
  <c r="N719" i="10"/>
  <c r="N720" i="10"/>
  <c r="N721" i="10"/>
  <c r="N722" i="10"/>
  <c r="N723" i="10"/>
  <c r="N724" i="10"/>
  <c r="N725" i="10"/>
  <c r="N726" i="10"/>
  <c r="N727" i="10"/>
  <c r="N728" i="10"/>
  <c r="N729" i="10"/>
  <c r="N730" i="10"/>
  <c r="N731" i="10"/>
  <c r="N732" i="10"/>
  <c r="N733" i="10"/>
  <c r="N734" i="10"/>
  <c r="N735" i="10"/>
  <c r="N736" i="10"/>
  <c r="N737" i="10"/>
  <c r="N738" i="10"/>
  <c r="N739" i="10"/>
  <c r="N740" i="10"/>
  <c r="N741" i="10"/>
  <c r="N742" i="10"/>
  <c r="N743" i="10"/>
  <c r="N744" i="10"/>
  <c r="N745" i="10"/>
  <c r="N746" i="10"/>
  <c r="N747" i="10"/>
  <c r="N748" i="10"/>
  <c r="N749" i="10"/>
  <c r="N750" i="10"/>
  <c r="N751" i="10"/>
  <c r="N752" i="10"/>
  <c r="N753" i="10"/>
  <c r="N754" i="10"/>
  <c r="N755" i="10"/>
  <c r="N756" i="10"/>
  <c r="N757" i="10"/>
  <c r="N758" i="10"/>
  <c r="N759" i="10"/>
  <c r="N760" i="10"/>
  <c r="N761" i="10"/>
  <c r="N762" i="10"/>
  <c r="N763" i="10"/>
  <c r="N764" i="10"/>
  <c r="N765" i="10"/>
  <c r="N766" i="10"/>
  <c r="N767" i="10"/>
  <c r="N768" i="10"/>
  <c r="N769" i="10"/>
  <c r="N770" i="10"/>
  <c r="N771" i="10"/>
  <c r="N772" i="10"/>
  <c r="N773" i="10"/>
  <c r="N774" i="10"/>
  <c r="N775" i="10"/>
  <c r="N776" i="10"/>
  <c r="N777" i="10"/>
  <c r="N778" i="10"/>
  <c r="N779" i="10"/>
  <c r="N780" i="10"/>
  <c r="N781" i="10"/>
  <c r="N782" i="10"/>
  <c r="N783" i="10"/>
  <c r="N784" i="10"/>
  <c r="N785" i="10"/>
  <c r="N786" i="10"/>
  <c r="N787" i="10"/>
  <c r="N788" i="10"/>
  <c r="N789" i="10"/>
  <c r="N790" i="10"/>
  <c r="N791" i="10"/>
  <c r="N792" i="10"/>
  <c r="N793" i="10"/>
  <c r="N794" i="10"/>
  <c r="N795" i="10"/>
  <c r="N796" i="10"/>
  <c r="N797" i="10"/>
  <c r="N798" i="10"/>
  <c r="N799" i="10"/>
  <c r="N800" i="10"/>
  <c r="N801" i="10"/>
  <c r="N802" i="10"/>
  <c r="N803" i="10"/>
  <c r="N804" i="10"/>
  <c r="N805" i="10"/>
  <c r="N806" i="10"/>
  <c r="N807" i="10"/>
  <c r="N808" i="10"/>
  <c r="N809" i="10"/>
  <c r="N810" i="10"/>
  <c r="N811" i="10"/>
  <c r="N812" i="10"/>
  <c r="N813" i="10"/>
  <c r="N814" i="10"/>
  <c r="N815" i="10"/>
  <c r="N816" i="10"/>
  <c r="N817" i="10"/>
  <c r="N818" i="10"/>
  <c r="N819" i="10"/>
  <c r="N820" i="10"/>
  <c r="N821" i="10"/>
  <c r="N822" i="10"/>
  <c r="N823" i="10"/>
  <c r="N824" i="10"/>
  <c r="N825" i="10"/>
  <c r="N826" i="10"/>
  <c r="N827" i="10"/>
  <c r="N828" i="10"/>
  <c r="N829" i="10"/>
  <c r="N830" i="10"/>
  <c r="N831" i="10"/>
  <c r="N832" i="10"/>
  <c r="N833" i="10"/>
  <c r="N834" i="10"/>
  <c r="N835" i="10"/>
  <c r="N836" i="10"/>
  <c r="N837" i="10"/>
  <c r="N838" i="10"/>
  <c r="N839" i="10"/>
  <c r="N840" i="10"/>
  <c r="N841" i="10"/>
  <c r="N842" i="10"/>
  <c r="N843" i="10"/>
  <c r="N844" i="10"/>
  <c r="N845" i="10"/>
  <c r="N846" i="10"/>
  <c r="N847" i="10"/>
  <c r="N848" i="10"/>
  <c r="N849" i="10"/>
  <c r="N850" i="10"/>
  <c r="N851" i="10"/>
  <c r="N852" i="10"/>
  <c r="N853" i="10"/>
  <c r="N854" i="10"/>
  <c r="N855" i="10"/>
  <c r="N856" i="10"/>
  <c r="N857" i="10"/>
  <c r="N858" i="10"/>
  <c r="N859" i="10"/>
  <c r="N860" i="10"/>
  <c r="N861" i="10"/>
  <c r="N862" i="10"/>
  <c r="N863" i="10"/>
  <c r="N864" i="10"/>
  <c r="N865" i="10"/>
  <c r="N866" i="10"/>
  <c r="N867" i="10"/>
  <c r="N868" i="10"/>
  <c r="N869" i="10"/>
  <c r="N870" i="10"/>
  <c r="N871" i="10"/>
  <c r="N872" i="10"/>
  <c r="N873" i="10"/>
  <c r="N874" i="10"/>
  <c r="N875" i="10"/>
  <c r="N876" i="10"/>
  <c r="N877" i="10"/>
  <c r="N878" i="10"/>
  <c r="N879" i="10"/>
  <c r="N880" i="10"/>
  <c r="N881" i="10"/>
  <c r="N882" i="10"/>
  <c r="N883" i="10"/>
  <c r="N884" i="10"/>
  <c r="N885" i="10"/>
  <c r="N886" i="10"/>
  <c r="N887" i="10"/>
  <c r="N888" i="10"/>
  <c r="N889" i="10"/>
  <c r="N890" i="10"/>
  <c r="N891" i="10"/>
  <c r="N892" i="10"/>
  <c r="N893" i="10"/>
  <c r="N894" i="10"/>
  <c r="N895" i="10"/>
  <c r="N896" i="10"/>
  <c r="N897" i="10"/>
  <c r="N898" i="10"/>
  <c r="N899" i="10"/>
  <c r="N900" i="10"/>
  <c r="N901" i="10"/>
  <c r="N902" i="10"/>
  <c r="N903" i="10"/>
  <c r="N904" i="10"/>
  <c r="N905" i="10"/>
  <c r="N906" i="10"/>
  <c r="N907" i="10"/>
  <c r="N908" i="10"/>
  <c r="N909" i="10"/>
  <c r="N910" i="10"/>
  <c r="N911" i="10"/>
  <c r="N912" i="10"/>
  <c r="N913" i="10"/>
  <c r="N914" i="10"/>
  <c r="N915" i="10"/>
  <c r="N916" i="10"/>
  <c r="N917" i="10"/>
  <c r="N918" i="10"/>
  <c r="N919" i="10"/>
  <c r="N920" i="10"/>
  <c r="N921" i="10"/>
  <c r="N922" i="10"/>
  <c r="N923" i="10"/>
  <c r="N924" i="10"/>
  <c r="N925" i="10"/>
  <c r="N926" i="10"/>
  <c r="N927" i="10"/>
  <c r="N928" i="10"/>
  <c r="N929" i="10"/>
  <c r="N930" i="10"/>
  <c r="N931" i="10"/>
  <c r="N932" i="10"/>
  <c r="N933" i="10"/>
  <c r="N934" i="10"/>
  <c r="N935" i="10"/>
  <c r="N936" i="10"/>
  <c r="N937" i="10"/>
  <c r="N938" i="10"/>
  <c r="N939" i="10"/>
  <c r="N940" i="10"/>
  <c r="N941" i="10"/>
  <c r="N942" i="10"/>
  <c r="N943" i="10"/>
  <c r="N944" i="10"/>
  <c r="N945" i="10"/>
  <c r="N946" i="10"/>
  <c r="N947" i="10"/>
  <c r="N948" i="10"/>
  <c r="N949" i="10"/>
  <c r="N950" i="10"/>
  <c r="N951" i="10"/>
  <c r="N952" i="10"/>
  <c r="N953" i="10"/>
  <c r="N954" i="10"/>
  <c r="N955" i="10"/>
  <c r="N956" i="10"/>
  <c r="N957" i="10"/>
  <c r="N958" i="10"/>
  <c r="N959" i="10"/>
  <c r="N960" i="10"/>
  <c r="N961" i="10"/>
  <c r="N962" i="10"/>
  <c r="N963" i="10"/>
  <c r="N964" i="10"/>
  <c r="N965" i="10"/>
  <c r="N966" i="10"/>
  <c r="N967" i="10"/>
  <c r="N968" i="10"/>
  <c r="N969" i="10"/>
  <c r="N970" i="10"/>
  <c r="N971" i="10"/>
  <c r="N972" i="10"/>
  <c r="N973" i="10"/>
  <c r="N974" i="10"/>
  <c r="N975" i="10"/>
  <c r="N976" i="10"/>
  <c r="N977" i="10"/>
  <c r="N978" i="10"/>
  <c r="N979" i="10"/>
  <c r="N980" i="10"/>
  <c r="N981" i="10"/>
  <c r="N982" i="10"/>
  <c r="N983" i="10"/>
  <c r="N984" i="10"/>
  <c r="N985" i="10"/>
  <c r="N986" i="10"/>
  <c r="N987" i="10"/>
  <c r="N988" i="10"/>
  <c r="N989" i="10"/>
  <c r="N990" i="10"/>
  <c r="N991" i="10"/>
  <c r="N992" i="10"/>
  <c r="N993" i="10"/>
  <c r="N994" i="10"/>
  <c r="N995" i="10"/>
  <c r="N996" i="10"/>
  <c r="N997" i="10"/>
  <c r="N998" i="10"/>
  <c r="N999" i="10"/>
  <c r="N1000" i="10"/>
  <c r="N1001" i="10"/>
  <c r="N1002" i="10"/>
  <c r="N1003" i="10"/>
  <c r="N1004" i="10"/>
  <c r="N1005" i="10"/>
  <c r="N1006" i="10"/>
  <c r="N1007" i="10"/>
  <c r="N1008" i="10"/>
  <c r="N1009" i="10"/>
  <c r="N1010" i="10"/>
  <c r="N1011" i="10"/>
  <c r="N1012" i="10"/>
  <c r="N1013" i="10"/>
  <c r="N1014" i="10"/>
  <c r="N1015" i="10"/>
  <c r="N1016" i="10"/>
  <c r="N1017" i="10"/>
  <c r="N1018" i="10"/>
  <c r="N1019" i="10"/>
  <c r="N1020" i="10"/>
  <c r="N1021" i="10"/>
  <c r="N1022" i="10"/>
  <c r="N1023" i="10"/>
  <c r="N1024" i="10"/>
  <c r="N1025" i="10"/>
  <c r="N1026" i="10"/>
  <c r="N1027" i="10"/>
  <c r="N1028" i="10"/>
  <c r="N1029" i="10"/>
  <c r="N1030" i="10"/>
  <c r="N1031" i="10"/>
  <c r="N1032" i="10"/>
  <c r="N1033" i="10"/>
  <c r="N1034" i="10"/>
  <c r="N1035" i="10"/>
  <c r="N1036" i="10"/>
  <c r="N1037" i="10"/>
  <c r="N1038" i="10"/>
  <c r="N1039" i="10"/>
  <c r="N1040" i="10"/>
  <c r="N1041" i="10"/>
  <c r="N1042" i="10"/>
  <c r="N1043" i="10"/>
  <c r="N1044" i="10"/>
  <c r="N1045" i="10"/>
  <c r="N1046" i="10"/>
  <c r="N1047" i="10"/>
  <c r="N1048" i="10"/>
  <c r="N1049" i="10"/>
  <c r="N1050" i="10"/>
  <c r="N1051" i="10"/>
  <c r="N1052" i="10"/>
  <c r="N1053" i="10"/>
  <c r="N1054" i="10"/>
  <c r="N1055" i="10"/>
  <c r="N1056" i="10"/>
  <c r="N1057" i="10"/>
  <c r="N1058" i="10"/>
  <c r="N1059" i="10"/>
  <c r="N1060" i="10"/>
  <c r="N1061" i="10"/>
  <c r="N1062" i="10"/>
  <c r="N1063" i="10"/>
  <c r="N1064" i="10"/>
  <c r="N1065" i="10"/>
  <c r="N1066" i="10"/>
  <c r="N1067" i="10"/>
  <c r="N1068" i="10"/>
  <c r="N1069" i="10"/>
  <c r="N1070" i="10"/>
  <c r="N1071" i="10"/>
  <c r="N1072" i="10"/>
  <c r="N1073" i="10"/>
  <c r="N1074" i="10"/>
  <c r="N1075" i="10"/>
  <c r="N1076" i="10"/>
  <c r="N1077" i="10"/>
  <c r="N1078" i="10"/>
  <c r="N1079" i="10"/>
  <c r="N1080" i="10"/>
  <c r="N1081" i="10"/>
  <c r="N1082" i="10"/>
  <c r="N1083" i="10"/>
  <c r="N1084" i="10"/>
  <c r="N1085" i="10"/>
  <c r="N1086" i="10"/>
  <c r="N1087" i="10"/>
  <c r="N1088" i="10"/>
  <c r="N1089" i="10"/>
  <c r="N1090" i="10"/>
  <c r="N1091" i="10"/>
  <c r="N1092" i="10"/>
  <c r="N1093" i="10"/>
  <c r="N1094" i="10"/>
  <c r="N1095" i="10"/>
  <c r="N1096" i="10"/>
  <c r="N1097" i="10"/>
  <c r="N1098" i="10"/>
  <c r="N1099" i="10"/>
  <c r="N1100" i="10"/>
  <c r="N1101" i="10"/>
  <c r="N1102" i="10"/>
  <c r="N1103" i="10"/>
  <c r="N1104" i="10"/>
  <c r="N1105" i="10"/>
  <c r="N1106" i="10"/>
  <c r="N1107" i="10"/>
  <c r="N1108" i="10"/>
  <c r="N1109" i="10"/>
  <c r="N1110" i="10"/>
  <c r="N1111" i="10"/>
  <c r="N1112" i="10"/>
  <c r="N1113" i="10"/>
  <c r="N1114" i="10"/>
  <c r="N1115" i="10"/>
  <c r="N1116" i="10"/>
  <c r="N1117" i="10"/>
  <c r="N1118" i="10"/>
  <c r="N1119" i="10"/>
  <c r="N1120" i="10"/>
  <c r="N1121" i="10"/>
  <c r="N1122" i="10"/>
  <c r="N1123" i="10"/>
  <c r="N1124" i="10"/>
  <c r="N1125" i="10"/>
  <c r="N1126" i="10"/>
  <c r="N1127" i="10"/>
  <c r="N1128" i="10"/>
  <c r="N1129" i="10"/>
  <c r="N1130" i="10"/>
  <c r="N1131" i="10"/>
  <c r="N1132" i="10"/>
  <c r="N1133" i="10"/>
  <c r="N1134" i="10"/>
  <c r="N1135" i="10"/>
  <c r="N1136" i="10"/>
  <c r="N1137" i="10"/>
  <c r="N1138" i="10"/>
  <c r="N1139" i="10"/>
  <c r="N1140" i="10"/>
  <c r="N1141" i="10"/>
  <c r="N1142" i="10"/>
  <c r="N1143" i="10"/>
  <c r="N1144" i="10"/>
  <c r="N1145" i="10"/>
  <c r="N1146" i="10"/>
  <c r="N1147" i="10"/>
  <c r="N1148" i="10"/>
  <c r="N1149" i="10"/>
  <c r="N1150" i="10"/>
  <c r="N1151" i="10"/>
  <c r="N1152" i="10"/>
  <c r="N1153" i="10"/>
  <c r="N1154" i="10"/>
  <c r="N1155" i="10"/>
  <c r="N1156" i="10"/>
  <c r="N1157" i="10"/>
  <c r="N1158" i="10"/>
  <c r="N1159" i="10"/>
  <c r="N1160" i="10"/>
  <c r="N1161" i="10"/>
  <c r="N1162" i="10"/>
  <c r="N1163" i="10"/>
  <c r="N1164" i="10"/>
  <c r="N1165" i="10"/>
  <c r="N1166" i="10"/>
  <c r="N1167" i="10"/>
  <c r="N1168" i="10"/>
  <c r="N1169" i="10"/>
  <c r="N1170" i="10"/>
  <c r="N1171" i="10"/>
  <c r="N1172" i="10"/>
  <c r="N1173" i="10"/>
  <c r="N1174" i="10"/>
  <c r="N1175" i="10"/>
  <c r="N1176" i="10"/>
  <c r="N1177" i="10"/>
  <c r="N1178" i="10"/>
  <c r="N1179" i="10"/>
  <c r="N1180" i="10"/>
  <c r="N1181" i="10"/>
  <c r="N1182" i="10"/>
  <c r="N1183" i="10"/>
  <c r="N1184" i="10"/>
  <c r="N1185" i="10"/>
  <c r="N1186" i="10"/>
  <c r="N1187" i="10"/>
  <c r="N1188" i="10"/>
  <c r="N1189" i="10"/>
  <c r="N1190" i="10"/>
  <c r="N1191" i="10"/>
  <c r="N1192" i="10"/>
  <c r="N1193" i="10"/>
  <c r="N1194" i="10"/>
  <c r="N1195" i="10"/>
  <c r="N1196" i="10"/>
  <c r="N1197" i="10"/>
  <c r="N1198" i="10"/>
  <c r="N1199" i="10"/>
  <c r="N1200" i="10"/>
  <c r="N1201" i="10"/>
  <c r="N1202" i="10"/>
  <c r="N1203" i="10"/>
  <c r="N1204" i="10"/>
  <c r="N1205" i="10"/>
  <c r="N1206" i="10"/>
  <c r="N1207" i="10"/>
  <c r="N1208" i="10"/>
  <c r="N1209" i="10"/>
  <c r="N1210" i="10"/>
  <c r="N1211" i="10"/>
  <c r="N1212" i="10"/>
  <c r="N1213" i="10"/>
  <c r="N1214" i="10"/>
  <c r="N1215" i="10"/>
  <c r="N1216" i="10"/>
  <c r="N1217" i="10"/>
  <c r="N1218" i="10"/>
  <c r="N1219" i="10"/>
  <c r="N1220" i="10"/>
  <c r="N1221" i="10"/>
  <c r="N1222" i="10"/>
  <c r="N1223" i="10"/>
  <c r="N1224" i="10"/>
  <c r="N1225" i="10"/>
  <c r="N1226" i="10"/>
  <c r="N1227" i="10"/>
  <c r="N1228" i="10"/>
  <c r="N1229" i="10"/>
  <c r="N1230" i="10"/>
  <c r="N1231" i="10"/>
  <c r="N1232" i="10"/>
  <c r="N1233" i="10"/>
  <c r="N1234" i="10"/>
  <c r="N1235" i="10"/>
  <c r="N1236" i="10"/>
  <c r="N1237" i="10"/>
  <c r="N1238" i="10"/>
  <c r="N1239" i="10"/>
  <c r="N1240" i="10"/>
  <c r="N1241" i="10"/>
  <c r="N1242" i="10"/>
  <c r="N1243" i="10"/>
  <c r="N1244" i="10"/>
  <c r="N1245" i="10"/>
  <c r="N1246" i="10"/>
  <c r="N1247" i="10"/>
  <c r="N1248" i="10"/>
  <c r="N1249" i="10"/>
  <c r="N1250" i="10"/>
  <c r="N1251" i="10"/>
  <c r="N1252" i="10"/>
  <c r="N1253" i="10"/>
  <c r="N1254" i="10"/>
  <c r="N1255" i="10"/>
  <c r="N1256" i="10"/>
  <c r="N1257" i="10"/>
  <c r="N1258" i="10"/>
  <c r="N1259" i="10"/>
  <c r="N1260" i="10"/>
  <c r="N1261" i="10"/>
  <c r="N1262" i="10"/>
  <c r="N1263" i="10"/>
  <c r="N1264" i="10"/>
  <c r="N1265" i="10"/>
  <c r="N1266" i="10"/>
  <c r="N1267" i="10"/>
  <c r="N1268" i="10"/>
  <c r="N1269" i="10"/>
  <c r="N1270" i="10"/>
  <c r="N1271" i="10"/>
  <c r="N1272" i="10"/>
  <c r="N1273" i="10"/>
  <c r="N1274" i="10"/>
  <c r="N1275" i="10"/>
  <c r="N1276" i="10"/>
  <c r="N1277" i="10"/>
  <c r="N1278" i="10"/>
  <c r="N1279" i="10"/>
  <c r="N1280" i="10"/>
  <c r="N1281" i="10"/>
  <c r="N1282" i="10"/>
  <c r="N1283" i="10"/>
  <c r="N1284" i="10"/>
  <c r="N1285" i="10"/>
  <c r="N1286" i="10"/>
  <c r="N1287" i="10"/>
  <c r="N1288" i="10"/>
  <c r="N1289" i="10"/>
  <c r="N1290" i="10"/>
  <c r="N1291" i="10"/>
  <c r="N1292" i="10"/>
  <c r="N1293" i="10"/>
  <c r="N1294" i="10"/>
  <c r="N1295" i="10"/>
  <c r="N1296" i="10"/>
  <c r="N1297" i="10"/>
  <c r="N1298" i="10"/>
  <c r="N1299" i="10"/>
  <c r="N1300" i="10"/>
  <c r="N1301" i="10"/>
  <c r="N1302" i="10"/>
  <c r="N1303" i="10"/>
  <c r="N1304" i="10"/>
  <c r="N1305" i="10"/>
  <c r="N1306" i="10"/>
  <c r="N1307" i="10"/>
  <c r="N1308" i="10"/>
  <c r="N1309" i="10"/>
  <c r="N1310" i="10"/>
  <c r="N1311" i="10"/>
  <c r="N1312" i="10"/>
  <c r="N1313" i="10"/>
  <c r="N1314" i="10"/>
  <c r="N1315" i="10"/>
  <c r="N1316" i="10"/>
  <c r="N1317" i="10"/>
  <c r="N1318" i="10"/>
  <c r="N1319" i="10"/>
  <c r="N1320" i="10"/>
  <c r="N1321" i="10"/>
  <c r="N1322" i="10"/>
  <c r="N1323" i="10"/>
  <c r="N1324" i="10"/>
  <c r="N1325" i="10"/>
  <c r="N1326" i="10"/>
  <c r="N1327" i="10"/>
  <c r="N1328" i="10"/>
  <c r="N1329" i="10"/>
  <c r="N1330" i="10"/>
  <c r="N1331" i="10"/>
  <c r="N1332" i="10"/>
  <c r="N1333" i="10"/>
  <c r="N1334" i="10"/>
  <c r="N1335" i="10"/>
  <c r="N1336" i="10"/>
  <c r="N1337" i="10"/>
  <c r="N1338" i="10"/>
  <c r="N1339" i="10"/>
  <c r="N1340" i="10"/>
  <c r="N1341" i="10"/>
  <c r="N1342" i="10"/>
  <c r="N1343" i="10"/>
  <c r="N1344" i="10"/>
  <c r="N1345" i="10"/>
  <c r="N1346" i="10"/>
  <c r="N1347" i="10"/>
  <c r="N1348" i="10"/>
  <c r="N1349" i="10"/>
  <c r="N1350" i="10"/>
  <c r="N1351" i="10"/>
  <c r="N1352" i="10"/>
  <c r="N1353" i="10"/>
  <c r="N1354" i="10"/>
  <c r="N1355" i="10"/>
  <c r="N1356" i="10"/>
  <c r="N1357" i="10"/>
  <c r="N1358" i="10"/>
  <c r="N1359" i="10"/>
  <c r="N1360" i="10"/>
  <c r="N1361" i="10"/>
  <c r="N1362" i="10"/>
  <c r="N1363" i="10"/>
  <c r="N1364" i="10"/>
  <c r="N1365" i="10"/>
  <c r="N1366" i="10"/>
  <c r="N1367" i="10"/>
  <c r="N1368" i="10"/>
  <c r="N1369" i="10"/>
  <c r="N1370" i="10"/>
  <c r="N1371" i="10"/>
  <c r="N1372" i="10"/>
  <c r="N1373" i="10"/>
  <c r="N1374" i="10"/>
  <c r="N1375" i="10"/>
  <c r="N1376" i="10"/>
  <c r="N1377" i="10"/>
  <c r="N1378" i="10"/>
  <c r="N1379" i="10"/>
  <c r="N1380" i="10"/>
  <c r="N1381" i="10"/>
  <c r="N1382" i="10"/>
  <c r="N1383" i="10"/>
  <c r="N1384" i="10"/>
  <c r="N1385" i="10"/>
  <c r="N1386" i="10"/>
  <c r="N1387" i="10"/>
  <c r="N1388" i="10"/>
  <c r="N1389" i="10"/>
  <c r="N1390" i="10"/>
  <c r="N1391" i="10"/>
  <c r="N1392" i="10"/>
  <c r="N1393" i="10"/>
  <c r="N1394" i="10"/>
  <c r="N1395" i="10"/>
  <c r="N1396" i="10"/>
  <c r="N1397" i="10"/>
  <c r="N1398" i="10"/>
  <c r="N1399" i="10"/>
  <c r="N1400" i="10"/>
  <c r="N1401" i="10"/>
  <c r="N1402" i="10"/>
  <c r="N1403" i="10"/>
  <c r="N1404" i="10"/>
  <c r="N1405" i="10"/>
  <c r="N1406" i="10"/>
  <c r="N1407" i="10"/>
  <c r="N1408" i="10"/>
  <c r="N1409" i="10"/>
  <c r="N1410" i="10"/>
  <c r="N1411" i="10"/>
  <c r="N1412" i="10"/>
  <c r="N1413" i="10"/>
  <c r="N1414" i="10"/>
  <c r="N1415" i="10"/>
  <c r="N1416" i="10"/>
  <c r="N1417" i="10"/>
  <c r="N1418" i="10"/>
  <c r="N1419" i="10"/>
  <c r="N1420" i="10"/>
  <c r="N1421" i="10"/>
  <c r="N1422" i="10"/>
  <c r="N1423" i="10"/>
  <c r="N1424" i="10"/>
  <c r="N1425" i="10"/>
  <c r="N1426" i="10"/>
  <c r="N1427" i="10"/>
  <c r="N1428" i="10"/>
  <c r="N1429" i="10"/>
  <c r="N1430" i="10"/>
  <c r="N1431" i="10"/>
  <c r="N1432" i="10"/>
  <c r="N1433" i="10"/>
  <c r="N1434" i="10"/>
  <c r="N1435" i="10"/>
  <c r="N1436" i="10"/>
  <c r="N1437" i="10"/>
  <c r="N1438" i="10"/>
  <c r="N1439" i="10"/>
  <c r="N1440" i="10"/>
  <c r="N1441" i="10"/>
  <c r="N1442" i="10"/>
  <c r="N1443" i="10"/>
  <c r="N1444" i="10"/>
  <c r="N1445" i="10"/>
  <c r="N1446" i="10"/>
  <c r="N1447" i="10"/>
  <c r="N1448" i="10"/>
  <c r="N1449" i="10"/>
  <c r="N1450" i="10"/>
  <c r="N1451" i="10"/>
  <c r="N1452" i="10"/>
  <c r="N1453" i="10"/>
  <c r="N1454" i="10"/>
  <c r="N1455" i="10"/>
  <c r="N1456" i="10"/>
  <c r="N1457" i="10"/>
  <c r="N1458" i="10"/>
  <c r="N1459" i="10"/>
  <c r="N1460" i="10"/>
  <c r="N1461" i="10"/>
  <c r="N1462" i="10"/>
  <c r="N1463" i="10"/>
  <c r="N1464" i="10"/>
  <c r="N1465" i="10"/>
  <c r="N1466" i="10"/>
  <c r="N1467" i="10"/>
  <c r="N1468" i="10"/>
  <c r="N1469" i="10"/>
  <c r="N1470" i="10"/>
  <c r="N1471" i="10"/>
  <c r="N1472" i="10"/>
  <c r="N1473" i="10"/>
  <c r="N1474" i="10"/>
  <c r="N1475" i="10"/>
  <c r="N1476" i="10"/>
  <c r="N1477" i="10"/>
  <c r="N1478" i="10"/>
  <c r="N1479" i="10"/>
  <c r="N1480" i="10"/>
  <c r="N1481" i="10"/>
  <c r="N1482" i="10"/>
  <c r="N1483" i="10"/>
  <c r="N1484" i="10"/>
  <c r="N1485" i="10"/>
  <c r="N1486" i="10"/>
  <c r="N1487" i="10"/>
  <c r="N1488" i="10"/>
  <c r="N1489" i="10"/>
  <c r="N1490" i="10"/>
  <c r="N1491" i="10"/>
  <c r="N1492" i="10"/>
  <c r="N1493" i="10"/>
  <c r="N1494" i="10"/>
  <c r="N1495" i="10"/>
  <c r="N1496" i="10"/>
  <c r="N1497" i="10"/>
  <c r="N1498" i="10"/>
  <c r="N1499" i="10"/>
  <c r="N1500" i="10"/>
  <c r="N1501" i="10"/>
  <c r="N1502" i="10"/>
  <c r="N1503" i="10"/>
  <c r="N1504" i="10"/>
  <c r="N1505" i="10"/>
  <c r="N1506" i="10"/>
  <c r="N1507" i="10"/>
  <c r="N1508" i="10"/>
  <c r="N1509" i="10"/>
  <c r="N1510" i="10"/>
  <c r="N1511" i="10"/>
  <c r="N1512" i="10"/>
  <c r="N1513" i="10"/>
  <c r="N1514" i="10"/>
  <c r="N1515" i="10"/>
  <c r="N1516" i="10"/>
  <c r="N1517" i="10"/>
  <c r="N1518" i="10"/>
  <c r="N1519" i="10"/>
  <c r="N1520" i="10"/>
  <c r="N1521" i="10"/>
  <c r="N1522" i="10"/>
  <c r="N1523" i="10"/>
  <c r="N1524" i="10"/>
  <c r="N1525" i="10"/>
  <c r="N1526" i="10"/>
  <c r="N1527" i="10"/>
  <c r="N1528" i="10"/>
  <c r="N1529" i="10"/>
  <c r="N1530" i="10"/>
  <c r="N1531" i="10"/>
  <c r="N1532" i="10"/>
  <c r="N1533" i="10"/>
  <c r="N1534" i="10"/>
  <c r="N1535" i="10"/>
  <c r="N1536" i="10"/>
  <c r="N1537" i="10"/>
  <c r="N1538" i="10"/>
  <c r="N1539" i="10"/>
  <c r="N1540" i="10"/>
  <c r="N1541" i="10"/>
  <c r="N1542" i="10"/>
  <c r="N1543" i="10"/>
  <c r="N1544" i="10"/>
  <c r="N1545" i="10"/>
  <c r="N1546" i="10"/>
  <c r="N1547" i="10"/>
  <c r="N1548" i="10"/>
  <c r="N1549" i="10"/>
  <c r="N1550" i="10"/>
  <c r="N1551" i="10"/>
  <c r="N1552" i="10"/>
  <c r="N1553" i="10"/>
  <c r="N1554" i="10"/>
  <c r="N1555" i="10"/>
  <c r="N1556" i="10"/>
  <c r="N1557" i="10"/>
  <c r="N1558" i="10"/>
  <c r="N1559" i="10"/>
  <c r="N1560" i="10"/>
  <c r="N1561" i="10"/>
  <c r="N1562" i="10"/>
  <c r="N1563" i="10"/>
  <c r="N1564" i="10"/>
  <c r="N1565" i="10"/>
  <c r="N1566" i="10"/>
  <c r="N1567" i="10"/>
  <c r="N1568" i="10"/>
  <c r="N1569" i="10"/>
  <c r="N1570" i="10"/>
  <c r="N1571" i="10"/>
  <c r="N1572" i="10"/>
  <c r="N1573" i="10"/>
  <c r="N1574" i="10"/>
  <c r="N1575" i="10"/>
  <c r="N1576" i="10"/>
  <c r="N1577" i="10"/>
  <c r="N1578" i="10"/>
  <c r="N1579" i="10"/>
  <c r="N1580" i="10"/>
  <c r="N1581" i="10"/>
  <c r="N1582" i="10"/>
  <c r="N1583" i="10"/>
  <c r="N1584" i="10"/>
  <c r="N1585" i="10"/>
  <c r="N1586" i="10"/>
  <c r="N1587" i="10"/>
  <c r="N1588" i="10"/>
  <c r="N1589" i="10"/>
  <c r="N1590" i="10"/>
  <c r="N1591" i="10"/>
  <c r="N1592" i="10"/>
  <c r="N1593" i="10"/>
  <c r="N1594" i="10"/>
  <c r="N1595" i="10"/>
  <c r="N1596" i="10"/>
  <c r="N1597" i="10"/>
  <c r="N1598" i="10"/>
  <c r="N1599" i="10"/>
  <c r="N1600" i="10"/>
  <c r="N1601" i="10"/>
  <c r="N1602" i="10"/>
  <c r="N1603" i="10"/>
  <c r="N1604" i="10"/>
  <c r="N1605" i="10"/>
  <c r="N1606" i="10"/>
  <c r="N1607" i="10"/>
  <c r="N1608" i="10"/>
  <c r="N1609" i="10"/>
  <c r="N1610" i="10"/>
  <c r="N1611" i="10"/>
  <c r="N1612" i="10"/>
  <c r="N1613" i="10"/>
  <c r="N1614" i="10"/>
  <c r="N1615" i="10"/>
  <c r="N1616" i="10"/>
  <c r="N1617" i="10"/>
  <c r="N1618" i="10"/>
  <c r="N1619" i="10"/>
  <c r="N1620" i="10"/>
  <c r="N1621" i="10"/>
  <c r="N1622" i="10"/>
  <c r="N1623" i="10"/>
  <c r="N1624" i="10"/>
  <c r="N1625" i="10"/>
  <c r="N1626" i="10"/>
  <c r="N1627" i="10"/>
  <c r="N1628" i="10"/>
  <c r="N1629" i="10"/>
  <c r="N1630" i="10"/>
  <c r="N1631" i="10"/>
  <c r="N1632" i="10"/>
  <c r="N1633" i="10"/>
  <c r="N1634" i="10"/>
  <c r="N1635" i="10"/>
  <c r="N1636" i="10"/>
  <c r="N1637" i="10"/>
  <c r="N1638" i="10"/>
  <c r="N1639" i="10"/>
  <c r="N1640" i="10"/>
  <c r="N1641" i="10"/>
  <c r="N1642" i="10"/>
  <c r="N1643" i="10"/>
  <c r="N1644" i="10"/>
  <c r="N1645" i="10"/>
  <c r="N1646" i="10"/>
  <c r="N1647" i="10"/>
  <c r="N1648" i="10"/>
  <c r="N1649" i="10"/>
  <c r="N1650" i="10"/>
  <c r="N1651" i="10"/>
  <c r="N1652" i="10"/>
  <c r="N1653" i="10"/>
  <c r="N1654" i="10"/>
  <c r="N1655" i="10"/>
  <c r="N1656" i="10"/>
  <c r="N1657" i="10"/>
  <c r="N1658" i="10"/>
  <c r="N1659" i="10"/>
  <c r="N1660" i="10"/>
  <c r="N1661" i="10"/>
  <c r="N1662" i="10"/>
  <c r="N1663" i="10"/>
  <c r="N1664" i="10"/>
  <c r="N1665" i="10"/>
  <c r="N1666" i="10"/>
  <c r="N1667" i="10"/>
  <c r="N1668" i="10"/>
  <c r="N1669" i="10"/>
  <c r="N1670" i="10"/>
  <c r="N1671" i="10"/>
  <c r="N1672" i="10"/>
  <c r="N1673" i="10"/>
  <c r="N1674" i="10"/>
  <c r="N1675" i="10"/>
  <c r="N1676" i="10"/>
  <c r="N1677" i="10"/>
  <c r="N1678" i="10"/>
  <c r="N1679" i="10"/>
  <c r="N1680" i="10"/>
  <c r="N1681" i="10"/>
  <c r="N1682" i="10"/>
  <c r="N1683" i="10"/>
  <c r="N1684" i="10"/>
  <c r="N1685" i="10"/>
  <c r="N1686" i="10"/>
  <c r="N1687" i="10"/>
  <c r="N1688" i="10"/>
  <c r="N1689" i="10"/>
  <c r="H9" i="10" a="1"/>
  <c r="H9" i="10" s="1"/>
  <c r="J537" i="12" l="1"/>
  <c r="K537" i="12"/>
  <c r="L537" i="12"/>
  <c r="M537" i="12"/>
  <c r="N537" i="12"/>
  <c r="O537" i="12"/>
  <c r="P537" i="12"/>
  <c r="Q537" i="12"/>
  <c r="R537" i="12"/>
  <c r="S537" i="12"/>
  <c r="T537" i="12"/>
  <c r="U537" i="12"/>
  <c r="D57" i="34"/>
  <c r="B80" i="34"/>
  <c r="B79" i="34"/>
  <c r="B78" i="34"/>
  <c r="B77" i="34"/>
  <c r="B76" i="34"/>
  <c r="B75" i="34"/>
  <c r="B74" i="34"/>
  <c r="B73" i="34"/>
  <c r="B72" i="34"/>
  <c r="B71" i="34"/>
  <c r="B70" i="34"/>
  <c r="B69" i="34"/>
  <c r="B68" i="34"/>
  <c r="B67" i="34"/>
  <c r="B66" i="34"/>
  <c r="B65" i="34"/>
  <c r="B64" i="34"/>
  <c r="B63" i="34"/>
  <c r="B62" i="34"/>
  <c r="B61" i="34"/>
  <c r="B60" i="34"/>
  <c r="B59" i="34"/>
  <c r="B58" i="34"/>
  <c r="B57" i="34"/>
  <c r="H134" i="34"/>
  <c r="D60" i="34"/>
  <c r="D59" i="34"/>
  <c r="D58" i="34"/>
  <c r="E13" i="34" l="1"/>
  <c r="E14" i="34"/>
  <c r="E15" i="34"/>
  <c r="E16" i="34"/>
  <c r="E17" i="34"/>
  <c r="E18" i="34"/>
  <c r="E8" i="34"/>
  <c r="J168" i="32"/>
  <c r="J114" i="32"/>
  <c r="J114" i="31"/>
  <c r="G13" i="32"/>
  <c r="G12" i="32"/>
  <c r="G11" i="32"/>
  <c r="G9" i="32"/>
  <c r="G11" i="31"/>
  <c r="G9" i="31"/>
  <c r="G12" i="31"/>
  <c r="G13" i="31"/>
  <c r="J172" i="31"/>
  <c r="J167" i="31"/>
  <c r="J266" i="32"/>
  <c r="J265" i="32" s="1"/>
  <c r="J246" i="32"/>
  <c r="J248" i="32"/>
  <c r="J250" i="32"/>
  <c r="J252" i="32"/>
  <c r="J254" i="32"/>
  <c r="G257" i="32"/>
  <c r="G256" i="32" s="1"/>
  <c r="G171" i="31"/>
  <c r="G170" i="31" s="1"/>
  <c r="F26" i="30"/>
  <c r="F25" i="30" s="1"/>
  <c r="F24" i="30" s="1"/>
  <c r="F23" i="30" s="1"/>
  <c r="F20" i="30"/>
  <c r="J318" i="31"/>
  <c r="J259" i="31"/>
  <c r="J261" i="31"/>
  <c r="G172" i="32"/>
  <c r="G171" i="32" s="1"/>
  <c r="B17" i="40" a="1"/>
  <c r="D17" i="40" s="1"/>
  <c r="B17" i="40"/>
  <c r="C10" i="13"/>
  <c r="B10" i="13" s="1"/>
  <c r="D10" i="13"/>
  <c r="E10" i="13"/>
  <c r="F10" i="13"/>
  <c r="K10" i="13"/>
  <c r="O10" i="13"/>
  <c r="B18" i="13"/>
  <c r="B22" i="13"/>
  <c r="C11" i="13"/>
  <c r="C12" i="13"/>
  <c r="B12" i="13" s="1"/>
  <c r="C13" i="13"/>
  <c r="B13" i="13" s="1"/>
  <c r="C14" i="13"/>
  <c r="B14" i="13" s="1"/>
  <c r="C15" i="13"/>
  <c r="B15" i="13" s="1"/>
  <c r="C16" i="13"/>
  <c r="B16" i="13" s="1"/>
  <c r="C17" i="13"/>
  <c r="B17" i="13" s="1"/>
  <c r="C18" i="13"/>
  <c r="C19" i="13"/>
  <c r="B19" i="13" s="1"/>
  <c r="C20" i="13"/>
  <c r="B20" i="13" s="1"/>
  <c r="C21" i="13"/>
  <c r="B21" i="13" s="1"/>
  <c r="C22" i="13"/>
  <c r="C23" i="13"/>
  <c r="D11" i="13"/>
  <c r="D12" i="13"/>
  <c r="D13" i="13"/>
  <c r="D14" i="13"/>
  <c r="D15" i="13"/>
  <c r="D16" i="13"/>
  <c r="D17" i="13"/>
  <c r="D18" i="13"/>
  <c r="D19" i="13"/>
  <c r="D20" i="13"/>
  <c r="D21" i="13"/>
  <c r="D22" i="13"/>
  <c r="D23" i="13"/>
  <c r="E11" i="13"/>
  <c r="E12" i="13"/>
  <c r="E13" i="13"/>
  <c r="E14" i="13"/>
  <c r="E15" i="13"/>
  <c r="E16" i="13"/>
  <c r="E17" i="13"/>
  <c r="E18" i="13"/>
  <c r="E19" i="13"/>
  <c r="E20" i="13"/>
  <c r="E21" i="13"/>
  <c r="E22" i="13"/>
  <c r="E23" i="13"/>
  <c r="F11" i="13"/>
  <c r="B11" i="13" s="1"/>
  <c r="F12" i="13"/>
  <c r="F13" i="13"/>
  <c r="F14" i="13"/>
  <c r="F15" i="13"/>
  <c r="F16" i="13"/>
  <c r="F17" i="13"/>
  <c r="F18" i="13"/>
  <c r="F19" i="13"/>
  <c r="F20" i="13"/>
  <c r="F21" i="13"/>
  <c r="F22" i="13"/>
  <c r="F23" i="13"/>
  <c r="B23" i="13" s="1"/>
  <c r="K11" i="13"/>
  <c r="K12" i="13"/>
  <c r="K13" i="13"/>
  <c r="K14" i="13"/>
  <c r="K15" i="13"/>
  <c r="K16" i="13"/>
  <c r="K17" i="13"/>
  <c r="K18" i="13"/>
  <c r="K19" i="13"/>
  <c r="K20" i="13"/>
  <c r="K21" i="13"/>
  <c r="K22" i="13"/>
  <c r="K23" i="13"/>
  <c r="O11" i="13"/>
  <c r="O12" i="13"/>
  <c r="O13" i="13"/>
  <c r="O14" i="13"/>
  <c r="O15" i="13"/>
  <c r="O16" i="13"/>
  <c r="O17" i="13"/>
  <c r="O18" i="13"/>
  <c r="O19" i="13"/>
  <c r="O20" i="13"/>
  <c r="O21" i="13"/>
  <c r="O22" i="13"/>
  <c r="O23" i="13"/>
  <c r="B1038" i="10"/>
  <c r="B1039" i="10"/>
  <c r="B1040" i="10"/>
  <c r="B1041" i="10"/>
  <c r="B1042" i="10"/>
  <c r="B1043" i="10"/>
  <c r="B1044" i="10"/>
  <c r="B1045" i="10"/>
  <c r="B1046" i="10"/>
  <c r="B1047" i="10"/>
  <c r="B1048" i="10"/>
  <c r="B1049" i="10"/>
  <c r="B1050" i="10"/>
  <c r="B1051" i="10"/>
  <c r="B1052" i="10"/>
  <c r="B1053" i="10"/>
  <c r="B1054" i="10"/>
  <c r="B1055" i="10"/>
  <c r="B1056" i="10"/>
  <c r="B1057" i="10"/>
  <c r="B1058" i="10"/>
  <c r="B1059" i="10"/>
  <c r="B1060" i="10"/>
  <c r="B1061" i="10"/>
  <c r="B1062" i="10"/>
  <c r="B1063" i="10"/>
  <c r="B1064" i="10"/>
  <c r="B1065" i="10"/>
  <c r="B1066" i="10"/>
  <c r="B1067" i="10"/>
  <c r="B1068" i="10"/>
  <c r="B1069" i="10"/>
  <c r="B1070" i="10"/>
  <c r="B1071" i="10"/>
  <c r="B1072" i="10"/>
  <c r="B1073" i="10"/>
  <c r="B1074" i="10"/>
  <c r="B1075" i="10"/>
  <c r="B1076" i="10"/>
  <c r="B1077" i="10"/>
  <c r="B1078" i="10"/>
  <c r="B1079" i="10"/>
  <c r="B1080" i="10"/>
  <c r="B1081" i="10"/>
  <c r="B1082" i="10"/>
  <c r="B1083" i="10"/>
  <c r="B1084" i="10"/>
  <c r="B1085" i="10"/>
  <c r="B1086" i="10"/>
  <c r="B1087" i="10"/>
  <c r="B1088" i="10"/>
  <c r="B1089" i="10"/>
  <c r="B1090" i="10"/>
  <c r="B1091" i="10"/>
  <c r="B1092" i="10"/>
  <c r="B1093" i="10"/>
  <c r="B1094" i="10"/>
  <c r="B1095" i="10"/>
  <c r="B1096" i="10"/>
  <c r="B1097" i="10"/>
  <c r="B1098" i="10"/>
  <c r="B1099" i="10"/>
  <c r="B1100" i="10"/>
  <c r="B1101" i="10"/>
  <c r="B1102" i="10"/>
  <c r="B1103" i="10"/>
  <c r="B1104" i="10"/>
  <c r="B1105" i="10"/>
  <c r="B1106" i="10"/>
  <c r="B1107" i="10"/>
  <c r="B1108" i="10"/>
  <c r="B1109" i="10"/>
  <c r="B1110" i="10"/>
  <c r="B1111" i="10"/>
  <c r="B1112" i="10"/>
  <c r="B1113" i="10"/>
  <c r="B1114" i="10"/>
  <c r="B1115" i="10"/>
  <c r="B1116" i="10"/>
  <c r="B1117" i="10"/>
  <c r="B1118" i="10"/>
  <c r="B1119" i="10"/>
  <c r="B1120" i="10"/>
  <c r="B1121" i="10"/>
  <c r="B1122" i="10"/>
  <c r="B1123" i="10"/>
  <c r="B1124" i="10"/>
  <c r="B1125" i="10"/>
  <c r="B1126" i="10"/>
  <c r="B1127" i="10"/>
  <c r="B1128" i="10"/>
  <c r="B1129" i="10"/>
  <c r="B1130" i="10"/>
  <c r="B1131" i="10"/>
  <c r="B1132" i="10"/>
  <c r="B1133" i="10"/>
  <c r="B1134" i="10"/>
  <c r="B1135" i="10"/>
  <c r="B1136" i="10"/>
  <c r="B1137" i="10"/>
  <c r="B1138" i="10"/>
  <c r="B1139" i="10"/>
  <c r="B1140" i="10"/>
  <c r="B1141" i="10"/>
  <c r="B1142" i="10"/>
  <c r="B1143" i="10"/>
  <c r="B1144" i="10"/>
  <c r="B1145" i="10"/>
  <c r="B1146" i="10"/>
  <c r="B1147" i="10"/>
  <c r="B1148" i="10"/>
  <c r="B1149" i="10"/>
  <c r="B1150" i="10"/>
  <c r="B1151" i="10"/>
  <c r="B1152" i="10"/>
  <c r="B1153" i="10"/>
  <c r="B1154" i="10"/>
  <c r="B1155" i="10"/>
  <c r="B1156" i="10"/>
  <c r="B1157" i="10"/>
  <c r="B1158" i="10"/>
  <c r="B1159" i="10"/>
  <c r="B1160" i="10"/>
  <c r="B1161" i="10"/>
  <c r="B1162" i="10"/>
  <c r="B1163" i="10"/>
  <c r="B1164" i="10"/>
  <c r="B1165" i="10"/>
  <c r="B1166" i="10"/>
  <c r="B1167" i="10"/>
  <c r="B1168" i="10"/>
  <c r="B1169" i="10"/>
  <c r="B1170" i="10"/>
  <c r="B1171" i="10"/>
  <c r="B1172" i="10"/>
  <c r="B1173" i="10"/>
  <c r="B1174" i="10"/>
  <c r="B1175" i="10"/>
  <c r="B1176" i="10"/>
  <c r="B1177" i="10"/>
  <c r="B1178" i="10"/>
  <c r="B1179" i="10"/>
  <c r="B1180" i="10"/>
  <c r="B1181" i="10"/>
  <c r="B1182" i="10"/>
  <c r="B1183" i="10"/>
  <c r="B1184" i="10"/>
  <c r="B1185" i="10"/>
  <c r="B1186" i="10"/>
  <c r="B1187" i="10"/>
  <c r="B1188" i="10"/>
  <c r="B1189" i="10"/>
  <c r="B1190" i="10"/>
  <c r="B1191" i="10"/>
  <c r="B1192" i="10"/>
  <c r="B1193" i="10"/>
  <c r="B1194" i="10"/>
  <c r="B1195" i="10"/>
  <c r="B1196" i="10"/>
  <c r="B1197" i="10"/>
  <c r="B1198" i="10"/>
  <c r="B1199" i="10"/>
  <c r="B1200" i="10"/>
  <c r="B1201" i="10"/>
  <c r="B1202" i="10"/>
  <c r="B1203" i="10"/>
  <c r="B1204" i="10"/>
  <c r="B1205" i="10"/>
  <c r="B1206" i="10"/>
  <c r="B1207" i="10"/>
  <c r="B1208" i="10"/>
  <c r="B1209" i="10"/>
  <c r="B1210" i="10"/>
  <c r="B1211" i="10"/>
  <c r="B1212" i="10"/>
  <c r="B1213" i="10"/>
  <c r="B1214" i="10"/>
  <c r="B1215" i="10"/>
  <c r="B1216" i="10"/>
  <c r="B1217" i="10"/>
  <c r="B1218" i="10"/>
  <c r="B1219" i="10"/>
  <c r="B1220" i="10"/>
  <c r="B1221" i="10"/>
  <c r="B1222" i="10"/>
  <c r="B1223" i="10"/>
  <c r="B1224" i="10"/>
  <c r="B1225" i="10"/>
  <c r="B1226" i="10"/>
  <c r="B1227" i="10"/>
  <c r="B1228" i="10"/>
  <c r="B1229" i="10"/>
  <c r="B1230" i="10"/>
  <c r="B1231" i="10"/>
  <c r="B1232" i="10"/>
  <c r="B1233" i="10"/>
  <c r="B1234" i="10"/>
  <c r="B1235" i="10"/>
  <c r="B1236" i="10"/>
  <c r="B1237" i="10"/>
  <c r="B1238" i="10"/>
  <c r="B1239" i="10"/>
  <c r="B1240" i="10"/>
  <c r="B1241" i="10"/>
  <c r="B1242" i="10"/>
  <c r="B1243" i="10"/>
  <c r="B1244" i="10"/>
  <c r="B1245" i="10"/>
  <c r="B1246" i="10"/>
  <c r="B1247" i="10"/>
  <c r="B1248" i="10"/>
  <c r="B1249" i="10"/>
  <c r="B1250" i="10"/>
  <c r="B1251" i="10"/>
  <c r="B1252" i="10"/>
  <c r="B1253" i="10"/>
  <c r="B1254" i="10"/>
  <c r="B1255" i="10"/>
  <c r="B1256" i="10"/>
  <c r="B1257" i="10"/>
  <c r="B1258" i="10"/>
  <c r="B1259" i="10"/>
  <c r="B1260" i="10"/>
  <c r="B1261" i="10"/>
  <c r="B1262" i="10"/>
  <c r="B1263" i="10"/>
  <c r="B1264" i="10"/>
  <c r="B1265" i="10"/>
  <c r="B1266" i="10"/>
  <c r="B1267" i="10"/>
  <c r="B1268" i="10"/>
  <c r="B1269" i="10"/>
  <c r="B1270" i="10"/>
  <c r="B1271" i="10"/>
  <c r="B1272" i="10"/>
  <c r="B1273" i="10"/>
  <c r="B1274" i="10"/>
  <c r="B1275" i="10"/>
  <c r="B1276" i="10"/>
  <c r="B1277" i="10"/>
  <c r="B1278" i="10"/>
  <c r="B1279" i="10"/>
  <c r="B1280" i="10"/>
  <c r="B1281" i="10"/>
  <c r="B1282" i="10"/>
  <c r="B1283" i="10"/>
  <c r="B1284" i="10"/>
  <c r="B1285" i="10"/>
  <c r="B1286" i="10"/>
  <c r="B1287" i="10"/>
  <c r="B1288" i="10"/>
  <c r="B1289" i="10"/>
  <c r="B1290" i="10"/>
  <c r="B1291" i="10"/>
  <c r="B1292" i="10"/>
  <c r="B1293" i="10"/>
  <c r="B1294" i="10"/>
  <c r="B1295" i="10"/>
  <c r="B1296" i="10"/>
  <c r="B1297" i="10"/>
  <c r="B1298" i="10"/>
  <c r="B1299" i="10"/>
  <c r="B1300" i="10"/>
  <c r="B1301" i="10"/>
  <c r="B1302" i="10"/>
  <c r="B1303" i="10"/>
  <c r="B1304" i="10"/>
  <c r="B1305" i="10"/>
  <c r="B1306" i="10"/>
  <c r="B1307" i="10"/>
  <c r="B1308" i="10"/>
  <c r="B1309" i="10"/>
  <c r="B1310" i="10"/>
  <c r="B1311" i="10"/>
  <c r="B1312" i="10"/>
  <c r="B1313" i="10"/>
  <c r="B1314" i="10"/>
  <c r="B1315" i="10"/>
  <c r="B1316" i="10"/>
  <c r="B1317" i="10"/>
  <c r="B1318" i="10"/>
  <c r="B1319" i="10"/>
  <c r="B1320" i="10"/>
  <c r="B1321" i="10"/>
  <c r="B1322" i="10"/>
  <c r="B1323" i="10"/>
  <c r="B1324" i="10"/>
  <c r="B1325" i="10"/>
  <c r="B1326" i="10"/>
  <c r="B1327" i="10"/>
  <c r="B1328" i="10"/>
  <c r="B1329" i="10"/>
  <c r="B1330" i="10"/>
  <c r="B1331" i="10"/>
  <c r="B1332" i="10"/>
  <c r="B1333" i="10"/>
  <c r="B1334" i="10"/>
  <c r="B1335" i="10"/>
  <c r="B1336" i="10"/>
  <c r="B1337" i="10"/>
  <c r="B1338" i="10"/>
  <c r="B1339" i="10"/>
  <c r="B1340" i="10"/>
  <c r="B1341" i="10"/>
  <c r="B1342" i="10"/>
  <c r="B1343" i="10"/>
  <c r="B1344" i="10"/>
  <c r="B1345" i="10"/>
  <c r="B1346" i="10"/>
  <c r="C1038" i="10"/>
  <c r="C1039" i="10"/>
  <c r="C1040" i="10"/>
  <c r="C1041" i="10"/>
  <c r="C1042" i="10"/>
  <c r="C1043" i="10"/>
  <c r="C1044" i="10"/>
  <c r="C1045" i="10"/>
  <c r="C1046" i="10"/>
  <c r="C1047" i="10"/>
  <c r="C1048" i="10"/>
  <c r="C1049" i="10"/>
  <c r="C1050" i="10"/>
  <c r="C1051" i="10"/>
  <c r="C1052" i="10"/>
  <c r="C1053" i="10"/>
  <c r="C1054" i="10"/>
  <c r="C1055" i="10"/>
  <c r="C1056" i="10"/>
  <c r="C1057" i="10"/>
  <c r="C1058" i="10"/>
  <c r="C1059" i="10"/>
  <c r="C1060" i="10"/>
  <c r="C1061" i="10"/>
  <c r="C1062" i="10"/>
  <c r="C1063" i="10"/>
  <c r="C1064" i="10"/>
  <c r="C1065" i="10"/>
  <c r="C1066" i="10"/>
  <c r="C1067" i="10"/>
  <c r="C1068" i="10"/>
  <c r="C1069" i="10"/>
  <c r="C1070" i="10"/>
  <c r="C1071" i="10"/>
  <c r="C1072" i="10"/>
  <c r="C1073" i="10"/>
  <c r="C1074" i="10"/>
  <c r="C1075" i="10"/>
  <c r="C1076" i="10"/>
  <c r="C1077" i="10"/>
  <c r="C1078" i="10"/>
  <c r="C1079" i="10"/>
  <c r="C1080" i="10"/>
  <c r="C1081" i="10"/>
  <c r="C1082" i="10"/>
  <c r="C1083" i="10"/>
  <c r="C1084" i="10"/>
  <c r="C1085" i="10"/>
  <c r="C1086" i="10"/>
  <c r="C1087" i="10"/>
  <c r="C1088" i="10"/>
  <c r="C1089" i="10"/>
  <c r="C1090" i="10"/>
  <c r="C1091" i="10"/>
  <c r="C1092" i="10"/>
  <c r="C1093" i="10"/>
  <c r="C1094" i="10"/>
  <c r="C1095" i="10"/>
  <c r="C1096" i="10"/>
  <c r="C1097" i="10"/>
  <c r="C1098" i="10"/>
  <c r="C1099" i="10"/>
  <c r="C1100" i="10"/>
  <c r="C1101" i="10"/>
  <c r="C1102" i="10"/>
  <c r="C1103" i="10"/>
  <c r="C1104" i="10"/>
  <c r="C1105" i="10"/>
  <c r="C1106" i="10"/>
  <c r="C1107" i="10"/>
  <c r="C1108" i="10"/>
  <c r="C1109" i="10"/>
  <c r="C1110" i="10"/>
  <c r="C1111" i="10"/>
  <c r="C1112" i="10"/>
  <c r="C1113" i="10"/>
  <c r="C1114" i="10"/>
  <c r="C1115" i="10"/>
  <c r="C1116" i="10"/>
  <c r="C1117" i="10"/>
  <c r="C1118" i="10"/>
  <c r="C1119" i="10"/>
  <c r="C1120" i="10"/>
  <c r="C1121" i="10"/>
  <c r="C1122" i="10"/>
  <c r="C1123" i="10"/>
  <c r="C1124" i="10"/>
  <c r="C1125" i="10"/>
  <c r="C1126" i="10"/>
  <c r="C1127" i="10"/>
  <c r="C1128" i="10"/>
  <c r="C1129" i="10"/>
  <c r="C1130" i="10"/>
  <c r="C1131" i="10"/>
  <c r="C1132" i="10"/>
  <c r="C1133" i="10"/>
  <c r="C1134" i="10"/>
  <c r="C1135" i="10"/>
  <c r="C1136" i="10"/>
  <c r="C1137" i="10"/>
  <c r="C1138" i="10"/>
  <c r="C1139" i="10"/>
  <c r="C1140" i="10"/>
  <c r="C1141" i="10"/>
  <c r="C1142" i="10"/>
  <c r="C1143" i="10"/>
  <c r="C1144" i="10"/>
  <c r="C1145" i="10"/>
  <c r="C1146" i="10"/>
  <c r="C1147" i="10"/>
  <c r="C1148" i="10"/>
  <c r="C1149" i="10"/>
  <c r="C1150" i="10"/>
  <c r="C1151" i="10"/>
  <c r="C1152" i="10"/>
  <c r="C1153" i="10"/>
  <c r="C1154" i="10"/>
  <c r="C1155" i="10"/>
  <c r="C1156" i="10"/>
  <c r="C1157" i="10"/>
  <c r="C1158" i="10"/>
  <c r="C1159" i="10"/>
  <c r="C1160" i="10"/>
  <c r="C1161" i="10"/>
  <c r="C1162" i="10"/>
  <c r="C1163" i="10"/>
  <c r="C1164" i="10"/>
  <c r="C1165" i="10"/>
  <c r="C1166" i="10"/>
  <c r="C1167" i="10"/>
  <c r="C1168" i="10"/>
  <c r="C1169" i="10"/>
  <c r="C1170" i="10"/>
  <c r="C1171" i="10"/>
  <c r="C1172" i="10"/>
  <c r="C1173" i="10"/>
  <c r="C1174" i="10"/>
  <c r="C1175" i="10"/>
  <c r="C1176" i="10"/>
  <c r="C1177" i="10"/>
  <c r="C1178" i="10"/>
  <c r="C1179" i="10"/>
  <c r="C1180" i="10"/>
  <c r="C1181" i="10"/>
  <c r="C1182" i="10"/>
  <c r="C1183" i="10"/>
  <c r="C1184" i="10"/>
  <c r="C1185" i="10"/>
  <c r="C1186" i="10"/>
  <c r="C1187" i="10"/>
  <c r="C1188" i="10"/>
  <c r="C1189" i="10"/>
  <c r="C1190" i="10"/>
  <c r="C1191" i="10"/>
  <c r="C1192" i="10"/>
  <c r="C1193" i="10"/>
  <c r="C1194" i="10"/>
  <c r="C1195" i="10"/>
  <c r="C1196" i="10"/>
  <c r="C1197" i="10"/>
  <c r="C1198" i="10"/>
  <c r="C1199" i="10"/>
  <c r="C1200" i="10"/>
  <c r="C1201" i="10"/>
  <c r="C1202" i="10"/>
  <c r="C1203" i="10"/>
  <c r="C1204" i="10"/>
  <c r="C1205" i="10"/>
  <c r="C1206" i="10"/>
  <c r="C1207" i="10"/>
  <c r="C1208" i="10"/>
  <c r="C1209" i="10"/>
  <c r="C1210" i="10"/>
  <c r="C1211" i="10"/>
  <c r="C1212" i="10"/>
  <c r="C1213" i="10"/>
  <c r="C1214" i="10"/>
  <c r="C1215" i="10"/>
  <c r="C1216" i="10"/>
  <c r="C1217" i="10"/>
  <c r="C1218" i="10"/>
  <c r="C1219" i="10"/>
  <c r="C1220" i="10"/>
  <c r="C1221" i="10"/>
  <c r="C1222" i="10"/>
  <c r="C1223" i="10"/>
  <c r="C1224" i="10"/>
  <c r="C1225" i="10"/>
  <c r="C1226" i="10"/>
  <c r="C1227" i="10"/>
  <c r="C1228" i="10"/>
  <c r="C1229" i="10"/>
  <c r="C1230" i="10"/>
  <c r="C1231" i="10"/>
  <c r="C1232" i="10"/>
  <c r="C1233" i="10"/>
  <c r="C1234" i="10"/>
  <c r="C1235" i="10"/>
  <c r="C1236" i="10"/>
  <c r="C1237" i="10"/>
  <c r="C1238" i="10"/>
  <c r="C1239" i="10"/>
  <c r="C1240" i="10"/>
  <c r="C1241" i="10"/>
  <c r="C1242" i="10"/>
  <c r="C1243" i="10"/>
  <c r="C1244" i="10"/>
  <c r="C1245" i="10"/>
  <c r="C1246" i="10"/>
  <c r="C1247" i="10"/>
  <c r="C1248" i="10"/>
  <c r="C1249" i="10"/>
  <c r="C1250" i="10"/>
  <c r="C1251" i="10"/>
  <c r="C1252" i="10"/>
  <c r="C1253" i="10"/>
  <c r="C1254" i="10"/>
  <c r="C1255" i="10"/>
  <c r="C1256" i="10"/>
  <c r="C1257" i="10"/>
  <c r="C1258" i="10"/>
  <c r="C1259" i="10"/>
  <c r="C1260" i="10"/>
  <c r="C1261" i="10"/>
  <c r="C1262" i="10"/>
  <c r="C1263" i="10"/>
  <c r="C1264" i="10"/>
  <c r="C1265" i="10"/>
  <c r="C1266" i="10"/>
  <c r="C1267" i="10"/>
  <c r="C1268" i="10"/>
  <c r="C1269" i="10"/>
  <c r="C1270" i="10"/>
  <c r="C1271" i="10"/>
  <c r="C1272" i="10"/>
  <c r="C1273" i="10"/>
  <c r="C1274" i="10"/>
  <c r="C1275" i="10"/>
  <c r="C1276" i="10"/>
  <c r="C1277" i="10"/>
  <c r="C1278" i="10"/>
  <c r="C1279" i="10"/>
  <c r="C1280" i="10"/>
  <c r="C1281" i="10"/>
  <c r="C1282" i="10"/>
  <c r="C1283" i="10"/>
  <c r="C1284" i="10"/>
  <c r="C1285" i="10"/>
  <c r="C1286" i="10"/>
  <c r="C1287" i="10"/>
  <c r="C1288" i="10"/>
  <c r="C1289" i="10"/>
  <c r="C1290" i="10"/>
  <c r="C1291" i="10"/>
  <c r="C1292" i="10"/>
  <c r="C1293" i="10"/>
  <c r="C1294" i="10"/>
  <c r="C1295" i="10"/>
  <c r="C1296" i="10"/>
  <c r="C1297" i="10"/>
  <c r="C1298" i="10"/>
  <c r="C1299" i="10"/>
  <c r="C1300" i="10"/>
  <c r="C1301" i="10"/>
  <c r="C1302" i="10"/>
  <c r="C1303" i="10"/>
  <c r="C1304" i="10"/>
  <c r="C1305" i="10"/>
  <c r="C1306" i="10"/>
  <c r="C1307" i="10"/>
  <c r="C1308" i="10"/>
  <c r="C1309" i="10"/>
  <c r="C1310" i="10"/>
  <c r="C1311" i="10"/>
  <c r="C1312" i="10"/>
  <c r="C1313" i="10"/>
  <c r="C1314" i="10"/>
  <c r="C1315" i="10"/>
  <c r="C1316" i="10"/>
  <c r="C1317" i="10"/>
  <c r="C1318" i="10"/>
  <c r="C1319" i="10"/>
  <c r="C1320" i="10"/>
  <c r="C1321" i="10"/>
  <c r="C1322" i="10"/>
  <c r="C1323" i="10"/>
  <c r="C1324" i="10"/>
  <c r="C1325" i="10"/>
  <c r="C1326" i="10"/>
  <c r="C1327" i="10"/>
  <c r="C1328" i="10"/>
  <c r="C1329" i="10"/>
  <c r="C1330" i="10"/>
  <c r="C1331" i="10"/>
  <c r="C1332" i="10"/>
  <c r="C1333" i="10"/>
  <c r="C1334" i="10"/>
  <c r="C1335" i="10"/>
  <c r="C1336" i="10"/>
  <c r="C1337" i="10"/>
  <c r="C1338" i="10"/>
  <c r="C1339" i="10"/>
  <c r="C1340" i="10"/>
  <c r="C1341" i="10"/>
  <c r="C1342" i="10"/>
  <c r="C1343" i="10"/>
  <c r="C1344" i="10"/>
  <c r="C1345" i="10"/>
  <c r="C1346" i="10"/>
  <c r="D1038" i="10"/>
  <c r="D1039" i="10"/>
  <c r="D1040" i="10"/>
  <c r="D1041" i="10"/>
  <c r="D1042" i="10"/>
  <c r="D1043" i="10"/>
  <c r="D1044" i="10"/>
  <c r="D1045" i="10"/>
  <c r="D1046" i="10"/>
  <c r="D1047" i="10"/>
  <c r="D1048" i="10"/>
  <c r="D1049" i="10"/>
  <c r="D1050" i="10"/>
  <c r="D1051" i="10"/>
  <c r="D1052" i="10"/>
  <c r="D1053" i="10"/>
  <c r="D1054" i="10"/>
  <c r="D1055" i="10"/>
  <c r="D1056" i="10"/>
  <c r="D1057" i="10"/>
  <c r="D1058" i="10"/>
  <c r="D1059" i="10"/>
  <c r="D1060" i="10"/>
  <c r="D1061" i="10"/>
  <c r="D1062" i="10"/>
  <c r="D1063" i="10"/>
  <c r="D1064" i="10"/>
  <c r="D1065" i="10"/>
  <c r="D1066" i="10"/>
  <c r="D1067" i="10"/>
  <c r="D1068" i="10"/>
  <c r="D1069" i="10"/>
  <c r="D1070" i="10"/>
  <c r="D1071" i="10"/>
  <c r="D1072" i="10"/>
  <c r="D1073" i="10"/>
  <c r="D1074" i="10"/>
  <c r="D1075" i="10"/>
  <c r="D1076" i="10"/>
  <c r="D1077" i="10"/>
  <c r="D1078" i="10"/>
  <c r="D1079" i="10"/>
  <c r="D1080" i="10"/>
  <c r="D1081" i="10"/>
  <c r="D1082" i="10"/>
  <c r="D1083" i="10"/>
  <c r="D1084" i="10"/>
  <c r="D1085" i="10"/>
  <c r="D1086" i="10"/>
  <c r="D1087" i="10"/>
  <c r="D1088" i="10"/>
  <c r="D1089" i="10"/>
  <c r="D1090" i="10"/>
  <c r="D1091" i="10"/>
  <c r="D1092" i="10"/>
  <c r="D1093" i="10"/>
  <c r="D1094" i="10"/>
  <c r="D1095" i="10"/>
  <c r="D1096" i="10"/>
  <c r="D1097" i="10"/>
  <c r="D1098" i="10"/>
  <c r="D1099" i="10"/>
  <c r="D1100" i="10"/>
  <c r="D1101" i="10"/>
  <c r="D1102" i="10"/>
  <c r="D1103" i="10"/>
  <c r="D1104" i="10"/>
  <c r="D1105" i="10"/>
  <c r="D1106" i="10"/>
  <c r="D1107" i="10"/>
  <c r="D1108" i="10"/>
  <c r="D1109" i="10"/>
  <c r="D1110" i="10"/>
  <c r="D1111" i="10"/>
  <c r="D1112" i="10"/>
  <c r="D1113" i="10"/>
  <c r="D1114" i="10"/>
  <c r="D1115" i="10"/>
  <c r="D1116" i="10"/>
  <c r="D1117" i="10"/>
  <c r="D1118" i="10"/>
  <c r="D1119" i="10"/>
  <c r="D1120" i="10"/>
  <c r="D1121" i="10"/>
  <c r="D1122" i="10"/>
  <c r="D1123" i="10"/>
  <c r="D1124" i="10"/>
  <c r="D1125" i="10"/>
  <c r="D1126" i="10"/>
  <c r="D1127" i="10"/>
  <c r="D1128" i="10"/>
  <c r="D1129" i="10"/>
  <c r="D1130" i="10"/>
  <c r="D1131" i="10"/>
  <c r="D1132" i="10"/>
  <c r="D1133" i="10"/>
  <c r="D1134" i="10"/>
  <c r="D1135" i="10"/>
  <c r="D1136" i="10"/>
  <c r="D1137" i="10"/>
  <c r="D1138" i="10"/>
  <c r="D1139" i="10"/>
  <c r="D1140" i="10"/>
  <c r="D1141" i="10"/>
  <c r="D1142" i="10"/>
  <c r="D1143" i="10"/>
  <c r="D1144" i="10"/>
  <c r="D1145" i="10"/>
  <c r="D1146" i="10"/>
  <c r="D1147" i="10"/>
  <c r="D1148" i="10"/>
  <c r="D1149" i="10"/>
  <c r="D1150" i="10"/>
  <c r="D1151" i="10"/>
  <c r="D1152" i="10"/>
  <c r="D1153" i="10"/>
  <c r="D1154" i="10"/>
  <c r="D1155" i="10"/>
  <c r="D1156" i="10"/>
  <c r="D1157" i="10"/>
  <c r="D1158" i="10"/>
  <c r="D1159" i="10"/>
  <c r="D1160" i="10"/>
  <c r="D1161" i="10"/>
  <c r="D1162" i="10"/>
  <c r="D1163" i="10"/>
  <c r="D1164" i="10"/>
  <c r="D1165" i="10"/>
  <c r="D1166" i="10"/>
  <c r="D1167" i="10"/>
  <c r="D1168" i="10"/>
  <c r="D1169" i="10"/>
  <c r="D1170" i="10"/>
  <c r="D1171" i="10"/>
  <c r="D1172" i="10"/>
  <c r="D1173" i="10"/>
  <c r="D1174" i="10"/>
  <c r="D1175" i="10"/>
  <c r="D1176" i="10"/>
  <c r="D1177" i="10"/>
  <c r="D1178" i="10"/>
  <c r="D1179" i="10"/>
  <c r="D1180" i="10"/>
  <c r="D1181" i="10"/>
  <c r="D1182" i="10"/>
  <c r="D1183" i="10"/>
  <c r="D1184" i="10"/>
  <c r="D1185" i="10"/>
  <c r="D1186" i="10"/>
  <c r="D1187" i="10"/>
  <c r="D1188" i="10"/>
  <c r="D1189" i="10"/>
  <c r="D1190" i="10"/>
  <c r="D1191" i="10"/>
  <c r="D1192" i="10"/>
  <c r="D1193" i="10"/>
  <c r="D1194" i="10"/>
  <c r="D1195" i="10"/>
  <c r="D1196" i="10"/>
  <c r="D1197" i="10"/>
  <c r="D1198" i="10"/>
  <c r="D1199" i="10"/>
  <c r="D1200" i="10"/>
  <c r="D1201" i="10"/>
  <c r="D1202" i="10"/>
  <c r="D1203" i="10"/>
  <c r="D1204" i="10"/>
  <c r="D1205" i="10"/>
  <c r="D1206" i="10"/>
  <c r="D1207" i="10"/>
  <c r="D1208" i="10"/>
  <c r="D1209" i="10"/>
  <c r="D1210" i="10"/>
  <c r="D1211" i="10"/>
  <c r="D1212" i="10"/>
  <c r="D1213" i="10"/>
  <c r="D1214" i="10"/>
  <c r="D1215" i="10"/>
  <c r="D1216" i="10"/>
  <c r="D1217" i="10"/>
  <c r="D1218" i="10"/>
  <c r="D1219" i="10"/>
  <c r="D1220" i="10"/>
  <c r="D1221" i="10"/>
  <c r="D1222" i="10"/>
  <c r="D1223" i="10"/>
  <c r="D1224" i="10"/>
  <c r="D1225" i="10"/>
  <c r="D1226" i="10"/>
  <c r="D1227" i="10"/>
  <c r="D1228" i="10"/>
  <c r="D1229" i="10"/>
  <c r="D1230" i="10"/>
  <c r="D1231" i="10"/>
  <c r="D1232" i="10"/>
  <c r="D1233" i="10"/>
  <c r="D1234" i="10"/>
  <c r="D1235" i="10"/>
  <c r="D1236" i="10"/>
  <c r="D1237" i="10"/>
  <c r="D1238" i="10"/>
  <c r="D1239" i="10"/>
  <c r="D1240" i="10"/>
  <c r="D1241" i="10"/>
  <c r="D1242" i="10"/>
  <c r="D1243" i="10"/>
  <c r="D1244" i="10"/>
  <c r="D1245" i="10"/>
  <c r="D1246" i="10"/>
  <c r="D1247" i="10"/>
  <c r="D1248" i="10"/>
  <c r="D1249" i="10"/>
  <c r="D1250" i="10"/>
  <c r="D1251" i="10"/>
  <c r="D1252" i="10"/>
  <c r="D1253" i="10"/>
  <c r="D1254" i="10"/>
  <c r="D1255" i="10"/>
  <c r="D1256" i="10"/>
  <c r="D1257" i="10"/>
  <c r="D1258" i="10"/>
  <c r="D1259" i="10"/>
  <c r="D1260" i="10"/>
  <c r="D1261" i="10"/>
  <c r="D1262" i="10"/>
  <c r="D1263" i="10"/>
  <c r="D1264" i="10"/>
  <c r="D1265" i="10"/>
  <c r="D1266" i="10"/>
  <c r="D1267" i="10"/>
  <c r="D1268" i="10"/>
  <c r="D1269" i="10"/>
  <c r="D1270" i="10"/>
  <c r="D1271" i="10"/>
  <c r="D1272" i="10"/>
  <c r="D1273" i="10"/>
  <c r="D1274" i="10"/>
  <c r="D1275" i="10"/>
  <c r="D1276" i="10"/>
  <c r="D1277" i="10"/>
  <c r="D1278" i="10"/>
  <c r="D1279" i="10"/>
  <c r="D1280" i="10"/>
  <c r="D1281" i="10"/>
  <c r="D1282" i="10"/>
  <c r="D1283" i="10"/>
  <c r="D1284" i="10"/>
  <c r="D1285" i="10"/>
  <c r="D1286" i="10"/>
  <c r="D1287" i="10"/>
  <c r="D1288" i="10"/>
  <c r="D1289" i="10"/>
  <c r="D1290" i="10"/>
  <c r="D1291" i="10"/>
  <c r="D1292" i="10"/>
  <c r="D1293" i="10"/>
  <c r="D1294" i="10"/>
  <c r="D1295" i="10"/>
  <c r="D1296" i="10"/>
  <c r="D1297" i="10"/>
  <c r="D1298" i="10"/>
  <c r="D1299" i="10"/>
  <c r="D1300" i="10"/>
  <c r="D1301" i="10"/>
  <c r="D1302" i="10"/>
  <c r="D1303" i="10"/>
  <c r="D1304" i="10"/>
  <c r="D1305" i="10"/>
  <c r="D1306" i="10"/>
  <c r="D1307" i="10"/>
  <c r="D1308" i="10"/>
  <c r="D1309" i="10"/>
  <c r="D1310" i="10"/>
  <c r="D1311" i="10"/>
  <c r="D1312" i="10"/>
  <c r="D1313" i="10"/>
  <c r="D1314" i="10"/>
  <c r="D1315" i="10"/>
  <c r="D1316" i="10"/>
  <c r="D1317" i="10"/>
  <c r="D1318" i="10"/>
  <c r="D1319" i="10"/>
  <c r="D1320" i="10"/>
  <c r="D1321" i="10"/>
  <c r="D1322" i="10"/>
  <c r="D1323" i="10"/>
  <c r="D1324" i="10"/>
  <c r="D1325" i="10"/>
  <c r="D1326" i="10"/>
  <c r="D1327" i="10"/>
  <c r="D1328" i="10"/>
  <c r="D1329" i="10"/>
  <c r="D1330" i="10"/>
  <c r="D1331" i="10"/>
  <c r="D1332" i="10"/>
  <c r="D1333" i="10"/>
  <c r="D1334" i="10"/>
  <c r="D1335" i="10"/>
  <c r="D1336" i="10"/>
  <c r="D1337" i="10"/>
  <c r="D1338" i="10"/>
  <c r="D1339" i="10"/>
  <c r="D1340" i="10"/>
  <c r="D1341" i="10"/>
  <c r="D1342" i="10"/>
  <c r="D1343" i="10"/>
  <c r="D1344" i="10"/>
  <c r="D1345" i="10"/>
  <c r="D1346" i="10"/>
  <c r="E1038" i="10"/>
  <c r="E1039" i="10"/>
  <c r="E1040" i="10"/>
  <c r="E1041" i="10"/>
  <c r="E1042" i="10"/>
  <c r="E1043" i="10"/>
  <c r="E1044" i="10"/>
  <c r="E1045" i="10"/>
  <c r="E1046" i="10"/>
  <c r="E1047" i="10"/>
  <c r="E1048" i="10"/>
  <c r="E1049" i="10"/>
  <c r="E1050" i="10"/>
  <c r="E1051" i="10"/>
  <c r="E1052" i="10"/>
  <c r="E1053" i="10"/>
  <c r="E1054" i="10"/>
  <c r="E1055" i="10"/>
  <c r="E1056" i="10"/>
  <c r="E1057" i="10"/>
  <c r="E1058" i="10"/>
  <c r="E1059" i="10"/>
  <c r="E1060" i="10"/>
  <c r="E1061" i="10"/>
  <c r="E1062" i="10"/>
  <c r="E1063" i="10"/>
  <c r="E1064" i="10"/>
  <c r="E1065" i="10"/>
  <c r="E1066" i="10"/>
  <c r="E1067" i="10"/>
  <c r="E1068" i="10"/>
  <c r="E1069" i="10"/>
  <c r="E1070" i="10"/>
  <c r="E1071" i="10"/>
  <c r="E1072" i="10"/>
  <c r="E1073" i="10"/>
  <c r="E1074" i="10"/>
  <c r="E1075" i="10"/>
  <c r="E1076" i="10"/>
  <c r="E1077" i="10"/>
  <c r="E1078" i="10"/>
  <c r="E1079" i="10"/>
  <c r="E1080" i="10"/>
  <c r="E1081" i="10"/>
  <c r="E1082" i="10"/>
  <c r="E1083" i="10"/>
  <c r="E1084" i="10"/>
  <c r="E1085" i="10"/>
  <c r="E1086" i="10"/>
  <c r="E1087" i="10"/>
  <c r="E1088" i="10"/>
  <c r="E1089" i="10"/>
  <c r="E1090" i="10"/>
  <c r="E1091" i="10"/>
  <c r="E1092" i="10"/>
  <c r="E1093" i="10"/>
  <c r="E1094" i="10"/>
  <c r="E1095" i="10"/>
  <c r="E1096" i="10"/>
  <c r="E1097" i="10"/>
  <c r="E1098" i="10"/>
  <c r="E1099" i="10"/>
  <c r="E1100" i="10"/>
  <c r="E1101" i="10"/>
  <c r="E1102" i="10"/>
  <c r="E1103" i="10"/>
  <c r="E1104" i="10"/>
  <c r="E1105" i="10"/>
  <c r="E1106" i="10"/>
  <c r="E1107" i="10"/>
  <c r="E1108" i="10"/>
  <c r="E1109" i="10"/>
  <c r="E1110" i="10"/>
  <c r="E1111" i="10"/>
  <c r="E1112" i="10"/>
  <c r="E1113" i="10"/>
  <c r="E1114" i="10"/>
  <c r="E1115" i="10"/>
  <c r="E1116" i="10"/>
  <c r="E1117" i="10"/>
  <c r="E1118" i="10"/>
  <c r="E1119" i="10"/>
  <c r="E1120" i="10"/>
  <c r="E1121" i="10"/>
  <c r="E1122" i="10"/>
  <c r="E1123" i="10"/>
  <c r="E1124" i="10"/>
  <c r="E1125" i="10"/>
  <c r="E1126" i="10"/>
  <c r="E1127" i="10"/>
  <c r="E1128" i="10"/>
  <c r="E1129" i="10"/>
  <c r="E1130" i="10"/>
  <c r="E1131" i="10"/>
  <c r="E1132" i="10"/>
  <c r="E1133" i="10"/>
  <c r="E1134" i="10"/>
  <c r="E1135" i="10"/>
  <c r="E1136" i="10"/>
  <c r="E1137" i="10"/>
  <c r="E1138" i="10"/>
  <c r="E1139" i="10"/>
  <c r="E1140" i="10"/>
  <c r="E1141" i="10"/>
  <c r="E1142" i="10"/>
  <c r="E1143" i="10"/>
  <c r="E1144" i="10"/>
  <c r="E1145" i="10"/>
  <c r="E1146" i="10"/>
  <c r="E1147" i="10"/>
  <c r="E1148" i="10"/>
  <c r="E1149" i="10"/>
  <c r="E1150" i="10"/>
  <c r="E1151" i="10"/>
  <c r="E1152" i="10"/>
  <c r="E1153" i="10"/>
  <c r="E1154" i="10"/>
  <c r="E1155" i="10"/>
  <c r="E1156" i="10"/>
  <c r="E1157" i="10"/>
  <c r="E1158" i="10"/>
  <c r="E1159" i="10"/>
  <c r="E1160" i="10"/>
  <c r="E1161" i="10"/>
  <c r="E1162" i="10"/>
  <c r="E1163" i="10"/>
  <c r="E1164" i="10"/>
  <c r="E1165" i="10"/>
  <c r="E1166" i="10"/>
  <c r="E1167" i="10"/>
  <c r="E1168" i="10"/>
  <c r="E1169" i="10"/>
  <c r="E1170" i="10"/>
  <c r="E1171" i="10"/>
  <c r="E1172" i="10"/>
  <c r="E1173" i="10"/>
  <c r="E1174" i="10"/>
  <c r="E1175" i="10"/>
  <c r="E1176" i="10"/>
  <c r="E1177" i="10"/>
  <c r="E1178" i="10"/>
  <c r="E1179" i="10"/>
  <c r="E1180" i="10"/>
  <c r="E1181" i="10"/>
  <c r="E1182" i="10"/>
  <c r="E1183" i="10"/>
  <c r="E1184" i="10"/>
  <c r="E1185" i="10"/>
  <c r="E1186" i="10"/>
  <c r="E1187" i="10"/>
  <c r="E1188" i="10"/>
  <c r="E1189" i="10"/>
  <c r="E1190" i="10"/>
  <c r="E1191" i="10"/>
  <c r="E1192" i="10"/>
  <c r="E1193" i="10"/>
  <c r="E1194" i="10"/>
  <c r="E1195" i="10"/>
  <c r="E1196" i="10"/>
  <c r="E1197" i="10"/>
  <c r="E1198" i="10"/>
  <c r="E1199" i="10"/>
  <c r="E1200" i="10"/>
  <c r="E1201" i="10"/>
  <c r="E1202" i="10"/>
  <c r="E1203" i="10"/>
  <c r="E1204" i="10"/>
  <c r="E1205" i="10"/>
  <c r="E1206" i="10"/>
  <c r="E1207" i="10"/>
  <c r="E1208" i="10"/>
  <c r="E1209" i="10"/>
  <c r="E1210" i="10"/>
  <c r="E1211" i="10"/>
  <c r="E1212" i="10"/>
  <c r="E1213" i="10"/>
  <c r="E1214" i="10"/>
  <c r="E1215" i="10"/>
  <c r="E1216" i="10"/>
  <c r="E1217" i="10"/>
  <c r="E1218" i="10"/>
  <c r="E1219" i="10"/>
  <c r="E1220" i="10"/>
  <c r="E1221" i="10"/>
  <c r="E1222" i="10"/>
  <c r="E1223" i="10"/>
  <c r="E1224" i="10"/>
  <c r="E1225" i="10"/>
  <c r="E1226" i="10"/>
  <c r="E1227" i="10"/>
  <c r="E1228" i="10"/>
  <c r="E1229" i="10"/>
  <c r="E1230" i="10"/>
  <c r="E1231" i="10"/>
  <c r="E1232" i="10"/>
  <c r="E1233" i="10"/>
  <c r="E1234" i="10"/>
  <c r="E1235" i="10"/>
  <c r="E1236" i="10"/>
  <c r="E1237" i="10"/>
  <c r="E1238" i="10"/>
  <c r="E1239" i="10"/>
  <c r="E1240" i="10"/>
  <c r="E1241" i="10"/>
  <c r="E1242" i="10"/>
  <c r="E1243" i="10"/>
  <c r="E1244" i="10"/>
  <c r="E1245" i="10"/>
  <c r="E1246" i="10"/>
  <c r="E1247" i="10"/>
  <c r="E1248" i="10"/>
  <c r="E1249" i="10"/>
  <c r="E1250" i="10"/>
  <c r="E1251" i="10"/>
  <c r="E1252" i="10"/>
  <c r="E1253" i="10"/>
  <c r="E1254" i="10"/>
  <c r="E1255" i="10"/>
  <c r="E1256" i="10"/>
  <c r="E1257" i="10"/>
  <c r="E1258" i="10"/>
  <c r="E1259" i="10"/>
  <c r="E1260" i="10"/>
  <c r="E1261" i="10"/>
  <c r="E1262" i="10"/>
  <c r="E1263" i="10"/>
  <c r="E1264" i="10"/>
  <c r="E1265" i="10"/>
  <c r="E1266" i="10"/>
  <c r="E1267" i="10"/>
  <c r="E1268" i="10"/>
  <c r="E1269" i="10"/>
  <c r="E1270" i="10"/>
  <c r="E1271" i="10"/>
  <c r="E1272" i="10"/>
  <c r="E1273" i="10"/>
  <c r="E1274" i="10"/>
  <c r="E1275" i="10"/>
  <c r="E1276" i="10"/>
  <c r="E1277" i="10"/>
  <c r="E1278" i="10"/>
  <c r="E1279" i="10"/>
  <c r="E1280" i="10"/>
  <c r="E1281" i="10"/>
  <c r="E1282" i="10"/>
  <c r="E1283" i="10"/>
  <c r="E1284" i="10"/>
  <c r="E1285" i="10"/>
  <c r="E1286" i="10"/>
  <c r="E1287" i="10"/>
  <c r="E1288" i="10"/>
  <c r="E1289" i="10"/>
  <c r="E1290" i="10"/>
  <c r="E1291" i="10"/>
  <c r="E1292" i="10"/>
  <c r="E1293" i="10"/>
  <c r="E1294" i="10"/>
  <c r="E1295" i="10"/>
  <c r="E1296" i="10"/>
  <c r="E1297" i="10"/>
  <c r="E1298" i="10"/>
  <c r="E1299" i="10"/>
  <c r="E1300" i="10"/>
  <c r="E1301" i="10"/>
  <c r="E1302" i="10"/>
  <c r="E1303" i="10"/>
  <c r="E1304" i="10"/>
  <c r="E1305" i="10"/>
  <c r="E1306" i="10"/>
  <c r="E1307" i="10"/>
  <c r="E1308" i="10"/>
  <c r="E1309" i="10"/>
  <c r="E1310" i="10"/>
  <c r="E1311" i="10"/>
  <c r="E1312" i="10"/>
  <c r="E1313" i="10"/>
  <c r="E1314" i="10"/>
  <c r="E1315" i="10"/>
  <c r="E1316" i="10"/>
  <c r="E1317" i="10"/>
  <c r="E1318" i="10"/>
  <c r="E1319" i="10"/>
  <c r="E1320" i="10"/>
  <c r="E1321" i="10"/>
  <c r="E1322" i="10"/>
  <c r="E1323" i="10"/>
  <c r="E1324" i="10"/>
  <c r="E1325" i="10"/>
  <c r="E1326" i="10"/>
  <c r="E1327" i="10"/>
  <c r="E1328" i="10"/>
  <c r="E1329" i="10"/>
  <c r="E1330" i="10"/>
  <c r="E1331" i="10"/>
  <c r="E1332" i="10"/>
  <c r="E1333" i="10"/>
  <c r="E1334" i="10"/>
  <c r="E1335" i="10"/>
  <c r="E1336" i="10"/>
  <c r="E1337" i="10"/>
  <c r="E1338" i="10"/>
  <c r="E1339" i="10"/>
  <c r="E1340" i="10"/>
  <c r="E1341" i="10"/>
  <c r="E1342" i="10"/>
  <c r="E1343" i="10"/>
  <c r="E1344" i="10"/>
  <c r="E1345" i="10"/>
  <c r="E1346" i="10"/>
  <c r="F1038" i="10"/>
  <c r="F1039" i="10"/>
  <c r="F1040" i="10"/>
  <c r="F1041" i="10"/>
  <c r="F1042" i="10"/>
  <c r="F1043" i="10"/>
  <c r="F1044" i="10"/>
  <c r="F1045" i="10"/>
  <c r="F1046" i="10"/>
  <c r="F1047" i="10"/>
  <c r="F1048" i="10"/>
  <c r="F1049" i="10"/>
  <c r="F1050" i="10"/>
  <c r="F1051" i="10"/>
  <c r="F1052" i="10"/>
  <c r="F1053" i="10"/>
  <c r="F1054" i="10"/>
  <c r="F1055" i="10"/>
  <c r="F1056" i="10"/>
  <c r="F1057" i="10"/>
  <c r="F1058" i="10"/>
  <c r="F1059" i="10"/>
  <c r="F1060" i="10"/>
  <c r="F1061" i="10"/>
  <c r="F1062" i="10"/>
  <c r="F1063" i="10"/>
  <c r="F1064" i="10"/>
  <c r="F1065" i="10"/>
  <c r="F1066" i="10"/>
  <c r="F1067" i="10"/>
  <c r="F1068" i="10"/>
  <c r="F1069" i="10"/>
  <c r="F1070" i="10"/>
  <c r="F1071" i="10"/>
  <c r="F1072" i="10"/>
  <c r="F1073" i="10"/>
  <c r="F1074" i="10"/>
  <c r="F1075" i="10"/>
  <c r="F1076" i="10"/>
  <c r="F1077" i="10"/>
  <c r="F1078" i="10"/>
  <c r="F1079" i="10"/>
  <c r="F1080" i="10"/>
  <c r="F1081" i="10"/>
  <c r="F1082" i="10"/>
  <c r="F1083" i="10"/>
  <c r="F1084" i="10"/>
  <c r="F1085" i="10"/>
  <c r="F1086" i="10"/>
  <c r="F1087" i="10"/>
  <c r="F1088" i="10"/>
  <c r="F1089" i="10"/>
  <c r="F1090" i="10"/>
  <c r="F1091" i="10"/>
  <c r="F1092" i="10"/>
  <c r="F1093" i="10"/>
  <c r="F1094" i="10"/>
  <c r="F1095" i="10"/>
  <c r="F1096" i="10"/>
  <c r="F1097" i="10"/>
  <c r="F1098" i="10"/>
  <c r="F1099" i="10"/>
  <c r="F1100" i="10"/>
  <c r="F1101" i="10"/>
  <c r="F1102" i="10"/>
  <c r="F1103" i="10"/>
  <c r="F1104" i="10"/>
  <c r="F1105" i="10"/>
  <c r="F1106" i="10"/>
  <c r="F1107" i="10"/>
  <c r="F1108" i="10"/>
  <c r="F1109" i="10"/>
  <c r="F1110" i="10"/>
  <c r="F1111" i="10"/>
  <c r="F1112" i="10"/>
  <c r="F1113" i="10"/>
  <c r="F1114" i="10"/>
  <c r="F1115" i="10"/>
  <c r="F1116" i="10"/>
  <c r="F1117" i="10"/>
  <c r="F1118" i="10"/>
  <c r="F1119" i="10"/>
  <c r="F1120" i="10"/>
  <c r="F1121" i="10"/>
  <c r="F1122" i="10"/>
  <c r="F1123" i="10"/>
  <c r="F1124" i="10"/>
  <c r="F1125" i="10"/>
  <c r="F1126" i="10"/>
  <c r="F1127" i="10"/>
  <c r="F1128" i="10"/>
  <c r="F1129" i="10"/>
  <c r="F1130" i="10"/>
  <c r="F1131" i="10"/>
  <c r="F1132" i="10"/>
  <c r="F1133" i="10"/>
  <c r="F1134" i="10"/>
  <c r="F1135" i="10"/>
  <c r="F1136" i="10"/>
  <c r="F1137" i="10"/>
  <c r="F1138" i="10"/>
  <c r="F1139" i="10"/>
  <c r="F1140" i="10"/>
  <c r="F1141" i="10"/>
  <c r="F1142" i="10"/>
  <c r="F1143" i="10"/>
  <c r="F1144" i="10"/>
  <c r="F1145" i="10"/>
  <c r="F1146" i="10"/>
  <c r="F1147" i="10"/>
  <c r="F1148" i="10"/>
  <c r="F1149" i="10"/>
  <c r="F1150" i="10"/>
  <c r="F1151" i="10"/>
  <c r="F1152" i="10"/>
  <c r="F1153" i="10"/>
  <c r="F1154" i="10"/>
  <c r="F1155" i="10"/>
  <c r="F1156" i="10"/>
  <c r="F1157" i="10"/>
  <c r="F1158" i="10"/>
  <c r="F1159" i="10"/>
  <c r="F1160" i="10"/>
  <c r="F1161" i="10"/>
  <c r="F1162" i="10"/>
  <c r="F1163" i="10"/>
  <c r="F1164" i="10"/>
  <c r="F1165" i="10"/>
  <c r="F1166" i="10"/>
  <c r="F1167" i="10"/>
  <c r="F1168" i="10"/>
  <c r="F1169" i="10"/>
  <c r="F1170" i="10"/>
  <c r="F1171" i="10"/>
  <c r="F1172" i="10"/>
  <c r="F1173" i="10"/>
  <c r="F1174" i="10"/>
  <c r="F1175" i="10"/>
  <c r="F1176" i="10"/>
  <c r="F1177" i="10"/>
  <c r="F1178" i="10"/>
  <c r="F1179" i="10"/>
  <c r="F1180" i="10"/>
  <c r="F1181" i="10"/>
  <c r="F1182" i="10"/>
  <c r="F1183" i="10"/>
  <c r="F1184" i="10"/>
  <c r="F1185" i="10"/>
  <c r="F1186" i="10"/>
  <c r="F1187" i="10"/>
  <c r="F1188" i="10"/>
  <c r="F1189" i="10"/>
  <c r="F1190" i="10"/>
  <c r="F1191" i="10"/>
  <c r="F1192" i="10"/>
  <c r="F1193" i="10"/>
  <c r="F1194" i="10"/>
  <c r="F1195" i="10"/>
  <c r="F1196" i="10"/>
  <c r="F1197" i="10"/>
  <c r="F1198" i="10"/>
  <c r="F1199" i="10"/>
  <c r="F1200" i="10"/>
  <c r="F1201" i="10"/>
  <c r="F1202" i="10"/>
  <c r="F1203" i="10"/>
  <c r="F1204" i="10"/>
  <c r="F1205" i="10"/>
  <c r="F1206" i="10"/>
  <c r="F1207" i="10"/>
  <c r="F1208" i="10"/>
  <c r="F1209" i="10"/>
  <c r="F1210" i="10"/>
  <c r="F1211" i="10"/>
  <c r="F1212" i="10"/>
  <c r="F1213" i="10"/>
  <c r="F1214" i="10"/>
  <c r="F1215" i="10"/>
  <c r="F1216" i="10"/>
  <c r="F1217" i="10"/>
  <c r="F1218" i="10"/>
  <c r="F1219" i="10"/>
  <c r="F1220" i="10"/>
  <c r="F1221" i="10"/>
  <c r="F1222" i="10"/>
  <c r="F1223" i="10"/>
  <c r="F1224" i="10"/>
  <c r="F1225" i="10"/>
  <c r="F1226" i="10"/>
  <c r="F1227" i="10"/>
  <c r="F1228" i="10"/>
  <c r="F1229" i="10"/>
  <c r="F1230" i="10"/>
  <c r="F1231" i="10"/>
  <c r="F1232" i="10"/>
  <c r="F1233" i="10"/>
  <c r="F1234" i="10"/>
  <c r="F1235" i="10"/>
  <c r="F1236" i="10"/>
  <c r="F1237" i="10"/>
  <c r="F1238" i="10"/>
  <c r="F1239" i="10"/>
  <c r="F1240" i="10"/>
  <c r="F1241" i="10"/>
  <c r="F1242" i="10"/>
  <c r="F1243" i="10"/>
  <c r="F1244" i="10"/>
  <c r="F1245" i="10"/>
  <c r="F1246" i="10"/>
  <c r="F1247" i="10"/>
  <c r="F1248" i="10"/>
  <c r="F1249" i="10"/>
  <c r="F1250" i="10"/>
  <c r="F1251" i="10"/>
  <c r="F1252" i="10"/>
  <c r="F1253" i="10"/>
  <c r="F1254" i="10"/>
  <c r="F1255" i="10"/>
  <c r="F1256" i="10"/>
  <c r="F1257" i="10"/>
  <c r="F1258" i="10"/>
  <c r="F1259" i="10"/>
  <c r="F1260" i="10"/>
  <c r="F1261" i="10"/>
  <c r="F1262" i="10"/>
  <c r="F1263" i="10"/>
  <c r="F1264" i="10"/>
  <c r="F1265" i="10"/>
  <c r="F1266" i="10"/>
  <c r="F1267" i="10"/>
  <c r="F1268" i="10"/>
  <c r="F1269" i="10"/>
  <c r="F1270" i="10"/>
  <c r="F1271" i="10"/>
  <c r="F1272" i="10"/>
  <c r="F1273" i="10"/>
  <c r="F1274" i="10"/>
  <c r="F1275" i="10"/>
  <c r="F1276" i="10"/>
  <c r="F1277" i="10"/>
  <c r="F1278" i="10"/>
  <c r="F1279" i="10"/>
  <c r="F1280" i="10"/>
  <c r="F1281" i="10"/>
  <c r="F1282" i="10"/>
  <c r="F1283" i="10"/>
  <c r="F1284" i="10"/>
  <c r="F1285" i="10"/>
  <c r="F1286" i="10"/>
  <c r="F1287" i="10"/>
  <c r="F1288" i="10"/>
  <c r="F1289" i="10"/>
  <c r="F1290" i="10"/>
  <c r="F1291" i="10"/>
  <c r="F1292" i="10"/>
  <c r="F1293" i="10"/>
  <c r="F1294" i="10"/>
  <c r="F1295" i="10"/>
  <c r="F1296" i="10"/>
  <c r="F1297" i="10"/>
  <c r="F1298" i="10"/>
  <c r="F1299" i="10"/>
  <c r="F1300" i="10"/>
  <c r="F1301" i="10"/>
  <c r="F1302" i="10"/>
  <c r="F1303" i="10"/>
  <c r="F1304" i="10"/>
  <c r="F1305" i="10"/>
  <c r="F1306" i="10"/>
  <c r="F1307" i="10"/>
  <c r="F1308" i="10"/>
  <c r="F1309" i="10"/>
  <c r="F1310" i="10"/>
  <c r="F1311" i="10"/>
  <c r="F1312" i="10"/>
  <c r="F1313" i="10"/>
  <c r="F1314" i="10"/>
  <c r="F1315" i="10"/>
  <c r="F1316" i="10"/>
  <c r="F1317" i="10"/>
  <c r="F1318" i="10"/>
  <c r="F1319" i="10"/>
  <c r="F1320" i="10"/>
  <c r="F1321" i="10"/>
  <c r="F1322" i="10"/>
  <c r="F1323" i="10"/>
  <c r="F1324" i="10"/>
  <c r="F1325" i="10"/>
  <c r="F1326" i="10"/>
  <c r="F1327" i="10"/>
  <c r="F1328" i="10"/>
  <c r="F1329" i="10"/>
  <c r="F1330" i="10"/>
  <c r="F1331" i="10"/>
  <c r="F1332" i="10"/>
  <c r="F1333" i="10"/>
  <c r="F1334" i="10"/>
  <c r="F1335" i="10"/>
  <c r="F1336" i="10"/>
  <c r="F1337" i="10"/>
  <c r="F1338" i="10"/>
  <c r="F1339" i="10"/>
  <c r="F1340" i="10"/>
  <c r="F1341" i="10"/>
  <c r="F1342" i="10"/>
  <c r="F1343" i="10"/>
  <c r="F1344" i="10"/>
  <c r="F1345" i="10"/>
  <c r="F1346" i="10"/>
  <c r="B280" i="10"/>
  <c r="B283" i="10"/>
  <c r="B284" i="10"/>
  <c r="B286" i="10"/>
  <c r="B287" i="10"/>
  <c r="B289" i="10"/>
  <c r="B290" i="10"/>
  <c r="B291" i="10"/>
  <c r="B292" i="10"/>
  <c r="B294" i="10"/>
  <c r="B295" i="10"/>
  <c r="B296" i="10"/>
  <c r="B297" i="10"/>
  <c r="B298" i="10"/>
  <c r="B300" i="10"/>
  <c r="B301" i="10"/>
  <c r="B303" i="10"/>
  <c r="B304" i="10"/>
  <c r="B305" i="10"/>
  <c r="B306" i="10"/>
  <c r="B307" i="10"/>
  <c r="B309" i="10"/>
  <c r="B310" i="10"/>
  <c r="B312" i="10"/>
  <c r="B313" i="10"/>
  <c r="B314" i="10"/>
  <c r="B315" i="10"/>
  <c r="B316" i="10"/>
  <c r="B317" i="10"/>
  <c r="B318" i="10"/>
  <c r="B320" i="10"/>
  <c r="B321" i="10"/>
  <c r="B322" i="10"/>
  <c r="B323" i="10"/>
  <c r="B325" i="10"/>
  <c r="B329" i="10"/>
  <c r="B330" i="10"/>
  <c r="B331" i="10"/>
  <c r="B333" i="10"/>
  <c r="B334" i="10"/>
  <c r="B335" i="10"/>
  <c r="B337" i="10"/>
  <c r="B338" i="10"/>
  <c r="B339" i="10"/>
  <c r="B340" i="10"/>
  <c r="B342" i="10"/>
  <c r="B344" i="10"/>
  <c r="B345" i="10"/>
  <c r="B347" i="10"/>
  <c r="B348" i="10"/>
  <c r="B350" i="10"/>
  <c r="B351" i="10"/>
  <c r="B352" i="10"/>
  <c r="B354" i="10"/>
  <c r="B356" i="10"/>
  <c r="B357" i="10"/>
  <c r="B358" i="10"/>
  <c r="B360" i="10"/>
  <c r="B362" i="10"/>
  <c r="B363" i="10"/>
  <c r="B364" i="10"/>
  <c r="B366" i="10"/>
  <c r="B367" i="10"/>
  <c r="B368" i="10"/>
  <c r="B370" i="10"/>
  <c r="B372" i="10"/>
  <c r="B374" i="10"/>
  <c r="B376" i="10"/>
  <c r="B377" i="10"/>
  <c r="B378" i="10"/>
  <c r="B380" i="10"/>
  <c r="B382" i="10"/>
  <c r="B384" i="10"/>
  <c r="B385" i="10"/>
  <c r="B387" i="10"/>
  <c r="B388" i="10"/>
  <c r="B390" i="10"/>
  <c r="B392" i="10"/>
  <c r="B393" i="10"/>
  <c r="B395" i="10"/>
  <c r="B397" i="10"/>
  <c r="B398" i="10"/>
  <c r="B400" i="10"/>
  <c r="B402" i="10"/>
  <c r="B403" i="10"/>
  <c r="B404" i="10"/>
  <c r="B406" i="10"/>
  <c r="B407" i="10"/>
  <c r="B408" i="10"/>
  <c r="B409" i="10"/>
  <c r="B411" i="10"/>
  <c r="B412" i="10"/>
  <c r="B413" i="10"/>
  <c r="B415" i="10"/>
  <c r="B416" i="10"/>
  <c r="B417" i="10"/>
  <c r="B419" i="10"/>
  <c r="B420" i="10"/>
  <c r="B421" i="10"/>
  <c r="B424" i="10"/>
  <c r="B425" i="10"/>
  <c r="B427" i="10"/>
  <c r="B429" i="10"/>
  <c r="B430" i="10"/>
  <c r="B431" i="10"/>
  <c r="B433" i="10"/>
  <c r="B434" i="10"/>
  <c r="B435" i="10"/>
  <c r="B437" i="10"/>
  <c r="B438" i="10"/>
  <c r="B440" i="10"/>
  <c r="B442" i="10"/>
  <c r="B443" i="10"/>
  <c r="B445" i="10"/>
  <c r="B446" i="10"/>
  <c r="B447" i="10"/>
  <c r="B449" i="10"/>
  <c r="B450" i="10"/>
  <c r="B451" i="10"/>
  <c r="B453" i="10"/>
  <c r="B454" i="10"/>
  <c r="B455" i="10"/>
  <c r="B456" i="10"/>
  <c r="B458" i="10"/>
  <c r="B459" i="10"/>
  <c r="B460" i="10"/>
  <c r="B462" i="10"/>
  <c r="B463" i="10"/>
  <c r="B465" i="10"/>
  <c r="B466" i="10"/>
  <c r="B467" i="10"/>
  <c r="B468" i="10"/>
  <c r="B469" i="10"/>
  <c r="B471" i="10"/>
  <c r="B472" i="10"/>
  <c r="B473" i="10"/>
  <c r="B475" i="10"/>
  <c r="B476" i="10"/>
  <c r="B477" i="10"/>
  <c r="B479" i="10"/>
  <c r="B480" i="10"/>
  <c r="B481" i="10"/>
  <c r="B483" i="10"/>
  <c r="B484" i="10"/>
  <c r="B486" i="10"/>
  <c r="B487" i="10"/>
  <c r="B488" i="10"/>
  <c r="B489" i="10"/>
  <c r="B491" i="10"/>
  <c r="B492" i="10"/>
  <c r="B494" i="10"/>
  <c r="B495" i="10"/>
  <c r="B497" i="10"/>
  <c r="B498" i="10"/>
  <c r="B499" i="10"/>
  <c r="B501" i="10"/>
  <c r="B502"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457" i="10"/>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C501" i="10"/>
  <c r="C502" i="10"/>
  <c r="C503"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D501" i="10"/>
  <c r="D502" i="10"/>
  <c r="D503"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E335" i="10"/>
  <c r="E336" i="10"/>
  <c r="E337" i="10"/>
  <c r="E338" i="10"/>
  <c r="E339" i="10"/>
  <c r="E340" i="10"/>
  <c r="E341" i="10"/>
  <c r="E342" i="10"/>
  <c r="E343" i="10"/>
  <c r="E344" i="10"/>
  <c r="E345" i="10"/>
  <c r="E346" i="10"/>
  <c r="E347" i="10"/>
  <c r="E348" i="10"/>
  <c r="E349" i="10"/>
  <c r="E350" i="10"/>
  <c r="E351" i="10"/>
  <c r="E352" i="10"/>
  <c r="E353" i="10"/>
  <c r="E354" i="10"/>
  <c r="E355" i="10"/>
  <c r="E356" i="10"/>
  <c r="E357" i="10"/>
  <c r="E358" i="10"/>
  <c r="E359" i="10"/>
  <c r="E360" i="10"/>
  <c r="E361" i="10"/>
  <c r="E362" i="10"/>
  <c r="E363" i="10"/>
  <c r="E364" i="10"/>
  <c r="E365" i="10"/>
  <c r="E366" i="10"/>
  <c r="E367" i="10"/>
  <c r="E368" i="10"/>
  <c r="E369" i="10"/>
  <c r="E370" i="10"/>
  <c r="E371" i="10"/>
  <c r="E372" i="10"/>
  <c r="E373" i="10"/>
  <c r="E374" i="10"/>
  <c r="E375" i="10"/>
  <c r="E376" i="10"/>
  <c r="E377" i="10"/>
  <c r="E378" i="10"/>
  <c r="E379" i="10"/>
  <c r="E380" i="10"/>
  <c r="E381" i="10"/>
  <c r="E382" i="10"/>
  <c r="E383" i="10"/>
  <c r="E384" i="10"/>
  <c r="E385" i="10"/>
  <c r="E386" i="10"/>
  <c r="E387" i="10"/>
  <c r="E388" i="10"/>
  <c r="E389" i="10"/>
  <c r="E390" i="10"/>
  <c r="E391" i="10"/>
  <c r="E392" i="10"/>
  <c r="E393" i="10"/>
  <c r="E394" i="10"/>
  <c r="E395" i="10"/>
  <c r="E396" i="10"/>
  <c r="E397" i="10"/>
  <c r="E398" i="10"/>
  <c r="E399" i="10"/>
  <c r="E400" i="10"/>
  <c r="E401" i="10"/>
  <c r="E402" i="10"/>
  <c r="E403" i="10"/>
  <c r="E404" i="10"/>
  <c r="E405" i="10"/>
  <c r="E406"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43" i="10"/>
  <c r="E444" i="10"/>
  <c r="E445" i="10"/>
  <c r="E446" i="10"/>
  <c r="E447" i="10"/>
  <c r="E448" i="10"/>
  <c r="E449" i="10"/>
  <c r="E450" i="10"/>
  <c r="E451" i="10"/>
  <c r="E452" i="10"/>
  <c r="E453" i="10"/>
  <c r="E454" i="10"/>
  <c r="E455" i="10"/>
  <c r="E456" i="10"/>
  <c r="E457" i="10"/>
  <c r="E458" i="10"/>
  <c r="E459" i="10"/>
  <c r="E460" i="10"/>
  <c r="E461" i="10"/>
  <c r="E462" i="10"/>
  <c r="E463" i="10"/>
  <c r="E464" i="10"/>
  <c r="E465" i="10"/>
  <c r="E466" i="10"/>
  <c r="E467" i="10"/>
  <c r="E468" i="10"/>
  <c r="E469" i="10"/>
  <c r="E470" i="10"/>
  <c r="E471" i="10"/>
  <c r="E472" i="10"/>
  <c r="E473" i="10"/>
  <c r="E474" i="10"/>
  <c r="E475" i="10"/>
  <c r="E476" i="10"/>
  <c r="E477" i="10"/>
  <c r="E478" i="10"/>
  <c r="E479" i="10"/>
  <c r="E480" i="10"/>
  <c r="E481" i="10"/>
  <c r="E482" i="10"/>
  <c r="E483" i="10"/>
  <c r="E484" i="10"/>
  <c r="E485" i="10"/>
  <c r="E486" i="10"/>
  <c r="E487" i="10"/>
  <c r="E488" i="10"/>
  <c r="E489" i="10"/>
  <c r="E490" i="10"/>
  <c r="E491" i="10"/>
  <c r="E492" i="10"/>
  <c r="E493" i="10"/>
  <c r="E494" i="10"/>
  <c r="E495" i="10"/>
  <c r="E496" i="10"/>
  <c r="E497" i="10"/>
  <c r="E498" i="10"/>
  <c r="E499" i="10"/>
  <c r="E500" i="10"/>
  <c r="E501" i="10"/>
  <c r="E502" i="10"/>
  <c r="E503"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F424" i="10"/>
  <c r="F425" i="10"/>
  <c r="F426" i="10"/>
  <c r="F427" i="10"/>
  <c r="F428" i="10"/>
  <c r="F429" i="10"/>
  <c r="F430" i="10"/>
  <c r="F431" i="10"/>
  <c r="F432" i="10"/>
  <c r="F433" i="10"/>
  <c r="F434" i="10"/>
  <c r="F435" i="10"/>
  <c r="F436" i="10"/>
  <c r="F437" i="10"/>
  <c r="F438" i="10"/>
  <c r="F439" i="10"/>
  <c r="F440" i="10"/>
  <c r="F441" i="10"/>
  <c r="F442" i="10"/>
  <c r="F443" i="10"/>
  <c r="F444" i="10"/>
  <c r="F445" i="10"/>
  <c r="F446" i="10"/>
  <c r="F447" i="10"/>
  <c r="F448" i="10"/>
  <c r="F449" i="10"/>
  <c r="F450" i="10"/>
  <c r="F451" i="10"/>
  <c r="F452" i="10"/>
  <c r="F453" i="10"/>
  <c r="F454" i="10"/>
  <c r="F455" i="10"/>
  <c r="F456" i="10"/>
  <c r="F457" i="10"/>
  <c r="F458" i="10"/>
  <c r="F459" i="10"/>
  <c r="F460" i="10"/>
  <c r="F461" i="10"/>
  <c r="F462" i="10"/>
  <c r="F463" i="10"/>
  <c r="F464" i="10"/>
  <c r="F465" i="10"/>
  <c r="F466" i="10"/>
  <c r="F467" i="10"/>
  <c r="F468" i="10"/>
  <c r="F469" i="10"/>
  <c r="F470" i="10"/>
  <c r="F471" i="10"/>
  <c r="F472" i="10"/>
  <c r="F473" i="10"/>
  <c r="F474" i="10"/>
  <c r="F475" i="10"/>
  <c r="F476" i="10"/>
  <c r="F477" i="10"/>
  <c r="F478" i="10"/>
  <c r="F479" i="10"/>
  <c r="F480" i="10"/>
  <c r="F481" i="10"/>
  <c r="F482" i="10"/>
  <c r="F483" i="10"/>
  <c r="F484" i="10"/>
  <c r="F485" i="10"/>
  <c r="F486" i="10"/>
  <c r="F487" i="10"/>
  <c r="F488" i="10"/>
  <c r="F489" i="10"/>
  <c r="F490" i="10"/>
  <c r="F491" i="10"/>
  <c r="F492" i="10"/>
  <c r="F493" i="10"/>
  <c r="F494" i="10"/>
  <c r="F495" i="10"/>
  <c r="F496" i="10"/>
  <c r="F497" i="10"/>
  <c r="F498" i="10"/>
  <c r="F499" i="10"/>
  <c r="F500" i="10"/>
  <c r="F501" i="10"/>
  <c r="F502" i="10"/>
  <c r="F503" i="10"/>
  <c r="B21" i="10"/>
  <c r="B23" i="10"/>
  <c r="B24" i="10"/>
  <c r="B25" i="10"/>
  <c r="B27" i="10"/>
  <c r="B28" i="10"/>
  <c r="B29" i="10"/>
  <c r="B30" i="10"/>
  <c r="B32" i="10"/>
  <c r="B33" i="10"/>
  <c r="B34" i="10"/>
  <c r="B35" i="10"/>
  <c r="B37" i="10"/>
  <c r="B38" i="10"/>
  <c r="B39" i="10"/>
  <c r="B40" i="10"/>
  <c r="B43" i="10"/>
  <c r="B44" i="10"/>
  <c r="B47" i="10"/>
  <c r="B48" i="10"/>
  <c r="B50" i="10"/>
  <c r="B53" i="10"/>
  <c r="B54" i="10"/>
  <c r="B56" i="10"/>
  <c r="B58" i="10"/>
  <c r="B61" i="10"/>
  <c r="B62" i="10"/>
  <c r="B67" i="10"/>
  <c r="B69" i="10"/>
  <c r="B73" i="10"/>
  <c r="B74" i="10"/>
  <c r="B78" i="10"/>
  <c r="B79" i="10"/>
  <c r="B80" i="10"/>
  <c r="B84" i="10"/>
  <c r="B85" i="10"/>
  <c r="B86" i="10"/>
  <c r="B88" i="10"/>
  <c r="B89" i="10"/>
  <c r="B92" i="10"/>
  <c r="B93" i="10"/>
  <c r="B94" i="10"/>
  <c r="B95" i="10"/>
  <c r="B96" i="10"/>
  <c r="B97" i="10"/>
  <c r="B98" i="10"/>
  <c r="B99" i="10"/>
  <c r="B100" i="10"/>
  <c r="B102" i="10"/>
  <c r="B103" i="10"/>
  <c r="B104" i="10"/>
  <c r="B105" i="10"/>
  <c r="B107" i="10"/>
  <c r="B108" i="10"/>
  <c r="B110" i="10"/>
  <c r="B111" i="10"/>
  <c r="B113" i="10"/>
  <c r="B114"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1" i="10"/>
  <c r="B142" i="10"/>
  <c r="B143" i="10"/>
  <c r="B145" i="10"/>
  <c r="B146" i="10"/>
  <c r="B147" i="10"/>
  <c r="B149" i="10"/>
  <c r="B150" i="10"/>
  <c r="B151" i="10"/>
  <c r="B153" i="10"/>
  <c r="B154" i="10"/>
  <c r="B156" i="10"/>
  <c r="B157" i="10"/>
  <c r="B158" i="10"/>
  <c r="B160" i="10"/>
  <c r="B161" i="10"/>
  <c r="B163" i="10"/>
  <c r="B164" i="10"/>
  <c r="B165" i="10"/>
  <c r="B167" i="10"/>
  <c r="B168" i="10"/>
  <c r="B169" i="10"/>
  <c r="B171" i="10"/>
  <c r="B172" i="10"/>
  <c r="B173" i="10"/>
  <c r="B175" i="10"/>
  <c r="B176" i="10"/>
  <c r="B177" i="10"/>
  <c r="B178" i="10"/>
  <c r="B179" i="10"/>
  <c r="B180" i="10"/>
  <c r="B182" i="10"/>
  <c r="B183" i="10"/>
  <c r="B184" i="10"/>
  <c r="B186" i="10"/>
  <c r="B187" i="10"/>
  <c r="B188" i="10"/>
  <c r="B189" i="10"/>
  <c r="B190" i="10"/>
  <c r="B191" i="10"/>
  <c r="B193" i="10"/>
  <c r="B194" i="10"/>
  <c r="B195" i="10"/>
  <c r="B196" i="10"/>
  <c r="B198" i="10"/>
  <c r="B199" i="10"/>
  <c r="B200" i="10"/>
  <c r="B201" i="10"/>
  <c r="B203" i="10"/>
  <c r="B204" i="10"/>
  <c r="B205" i="10"/>
  <c r="B206" i="10"/>
  <c r="B208" i="10"/>
  <c r="B209" i="10"/>
  <c r="B210" i="10"/>
  <c r="B211" i="10"/>
  <c r="B212" i="10"/>
  <c r="B213" i="10"/>
  <c r="B214" i="10"/>
  <c r="B216" i="10"/>
  <c r="B217" i="10"/>
  <c r="B218" i="10"/>
  <c r="B219" i="10"/>
  <c r="B221" i="10"/>
  <c r="B222" i="10"/>
  <c r="B223" i="10"/>
  <c r="B224" i="10"/>
  <c r="B226" i="10"/>
  <c r="B227" i="10"/>
  <c r="B228" i="10"/>
  <c r="B229" i="10"/>
  <c r="B231" i="10"/>
  <c r="B232" i="10"/>
  <c r="B233" i="10"/>
  <c r="B234" i="10"/>
  <c r="B236" i="10"/>
  <c r="B237" i="10"/>
  <c r="B238" i="10"/>
  <c r="B239" i="10"/>
  <c r="B241" i="10"/>
  <c r="B242" i="10"/>
  <c r="B244" i="10"/>
  <c r="B245" i="10"/>
  <c r="B246" i="10"/>
  <c r="B247" i="10"/>
  <c r="B249" i="10"/>
  <c r="B251" i="10"/>
  <c r="B253" i="10"/>
  <c r="B254" i="10"/>
  <c r="B255" i="10"/>
  <c r="B256" i="10"/>
  <c r="B261" i="10"/>
  <c r="B263" i="10"/>
  <c r="B264" i="10"/>
  <c r="B265" i="10"/>
  <c r="B267" i="10"/>
  <c r="B269" i="10"/>
  <c r="B270" i="10"/>
  <c r="B272" i="10"/>
  <c r="B274" i="10"/>
  <c r="B276" i="10"/>
  <c r="B278" i="10"/>
  <c r="B504" i="10"/>
  <c r="B505" i="10"/>
  <c r="B508" i="10"/>
  <c r="B509" i="10"/>
  <c r="B512" i="10"/>
  <c r="B513" i="10"/>
  <c r="B515" i="10"/>
  <c r="B516" i="10"/>
  <c r="C20" i="10"/>
  <c r="C21" i="10"/>
  <c r="C22" i="10"/>
  <c r="C23" i="10"/>
  <c r="C24" i="10"/>
  <c r="C25" i="10"/>
  <c r="C26" i="10"/>
  <c r="C27" i="10"/>
  <c r="C28" i="10"/>
  <c r="C29" i="10"/>
  <c r="C30" i="10"/>
  <c r="C31" i="10"/>
  <c r="C32" i="10"/>
  <c r="C33" i="10"/>
  <c r="C34" i="10"/>
  <c r="C35" i="10"/>
  <c r="C36" i="10"/>
  <c r="C37" i="10"/>
  <c r="C38" i="10"/>
  <c r="C39" i="10"/>
  <c r="C40" i="10"/>
  <c r="C41" i="10"/>
  <c r="C43" i="10"/>
  <c r="C44" i="10"/>
  <c r="C45" i="10"/>
  <c r="C47" i="10"/>
  <c r="C48" i="10"/>
  <c r="C49" i="10"/>
  <c r="C50" i="10"/>
  <c r="C51" i="10"/>
  <c r="C52" i="10"/>
  <c r="C53" i="10"/>
  <c r="C54" i="10"/>
  <c r="C55" i="10"/>
  <c r="C56" i="10"/>
  <c r="C58" i="10"/>
  <c r="C59" i="10"/>
  <c r="C61" i="10"/>
  <c r="C62" i="10"/>
  <c r="C63" i="10"/>
  <c r="C64" i="10"/>
  <c r="C65" i="10"/>
  <c r="C66" i="10"/>
  <c r="C67" i="10"/>
  <c r="C69" i="10"/>
  <c r="C70" i="10"/>
  <c r="C71"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504" i="10"/>
  <c r="C505" i="10"/>
  <c r="C506" i="10"/>
  <c r="C507" i="10"/>
  <c r="C508" i="10"/>
  <c r="C509" i="10"/>
  <c r="C510" i="10"/>
  <c r="C511" i="10"/>
  <c r="C512" i="10"/>
  <c r="C513" i="10"/>
  <c r="C514" i="10"/>
  <c r="C515" i="10"/>
  <c r="C516" i="10"/>
  <c r="D20" i="10"/>
  <c r="D21" i="10"/>
  <c r="D22" i="10"/>
  <c r="D23" i="10"/>
  <c r="D24" i="10"/>
  <c r="D25" i="10"/>
  <c r="D26" i="10"/>
  <c r="D27" i="10"/>
  <c r="D28" i="10"/>
  <c r="D29" i="10"/>
  <c r="D30" i="10"/>
  <c r="D31" i="10"/>
  <c r="D32" i="10"/>
  <c r="D33" i="10"/>
  <c r="D34" i="10"/>
  <c r="D35" i="10"/>
  <c r="D36" i="10"/>
  <c r="D37" i="10"/>
  <c r="D38" i="10"/>
  <c r="D39" i="10"/>
  <c r="D40" i="10"/>
  <c r="D41" i="10"/>
  <c r="D43" i="10"/>
  <c r="D44" i="10"/>
  <c r="D45" i="10"/>
  <c r="D47" i="10"/>
  <c r="D48" i="10"/>
  <c r="D49" i="10"/>
  <c r="D50" i="10"/>
  <c r="D51" i="10"/>
  <c r="D52" i="10"/>
  <c r="D53" i="10"/>
  <c r="D54" i="10"/>
  <c r="D55" i="10"/>
  <c r="D56" i="10"/>
  <c r="D58" i="10"/>
  <c r="D59" i="10"/>
  <c r="D61" i="10"/>
  <c r="D62" i="10"/>
  <c r="D63" i="10"/>
  <c r="D64" i="10"/>
  <c r="D65" i="10"/>
  <c r="D66" i="10"/>
  <c r="D67" i="10"/>
  <c r="D69" i="10"/>
  <c r="D70" i="10"/>
  <c r="D71"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274" i="10"/>
  <c r="D275" i="10"/>
  <c r="D276" i="10"/>
  <c r="D277" i="10"/>
  <c r="D278" i="10"/>
  <c r="D504" i="10"/>
  <c r="D505" i="10"/>
  <c r="D506" i="10"/>
  <c r="D507" i="10"/>
  <c r="D508" i="10"/>
  <c r="D509" i="10"/>
  <c r="D510" i="10"/>
  <c r="D511" i="10"/>
  <c r="D512" i="10"/>
  <c r="D513" i="10"/>
  <c r="D514" i="10"/>
  <c r="D515" i="10"/>
  <c r="D516" i="10"/>
  <c r="E20" i="10"/>
  <c r="E21" i="10"/>
  <c r="E22" i="10"/>
  <c r="E23" i="10"/>
  <c r="E24" i="10"/>
  <c r="E25" i="10"/>
  <c r="E26" i="10"/>
  <c r="E27" i="10"/>
  <c r="E28" i="10"/>
  <c r="E29" i="10"/>
  <c r="E30" i="10"/>
  <c r="E31" i="10"/>
  <c r="E32" i="10"/>
  <c r="E33" i="10"/>
  <c r="E34" i="10"/>
  <c r="E35" i="10"/>
  <c r="E36" i="10"/>
  <c r="E37" i="10"/>
  <c r="E38" i="10"/>
  <c r="E39" i="10"/>
  <c r="E40" i="10"/>
  <c r="E41" i="10"/>
  <c r="E43" i="10"/>
  <c r="E44" i="10"/>
  <c r="E45" i="10"/>
  <c r="E47" i="10"/>
  <c r="E48" i="10"/>
  <c r="E49" i="10"/>
  <c r="E50" i="10"/>
  <c r="E51" i="10"/>
  <c r="E52" i="10"/>
  <c r="E53" i="10"/>
  <c r="E54" i="10"/>
  <c r="E55" i="10"/>
  <c r="E56" i="10"/>
  <c r="E58" i="10"/>
  <c r="E59" i="10"/>
  <c r="E61" i="10"/>
  <c r="E62" i="10"/>
  <c r="E63" i="10"/>
  <c r="E64" i="10"/>
  <c r="E65" i="10"/>
  <c r="E66" i="10"/>
  <c r="E67" i="10"/>
  <c r="E69" i="10"/>
  <c r="E70" i="10"/>
  <c r="E71"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504" i="10"/>
  <c r="E505" i="10"/>
  <c r="E506" i="10"/>
  <c r="E507" i="10"/>
  <c r="E508" i="10"/>
  <c r="E509" i="10"/>
  <c r="E510" i="10"/>
  <c r="E511" i="10"/>
  <c r="E512" i="10"/>
  <c r="E513" i="10"/>
  <c r="E514" i="10"/>
  <c r="E515" i="10"/>
  <c r="E516" i="10"/>
  <c r="F20" i="10"/>
  <c r="F21" i="10"/>
  <c r="F22" i="10"/>
  <c r="F23" i="10"/>
  <c r="F24" i="10"/>
  <c r="F25" i="10"/>
  <c r="F26" i="10"/>
  <c r="F27" i="10"/>
  <c r="F28" i="10"/>
  <c r="F29" i="10"/>
  <c r="F30" i="10"/>
  <c r="F31" i="10"/>
  <c r="F32" i="10"/>
  <c r="F33" i="10"/>
  <c r="F34" i="10"/>
  <c r="F35" i="10"/>
  <c r="F36" i="10"/>
  <c r="F37" i="10"/>
  <c r="F38" i="10"/>
  <c r="F39" i="10"/>
  <c r="F40" i="10"/>
  <c r="F41" i="10"/>
  <c r="F43" i="10"/>
  <c r="F44" i="10"/>
  <c r="F45" i="10"/>
  <c r="F47" i="10"/>
  <c r="F48" i="10"/>
  <c r="F49" i="10"/>
  <c r="F50" i="10"/>
  <c r="F51" i="10"/>
  <c r="F52" i="10"/>
  <c r="F53" i="10"/>
  <c r="F54" i="10"/>
  <c r="F55" i="10"/>
  <c r="F56" i="10"/>
  <c r="F58" i="10"/>
  <c r="F59" i="10"/>
  <c r="F61" i="10"/>
  <c r="F62" i="10"/>
  <c r="F63" i="10"/>
  <c r="F64" i="10"/>
  <c r="F65" i="10"/>
  <c r="F66" i="10"/>
  <c r="F67" i="10"/>
  <c r="F69" i="10"/>
  <c r="F70" i="10"/>
  <c r="F71"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504" i="10"/>
  <c r="F505" i="10"/>
  <c r="F506" i="10"/>
  <c r="F507" i="10"/>
  <c r="F508" i="10"/>
  <c r="F509" i="10"/>
  <c r="F510" i="10"/>
  <c r="F511" i="10"/>
  <c r="F512" i="10"/>
  <c r="F513" i="10"/>
  <c r="F514" i="10"/>
  <c r="F515" i="10"/>
  <c r="F516" i="10"/>
  <c r="B20" i="10"/>
  <c r="D117" i="33"/>
  <c r="D116" i="33"/>
  <c r="D115" i="33"/>
  <c r="D114" i="33"/>
  <c r="D113" i="33"/>
  <c r="D112" i="33"/>
  <c r="D111" i="33"/>
  <c r="D110" i="33"/>
  <c r="D109" i="33"/>
  <c r="D108" i="33"/>
  <c r="D107" i="33"/>
  <c r="D106" i="33"/>
  <c r="D105" i="33"/>
  <c r="D104" i="33"/>
  <c r="D103" i="33"/>
  <c r="D102" i="33"/>
  <c r="D101" i="33"/>
  <c r="D100" i="33"/>
  <c r="B437" i="12"/>
  <c r="B439" i="12"/>
  <c r="C436" i="12"/>
  <c r="C437" i="12"/>
  <c r="C438" i="12"/>
  <c r="C439" i="12"/>
  <c r="D436" i="12"/>
  <c r="D437" i="12"/>
  <c r="D438" i="12"/>
  <c r="D439" i="12"/>
  <c r="E436" i="12"/>
  <c r="E437" i="12"/>
  <c r="E438" i="12"/>
  <c r="E439" i="12"/>
  <c r="F436" i="12"/>
  <c r="F437" i="12"/>
  <c r="F438" i="12"/>
  <c r="F439" i="12"/>
  <c r="C99" i="1"/>
  <c r="B99" i="1"/>
  <c r="D99" i="1"/>
  <c r="E99" i="1"/>
  <c r="C98" i="1"/>
  <c r="D98" i="1"/>
  <c r="E98" i="1"/>
  <c r="B98" i="1"/>
  <c r="B436" i="12"/>
  <c r="B438" i="12"/>
  <c r="C69" i="12"/>
  <c r="D69" i="12"/>
  <c r="E69" i="12"/>
  <c r="F69" i="12"/>
  <c r="I148" i="10"/>
  <c r="C68" i="12"/>
  <c r="D68" i="12"/>
  <c r="E68" i="12"/>
  <c r="F68" i="12"/>
  <c r="I144" i="10"/>
  <c r="B517" i="12"/>
  <c r="C517" i="12"/>
  <c r="D517" i="12"/>
  <c r="E517" i="12"/>
  <c r="F517" i="12"/>
  <c r="B516" i="12"/>
  <c r="C516" i="12"/>
  <c r="D516" i="12"/>
  <c r="E516" i="12"/>
  <c r="F516" i="12"/>
  <c r="B515" i="12"/>
  <c r="C515" i="12"/>
  <c r="D515" i="12"/>
  <c r="E515" i="12"/>
  <c r="F515" i="12"/>
  <c r="B514" i="12"/>
  <c r="C514" i="12"/>
  <c r="D514" i="12"/>
  <c r="E514" i="12"/>
  <c r="F514" i="12"/>
  <c r="B513" i="12"/>
  <c r="C513" i="12"/>
  <c r="D513" i="12"/>
  <c r="E513" i="12"/>
  <c r="F513" i="12"/>
  <c r="C129" i="1"/>
  <c r="D129" i="1"/>
  <c r="E129" i="1"/>
  <c r="B129" i="1"/>
  <c r="B523" i="12"/>
  <c r="C523" i="12"/>
  <c r="D523" i="12"/>
  <c r="E523" i="12"/>
  <c r="F523" i="12"/>
  <c r="B524" i="12"/>
  <c r="C524" i="12"/>
  <c r="D524" i="12"/>
  <c r="E524" i="12"/>
  <c r="F524" i="12"/>
  <c r="B511" i="12"/>
  <c r="C511" i="12"/>
  <c r="D511" i="12"/>
  <c r="E511" i="12"/>
  <c r="F511" i="12"/>
  <c r="B510" i="12"/>
  <c r="C510" i="12"/>
  <c r="D510" i="12"/>
  <c r="E510" i="12"/>
  <c r="F510" i="12"/>
  <c r="B509" i="12"/>
  <c r="C509" i="12"/>
  <c r="D509" i="12"/>
  <c r="E509" i="12"/>
  <c r="F509" i="12"/>
  <c r="B508" i="12"/>
  <c r="C508" i="12"/>
  <c r="D508" i="12"/>
  <c r="E508" i="12"/>
  <c r="F508" i="12"/>
  <c r="B519" i="12"/>
  <c r="C519" i="12"/>
  <c r="D519" i="12"/>
  <c r="E519" i="12"/>
  <c r="F519" i="12"/>
  <c r="C518" i="12"/>
  <c r="D518" i="12"/>
  <c r="E518" i="12"/>
  <c r="F518" i="12"/>
  <c r="B518" i="12"/>
  <c r="B525" i="12"/>
  <c r="C525" i="12"/>
  <c r="D525" i="12"/>
  <c r="E525" i="12"/>
  <c r="F525" i="12"/>
  <c r="C16" i="12"/>
  <c r="D16" i="12"/>
  <c r="E16" i="12"/>
  <c r="F16" i="12"/>
  <c r="I439" i="10"/>
  <c r="C15" i="12"/>
  <c r="D15" i="12"/>
  <c r="E15" i="12"/>
  <c r="F15" i="12"/>
  <c r="I436" i="10"/>
  <c r="C11" i="1"/>
  <c r="D11" i="1"/>
  <c r="E11" i="1"/>
  <c r="C94" i="12"/>
  <c r="D94" i="12"/>
  <c r="E94" i="12"/>
  <c r="F94" i="12"/>
  <c r="I586" i="10"/>
  <c r="C92" i="12"/>
  <c r="D92" i="12"/>
  <c r="E92" i="12"/>
  <c r="F92" i="12"/>
  <c r="I691" i="10"/>
  <c r="I582" i="10"/>
  <c r="C14" i="12"/>
  <c r="D14" i="12"/>
  <c r="E14" i="12"/>
  <c r="F14" i="12"/>
  <c r="C13" i="12"/>
  <c r="D13" i="12"/>
  <c r="E13" i="12"/>
  <c r="F13" i="12"/>
  <c r="I432" i="10"/>
  <c r="C250" i="12"/>
  <c r="D250" i="12"/>
  <c r="E250" i="12"/>
  <c r="F250" i="12"/>
  <c r="I262" i="10"/>
  <c r="C246" i="12"/>
  <c r="D246" i="12"/>
  <c r="E246" i="12"/>
  <c r="F246" i="12"/>
  <c r="I82" i="10"/>
  <c r="B410" i="12"/>
  <c r="C410" i="12"/>
  <c r="D410" i="12"/>
  <c r="E410" i="12"/>
  <c r="F410" i="12"/>
  <c r="B381" i="12"/>
  <c r="B382" i="12"/>
  <c r="C381" i="12"/>
  <c r="C382" i="12"/>
  <c r="D381" i="12"/>
  <c r="D382" i="12"/>
  <c r="E381" i="12"/>
  <c r="E382" i="12"/>
  <c r="F381" i="12"/>
  <c r="F382" i="12"/>
  <c r="B383" i="12"/>
  <c r="B384" i="12"/>
  <c r="B385" i="12"/>
  <c r="C383" i="12"/>
  <c r="C384" i="12"/>
  <c r="C385" i="12"/>
  <c r="D383" i="12"/>
  <c r="D384" i="12"/>
  <c r="D385" i="12"/>
  <c r="E383" i="12"/>
  <c r="E384" i="12"/>
  <c r="E385" i="12"/>
  <c r="F383" i="12"/>
  <c r="F384" i="12"/>
  <c r="F385" i="12"/>
  <c r="B386" i="12"/>
  <c r="B387" i="12"/>
  <c r="B388" i="12"/>
  <c r="C386" i="12"/>
  <c r="C387" i="12"/>
  <c r="C388" i="12"/>
  <c r="D386" i="12"/>
  <c r="D387" i="12"/>
  <c r="D388" i="12"/>
  <c r="E386" i="12"/>
  <c r="E387" i="12"/>
  <c r="E388" i="12"/>
  <c r="F386" i="12"/>
  <c r="F387" i="12"/>
  <c r="F388" i="12"/>
  <c r="B330" i="12"/>
  <c r="C330" i="12"/>
  <c r="D330" i="12"/>
  <c r="E330" i="12"/>
  <c r="F330" i="12"/>
  <c r="B329" i="12"/>
  <c r="C329" i="12"/>
  <c r="D329" i="12"/>
  <c r="E329" i="12"/>
  <c r="F329" i="12"/>
  <c r="B375" i="12"/>
  <c r="C375" i="12"/>
  <c r="D375" i="12"/>
  <c r="E375" i="12"/>
  <c r="F375" i="12"/>
  <c r="B376" i="12"/>
  <c r="C376" i="12"/>
  <c r="D376" i="12"/>
  <c r="E376" i="12"/>
  <c r="F376" i="12"/>
  <c r="B374" i="12"/>
  <c r="C374" i="12"/>
  <c r="D374" i="12"/>
  <c r="E374" i="12"/>
  <c r="F374" i="12"/>
  <c r="C97" i="1"/>
  <c r="D97" i="1"/>
  <c r="E97" i="1"/>
  <c r="B97" i="1"/>
  <c r="C102" i="12"/>
  <c r="D102" i="12"/>
  <c r="E102" i="12"/>
  <c r="F102" i="12"/>
  <c r="C170" i="12"/>
  <c r="D170" i="12"/>
  <c r="E170" i="12"/>
  <c r="F170" i="12"/>
  <c r="I328" i="10"/>
  <c r="B427" i="12"/>
  <c r="B428" i="12"/>
  <c r="B429" i="12"/>
  <c r="B430" i="12"/>
  <c r="B431" i="12"/>
  <c r="C427" i="12"/>
  <c r="C428" i="12"/>
  <c r="C429" i="12"/>
  <c r="C430" i="12"/>
  <c r="C431" i="12"/>
  <c r="D427" i="12"/>
  <c r="D428" i="12"/>
  <c r="D429" i="12"/>
  <c r="D430" i="12"/>
  <c r="D431" i="12"/>
  <c r="E427" i="12"/>
  <c r="E428" i="12"/>
  <c r="E429" i="12"/>
  <c r="E430" i="12"/>
  <c r="E431" i="12"/>
  <c r="F427" i="12"/>
  <c r="F428" i="12"/>
  <c r="F429" i="12"/>
  <c r="F430" i="12"/>
  <c r="F431" i="12"/>
  <c r="B420" i="12"/>
  <c r="B421" i="12"/>
  <c r="B422" i="12"/>
  <c r="B423" i="12"/>
  <c r="B424" i="12"/>
  <c r="B425" i="12"/>
  <c r="C420" i="12"/>
  <c r="C421" i="12"/>
  <c r="C422" i="12"/>
  <c r="C423" i="12"/>
  <c r="C424" i="12"/>
  <c r="C425" i="12"/>
  <c r="D420" i="12"/>
  <c r="D421" i="12"/>
  <c r="D422" i="12"/>
  <c r="D423" i="12"/>
  <c r="D424" i="12"/>
  <c r="D425" i="12"/>
  <c r="E420" i="12"/>
  <c r="E421" i="12"/>
  <c r="E422" i="12"/>
  <c r="E423" i="12"/>
  <c r="E424" i="12"/>
  <c r="E425" i="12"/>
  <c r="F420" i="12"/>
  <c r="F421" i="12"/>
  <c r="F422" i="12"/>
  <c r="F423" i="12"/>
  <c r="F424" i="12"/>
  <c r="F425" i="12"/>
  <c r="B426" i="12"/>
  <c r="B432" i="12"/>
  <c r="B433" i="12"/>
  <c r="C426" i="12"/>
  <c r="C432" i="12"/>
  <c r="C433" i="12"/>
  <c r="D426" i="12"/>
  <c r="D432" i="12"/>
  <c r="D433" i="12"/>
  <c r="E426" i="12"/>
  <c r="E432" i="12"/>
  <c r="E433" i="12"/>
  <c r="F426" i="12"/>
  <c r="F432" i="12"/>
  <c r="F433" i="12"/>
  <c r="B435" i="12"/>
  <c r="C435" i="12"/>
  <c r="D435" i="12"/>
  <c r="E435" i="12"/>
  <c r="F435" i="12"/>
  <c r="B434" i="12"/>
  <c r="C434" i="12"/>
  <c r="D434" i="12"/>
  <c r="E434" i="12"/>
  <c r="F434" i="12"/>
  <c r="C419" i="12"/>
  <c r="D419" i="12"/>
  <c r="E419" i="12"/>
  <c r="F419" i="12"/>
  <c r="C109" i="1"/>
  <c r="D109" i="1"/>
  <c r="E109" i="1"/>
  <c r="C108" i="1"/>
  <c r="B108" i="1"/>
  <c r="D108" i="1"/>
  <c r="E108" i="1"/>
  <c r="B415" i="12"/>
  <c r="B416" i="12"/>
  <c r="C415" i="12"/>
  <c r="C416" i="12"/>
  <c r="D415" i="12"/>
  <c r="D416" i="12"/>
  <c r="E415" i="12"/>
  <c r="E416" i="12"/>
  <c r="F415" i="12"/>
  <c r="F416" i="12"/>
  <c r="C417" i="12"/>
  <c r="D417" i="12"/>
  <c r="E417" i="12"/>
  <c r="F417" i="12"/>
  <c r="C418" i="12"/>
  <c r="D418" i="12"/>
  <c r="E418" i="12"/>
  <c r="F418" i="12"/>
  <c r="C414" i="12"/>
  <c r="D414" i="12"/>
  <c r="E414" i="12"/>
  <c r="F414" i="12"/>
  <c r="B369" i="12"/>
  <c r="B370" i="12"/>
  <c r="C369" i="12"/>
  <c r="C370" i="12"/>
  <c r="D369" i="12"/>
  <c r="D370" i="12"/>
  <c r="E369" i="12"/>
  <c r="E370" i="12"/>
  <c r="F369" i="12"/>
  <c r="F370" i="12"/>
  <c r="B372" i="12"/>
  <c r="C372" i="12"/>
  <c r="D372" i="12"/>
  <c r="E372" i="12"/>
  <c r="F372" i="12"/>
  <c r="B371" i="12"/>
  <c r="C371" i="12"/>
  <c r="D371" i="12"/>
  <c r="E371" i="12"/>
  <c r="F371" i="12"/>
  <c r="C368" i="12"/>
  <c r="D368" i="12"/>
  <c r="E368" i="12"/>
  <c r="F368" i="12"/>
  <c r="C263" i="12"/>
  <c r="C264" i="12"/>
  <c r="D263" i="12"/>
  <c r="D264" i="12"/>
  <c r="E263" i="12"/>
  <c r="E264" i="12"/>
  <c r="F263" i="12"/>
  <c r="F264" i="12"/>
  <c r="I91" i="10"/>
  <c r="C266" i="12"/>
  <c r="D266" i="12"/>
  <c r="E266" i="12"/>
  <c r="F266" i="12"/>
  <c r="I106" i="10"/>
  <c r="C265" i="12"/>
  <c r="D265" i="12"/>
  <c r="E265" i="12"/>
  <c r="F265" i="12"/>
  <c r="I101" i="10"/>
  <c r="C262" i="12"/>
  <c r="D262" i="12"/>
  <c r="E262" i="12"/>
  <c r="F262" i="12"/>
  <c r="I36" i="10"/>
  <c r="C247" i="12"/>
  <c r="D247" i="12"/>
  <c r="E247" i="12"/>
  <c r="F247" i="12"/>
  <c r="I87" i="10"/>
  <c r="C209" i="12"/>
  <c r="D209" i="12"/>
  <c r="E209" i="12"/>
  <c r="F209" i="12"/>
  <c r="C208" i="12"/>
  <c r="D208" i="12"/>
  <c r="E208" i="12"/>
  <c r="F208" i="12"/>
  <c r="C129" i="12"/>
  <c r="D129" i="12"/>
  <c r="E129" i="12"/>
  <c r="F129" i="12"/>
  <c r="I383" i="10"/>
  <c r="C128" i="12"/>
  <c r="D128" i="12"/>
  <c r="E128" i="12"/>
  <c r="F128" i="12"/>
  <c r="I381" i="10"/>
  <c r="C127" i="12"/>
  <c r="D127" i="12"/>
  <c r="E127" i="12"/>
  <c r="F127" i="12"/>
  <c r="I379" i="10"/>
  <c r="C126" i="12"/>
  <c r="D126" i="12"/>
  <c r="E126" i="12"/>
  <c r="F126" i="12"/>
  <c r="I375" i="10"/>
  <c r="C125" i="12"/>
  <c r="D125" i="12"/>
  <c r="E125" i="12"/>
  <c r="F125" i="12"/>
  <c r="I373" i="10"/>
  <c r="C124" i="12"/>
  <c r="D124" i="12"/>
  <c r="E124" i="12"/>
  <c r="F124" i="12"/>
  <c r="I371" i="10"/>
  <c r="C123" i="12"/>
  <c r="D123" i="12"/>
  <c r="E123" i="12"/>
  <c r="F123" i="12"/>
  <c r="I369" i="10"/>
  <c r="C122" i="12"/>
  <c r="D122" i="12"/>
  <c r="E122" i="12"/>
  <c r="F122" i="12"/>
  <c r="I365" i="10"/>
  <c r="C51" i="12"/>
  <c r="C52" i="12"/>
  <c r="C53" i="12"/>
  <c r="C54" i="12"/>
  <c r="D51" i="12"/>
  <c r="D52" i="12"/>
  <c r="D53" i="12"/>
  <c r="D54" i="12"/>
  <c r="E51" i="12"/>
  <c r="E52" i="12"/>
  <c r="E53" i="12"/>
  <c r="E54" i="12"/>
  <c r="F51" i="12"/>
  <c r="F52" i="12"/>
  <c r="F53" i="12"/>
  <c r="F54" i="12"/>
  <c r="I575" i="10"/>
  <c r="I578" i="10"/>
  <c r="I697" i="10"/>
  <c r="I698" i="10"/>
  <c r="C55" i="12"/>
  <c r="C56" i="12"/>
  <c r="D55" i="12"/>
  <c r="D56" i="12"/>
  <c r="E55" i="12"/>
  <c r="E56" i="12"/>
  <c r="F55" i="12"/>
  <c r="F56" i="12"/>
  <c r="I702" i="10"/>
  <c r="I706" i="10"/>
  <c r="C57" i="12"/>
  <c r="D57" i="12"/>
  <c r="E57" i="12"/>
  <c r="F57" i="12"/>
  <c r="I710" i="10"/>
  <c r="C58" i="12"/>
  <c r="D58" i="12"/>
  <c r="E58" i="12"/>
  <c r="F58" i="12"/>
  <c r="I714" i="10"/>
  <c r="C110" i="1"/>
  <c r="B110" i="1"/>
  <c r="D110" i="1"/>
  <c r="E110" i="1"/>
  <c r="C107" i="1"/>
  <c r="D107" i="1"/>
  <c r="E107" i="1"/>
  <c r="C96" i="1"/>
  <c r="D96" i="1"/>
  <c r="E96" i="1"/>
  <c r="B96" i="1"/>
  <c r="C106" i="1"/>
  <c r="B106" i="1"/>
  <c r="D106" i="1"/>
  <c r="E106" i="1"/>
  <c r="C57" i="1"/>
  <c r="D57" i="1"/>
  <c r="E57" i="1"/>
  <c r="C74" i="1"/>
  <c r="D74" i="1"/>
  <c r="E74" i="1"/>
  <c r="C40" i="1"/>
  <c r="D40" i="1"/>
  <c r="E40" i="1"/>
  <c r="C39" i="1"/>
  <c r="B39" i="1" s="1"/>
  <c r="D39" i="1"/>
  <c r="E39" i="1"/>
  <c r="C20" i="1"/>
  <c r="D20" i="1"/>
  <c r="E20" i="1"/>
  <c r="C19" i="1"/>
  <c r="D19" i="1"/>
  <c r="E19" i="1"/>
  <c r="B74" i="1"/>
  <c r="B107" i="1"/>
  <c r="B57" i="1"/>
  <c r="B109" i="1"/>
  <c r="B419" i="12"/>
  <c r="B418" i="12"/>
  <c r="B417" i="12"/>
  <c r="B414" i="12"/>
  <c r="B368" i="12"/>
  <c r="C95" i="1"/>
  <c r="B95" i="1"/>
  <c r="D95" i="1"/>
  <c r="E95" i="1"/>
  <c r="B359" i="12"/>
  <c r="C359" i="12"/>
  <c r="D359" i="12"/>
  <c r="E359" i="12"/>
  <c r="F359" i="12"/>
  <c r="B360" i="12"/>
  <c r="B361" i="12"/>
  <c r="B362" i="12"/>
  <c r="B363" i="12"/>
  <c r="C360" i="12"/>
  <c r="C361" i="12"/>
  <c r="C362" i="12"/>
  <c r="C363" i="12"/>
  <c r="D360" i="12"/>
  <c r="D361" i="12"/>
  <c r="D362" i="12"/>
  <c r="D363" i="12"/>
  <c r="E360" i="12"/>
  <c r="E361" i="12"/>
  <c r="E362" i="12"/>
  <c r="E363" i="12"/>
  <c r="F360" i="12"/>
  <c r="F361" i="12"/>
  <c r="F362" i="12"/>
  <c r="F363" i="12"/>
  <c r="C94" i="1"/>
  <c r="D94" i="1"/>
  <c r="E94" i="1"/>
  <c r="C93" i="1"/>
  <c r="D93" i="1"/>
  <c r="E93" i="1"/>
  <c r="C92" i="1"/>
  <c r="B92" i="1"/>
  <c r="D92" i="1"/>
  <c r="E92" i="1"/>
  <c r="B93" i="1"/>
  <c r="B94" i="1"/>
  <c r="C284" i="12"/>
  <c r="D284" i="12"/>
  <c r="E284" i="12"/>
  <c r="F284" i="12"/>
  <c r="I13" i="10"/>
  <c r="B364" i="12"/>
  <c r="C287" i="12"/>
  <c r="C358" i="12"/>
  <c r="C364" i="12"/>
  <c r="D287" i="12"/>
  <c r="D358" i="12"/>
  <c r="D364" i="12"/>
  <c r="E287" i="12"/>
  <c r="E358" i="12"/>
  <c r="E364" i="12"/>
  <c r="F287" i="12"/>
  <c r="F358" i="12"/>
  <c r="F364" i="12"/>
  <c r="I694" i="10"/>
  <c r="B365" i="12"/>
  <c r="C365" i="12"/>
  <c r="D365" i="12"/>
  <c r="E365" i="12"/>
  <c r="F365" i="12"/>
  <c r="B366" i="12"/>
  <c r="C366" i="12"/>
  <c r="D366" i="12"/>
  <c r="E366" i="12"/>
  <c r="F366" i="12"/>
  <c r="C279" i="12"/>
  <c r="C280" i="12"/>
  <c r="C281" i="12"/>
  <c r="C282" i="12"/>
  <c r="D279" i="12"/>
  <c r="D280" i="12"/>
  <c r="D281" i="12"/>
  <c r="D282" i="12"/>
  <c r="E279" i="12"/>
  <c r="E280" i="12"/>
  <c r="E281" i="12"/>
  <c r="E282" i="12"/>
  <c r="F279" i="12"/>
  <c r="F280" i="12"/>
  <c r="F281" i="12"/>
  <c r="F282" i="12"/>
  <c r="I612" i="10"/>
  <c r="I9" i="10"/>
  <c r="C256" i="12"/>
  <c r="D256" i="12"/>
  <c r="E256" i="12"/>
  <c r="F256" i="12"/>
  <c r="I277" i="10"/>
  <c r="C255" i="12"/>
  <c r="C257" i="12"/>
  <c r="C258" i="12"/>
  <c r="C259" i="12"/>
  <c r="C260" i="12"/>
  <c r="C261" i="12"/>
  <c r="C267" i="12"/>
  <c r="C268" i="12"/>
  <c r="C269" i="12"/>
  <c r="C270" i="12"/>
  <c r="D255" i="12"/>
  <c r="D257" i="12"/>
  <c r="D258" i="12"/>
  <c r="D259" i="12"/>
  <c r="D260" i="12"/>
  <c r="D261" i="12"/>
  <c r="D267" i="12"/>
  <c r="D268" i="12"/>
  <c r="D269" i="12"/>
  <c r="D270" i="12"/>
  <c r="E255" i="12"/>
  <c r="E257" i="12"/>
  <c r="E258" i="12"/>
  <c r="E259" i="12"/>
  <c r="E260" i="12"/>
  <c r="E261" i="12"/>
  <c r="E267" i="12"/>
  <c r="E268" i="12"/>
  <c r="E269" i="12"/>
  <c r="E270" i="12"/>
  <c r="F255" i="12"/>
  <c r="F257" i="12"/>
  <c r="F258" i="12"/>
  <c r="F259" i="12"/>
  <c r="F260" i="12"/>
  <c r="F261" i="12"/>
  <c r="F267" i="12"/>
  <c r="F268" i="12"/>
  <c r="F269" i="12"/>
  <c r="F270" i="12"/>
  <c r="I275" i="10"/>
  <c r="I279" i="10"/>
  <c r="I281" i="10"/>
  <c r="I644" i="10"/>
  <c r="I645" i="10"/>
  <c r="I109" i="10"/>
  <c r="I112" i="10"/>
  <c r="I115" i="10"/>
  <c r="I553" i="10"/>
  <c r="C271" i="12"/>
  <c r="C272" i="12"/>
  <c r="C273" i="12"/>
  <c r="C274" i="12"/>
  <c r="C275" i="12"/>
  <c r="C276" i="12"/>
  <c r="D271" i="12"/>
  <c r="D272" i="12"/>
  <c r="D273" i="12"/>
  <c r="D274" i="12"/>
  <c r="D275" i="12"/>
  <c r="D276" i="12"/>
  <c r="E271" i="12"/>
  <c r="E272" i="12"/>
  <c r="E273" i="12"/>
  <c r="E274" i="12"/>
  <c r="E275" i="12"/>
  <c r="E276" i="12"/>
  <c r="F271" i="12"/>
  <c r="F272" i="12"/>
  <c r="F273" i="12"/>
  <c r="F274" i="12"/>
  <c r="F275" i="12"/>
  <c r="F276" i="12"/>
  <c r="I557" i="10"/>
  <c r="I560" i="10"/>
  <c r="I561" i="10"/>
  <c r="I83" i="10"/>
  <c r="C277" i="12"/>
  <c r="C278" i="12"/>
  <c r="C283" i="12"/>
  <c r="D277" i="12"/>
  <c r="D278" i="12"/>
  <c r="D283" i="12"/>
  <c r="E277" i="12"/>
  <c r="E278" i="12"/>
  <c r="E283" i="12"/>
  <c r="F277" i="12"/>
  <c r="F278" i="12"/>
  <c r="F283" i="12"/>
  <c r="I611" i="10"/>
  <c r="B367" i="12"/>
  <c r="C367" i="12"/>
  <c r="D367" i="12"/>
  <c r="E367" i="12"/>
  <c r="F367" i="12"/>
  <c r="C286" i="12"/>
  <c r="D286" i="12"/>
  <c r="E286" i="12"/>
  <c r="F286" i="12"/>
  <c r="C285" i="12"/>
  <c r="D285" i="12"/>
  <c r="E285" i="12"/>
  <c r="F285" i="12"/>
  <c r="C226" i="12"/>
  <c r="D226" i="12"/>
  <c r="E226" i="12"/>
  <c r="F226" i="12"/>
  <c r="I532" i="10"/>
  <c r="C171" i="12"/>
  <c r="D171" i="12"/>
  <c r="E171" i="12"/>
  <c r="F171" i="12"/>
  <c r="I332" i="10"/>
  <c r="C169" i="12"/>
  <c r="D169" i="12"/>
  <c r="E169" i="12"/>
  <c r="F169" i="12"/>
  <c r="I327" i="10"/>
  <c r="C80" i="1"/>
  <c r="B80" i="1"/>
  <c r="D80" i="1"/>
  <c r="E80" i="1"/>
  <c r="C76" i="1"/>
  <c r="C77" i="1"/>
  <c r="C78" i="1"/>
  <c r="C79" i="1"/>
  <c r="C81" i="1"/>
  <c r="B81" i="1"/>
  <c r="C82" i="1"/>
  <c r="D76" i="1"/>
  <c r="D77" i="1"/>
  <c r="D78" i="1"/>
  <c r="B78" i="1"/>
  <c r="D79" i="1"/>
  <c r="D81" i="1"/>
  <c r="D82" i="1"/>
  <c r="E76" i="1"/>
  <c r="E77" i="1"/>
  <c r="E78" i="1"/>
  <c r="E79" i="1"/>
  <c r="E81" i="1"/>
  <c r="E82" i="1"/>
  <c r="C61" i="1"/>
  <c r="D61" i="1"/>
  <c r="E61" i="1"/>
  <c r="C73" i="1"/>
  <c r="C75" i="1"/>
  <c r="D73" i="1"/>
  <c r="D75" i="1"/>
  <c r="B75" i="1"/>
  <c r="E73" i="1"/>
  <c r="E75" i="1"/>
  <c r="B79" i="1"/>
  <c r="B82" i="1"/>
  <c r="B77" i="1"/>
  <c r="B76" i="1"/>
  <c r="B61" i="1"/>
  <c r="B358" i="12"/>
  <c r="B73" i="1"/>
  <c r="I423" i="10"/>
  <c r="I426" i="10"/>
  <c r="I428" i="10"/>
  <c r="I441" i="10"/>
  <c r="I444" i="10"/>
  <c r="I448" i="10"/>
  <c r="I452" i="10"/>
  <c r="I457" i="10"/>
  <c r="I461" i="10"/>
  <c r="I464" i="10"/>
  <c r="I470" i="10"/>
  <c r="I474" i="10"/>
  <c r="I478" i="10"/>
  <c r="I482" i="10"/>
  <c r="I485" i="10"/>
  <c r="I490" i="10"/>
  <c r="I564" i="10"/>
  <c r="I569" i="10"/>
  <c r="I17" i="10"/>
  <c r="I22" i="10"/>
  <c r="I26" i="10"/>
  <c r="I282" i="10"/>
  <c r="I285" i="10"/>
  <c r="I288" i="10"/>
  <c r="I293" i="10"/>
  <c r="I572" i="10"/>
  <c r="I225" i="10"/>
  <c r="I230" i="10"/>
  <c r="I235" i="10"/>
  <c r="I240" i="10"/>
  <c r="I243" i="10"/>
  <c r="I248" i="10"/>
  <c r="I250" i="10"/>
  <c r="I252" i="10"/>
  <c r="I140" i="10"/>
  <c r="I174" i="10"/>
  <c r="I181" i="10"/>
  <c r="I185" i="10"/>
  <c r="I192" i="10"/>
  <c r="I197" i="10"/>
  <c r="I202" i="10"/>
  <c r="I207" i="10"/>
  <c r="I220" i="10"/>
  <c r="I651" i="10"/>
  <c r="I654" i="10"/>
  <c r="I658" i="10"/>
  <c r="I666" i="10"/>
  <c r="I671" i="10"/>
  <c r="I676" i="10"/>
  <c r="I681" i="10"/>
  <c r="I684" i="10"/>
  <c r="I589" i="10"/>
  <c r="I592" i="10"/>
  <c r="I51" i="10"/>
  <c r="I52" i="10"/>
  <c r="I55" i="10"/>
  <c r="I59" i="10"/>
  <c r="I63" i="10"/>
  <c r="I64" i="10"/>
  <c r="I336" i="10"/>
  <c r="I341" i="10"/>
  <c r="I343" i="10"/>
  <c r="I346" i="10"/>
  <c r="I349" i="10"/>
  <c r="I353" i="10"/>
  <c r="I359" i="10"/>
  <c r="I361" i="10"/>
  <c r="I386" i="10"/>
  <c r="I389" i="10"/>
  <c r="I391" i="10"/>
  <c r="I394" i="10"/>
  <c r="I396" i="10"/>
  <c r="I399" i="10"/>
  <c r="I401" i="10"/>
  <c r="I405" i="10"/>
  <c r="I410" i="10"/>
  <c r="I595" i="10"/>
  <c r="I599" i="10"/>
  <c r="I603" i="10"/>
  <c r="I604" i="10"/>
  <c r="I605" i="10"/>
  <c r="I606" i="10"/>
  <c r="I610" i="10"/>
  <c r="I152" i="10"/>
  <c r="I155" i="10"/>
  <c r="I159" i="10"/>
  <c r="I162" i="10"/>
  <c r="I166" i="10"/>
  <c r="I170" i="10"/>
  <c r="I299" i="10"/>
  <c r="I302" i="10"/>
  <c r="I308" i="10"/>
  <c r="I311" i="10"/>
  <c r="I319" i="10"/>
  <c r="I324" i="10"/>
  <c r="I326" i="10"/>
  <c r="I41" i="10"/>
  <c r="I45" i="10"/>
  <c r="I49" i="10"/>
  <c r="I257" i="10"/>
  <c r="I258" i="10"/>
  <c r="I615" i="10"/>
  <c r="I624" i="10"/>
  <c r="I629" i="10"/>
  <c r="I635" i="10"/>
  <c r="I639" i="10"/>
  <c r="I259" i="10"/>
  <c r="I414" i="10"/>
  <c r="I418" i="10"/>
  <c r="I493" i="10"/>
  <c r="I496" i="10"/>
  <c r="I500" i="10"/>
  <c r="I503" i="10"/>
  <c r="I506" i="10"/>
  <c r="I507" i="10"/>
  <c r="I510" i="10"/>
  <c r="I511" i="10"/>
  <c r="I514" i="10"/>
  <c r="I518" i="10"/>
  <c r="I519" i="10"/>
  <c r="I520" i="10"/>
  <c r="I523" i="10"/>
  <c r="I526" i="10"/>
  <c r="I529" i="10"/>
  <c r="I535" i="10"/>
  <c r="I536" i="10"/>
  <c r="I545" i="10"/>
  <c r="I548" i="10"/>
  <c r="I552" i="10"/>
  <c r="I65" i="10"/>
  <c r="I66" i="10"/>
  <c r="I70" i="10"/>
  <c r="I71" i="10"/>
  <c r="I76" i="10"/>
  <c r="I77" i="10"/>
  <c r="I81" i="10"/>
  <c r="I90" i="10"/>
  <c r="I260" i="10"/>
  <c r="I266" i="10"/>
  <c r="I268" i="10"/>
  <c r="I271" i="10"/>
  <c r="I273" i="10"/>
  <c r="I422" i="10"/>
  <c r="C1660" i="10"/>
  <c r="C1661" i="10"/>
  <c r="C1662" i="10"/>
  <c r="C1663" i="10"/>
  <c r="C1664" i="10"/>
  <c r="C1665" i="10"/>
  <c r="C1666" i="10"/>
  <c r="C1667" i="10"/>
  <c r="C1668" i="10"/>
  <c r="C1669" i="10"/>
  <c r="C1670" i="10"/>
  <c r="C1671" i="10"/>
  <c r="C1672" i="10"/>
  <c r="C1673" i="10"/>
  <c r="C1674" i="10"/>
  <c r="C1675" i="10"/>
  <c r="C1676" i="10"/>
  <c r="C1677" i="10"/>
  <c r="C1678" i="10"/>
  <c r="C1679" i="10"/>
  <c r="C1680" i="10"/>
  <c r="C1681" i="10"/>
  <c r="C1682" i="10"/>
  <c r="C1683" i="10"/>
  <c r="C1684" i="10"/>
  <c r="C1685" i="10"/>
  <c r="C1686" i="10"/>
  <c r="C1687" i="10"/>
  <c r="C1688" i="10"/>
  <c r="C1689" i="10"/>
  <c r="D1660" i="10"/>
  <c r="D1661" i="10"/>
  <c r="D1662" i="10"/>
  <c r="D1663" i="10"/>
  <c r="D1664" i="10"/>
  <c r="D1665" i="10"/>
  <c r="D1666" i="10"/>
  <c r="D1667" i="10"/>
  <c r="D1668" i="10"/>
  <c r="D1669" i="10"/>
  <c r="D1670" i="10"/>
  <c r="D1671" i="10"/>
  <c r="D1672" i="10"/>
  <c r="D1673" i="10"/>
  <c r="D1674" i="10"/>
  <c r="D1675" i="10"/>
  <c r="D1676" i="10"/>
  <c r="D1677" i="10"/>
  <c r="D1678" i="10"/>
  <c r="D1679" i="10"/>
  <c r="D1680" i="10"/>
  <c r="D1681" i="10"/>
  <c r="D1682" i="10"/>
  <c r="D1683" i="10"/>
  <c r="D1684" i="10"/>
  <c r="D1685" i="10"/>
  <c r="D1686" i="10"/>
  <c r="D1687" i="10"/>
  <c r="D1688" i="10"/>
  <c r="D1689" i="10"/>
  <c r="E1660" i="10"/>
  <c r="E1661" i="10"/>
  <c r="E1662" i="10"/>
  <c r="E1663" i="10"/>
  <c r="E1664" i="10"/>
  <c r="E1665" i="10"/>
  <c r="E1666" i="10"/>
  <c r="E1667" i="10"/>
  <c r="E1668" i="10"/>
  <c r="E1669" i="10"/>
  <c r="E1670" i="10"/>
  <c r="E1671" i="10"/>
  <c r="E1672" i="10"/>
  <c r="E1673" i="10"/>
  <c r="E1674" i="10"/>
  <c r="E1675" i="10"/>
  <c r="E1676" i="10"/>
  <c r="E1677" i="10"/>
  <c r="E1678" i="10"/>
  <c r="E1679" i="10"/>
  <c r="E1680" i="10"/>
  <c r="E1681" i="10"/>
  <c r="E1682" i="10"/>
  <c r="E1683" i="10"/>
  <c r="E1684" i="10"/>
  <c r="E1685" i="10"/>
  <c r="E1686" i="10"/>
  <c r="E1687" i="10"/>
  <c r="E1688" i="10"/>
  <c r="E1689" i="10"/>
  <c r="F1660" i="10"/>
  <c r="F1661" i="10"/>
  <c r="F1662" i="10"/>
  <c r="F1663" i="10"/>
  <c r="F1664" i="10"/>
  <c r="F1665" i="10"/>
  <c r="F1666" i="10"/>
  <c r="F1667" i="10"/>
  <c r="F1668" i="10"/>
  <c r="F1669" i="10"/>
  <c r="F1670" i="10"/>
  <c r="F1671" i="10"/>
  <c r="F1672" i="10"/>
  <c r="F1673" i="10"/>
  <c r="F1674" i="10"/>
  <c r="F1675" i="10"/>
  <c r="F1676" i="10"/>
  <c r="F1677" i="10"/>
  <c r="F1678" i="10"/>
  <c r="F1679" i="10"/>
  <c r="F1680" i="10"/>
  <c r="F1681" i="10"/>
  <c r="F1682" i="10"/>
  <c r="F1683" i="10"/>
  <c r="F1684" i="10"/>
  <c r="F1685" i="10"/>
  <c r="F1686" i="10"/>
  <c r="F1687" i="10"/>
  <c r="F1688" i="10"/>
  <c r="F1689" i="10"/>
  <c r="B409" i="12"/>
  <c r="B411" i="12"/>
  <c r="B412" i="12"/>
  <c r="C409" i="12"/>
  <c r="C411" i="12"/>
  <c r="C412" i="12"/>
  <c r="C413" i="12"/>
  <c r="D409" i="12"/>
  <c r="D411" i="12"/>
  <c r="D412" i="12"/>
  <c r="D413" i="12"/>
  <c r="E409" i="12"/>
  <c r="E411" i="12"/>
  <c r="E412" i="12"/>
  <c r="E413" i="12"/>
  <c r="F409" i="12"/>
  <c r="F411" i="12"/>
  <c r="F412" i="12"/>
  <c r="F413" i="12"/>
  <c r="C408" i="12"/>
  <c r="D408" i="12"/>
  <c r="E408" i="12"/>
  <c r="F408" i="12"/>
  <c r="C121" i="1"/>
  <c r="B121" i="1"/>
  <c r="D121" i="1"/>
  <c r="E121" i="1"/>
  <c r="C122" i="1"/>
  <c r="D122" i="1"/>
  <c r="B122" i="1"/>
  <c r="E122" i="1"/>
  <c r="C105" i="1"/>
  <c r="D105" i="1"/>
  <c r="E105" i="1"/>
  <c r="C104" i="1"/>
  <c r="B104" i="1"/>
  <c r="D104" i="1"/>
  <c r="E104" i="1"/>
  <c r="B105" i="1"/>
  <c r="B1686" i="10"/>
  <c r="B1682" i="10"/>
  <c r="B1678" i="10"/>
  <c r="B1674" i="10"/>
  <c r="B1670" i="10"/>
  <c r="B1666" i="10"/>
  <c r="B1662" i="10"/>
  <c r="B1687" i="10"/>
  <c r="B1683" i="10"/>
  <c r="B1679" i="10"/>
  <c r="B1675" i="10"/>
  <c r="B1671" i="10"/>
  <c r="B1667" i="10"/>
  <c r="B1663" i="10"/>
  <c r="B1689" i="10"/>
  <c r="B1685" i="10"/>
  <c r="B1681" i="10"/>
  <c r="B1677" i="10"/>
  <c r="B1673" i="10"/>
  <c r="B1669" i="10"/>
  <c r="B1665" i="10"/>
  <c r="B1661" i="10"/>
  <c r="B1688" i="10"/>
  <c r="B1684" i="10"/>
  <c r="B1680" i="10"/>
  <c r="B1676" i="10"/>
  <c r="B1672" i="10"/>
  <c r="B1668" i="10"/>
  <c r="B1664" i="10"/>
  <c r="B1660" i="10"/>
  <c r="B413" i="12"/>
  <c r="B408" i="12"/>
  <c r="C1624" i="10"/>
  <c r="C1625" i="10"/>
  <c r="C1626" i="10"/>
  <c r="C1627" i="10"/>
  <c r="C1628" i="10"/>
  <c r="C1629" i="10"/>
  <c r="C1630" i="10"/>
  <c r="C1631" i="10"/>
  <c r="C1632" i="10"/>
  <c r="C1633" i="10"/>
  <c r="C1634" i="10"/>
  <c r="C1635" i="10"/>
  <c r="C1636" i="10"/>
  <c r="C1637" i="10"/>
  <c r="C1638" i="10"/>
  <c r="C1639" i="10"/>
  <c r="C1640" i="10"/>
  <c r="C1641" i="10"/>
  <c r="C1642" i="10"/>
  <c r="C1643" i="10"/>
  <c r="C1644" i="10"/>
  <c r="C1645" i="10"/>
  <c r="C1646" i="10"/>
  <c r="C1647" i="10"/>
  <c r="C1648" i="10"/>
  <c r="C1649" i="10"/>
  <c r="C1650" i="10"/>
  <c r="C1651" i="10"/>
  <c r="C1652" i="10"/>
  <c r="C1653" i="10"/>
  <c r="C1654" i="10"/>
  <c r="C1655" i="10"/>
  <c r="C1656" i="10"/>
  <c r="C1657" i="10"/>
  <c r="C1658" i="10"/>
  <c r="C1659" i="10"/>
  <c r="D1624" i="10"/>
  <c r="D1625" i="10"/>
  <c r="D1626" i="10"/>
  <c r="D1627" i="10"/>
  <c r="D1628" i="10"/>
  <c r="D1629" i="10"/>
  <c r="D1630" i="10"/>
  <c r="D1631" i="10"/>
  <c r="D1632" i="10"/>
  <c r="D1633" i="10"/>
  <c r="D1634" i="10"/>
  <c r="D1635" i="10"/>
  <c r="D1636" i="10"/>
  <c r="D1637" i="10"/>
  <c r="D1638" i="10"/>
  <c r="D1639" i="10"/>
  <c r="D1640" i="10"/>
  <c r="D1641" i="10"/>
  <c r="D1642" i="10"/>
  <c r="D1643" i="10"/>
  <c r="D1644" i="10"/>
  <c r="D1645" i="10"/>
  <c r="D1646" i="10"/>
  <c r="D1647" i="10"/>
  <c r="D1648" i="10"/>
  <c r="D1649" i="10"/>
  <c r="D1650" i="10"/>
  <c r="D1651" i="10"/>
  <c r="D1652" i="10"/>
  <c r="D1653" i="10"/>
  <c r="D1654" i="10"/>
  <c r="D1655" i="10"/>
  <c r="D1656" i="10"/>
  <c r="D1657" i="10"/>
  <c r="D1658" i="10"/>
  <c r="D1659" i="10"/>
  <c r="E1624" i="10"/>
  <c r="E1625" i="10"/>
  <c r="E1626" i="10"/>
  <c r="E1627" i="10"/>
  <c r="E1628" i="10"/>
  <c r="E1629" i="10"/>
  <c r="E1630" i="10"/>
  <c r="E1631" i="10"/>
  <c r="E1632" i="10"/>
  <c r="E1633" i="10"/>
  <c r="E1634" i="10"/>
  <c r="E1635" i="10"/>
  <c r="E1636" i="10"/>
  <c r="E1637" i="10"/>
  <c r="E1638" i="10"/>
  <c r="E1639" i="10"/>
  <c r="E1640" i="10"/>
  <c r="E1641" i="10"/>
  <c r="E1642" i="10"/>
  <c r="E1643" i="10"/>
  <c r="E1644" i="10"/>
  <c r="E1645" i="10"/>
  <c r="E1646" i="10"/>
  <c r="E1647" i="10"/>
  <c r="E1648" i="10"/>
  <c r="E1649" i="10"/>
  <c r="E1650" i="10"/>
  <c r="E1651" i="10"/>
  <c r="E1652" i="10"/>
  <c r="E1653" i="10"/>
  <c r="E1654" i="10"/>
  <c r="E1655" i="10"/>
  <c r="E1656" i="10"/>
  <c r="E1657" i="10"/>
  <c r="E1658" i="10"/>
  <c r="E1659" i="10"/>
  <c r="F1624" i="10"/>
  <c r="F1625" i="10"/>
  <c r="F1626" i="10"/>
  <c r="F1627" i="10"/>
  <c r="F1628" i="10"/>
  <c r="F1629" i="10"/>
  <c r="F1630" i="10"/>
  <c r="F1631" i="10"/>
  <c r="F1632" i="10"/>
  <c r="F1633" i="10"/>
  <c r="F1634" i="10"/>
  <c r="F1635" i="10"/>
  <c r="F1636" i="10"/>
  <c r="F1637" i="10"/>
  <c r="F1638" i="10"/>
  <c r="F1639" i="10"/>
  <c r="F1640" i="10"/>
  <c r="F1641" i="10"/>
  <c r="F1642" i="10"/>
  <c r="F1643" i="10"/>
  <c r="F1644" i="10"/>
  <c r="F1645" i="10"/>
  <c r="F1646" i="10"/>
  <c r="F1647" i="10"/>
  <c r="F1648" i="10"/>
  <c r="F1649" i="10"/>
  <c r="F1650" i="10"/>
  <c r="F1651" i="10"/>
  <c r="F1652" i="10"/>
  <c r="F1653" i="10"/>
  <c r="F1654" i="10"/>
  <c r="F1655" i="10"/>
  <c r="F1656" i="10"/>
  <c r="F1657" i="10"/>
  <c r="F1658" i="10"/>
  <c r="F1659" i="10"/>
  <c r="B399" i="12"/>
  <c r="C399" i="12"/>
  <c r="D399" i="12"/>
  <c r="E399" i="12"/>
  <c r="F399" i="12"/>
  <c r="B400" i="12"/>
  <c r="B401" i="12"/>
  <c r="B402" i="12"/>
  <c r="B403" i="12"/>
  <c r="C400" i="12"/>
  <c r="C401" i="12"/>
  <c r="C402" i="12"/>
  <c r="C403" i="12"/>
  <c r="D400" i="12"/>
  <c r="D401" i="12"/>
  <c r="D402" i="12"/>
  <c r="D403" i="12"/>
  <c r="E400" i="12"/>
  <c r="E401" i="12"/>
  <c r="E402" i="12"/>
  <c r="E403" i="12"/>
  <c r="F400" i="12"/>
  <c r="F401" i="12"/>
  <c r="F402" i="12"/>
  <c r="F403" i="12"/>
  <c r="B404" i="12"/>
  <c r="B405" i="12"/>
  <c r="C404" i="12"/>
  <c r="C405" i="12"/>
  <c r="D404" i="12"/>
  <c r="D405" i="12"/>
  <c r="E404" i="12"/>
  <c r="E405" i="12"/>
  <c r="F404" i="12"/>
  <c r="F405" i="12"/>
  <c r="B406" i="12"/>
  <c r="C406" i="12"/>
  <c r="D406" i="12"/>
  <c r="E406" i="12"/>
  <c r="F406" i="12"/>
  <c r="B407" i="12"/>
  <c r="C407" i="12"/>
  <c r="D407" i="12"/>
  <c r="E407" i="12"/>
  <c r="F407" i="12"/>
  <c r="C398" i="12"/>
  <c r="D398" i="12"/>
  <c r="E398" i="12"/>
  <c r="F398" i="12"/>
  <c r="B1654" i="10"/>
  <c r="B1650" i="10"/>
  <c r="B1644" i="10"/>
  <c r="B1640" i="10"/>
  <c r="B1659" i="10"/>
  <c r="B1651" i="10"/>
  <c r="B1647" i="10"/>
  <c r="B1643" i="10"/>
  <c r="B1635" i="10"/>
  <c r="B1631" i="10"/>
  <c r="B1627" i="10"/>
  <c r="B1658" i="10"/>
  <c r="B1646" i="10"/>
  <c r="B1642" i="10"/>
  <c r="B1638" i="10"/>
  <c r="B1634" i="10"/>
  <c r="B1626" i="10"/>
  <c r="B1657" i="10"/>
  <c r="B1653" i="10"/>
  <c r="B1641" i="10"/>
  <c r="B1637" i="10"/>
  <c r="B1633" i="10"/>
  <c r="B1656" i="10"/>
  <c r="B1652" i="10"/>
  <c r="B1648" i="10"/>
  <c r="B1636" i="10"/>
  <c r="B1632" i="10"/>
  <c r="B1628" i="10"/>
  <c r="B1639" i="10"/>
  <c r="B1624" i="10"/>
  <c r="B1655" i="10"/>
  <c r="B1649" i="10"/>
  <c r="B1645" i="10"/>
  <c r="B1629" i="10"/>
  <c r="B1630" i="10"/>
  <c r="B1625" i="10"/>
  <c r="B398" i="12"/>
  <c r="C109" i="12"/>
  <c r="C110" i="12"/>
  <c r="C111" i="12"/>
  <c r="C112" i="12"/>
  <c r="C113" i="12"/>
  <c r="C114" i="12"/>
  <c r="C115" i="12"/>
  <c r="D109" i="12"/>
  <c r="D110" i="12"/>
  <c r="D111" i="12"/>
  <c r="D112" i="12"/>
  <c r="D113" i="12"/>
  <c r="D114" i="12"/>
  <c r="D115" i="12"/>
  <c r="E109" i="12"/>
  <c r="E110" i="12"/>
  <c r="E111" i="12"/>
  <c r="E112" i="12"/>
  <c r="E113" i="12"/>
  <c r="E114" i="12"/>
  <c r="E115" i="12"/>
  <c r="F109" i="12"/>
  <c r="F110" i="12"/>
  <c r="F111" i="12"/>
  <c r="F112" i="12"/>
  <c r="F113" i="12"/>
  <c r="F114" i="12"/>
  <c r="F115" i="12"/>
  <c r="C108" i="12"/>
  <c r="C116" i="12"/>
  <c r="C117" i="12"/>
  <c r="C118" i="12"/>
  <c r="C119" i="12"/>
  <c r="C120" i="12"/>
  <c r="D108" i="12"/>
  <c r="D116" i="12"/>
  <c r="D117" i="12"/>
  <c r="D118" i="12"/>
  <c r="D119" i="12"/>
  <c r="D120" i="12"/>
  <c r="E108" i="12"/>
  <c r="E116" i="12"/>
  <c r="E117" i="12"/>
  <c r="E118" i="12"/>
  <c r="E119" i="12"/>
  <c r="E120" i="12"/>
  <c r="F108" i="12"/>
  <c r="F116" i="12"/>
  <c r="F117" i="12"/>
  <c r="F118" i="12"/>
  <c r="F119" i="12"/>
  <c r="F120" i="12"/>
  <c r="C121" i="12"/>
  <c r="D121" i="12"/>
  <c r="E121" i="12"/>
  <c r="F121" i="12"/>
  <c r="C38" i="1"/>
  <c r="B38" i="1" s="1"/>
  <c r="D38" i="1"/>
  <c r="E38" i="1"/>
  <c r="C37" i="1"/>
  <c r="D37" i="1"/>
  <c r="E37" i="1"/>
  <c r="C36" i="1"/>
  <c r="D36" i="1"/>
  <c r="E36" i="1"/>
  <c r="C1523" i="10"/>
  <c r="C1524" i="10"/>
  <c r="C1525" i="10"/>
  <c r="C1526" i="10"/>
  <c r="C1527" i="10"/>
  <c r="C1528" i="10"/>
  <c r="C1529" i="10"/>
  <c r="C1530" i="10"/>
  <c r="C1531" i="10"/>
  <c r="C1532" i="10"/>
  <c r="C1533" i="10"/>
  <c r="C1534" i="10"/>
  <c r="C1535" i="10"/>
  <c r="C1536" i="10"/>
  <c r="C1537" i="10"/>
  <c r="C1538" i="10"/>
  <c r="C1539" i="10"/>
  <c r="C1540" i="10"/>
  <c r="C1541" i="10"/>
  <c r="C1542" i="10"/>
  <c r="C1543" i="10"/>
  <c r="C1544" i="10"/>
  <c r="C1545" i="10"/>
  <c r="C1546" i="10"/>
  <c r="C1547" i="10"/>
  <c r="C1548" i="10"/>
  <c r="C1549" i="10"/>
  <c r="C1550" i="10"/>
  <c r="C1551" i="10"/>
  <c r="C1552" i="10"/>
  <c r="C1553" i="10"/>
  <c r="C1554" i="10"/>
  <c r="C1555" i="10"/>
  <c r="C1556" i="10"/>
  <c r="C1557" i="10"/>
  <c r="C1558" i="10"/>
  <c r="C1559" i="10"/>
  <c r="C1560" i="10"/>
  <c r="C1561" i="10"/>
  <c r="C1562" i="10"/>
  <c r="C1563" i="10"/>
  <c r="C1564" i="10"/>
  <c r="C1565" i="10"/>
  <c r="C1566" i="10"/>
  <c r="C1567" i="10"/>
  <c r="C1568" i="10"/>
  <c r="C1569" i="10"/>
  <c r="C1570" i="10"/>
  <c r="C1571" i="10"/>
  <c r="C1572" i="10"/>
  <c r="C1573" i="10"/>
  <c r="C1574" i="10"/>
  <c r="C1575" i="10"/>
  <c r="C1576" i="10"/>
  <c r="C1577" i="10"/>
  <c r="C1578" i="10"/>
  <c r="C1579" i="10"/>
  <c r="C1580" i="10"/>
  <c r="C1581" i="10"/>
  <c r="C1582" i="10"/>
  <c r="C1583" i="10"/>
  <c r="C1584" i="10"/>
  <c r="C1585" i="10"/>
  <c r="C1586" i="10"/>
  <c r="C1587" i="10"/>
  <c r="C1588" i="10"/>
  <c r="C1589" i="10"/>
  <c r="C1590" i="10"/>
  <c r="C1591" i="10"/>
  <c r="C1592" i="10"/>
  <c r="C1593" i="10"/>
  <c r="C1594" i="10"/>
  <c r="C1595" i="10"/>
  <c r="C1596" i="10"/>
  <c r="C1597" i="10"/>
  <c r="C1598" i="10"/>
  <c r="C1599" i="10"/>
  <c r="C1600" i="10"/>
  <c r="C1601" i="10"/>
  <c r="C1602" i="10"/>
  <c r="C1603" i="10"/>
  <c r="C1604" i="10"/>
  <c r="C1605" i="10"/>
  <c r="C1606" i="10"/>
  <c r="C1607" i="10"/>
  <c r="C1608" i="10"/>
  <c r="C1609" i="10"/>
  <c r="C1610" i="10"/>
  <c r="C1611" i="10"/>
  <c r="C1612" i="10"/>
  <c r="C1613" i="10"/>
  <c r="C1614" i="10"/>
  <c r="C1615" i="10"/>
  <c r="C1616" i="10"/>
  <c r="C1617" i="10"/>
  <c r="C1618" i="10"/>
  <c r="C1619" i="10"/>
  <c r="C1620" i="10"/>
  <c r="C1621" i="10"/>
  <c r="C1622" i="10"/>
  <c r="C1623" i="10"/>
  <c r="D1523" i="10"/>
  <c r="D1524" i="10"/>
  <c r="D1525" i="10"/>
  <c r="D1526" i="10"/>
  <c r="D1527" i="10"/>
  <c r="D1528" i="10"/>
  <c r="D1529" i="10"/>
  <c r="D1530" i="10"/>
  <c r="D1531" i="10"/>
  <c r="D1532" i="10"/>
  <c r="D1533" i="10"/>
  <c r="D1534" i="10"/>
  <c r="D1535" i="10"/>
  <c r="D1536" i="10"/>
  <c r="D1537" i="10"/>
  <c r="D1538" i="10"/>
  <c r="D1539" i="10"/>
  <c r="D1540" i="10"/>
  <c r="D1541" i="10"/>
  <c r="D1542" i="10"/>
  <c r="D1543" i="10"/>
  <c r="D1544" i="10"/>
  <c r="D1545" i="10"/>
  <c r="D1546" i="10"/>
  <c r="D1547" i="10"/>
  <c r="D1548" i="10"/>
  <c r="D1549" i="10"/>
  <c r="D1550" i="10"/>
  <c r="D1551" i="10"/>
  <c r="D1552" i="10"/>
  <c r="D1553" i="10"/>
  <c r="D1554" i="10"/>
  <c r="D1555" i="10"/>
  <c r="D1556" i="10"/>
  <c r="D1557" i="10"/>
  <c r="D1558" i="10"/>
  <c r="D1559" i="10"/>
  <c r="D1560" i="10"/>
  <c r="D1561" i="10"/>
  <c r="D1562" i="10"/>
  <c r="D1563" i="10"/>
  <c r="D1564" i="10"/>
  <c r="D1565" i="10"/>
  <c r="D1566" i="10"/>
  <c r="D1567" i="10"/>
  <c r="D1568" i="10"/>
  <c r="D1569" i="10"/>
  <c r="D1570" i="10"/>
  <c r="D1571" i="10"/>
  <c r="D1572" i="10"/>
  <c r="D1573" i="10"/>
  <c r="D1574" i="10"/>
  <c r="D1575" i="10"/>
  <c r="D1576" i="10"/>
  <c r="D1577" i="10"/>
  <c r="D1578" i="10"/>
  <c r="D1579" i="10"/>
  <c r="D1580" i="10"/>
  <c r="D1581" i="10"/>
  <c r="D1582" i="10"/>
  <c r="D1583" i="10"/>
  <c r="D1584" i="10"/>
  <c r="D1585" i="10"/>
  <c r="D1586" i="10"/>
  <c r="D1587" i="10"/>
  <c r="D1588" i="10"/>
  <c r="D1589" i="10"/>
  <c r="D1590" i="10"/>
  <c r="D1591" i="10"/>
  <c r="D1592" i="10"/>
  <c r="D1593" i="10"/>
  <c r="D1594" i="10"/>
  <c r="D1595" i="10"/>
  <c r="D1596" i="10"/>
  <c r="D1597" i="10"/>
  <c r="D1598" i="10"/>
  <c r="D1599" i="10"/>
  <c r="D1600" i="10"/>
  <c r="D1601" i="10"/>
  <c r="D1602" i="10"/>
  <c r="D1603" i="10"/>
  <c r="D1604" i="10"/>
  <c r="D1605" i="10"/>
  <c r="D1606" i="10"/>
  <c r="D1607" i="10"/>
  <c r="D1608" i="10"/>
  <c r="D1609" i="10"/>
  <c r="D1610" i="10"/>
  <c r="D1611" i="10"/>
  <c r="D1612" i="10"/>
  <c r="D1613" i="10"/>
  <c r="D1614" i="10"/>
  <c r="D1615" i="10"/>
  <c r="D1616" i="10"/>
  <c r="D1617" i="10"/>
  <c r="D1618" i="10"/>
  <c r="D1619" i="10"/>
  <c r="D1620" i="10"/>
  <c r="D1621" i="10"/>
  <c r="D1622" i="10"/>
  <c r="D1623" i="10"/>
  <c r="E1523" i="10"/>
  <c r="E1524" i="10"/>
  <c r="E1525" i="10"/>
  <c r="E1526" i="10"/>
  <c r="E1527" i="10"/>
  <c r="E1528" i="10"/>
  <c r="E1529" i="10"/>
  <c r="E1530" i="10"/>
  <c r="E1531" i="10"/>
  <c r="E1532" i="10"/>
  <c r="E1533" i="10"/>
  <c r="E1534" i="10"/>
  <c r="E1535" i="10"/>
  <c r="E1536" i="10"/>
  <c r="E1537" i="10"/>
  <c r="E1538" i="10"/>
  <c r="E1539" i="10"/>
  <c r="E1540" i="10"/>
  <c r="E1541" i="10"/>
  <c r="E1542" i="10"/>
  <c r="E1543" i="10"/>
  <c r="E1544" i="10"/>
  <c r="E1545" i="10"/>
  <c r="E1546" i="10"/>
  <c r="E1547" i="10"/>
  <c r="E1548" i="10"/>
  <c r="E1549" i="10"/>
  <c r="E1550" i="10"/>
  <c r="E1551" i="10"/>
  <c r="E1552" i="10"/>
  <c r="E1553" i="10"/>
  <c r="E1554" i="10"/>
  <c r="E1555" i="10"/>
  <c r="E1556" i="10"/>
  <c r="E1557" i="10"/>
  <c r="E1558" i="10"/>
  <c r="E1559" i="10"/>
  <c r="E1560" i="10"/>
  <c r="E1561" i="10"/>
  <c r="E1562" i="10"/>
  <c r="E1563" i="10"/>
  <c r="E1564" i="10"/>
  <c r="E1565" i="10"/>
  <c r="E1566" i="10"/>
  <c r="E1567" i="10"/>
  <c r="E1568" i="10"/>
  <c r="E1569" i="10"/>
  <c r="E1570" i="10"/>
  <c r="E1571" i="10"/>
  <c r="E1572" i="10"/>
  <c r="E1573" i="10"/>
  <c r="E1574" i="10"/>
  <c r="E1575" i="10"/>
  <c r="E1576" i="10"/>
  <c r="E1577" i="10"/>
  <c r="E1578" i="10"/>
  <c r="E1579" i="10"/>
  <c r="E1580" i="10"/>
  <c r="E1581" i="10"/>
  <c r="E1582" i="10"/>
  <c r="E1583" i="10"/>
  <c r="E1584" i="10"/>
  <c r="E1585" i="10"/>
  <c r="E1586" i="10"/>
  <c r="E1587" i="10"/>
  <c r="E1588" i="10"/>
  <c r="E1589" i="10"/>
  <c r="E1590" i="10"/>
  <c r="E1591" i="10"/>
  <c r="E1592" i="10"/>
  <c r="E1593" i="10"/>
  <c r="E1594" i="10"/>
  <c r="E1595" i="10"/>
  <c r="E1596" i="10"/>
  <c r="E1597" i="10"/>
  <c r="E1598" i="10"/>
  <c r="E1599" i="10"/>
  <c r="E1600" i="10"/>
  <c r="E1601" i="10"/>
  <c r="E1602" i="10"/>
  <c r="E1603" i="10"/>
  <c r="E1604" i="10"/>
  <c r="E1605" i="10"/>
  <c r="E1606" i="10"/>
  <c r="E1607" i="10"/>
  <c r="E1608" i="10"/>
  <c r="E1609" i="10"/>
  <c r="E1610" i="10"/>
  <c r="E1611" i="10"/>
  <c r="E1612" i="10"/>
  <c r="E1613" i="10"/>
  <c r="E1614" i="10"/>
  <c r="E1615" i="10"/>
  <c r="E1616" i="10"/>
  <c r="E1617" i="10"/>
  <c r="E1618" i="10"/>
  <c r="E1619" i="10"/>
  <c r="E1620" i="10"/>
  <c r="E1621" i="10"/>
  <c r="E1622" i="10"/>
  <c r="E1623" i="10"/>
  <c r="F1523" i="10"/>
  <c r="F1524" i="10"/>
  <c r="F1525" i="10"/>
  <c r="F1526" i="10"/>
  <c r="F1527" i="10"/>
  <c r="F1528" i="10"/>
  <c r="F1529" i="10"/>
  <c r="F1530" i="10"/>
  <c r="F1531" i="10"/>
  <c r="F1532" i="10"/>
  <c r="F1533" i="10"/>
  <c r="F1534" i="10"/>
  <c r="F1535" i="10"/>
  <c r="F1536" i="10"/>
  <c r="F1537" i="10"/>
  <c r="F1538" i="10"/>
  <c r="F1539" i="10"/>
  <c r="F1540" i="10"/>
  <c r="F1541" i="10"/>
  <c r="F1542" i="10"/>
  <c r="F1543" i="10"/>
  <c r="F1544" i="10"/>
  <c r="F1545" i="10"/>
  <c r="F1546" i="10"/>
  <c r="F1547" i="10"/>
  <c r="F1548" i="10"/>
  <c r="F1549" i="10"/>
  <c r="F1550" i="10"/>
  <c r="F1551" i="10"/>
  <c r="F1552" i="10"/>
  <c r="F1553" i="10"/>
  <c r="F1554" i="10"/>
  <c r="F1555" i="10"/>
  <c r="F1556" i="10"/>
  <c r="F1557" i="10"/>
  <c r="F1558" i="10"/>
  <c r="F1559" i="10"/>
  <c r="F1560" i="10"/>
  <c r="F1561" i="10"/>
  <c r="F1562" i="10"/>
  <c r="F1563" i="10"/>
  <c r="F1564" i="10"/>
  <c r="F1565" i="10"/>
  <c r="F1566" i="10"/>
  <c r="F1567" i="10"/>
  <c r="F1568" i="10"/>
  <c r="F1569" i="10"/>
  <c r="F1570" i="10"/>
  <c r="F1571" i="10"/>
  <c r="F1572" i="10"/>
  <c r="F1573" i="10"/>
  <c r="F1574" i="10"/>
  <c r="F1575" i="10"/>
  <c r="F1576" i="10"/>
  <c r="F1577" i="10"/>
  <c r="F1578" i="10"/>
  <c r="F1579" i="10"/>
  <c r="F1580" i="10"/>
  <c r="F1581" i="10"/>
  <c r="F1582" i="10"/>
  <c r="F1583" i="10"/>
  <c r="F1584" i="10"/>
  <c r="F1585" i="10"/>
  <c r="F1586" i="10"/>
  <c r="F1587" i="10"/>
  <c r="F1588" i="10"/>
  <c r="F1589" i="10"/>
  <c r="F1590" i="10"/>
  <c r="F1591" i="10"/>
  <c r="F1592" i="10"/>
  <c r="F1593" i="10"/>
  <c r="F1594" i="10"/>
  <c r="F1595" i="10"/>
  <c r="F1596" i="10"/>
  <c r="F1597" i="10"/>
  <c r="F1598" i="10"/>
  <c r="F1599" i="10"/>
  <c r="F1600" i="10"/>
  <c r="F1601" i="10"/>
  <c r="F1602" i="10"/>
  <c r="F1603" i="10"/>
  <c r="F1604" i="10"/>
  <c r="F1605" i="10"/>
  <c r="F1606" i="10"/>
  <c r="F1607" i="10"/>
  <c r="F1608" i="10"/>
  <c r="F1609" i="10"/>
  <c r="F1610" i="10"/>
  <c r="F1611" i="10"/>
  <c r="F1612" i="10"/>
  <c r="F1613" i="10"/>
  <c r="F1614" i="10"/>
  <c r="F1615" i="10"/>
  <c r="F1616" i="10"/>
  <c r="F1617" i="10"/>
  <c r="F1618" i="10"/>
  <c r="F1619" i="10"/>
  <c r="F1620" i="10"/>
  <c r="F1621" i="10"/>
  <c r="F1622" i="10"/>
  <c r="F1623" i="10"/>
  <c r="B485" i="12"/>
  <c r="B486" i="12"/>
  <c r="B487" i="12"/>
  <c r="B488" i="12"/>
  <c r="B489" i="12"/>
  <c r="B490" i="12"/>
  <c r="B491" i="12"/>
  <c r="B492" i="12"/>
  <c r="B493" i="12"/>
  <c r="B494" i="12"/>
  <c r="B495" i="12"/>
  <c r="B496" i="12"/>
  <c r="B497" i="12"/>
  <c r="B498" i="12"/>
  <c r="B499" i="12"/>
  <c r="B500" i="12"/>
  <c r="B501" i="12"/>
  <c r="B502" i="12"/>
  <c r="B503" i="12"/>
  <c r="B504" i="12"/>
  <c r="B505" i="12"/>
  <c r="B506" i="12"/>
  <c r="B507" i="12"/>
  <c r="C485" i="12"/>
  <c r="C486" i="12"/>
  <c r="C487" i="12"/>
  <c r="C488" i="12"/>
  <c r="C489" i="12"/>
  <c r="C490" i="12"/>
  <c r="C491" i="12"/>
  <c r="C492" i="12"/>
  <c r="C493" i="12"/>
  <c r="C494" i="12"/>
  <c r="C495" i="12"/>
  <c r="C496" i="12"/>
  <c r="C497" i="12"/>
  <c r="C498" i="12"/>
  <c r="C499" i="12"/>
  <c r="C500" i="12"/>
  <c r="C501" i="12"/>
  <c r="C502" i="12"/>
  <c r="C503" i="12"/>
  <c r="C504" i="12"/>
  <c r="C505" i="12"/>
  <c r="C506" i="12"/>
  <c r="C507"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E485" i="12"/>
  <c r="E486" i="12"/>
  <c r="E487" i="12"/>
  <c r="E488" i="12"/>
  <c r="E489" i="12"/>
  <c r="E490" i="12"/>
  <c r="E491" i="12"/>
  <c r="E492" i="12"/>
  <c r="E493" i="12"/>
  <c r="E494" i="12"/>
  <c r="E495" i="12"/>
  <c r="E496" i="12"/>
  <c r="E497" i="12"/>
  <c r="E498" i="12"/>
  <c r="E499" i="12"/>
  <c r="E500" i="12"/>
  <c r="E501" i="12"/>
  <c r="E502" i="12"/>
  <c r="E503" i="12"/>
  <c r="E504" i="12"/>
  <c r="E505" i="12"/>
  <c r="E506" i="12"/>
  <c r="E507" i="12"/>
  <c r="F485" i="12"/>
  <c r="F486" i="12"/>
  <c r="F487" i="12"/>
  <c r="F488" i="12"/>
  <c r="F489" i="12"/>
  <c r="F490" i="12"/>
  <c r="F491" i="12"/>
  <c r="F492" i="12"/>
  <c r="F493" i="12"/>
  <c r="F494" i="12"/>
  <c r="F495" i="12"/>
  <c r="F496" i="12"/>
  <c r="F497" i="12"/>
  <c r="F498" i="12"/>
  <c r="F499" i="12"/>
  <c r="F500" i="12"/>
  <c r="F501" i="12"/>
  <c r="F502" i="12"/>
  <c r="F503" i="12"/>
  <c r="F504" i="12"/>
  <c r="F505" i="12"/>
  <c r="F506" i="12"/>
  <c r="F507" i="12"/>
  <c r="B512" i="12"/>
  <c r="B521" i="12"/>
  <c r="B527" i="12"/>
  <c r="B528" i="12"/>
  <c r="B529" i="12"/>
  <c r="C484" i="12"/>
  <c r="C512" i="12"/>
  <c r="C520" i="12"/>
  <c r="C521" i="12"/>
  <c r="C522" i="12"/>
  <c r="C526" i="12"/>
  <c r="C527" i="12"/>
  <c r="C528" i="12"/>
  <c r="C529" i="12"/>
  <c r="D484" i="12"/>
  <c r="D512" i="12"/>
  <c r="D520" i="12"/>
  <c r="D521" i="12"/>
  <c r="D522" i="12"/>
  <c r="D526" i="12"/>
  <c r="D527" i="12"/>
  <c r="D528" i="12"/>
  <c r="D529" i="12"/>
  <c r="E484" i="12"/>
  <c r="E512" i="12"/>
  <c r="E520" i="12"/>
  <c r="E521" i="12"/>
  <c r="E522" i="12"/>
  <c r="E526" i="12"/>
  <c r="E527" i="12"/>
  <c r="E528" i="12"/>
  <c r="E529" i="12"/>
  <c r="F484" i="12"/>
  <c r="F512" i="12"/>
  <c r="F520" i="12"/>
  <c r="F521" i="12"/>
  <c r="F522" i="12"/>
  <c r="F526" i="12"/>
  <c r="F527" i="12"/>
  <c r="F528" i="12"/>
  <c r="F529" i="12"/>
  <c r="C128" i="1"/>
  <c r="B128" i="1"/>
  <c r="D128" i="1"/>
  <c r="E128" i="1"/>
  <c r="C132" i="1"/>
  <c r="D132" i="1"/>
  <c r="E132" i="1"/>
  <c r="C131" i="1"/>
  <c r="B131" i="1"/>
  <c r="D131" i="1"/>
  <c r="E131" i="1"/>
  <c r="C130" i="1"/>
  <c r="D130" i="1"/>
  <c r="E130" i="1"/>
  <c r="C127" i="1"/>
  <c r="D127" i="1"/>
  <c r="E127" i="1"/>
  <c r="B127" i="1"/>
  <c r="B480" i="12"/>
  <c r="B481" i="12"/>
  <c r="B482" i="12"/>
  <c r="B483" i="12"/>
  <c r="C480" i="12"/>
  <c r="C481" i="12"/>
  <c r="C482" i="12"/>
  <c r="C483" i="12"/>
  <c r="D480" i="12"/>
  <c r="D481" i="12"/>
  <c r="D482" i="12"/>
  <c r="D483" i="12"/>
  <c r="E480" i="12"/>
  <c r="E481" i="12"/>
  <c r="E482" i="12"/>
  <c r="E483" i="12"/>
  <c r="F480" i="12"/>
  <c r="F481" i="12"/>
  <c r="F482" i="12"/>
  <c r="F483" i="12"/>
  <c r="B479" i="12"/>
  <c r="C478" i="12"/>
  <c r="C479" i="12"/>
  <c r="D478" i="12"/>
  <c r="D479" i="12"/>
  <c r="E478" i="12"/>
  <c r="E479" i="12"/>
  <c r="F478" i="12"/>
  <c r="F479" i="12"/>
  <c r="C126" i="1"/>
  <c r="D126" i="1"/>
  <c r="E126" i="1"/>
  <c r="B1621" i="10"/>
  <c r="B1613" i="10"/>
  <c r="B1622" i="10"/>
  <c r="B1618" i="10"/>
  <c r="B1609" i="10"/>
  <c r="B1616" i="10"/>
  <c r="B1614" i="10"/>
  <c r="B1623" i="10"/>
  <c r="B1619" i="10"/>
  <c r="B1611" i="10"/>
  <c r="B132" i="1"/>
  <c r="B126" i="1"/>
  <c r="B130" i="1"/>
  <c r="B1596" i="10"/>
  <c r="B1592" i="10"/>
  <c r="B1588" i="10"/>
  <c r="B1584" i="10"/>
  <c r="B1580" i="10"/>
  <c r="B1576" i="10"/>
  <c r="B1572" i="10"/>
  <c r="B1568" i="10"/>
  <c r="B1564" i="10"/>
  <c r="B1560" i="10"/>
  <c r="B1556" i="10"/>
  <c r="B1552" i="10"/>
  <c r="B1548" i="10"/>
  <c r="B1544" i="10"/>
  <c r="B1540" i="10"/>
  <c r="B1536" i="10"/>
  <c r="B1532" i="10"/>
  <c r="B1528" i="10"/>
  <c r="B1524" i="10"/>
  <c r="B1591" i="10"/>
  <c r="B1587" i="10"/>
  <c r="B1583" i="10"/>
  <c r="B1579" i="10"/>
  <c r="B1563" i="10"/>
  <c r="B1531" i="10"/>
  <c r="B1527" i="10"/>
  <c r="B1598" i="10"/>
  <c r="B1594" i="10"/>
  <c r="B1590" i="10"/>
  <c r="B1586" i="10"/>
  <c r="B1582" i="10"/>
  <c r="B1578" i="10"/>
  <c r="B1574" i="10"/>
  <c r="B1570" i="10"/>
  <c r="B1566" i="10"/>
  <c r="B1558" i="10"/>
  <c r="B1554" i="10"/>
  <c r="B1550" i="10"/>
  <c r="B1546" i="10"/>
  <c r="B1542" i="10"/>
  <c r="B1538" i="10"/>
  <c r="B1534" i="10"/>
  <c r="B1589" i="10"/>
  <c r="B1585" i="10"/>
  <c r="B1581" i="10"/>
  <c r="B1577" i="10"/>
  <c r="B1565" i="10"/>
  <c r="B1561" i="10"/>
  <c r="B1553" i="10"/>
  <c r="B1549" i="10"/>
  <c r="B1541" i="10"/>
  <c r="B1537" i="10"/>
  <c r="B1533" i="10"/>
  <c r="B1529" i="10"/>
  <c r="B1525" i="10"/>
  <c r="B1610" i="10"/>
  <c r="B1606" i="10"/>
  <c r="B1602" i="10"/>
  <c r="B1575" i="10"/>
  <c r="B1571" i="10"/>
  <c r="B1567" i="10"/>
  <c r="B1559" i="10"/>
  <c r="B1555" i="10"/>
  <c r="B1551" i="10"/>
  <c r="B1547" i="10"/>
  <c r="B1543" i="10"/>
  <c r="B1539" i="10"/>
  <c r="B1535" i="10"/>
  <c r="B1523" i="10"/>
  <c r="B1620" i="10"/>
  <c r="B1612" i="10"/>
  <c r="B1608" i="10"/>
  <c r="B1604" i="10"/>
  <c r="B1600" i="10"/>
  <c r="B1573" i="10"/>
  <c r="B1569" i="10"/>
  <c r="B1557" i="10"/>
  <c r="B1545" i="10"/>
  <c r="B484" i="12"/>
  <c r="B1617" i="10"/>
  <c r="B1605" i="10"/>
  <c r="B1601" i="10"/>
  <c r="B1597" i="10"/>
  <c r="B1593" i="10"/>
  <c r="B1562" i="10"/>
  <c r="B1530" i="10"/>
  <c r="B1526" i="10"/>
  <c r="B1615" i="10"/>
  <c r="B1607" i="10"/>
  <c r="B1603" i="10"/>
  <c r="B1599" i="10"/>
  <c r="B1595" i="10"/>
  <c r="B526" i="12"/>
  <c r="B522" i="12"/>
  <c r="B520" i="12"/>
  <c r="B478" i="12"/>
  <c r="C1520" i="10"/>
  <c r="C1521" i="10"/>
  <c r="C1522" i="10"/>
  <c r="D1520" i="10"/>
  <c r="D1521" i="10"/>
  <c r="D1522" i="10"/>
  <c r="E1520" i="10"/>
  <c r="E1521" i="10"/>
  <c r="E1522" i="10"/>
  <c r="F1520" i="10"/>
  <c r="F1521" i="10"/>
  <c r="F1522" i="10"/>
  <c r="C142" i="12"/>
  <c r="D142" i="12"/>
  <c r="E142" i="12"/>
  <c r="F142" i="12"/>
  <c r="C141" i="12"/>
  <c r="D141" i="12"/>
  <c r="E141" i="12"/>
  <c r="F141" i="12"/>
  <c r="C143" i="12"/>
  <c r="D143" i="12"/>
  <c r="E143" i="12"/>
  <c r="F143" i="12"/>
  <c r="C43" i="1"/>
  <c r="D43" i="1"/>
  <c r="E43" i="1"/>
  <c r="C42" i="1"/>
  <c r="B42" i="1" s="1"/>
  <c r="D42" i="1"/>
  <c r="E42" i="1"/>
  <c r="C13" i="1"/>
  <c r="D13" i="1"/>
  <c r="E13" i="1"/>
  <c r="B1522" i="10"/>
  <c r="B1521" i="10"/>
  <c r="B1520" i="10"/>
  <c r="C144" i="12"/>
  <c r="C145" i="12"/>
  <c r="C146" i="12"/>
  <c r="C147" i="12"/>
  <c r="C148" i="12"/>
  <c r="C149" i="12"/>
  <c r="C150" i="12"/>
  <c r="C151" i="12"/>
  <c r="C152" i="12"/>
  <c r="C153" i="12"/>
  <c r="C154" i="12"/>
  <c r="C155" i="12"/>
  <c r="C156" i="12"/>
  <c r="C157" i="12"/>
  <c r="C158" i="12"/>
  <c r="C159" i="12"/>
  <c r="D144" i="12"/>
  <c r="D145" i="12"/>
  <c r="D146" i="12"/>
  <c r="D147" i="12"/>
  <c r="D148" i="12"/>
  <c r="D149" i="12"/>
  <c r="D150" i="12"/>
  <c r="D151" i="12"/>
  <c r="D152" i="12"/>
  <c r="D153" i="12"/>
  <c r="D154" i="12"/>
  <c r="D155" i="12"/>
  <c r="D156" i="12"/>
  <c r="D157" i="12"/>
  <c r="D158" i="12"/>
  <c r="D159" i="12"/>
  <c r="E144" i="12"/>
  <c r="E145" i="12"/>
  <c r="E146" i="12"/>
  <c r="E147" i="12"/>
  <c r="E148" i="12"/>
  <c r="E149" i="12"/>
  <c r="E150" i="12"/>
  <c r="E151" i="12"/>
  <c r="E152" i="12"/>
  <c r="E153" i="12"/>
  <c r="E154" i="12"/>
  <c r="E155" i="12"/>
  <c r="E156" i="12"/>
  <c r="E157" i="12"/>
  <c r="E158" i="12"/>
  <c r="E159" i="12"/>
  <c r="F144" i="12"/>
  <c r="F145" i="12"/>
  <c r="F146" i="12"/>
  <c r="F147" i="12"/>
  <c r="F148" i="12"/>
  <c r="F149" i="12"/>
  <c r="F150" i="12"/>
  <c r="F151" i="12"/>
  <c r="F152" i="12"/>
  <c r="F153" i="12"/>
  <c r="F154" i="12"/>
  <c r="F155" i="12"/>
  <c r="F156" i="12"/>
  <c r="F157" i="12"/>
  <c r="F158" i="12"/>
  <c r="F159" i="12"/>
  <c r="C160" i="12"/>
  <c r="C161" i="12"/>
  <c r="C162" i="12"/>
  <c r="C163" i="12"/>
  <c r="C164" i="12"/>
  <c r="C165" i="12"/>
  <c r="C166" i="12"/>
  <c r="C167" i="12"/>
  <c r="D160" i="12"/>
  <c r="D161" i="12"/>
  <c r="D162" i="12"/>
  <c r="D163" i="12"/>
  <c r="D164" i="12"/>
  <c r="D165" i="12"/>
  <c r="D166" i="12"/>
  <c r="D167" i="12"/>
  <c r="E160" i="12"/>
  <c r="E161" i="12"/>
  <c r="E162" i="12"/>
  <c r="E163" i="12"/>
  <c r="E164" i="12"/>
  <c r="E165" i="12"/>
  <c r="E166" i="12"/>
  <c r="E167" i="12"/>
  <c r="F160" i="12"/>
  <c r="F161" i="12"/>
  <c r="F162" i="12"/>
  <c r="F163" i="12"/>
  <c r="F164" i="12"/>
  <c r="F165" i="12"/>
  <c r="F166" i="12"/>
  <c r="F167" i="12"/>
  <c r="C168" i="12"/>
  <c r="D168" i="12"/>
  <c r="E168" i="12"/>
  <c r="F168" i="12"/>
  <c r="C46" i="1"/>
  <c r="B46" i="1" s="1"/>
  <c r="D46" i="1"/>
  <c r="E46" i="1"/>
  <c r="C45" i="1"/>
  <c r="D45" i="1"/>
  <c r="E45" i="1"/>
  <c r="C91" i="12"/>
  <c r="C93" i="12"/>
  <c r="D91" i="12"/>
  <c r="D93" i="12"/>
  <c r="E91" i="12"/>
  <c r="E93" i="12"/>
  <c r="F91" i="12"/>
  <c r="F93" i="12"/>
  <c r="C95" i="12"/>
  <c r="D95" i="12"/>
  <c r="E95" i="12"/>
  <c r="F95" i="12"/>
  <c r="C90" i="12"/>
  <c r="D90" i="12"/>
  <c r="E90" i="12"/>
  <c r="F90" i="12"/>
  <c r="C88" i="12"/>
  <c r="D88" i="12"/>
  <c r="E88" i="12"/>
  <c r="F88" i="12"/>
  <c r="C89" i="12"/>
  <c r="D89" i="12"/>
  <c r="E89" i="12"/>
  <c r="F89" i="12"/>
  <c r="C238" i="12"/>
  <c r="C239" i="12"/>
  <c r="C240" i="12"/>
  <c r="C241" i="12"/>
  <c r="D238" i="12"/>
  <c r="D239" i="12"/>
  <c r="D240" i="12"/>
  <c r="D241" i="12"/>
  <c r="E238" i="12"/>
  <c r="E239" i="12"/>
  <c r="E240" i="12"/>
  <c r="E241" i="12"/>
  <c r="F238" i="12"/>
  <c r="F239" i="12"/>
  <c r="F240" i="12"/>
  <c r="F241" i="12"/>
  <c r="C242" i="12"/>
  <c r="C243" i="12"/>
  <c r="C244" i="12"/>
  <c r="D242" i="12"/>
  <c r="D243" i="12"/>
  <c r="D244" i="12"/>
  <c r="E242" i="12"/>
  <c r="E243" i="12"/>
  <c r="E244" i="12"/>
  <c r="F242" i="12"/>
  <c r="F243" i="12"/>
  <c r="F244" i="12"/>
  <c r="C245" i="12"/>
  <c r="D245" i="12"/>
  <c r="E245" i="12"/>
  <c r="F245" i="12"/>
  <c r="C86" i="12"/>
  <c r="D86" i="12"/>
  <c r="E86" i="12"/>
  <c r="F86" i="12"/>
  <c r="C87" i="12"/>
  <c r="D87" i="12"/>
  <c r="E87" i="12"/>
  <c r="F87" i="12"/>
  <c r="C85" i="12"/>
  <c r="D85" i="12"/>
  <c r="E85" i="12"/>
  <c r="F85" i="12"/>
  <c r="C79" i="12"/>
  <c r="C80" i="12"/>
  <c r="C81" i="12"/>
  <c r="D79" i="12"/>
  <c r="D80" i="12"/>
  <c r="D81" i="12"/>
  <c r="E79" i="12"/>
  <c r="E80" i="12"/>
  <c r="E81" i="12"/>
  <c r="F79" i="12"/>
  <c r="F80" i="12"/>
  <c r="F81" i="12"/>
  <c r="C82" i="12"/>
  <c r="C83" i="12"/>
  <c r="D82" i="12"/>
  <c r="D83" i="12"/>
  <c r="E82" i="12"/>
  <c r="E83" i="12"/>
  <c r="F82" i="12"/>
  <c r="F83" i="12"/>
  <c r="C1511" i="10"/>
  <c r="C1512" i="10"/>
  <c r="C1513" i="10"/>
  <c r="C1514" i="10"/>
  <c r="C1515" i="10"/>
  <c r="C1516" i="10"/>
  <c r="C1517" i="10"/>
  <c r="C1518" i="10"/>
  <c r="C1519" i="10"/>
  <c r="D1511" i="10"/>
  <c r="D1512" i="10"/>
  <c r="D1513" i="10"/>
  <c r="D1514" i="10"/>
  <c r="D1515" i="10"/>
  <c r="D1516" i="10"/>
  <c r="D1517" i="10"/>
  <c r="D1518" i="10"/>
  <c r="D1519" i="10"/>
  <c r="E1511" i="10"/>
  <c r="E1512" i="10"/>
  <c r="E1513" i="10"/>
  <c r="E1514" i="10"/>
  <c r="E1515" i="10"/>
  <c r="E1516" i="10"/>
  <c r="E1517" i="10"/>
  <c r="E1518" i="10"/>
  <c r="E1519" i="10"/>
  <c r="F1511" i="10"/>
  <c r="F1512" i="10"/>
  <c r="F1513" i="10"/>
  <c r="F1514" i="10"/>
  <c r="F1515" i="10"/>
  <c r="F1516" i="10"/>
  <c r="F1517" i="10"/>
  <c r="F1518" i="10"/>
  <c r="F1519" i="10"/>
  <c r="C33" i="12"/>
  <c r="C34" i="12"/>
  <c r="C35" i="12"/>
  <c r="C36" i="12"/>
  <c r="C37" i="12"/>
  <c r="D33" i="12"/>
  <c r="D34" i="12"/>
  <c r="D35" i="12"/>
  <c r="D36" i="12"/>
  <c r="D37" i="12"/>
  <c r="E33" i="12"/>
  <c r="E34" i="12"/>
  <c r="E35" i="12"/>
  <c r="E36" i="12"/>
  <c r="E37" i="12"/>
  <c r="F33" i="12"/>
  <c r="F34" i="12"/>
  <c r="F35" i="12"/>
  <c r="F36" i="12"/>
  <c r="F37" i="12"/>
  <c r="C38" i="12"/>
  <c r="C39" i="12"/>
  <c r="C40" i="12"/>
  <c r="C41" i="12"/>
  <c r="D38" i="12"/>
  <c r="D39" i="12"/>
  <c r="D40" i="12"/>
  <c r="D41" i="12"/>
  <c r="E38" i="12"/>
  <c r="E39" i="12"/>
  <c r="E40" i="12"/>
  <c r="E41" i="12"/>
  <c r="F38" i="12"/>
  <c r="F39" i="12"/>
  <c r="F40" i="12"/>
  <c r="F41" i="12"/>
  <c r="C42" i="12"/>
  <c r="C43" i="12"/>
  <c r="D42" i="12"/>
  <c r="D43" i="12"/>
  <c r="E42" i="12"/>
  <c r="E43" i="12"/>
  <c r="F42" i="12"/>
  <c r="F43" i="12"/>
  <c r="C15" i="1"/>
  <c r="B15" i="1" s="1"/>
  <c r="D15" i="1"/>
  <c r="E15" i="1"/>
  <c r="B1518" i="10"/>
  <c r="B1514" i="10"/>
  <c r="B1519" i="10"/>
  <c r="B1515" i="10"/>
  <c r="B1517" i="10"/>
  <c r="B1512" i="10"/>
  <c r="B1516" i="10"/>
  <c r="B1513" i="10"/>
  <c r="B1511" i="10"/>
  <c r="C1394" i="10"/>
  <c r="C1395" i="10"/>
  <c r="C1396" i="10"/>
  <c r="C1397" i="10"/>
  <c r="C1398" i="10"/>
  <c r="C1399" i="10"/>
  <c r="C1400" i="10"/>
  <c r="C1401" i="10"/>
  <c r="C1402" i="10"/>
  <c r="C1403" i="10"/>
  <c r="C1404" i="10"/>
  <c r="C1405" i="10"/>
  <c r="C1406" i="10"/>
  <c r="C1407" i="10"/>
  <c r="C1408" i="10"/>
  <c r="C1409" i="10"/>
  <c r="C1410" i="10"/>
  <c r="C1411" i="10"/>
  <c r="C1412" i="10"/>
  <c r="C1413" i="10"/>
  <c r="C1414" i="10"/>
  <c r="C1415" i="10"/>
  <c r="C1416" i="10"/>
  <c r="C1417" i="10"/>
  <c r="C1418" i="10"/>
  <c r="C1419" i="10"/>
  <c r="C1420" i="10"/>
  <c r="C1421" i="10"/>
  <c r="C1422" i="10"/>
  <c r="C1423" i="10"/>
  <c r="C1424" i="10"/>
  <c r="C1425" i="10"/>
  <c r="C1426" i="10"/>
  <c r="C1427" i="10"/>
  <c r="C1428" i="10"/>
  <c r="C1429" i="10"/>
  <c r="C1430" i="10"/>
  <c r="C1431" i="10"/>
  <c r="C1432" i="10"/>
  <c r="C1433" i="10"/>
  <c r="C1434" i="10"/>
  <c r="C1435" i="10"/>
  <c r="C1436" i="10"/>
  <c r="C1437" i="10"/>
  <c r="C1438" i="10"/>
  <c r="C1439" i="10"/>
  <c r="C1440" i="10"/>
  <c r="C1441" i="10"/>
  <c r="C1442" i="10"/>
  <c r="C1443" i="10"/>
  <c r="C1444" i="10"/>
  <c r="C1445" i="10"/>
  <c r="C1446" i="10"/>
  <c r="C1447" i="10"/>
  <c r="C1448" i="10"/>
  <c r="C1449" i="10"/>
  <c r="C1450" i="10"/>
  <c r="C1451" i="10"/>
  <c r="C1452" i="10"/>
  <c r="C1453" i="10"/>
  <c r="C1454" i="10"/>
  <c r="C1455" i="10"/>
  <c r="C1456" i="10"/>
  <c r="C1457" i="10"/>
  <c r="C1458" i="10"/>
  <c r="C1459" i="10"/>
  <c r="C1460" i="10"/>
  <c r="C1461" i="10"/>
  <c r="C1462" i="10"/>
  <c r="C1463" i="10"/>
  <c r="C1464" i="10"/>
  <c r="C1465" i="10"/>
  <c r="C1466" i="10"/>
  <c r="C1467" i="10"/>
  <c r="C1468" i="10"/>
  <c r="C1469" i="10"/>
  <c r="C1470" i="10"/>
  <c r="C1471" i="10"/>
  <c r="C1472" i="10"/>
  <c r="C1473" i="10"/>
  <c r="C1474" i="10"/>
  <c r="C1475" i="10"/>
  <c r="C1476" i="10"/>
  <c r="C1477" i="10"/>
  <c r="C1478" i="10"/>
  <c r="C1479" i="10"/>
  <c r="C1480" i="10"/>
  <c r="C1481" i="10"/>
  <c r="C1482" i="10"/>
  <c r="C1483" i="10"/>
  <c r="C1484" i="10"/>
  <c r="C1485" i="10"/>
  <c r="C1486" i="10"/>
  <c r="C1487" i="10"/>
  <c r="C1488" i="10"/>
  <c r="C1489" i="10"/>
  <c r="C1490" i="10"/>
  <c r="C1491" i="10"/>
  <c r="C1492" i="10"/>
  <c r="C1493" i="10"/>
  <c r="C1494" i="10"/>
  <c r="C1495" i="10"/>
  <c r="C1496" i="10"/>
  <c r="C1497" i="10"/>
  <c r="C1498" i="10"/>
  <c r="C1499" i="10"/>
  <c r="C1500" i="10"/>
  <c r="C1501" i="10"/>
  <c r="C1502" i="10"/>
  <c r="C1503" i="10"/>
  <c r="C1504" i="10"/>
  <c r="C1505" i="10"/>
  <c r="C1506" i="10"/>
  <c r="C1507" i="10"/>
  <c r="C1508" i="10"/>
  <c r="C1509" i="10"/>
  <c r="C1510" i="10"/>
  <c r="D1394" i="10"/>
  <c r="D1395" i="10"/>
  <c r="D1396" i="10"/>
  <c r="D1397" i="10"/>
  <c r="D1398" i="10"/>
  <c r="D1399" i="10"/>
  <c r="D1400" i="10"/>
  <c r="D1401" i="10"/>
  <c r="D1402" i="10"/>
  <c r="D1403" i="10"/>
  <c r="D1404" i="10"/>
  <c r="D1405" i="10"/>
  <c r="D1406" i="10"/>
  <c r="D1407" i="10"/>
  <c r="D1408" i="10"/>
  <c r="D1409" i="10"/>
  <c r="D1410" i="10"/>
  <c r="D1411" i="10"/>
  <c r="D1412" i="10"/>
  <c r="D1413" i="10"/>
  <c r="D1414" i="10"/>
  <c r="D1415" i="10"/>
  <c r="D1416" i="10"/>
  <c r="D1417" i="10"/>
  <c r="D1418" i="10"/>
  <c r="D1419" i="10"/>
  <c r="D1420" i="10"/>
  <c r="D1421" i="10"/>
  <c r="D1422" i="10"/>
  <c r="D1423" i="10"/>
  <c r="D1424" i="10"/>
  <c r="D1425" i="10"/>
  <c r="D1426" i="10"/>
  <c r="D1427" i="10"/>
  <c r="D1428" i="10"/>
  <c r="D1429" i="10"/>
  <c r="D1430" i="10"/>
  <c r="D1431" i="10"/>
  <c r="D1432" i="10"/>
  <c r="D1433" i="10"/>
  <c r="D1434" i="10"/>
  <c r="D1435" i="10"/>
  <c r="D1436" i="10"/>
  <c r="D1437" i="10"/>
  <c r="D1438" i="10"/>
  <c r="D1439" i="10"/>
  <c r="D1440" i="10"/>
  <c r="D1441" i="10"/>
  <c r="D1442" i="10"/>
  <c r="D1443" i="10"/>
  <c r="D1444" i="10"/>
  <c r="D1445" i="10"/>
  <c r="D1446" i="10"/>
  <c r="D1447" i="10"/>
  <c r="D1448" i="10"/>
  <c r="D1449" i="10"/>
  <c r="D1450" i="10"/>
  <c r="D1451" i="10"/>
  <c r="D1452" i="10"/>
  <c r="D1453" i="10"/>
  <c r="D1454" i="10"/>
  <c r="D1455" i="10"/>
  <c r="D1456" i="10"/>
  <c r="D1457" i="10"/>
  <c r="D1458" i="10"/>
  <c r="D1459" i="10"/>
  <c r="D1460" i="10"/>
  <c r="D1461" i="10"/>
  <c r="D1462" i="10"/>
  <c r="D1463" i="10"/>
  <c r="D1464" i="10"/>
  <c r="D1465" i="10"/>
  <c r="D1466" i="10"/>
  <c r="D1467" i="10"/>
  <c r="D1468" i="10"/>
  <c r="D1469" i="10"/>
  <c r="D1470" i="10"/>
  <c r="D1471" i="10"/>
  <c r="D1472" i="10"/>
  <c r="D1473" i="10"/>
  <c r="D1474" i="10"/>
  <c r="D1475" i="10"/>
  <c r="D1476" i="10"/>
  <c r="D1477" i="10"/>
  <c r="D1478" i="10"/>
  <c r="D1479" i="10"/>
  <c r="D1480" i="10"/>
  <c r="D1481" i="10"/>
  <c r="D1482" i="10"/>
  <c r="D1483" i="10"/>
  <c r="D1484" i="10"/>
  <c r="D1485" i="10"/>
  <c r="D1486" i="10"/>
  <c r="D1487" i="10"/>
  <c r="D1488" i="10"/>
  <c r="D1489" i="10"/>
  <c r="D1490" i="10"/>
  <c r="D1491" i="10"/>
  <c r="D1492" i="10"/>
  <c r="D1493" i="10"/>
  <c r="D1494" i="10"/>
  <c r="D1495" i="10"/>
  <c r="D1496" i="10"/>
  <c r="D1497" i="10"/>
  <c r="D1498" i="10"/>
  <c r="D1499" i="10"/>
  <c r="D1500" i="10"/>
  <c r="D1501" i="10"/>
  <c r="D1502" i="10"/>
  <c r="D1503" i="10"/>
  <c r="D1504" i="10"/>
  <c r="D1505" i="10"/>
  <c r="D1506" i="10"/>
  <c r="D1507" i="10"/>
  <c r="D1508" i="10"/>
  <c r="D1509" i="10"/>
  <c r="D1510" i="10"/>
  <c r="E1394" i="10"/>
  <c r="E1395" i="10"/>
  <c r="E1396" i="10"/>
  <c r="E1397" i="10"/>
  <c r="E1398" i="10"/>
  <c r="E1399" i="10"/>
  <c r="E1400" i="10"/>
  <c r="E1401" i="10"/>
  <c r="E1402" i="10"/>
  <c r="E1403" i="10"/>
  <c r="E1404" i="10"/>
  <c r="E1405" i="10"/>
  <c r="E1406" i="10"/>
  <c r="E1407" i="10"/>
  <c r="E1408" i="10"/>
  <c r="E1409" i="10"/>
  <c r="E1410" i="10"/>
  <c r="E1411" i="10"/>
  <c r="E1412" i="10"/>
  <c r="E1413" i="10"/>
  <c r="E1414" i="10"/>
  <c r="E1415" i="10"/>
  <c r="E1416" i="10"/>
  <c r="E1417" i="10"/>
  <c r="E1418" i="10"/>
  <c r="E1419" i="10"/>
  <c r="E1420" i="10"/>
  <c r="E1421" i="10"/>
  <c r="E1422" i="10"/>
  <c r="E1423" i="10"/>
  <c r="E1424" i="10"/>
  <c r="E1425" i="10"/>
  <c r="E1426" i="10"/>
  <c r="E1427" i="10"/>
  <c r="E1428" i="10"/>
  <c r="E1429" i="10"/>
  <c r="E1430" i="10"/>
  <c r="E1431" i="10"/>
  <c r="E1432" i="10"/>
  <c r="E1433" i="10"/>
  <c r="E1434" i="10"/>
  <c r="E1435" i="10"/>
  <c r="E1436" i="10"/>
  <c r="E1437" i="10"/>
  <c r="E1438" i="10"/>
  <c r="E1439" i="10"/>
  <c r="E1440" i="10"/>
  <c r="E1441" i="10"/>
  <c r="E1442" i="10"/>
  <c r="E1443" i="10"/>
  <c r="E1444" i="10"/>
  <c r="E1445" i="10"/>
  <c r="E1446" i="10"/>
  <c r="E1447" i="10"/>
  <c r="E1448" i="10"/>
  <c r="E1449" i="10"/>
  <c r="E1450" i="10"/>
  <c r="E1451" i="10"/>
  <c r="E1452" i="10"/>
  <c r="E1453" i="10"/>
  <c r="E1454" i="10"/>
  <c r="E1455" i="10"/>
  <c r="E1456" i="10"/>
  <c r="E1457" i="10"/>
  <c r="E1458" i="10"/>
  <c r="E1459" i="10"/>
  <c r="E1460" i="10"/>
  <c r="E1461" i="10"/>
  <c r="E1462" i="10"/>
  <c r="E1463" i="10"/>
  <c r="E1464" i="10"/>
  <c r="E1465" i="10"/>
  <c r="E1466" i="10"/>
  <c r="E1467" i="10"/>
  <c r="E1468" i="10"/>
  <c r="E1469" i="10"/>
  <c r="E1470" i="10"/>
  <c r="E1471" i="10"/>
  <c r="E1472" i="10"/>
  <c r="E1473" i="10"/>
  <c r="E1474" i="10"/>
  <c r="E1475" i="10"/>
  <c r="E1476" i="10"/>
  <c r="E1477" i="10"/>
  <c r="E1478" i="10"/>
  <c r="E1479" i="10"/>
  <c r="E1480" i="10"/>
  <c r="E1481" i="10"/>
  <c r="E1482" i="10"/>
  <c r="E1483" i="10"/>
  <c r="E1484" i="10"/>
  <c r="E1485" i="10"/>
  <c r="E1486" i="10"/>
  <c r="E1487" i="10"/>
  <c r="E1488" i="10"/>
  <c r="E1489" i="10"/>
  <c r="E1490" i="10"/>
  <c r="E1491" i="10"/>
  <c r="E1492" i="10"/>
  <c r="E1493" i="10"/>
  <c r="E1494" i="10"/>
  <c r="E1495" i="10"/>
  <c r="E1496" i="10"/>
  <c r="E1497" i="10"/>
  <c r="E1498" i="10"/>
  <c r="E1499" i="10"/>
  <c r="E1500" i="10"/>
  <c r="E1501" i="10"/>
  <c r="E1502" i="10"/>
  <c r="E1503" i="10"/>
  <c r="E1504" i="10"/>
  <c r="E1505" i="10"/>
  <c r="E1506" i="10"/>
  <c r="E1507" i="10"/>
  <c r="E1508" i="10"/>
  <c r="E1509" i="10"/>
  <c r="E1510" i="10"/>
  <c r="F1394" i="10"/>
  <c r="F1395" i="10"/>
  <c r="F1396" i="10"/>
  <c r="F1397" i="10"/>
  <c r="F1398" i="10"/>
  <c r="F1399" i="10"/>
  <c r="F1400" i="10"/>
  <c r="F1401" i="10"/>
  <c r="F1402" i="10"/>
  <c r="F1403" i="10"/>
  <c r="F1404" i="10"/>
  <c r="F1405" i="10"/>
  <c r="F1406" i="10"/>
  <c r="F1407" i="10"/>
  <c r="F1408" i="10"/>
  <c r="F1409" i="10"/>
  <c r="F1410" i="10"/>
  <c r="F1411" i="10"/>
  <c r="F1412" i="10"/>
  <c r="F1413" i="10"/>
  <c r="F1414" i="10"/>
  <c r="F1415" i="10"/>
  <c r="F1416" i="10"/>
  <c r="F1417" i="10"/>
  <c r="F1418" i="10"/>
  <c r="F1419" i="10"/>
  <c r="F1420" i="10"/>
  <c r="F1421" i="10"/>
  <c r="F1422" i="10"/>
  <c r="F1423" i="10"/>
  <c r="F1424" i="10"/>
  <c r="F1425" i="10"/>
  <c r="F1426" i="10"/>
  <c r="F1427" i="10"/>
  <c r="F1428" i="10"/>
  <c r="F1429" i="10"/>
  <c r="F1430" i="10"/>
  <c r="F1431" i="10"/>
  <c r="F1432" i="10"/>
  <c r="F1433" i="10"/>
  <c r="F1434" i="10"/>
  <c r="F1435" i="10"/>
  <c r="F1436" i="10"/>
  <c r="F1437" i="10"/>
  <c r="F1438" i="10"/>
  <c r="F1439" i="10"/>
  <c r="F1440" i="10"/>
  <c r="F1441" i="10"/>
  <c r="F1442" i="10"/>
  <c r="F1443" i="10"/>
  <c r="F1444" i="10"/>
  <c r="F1445" i="10"/>
  <c r="F1446" i="10"/>
  <c r="F1447" i="10"/>
  <c r="F1448" i="10"/>
  <c r="F1449" i="10"/>
  <c r="F1450" i="10"/>
  <c r="F1451" i="10"/>
  <c r="F1452" i="10"/>
  <c r="F1453" i="10"/>
  <c r="F1454" i="10"/>
  <c r="F1455" i="10"/>
  <c r="F1456" i="10"/>
  <c r="F1457" i="10"/>
  <c r="F1458" i="10"/>
  <c r="F1459" i="10"/>
  <c r="F1460" i="10"/>
  <c r="F1461" i="10"/>
  <c r="F1462" i="10"/>
  <c r="F1463" i="10"/>
  <c r="F1464" i="10"/>
  <c r="F1465" i="10"/>
  <c r="F1466" i="10"/>
  <c r="F1467" i="10"/>
  <c r="F1468" i="10"/>
  <c r="F1469" i="10"/>
  <c r="F1470" i="10"/>
  <c r="F1471" i="10"/>
  <c r="F1472" i="10"/>
  <c r="F1473" i="10"/>
  <c r="F1474" i="10"/>
  <c r="F1475" i="10"/>
  <c r="F1476" i="10"/>
  <c r="F1477" i="10"/>
  <c r="F1478" i="10"/>
  <c r="F1479" i="10"/>
  <c r="F1480" i="10"/>
  <c r="F1481" i="10"/>
  <c r="F1482" i="10"/>
  <c r="F1483" i="10"/>
  <c r="F1484" i="10"/>
  <c r="F1485" i="10"/>
  <c r="F1486" i="10"/>
  <c r="F1487" i="10"/>
  <c r="F1488" i="10"/>
  <c r="F1489" i="10"/>
  <c r="F1490" i="10"/>
  <c r="F1491" i="10"/>
  <c r="F1492" i="10"/>
  <c r="F1493" i="10"/>
  <c r="F1494" i="10"/>
  <c r="F1495" i="10"/>
  <c r="F1496" i="10"/>
  <c r="F1497" i="10"/>
  <c r="F1498" i="10"/>
  <c r="F1499" i="10"/>
  <c r="F1500" i="10"/>
  <c r="F1501" i="10"/>
  <c r="F1502" i="10"/>
  <c r="F1503" i="10"/>
  <c r="F1504" i="10"/>
  <c r="F1505" i="10"/>
  <c r="F1506" i="10"/>
  <c r="F1507" i="10"/>
  <c r="F1508" i="10"/>
  <c r="F1509" i="10"/>
  <c r="F1510" i="10"/>
  <c r="B477" i="12"/>
  <c r="C477" i="12"/>
  <c r="D477" i="12"/>
  <c r="E477" i="12"/>
  <c r="F477" i="12"/>
  <c r="B476" i="12"/>
  <c r="C476" i="12"/>
  <c r="D476" i="12"/>
  <c r="E476" i="12"/>
  <c r="F476" i="12"/>
  <c r="C475" i="12"/>
  <c r="D475" i="12"/>
  <c r="E475" i="12"/>
  <c r="F475" i="12"/>
  <c r="B441" i="12"/>
  <c r="B442" i="12"/>
  <c r="B443" i="12"/>
  <c r="B444" i="12"/>
  <c r="C441" i="12"/>
  <c r="C442" i="12"/>
  <c r="C443" i="12"/>
  <c r="C444" i="12"/>
  <c r="D441" i="12"/>
  <c r="D442" i="12"/>
  <c r="D443" i="12"/>
  <c r="D444" i="12"/>
  <c r="E441" i="12"/>
  <c r="E442" i="12"/>
  <c r="E443" i="12"/>
  <c r="E444" i="12"/>
  <c r="F441" i="12"/>
  <c r="F442" i="12"/>
  <c r="F443" i="12"/>
  <c r="F444" i="12"/>
  <c r="B379" i="12"/>
  <c r="C379" i="12"/>
  <c r="D379" i="12"/>
  <c r="E379" i="12"/>
  <c r="F379" i="12"/>
  <c r="C378" i="12"/>
  <c r="D378" i="12"/>
  <c r="E378" i="12"/>
  <c r="F378" i="12"/>
  <c r="B392" i="12"/>
  <c r="C392" i="12"/>
  <c r="D392" i="12"/>
  <c r="E392" i="12"/>
  <c r="F392" i="12"/>
  <c r="B350" i="12"/>
  <c r="B351" i="12"/>
  <c r="B352" i="12"/>
  <c r="B353" i="12"/>
  <c r="B354" i="12"/>
  <c r="B355" i="12"/>
  <c r="C350" i="12"/>
  <c r="C351" i="12"/>
  <c r="C352" i="12"/>
  <c r="C353" i="12"/>
  <c r="C354" i="12"/>
  <c r="C355" i="12"/>
  <c r="D350" i="12"/>
  <c r="D351" i="12"/>
  <c r="D352" i="12"/>
  <c r="D353" i="12"/>
  <c r="D354" i="12"/>
  <c r="D355" i="12"/>
  <c r="E350" i="12"/>
  <c r="E351" i="12"/>
  <c r="E352" i="12"/>
  <c r="E353" i="12"/>
  <c r="E354" i="12"/>
  <c r="E355" i="12"/>
  <c r="F350" i="12"/>
  <c r="F351" i="12"/>
  <c r="F352" i="12"/>
  <c r="F353" i="12"/>
  <c r="F354" i="12"/>
  <c r="F355" i="12"/>
  <c r="B356" i="12"/>
  <c r="B357" i="12"/>
  <c r="B445" i="12"/>
  <c r="C356" i="12"/>
  <c r="C357" i="12"/>
  <c r="C440" i="12"/>
  <c r="C445" i="12"/>
  <c r="D356" i="12"/>
  <c r="D357" i="12"/>
  <c r="D440" i="12"/>
  <c r="D445" i="12"/>
  <c r="E356" i="12"/>
  <c r="E357" i="12"/>
  <c r="E440" i="12"/>
  <c r="E445" i="12"/>
  <c r="F356" i="12"/>
  <c r="F357" i="12"/>
  <c r="F440" i="12"/>
  <c r="F445" i="12"/>
  <c r="C140" i="12"/>
  <c r="D140" i="12"/>
  <c r="E140" i="12"/>
  <c r="F140" i="12"/>
  <c r="C139" i="12"/>
  <c r="D139" i="12"/>
  <c r="E139" i="12"/>
  <c r="F139" i="12"/>
  <c r="C131" i="12"/>
  <c r="C132" i="12"/>
  <c r="C133" i="12"/>
  <c r="C134" i="12"/>
  <c r="D131" i="12"/>
  <c r="D132" i="12"/>
  <c r="D133" i="12"/>
  <c r="D134" i="12"/>
  <c r="E131" i="12"/>
  <c r="E132" i="12"/>
  <c r="E133" i="12"/>
  <c r="E134" i="12"/>
  <c r="F131" i="12"/>
  <c r="F132" i="12"/>
  <c r="F133" i="12"/>
  <c r="F134" i="12"/>
  <c r="C135" i="12"/>
  <c r="C136" i="12"/>
  <c r="D135" i="12"/>
  <c r="D136" i="12"/>
  <c r="E135" i="12"/>
  <c r="E136" i="12"/>
  <c r="F135" i="12"/>
  <c r="F136" i="12"/>
  <c r="C138" i="12"/>
  <c r="D138" i="12"/>
  <c r="E138" i="12"/>
  <c r="F138" i="12"/>
  <c r="C137" i="12"/>
  <c r="D137" i="12"/>
  <c r="E137" i="12"/>
  <c r="F137" i="12"/>
  <c r="C125" i="1"/>
  <c r="B125" i="1"/>
  <c r="D125" i="1"/>
  <c r="E125" i="1"/>
  <c r="C112" i="1"/>
  <c r="D112" i="1"/>
  <c r="E112" i="1"/>
  <c r="C120" i="1"/>
  <c r="D120" i="1"/>
  <c r="E120" i="1"/>
  <c r="C100" i="1"/>
  <c r="D100" i="1"/>
  <c r="E100" i="1"/>
  <c r="C91" i="1"/>
  <c r="D91" i="1"/>
  <c r="E91" i="1"/>
  <c r="C90" i="1"/>
  <c r="D90" i="1"/>
  <c r="E90" i="1"/>
  <c r="C41" i="1"/>
  <c r="B41" i="1" s="1"/>
  <c r="D41" i="1"/>
  <c r="E41" i="1"/>
  <c r="B90" i="1"/>
  <c r="B112" i="1"/>
  <c r="B91" i="1"/>
  <c r="B120" i="1"/>
  <c r="B1484" i="10"/>
  <c r="B1497" i="10"/>
  <c r="B1489" i="10"/>
  <c r="B1485" i="10"/>
  <c r="B1481" i="10"/>
  <c r="B1469" i="10"/>
  <c r="B1465" i="10"/>
  <c r="B1461" i="10"/>
  <c r="B1457" i="10"/>
  <c r="B1453" i="10"/>
  <c r="B1449" i="10"/>
  <c r="B1445" i="10"/>
  <c r="B1421" i="10"/>
  <c r="B1409" i="10"/>
  <c r="B1405" i="10"/>
  <c r="B1397" i="10"/>
  <c r="B1507" i="10"/>
  <c r="B1503" i="10"/>
  <c r="B1495" i="10"/>
  <c r="B1508" i="10"/>
  <c r="B1504" i="10"/>
  <c r="B1500" i="10"/>
  <c r="B1488" i="10"/>
  <c r="B1480" i="10"/>
  <c r="B1476" i="10"/>
  <c r="B1444" i="10"/>
  <c r="B1440" i="10"/>
  <c r="B1436" i="10"/>
  <c r="B1432" i="10"/>
  <c r="B1428" i="10"/>
  <c r="B1424" i="10"/>
  <c r="B1416" i="10"/>
  <c r="B1408" i="10"/>
  <c r="B1404" i="10"/>
  <c r="B1400" i="10"/>
  <c r="B1396" i="10"/>
  <c r="B1502" i="10"/>
  <c r="B1499" i="10"/>
  <c r="B1475" i="10"/>
  <c r="B1471" i="10"/>
  <c r="B1467" i="10"/>
  <c r="B1463" i="10"/>
  <c r="B1459" i="10"/>
  <c r="B1455" i="10"/>
  <c r="B1451" i="10"/>
  <c r="B1439" i="10"/>
  <c r="B1435" i="10"/>
  <c r="B1431" i="10"/>
  <c r="B1427" i="10"/>
  <c r="B1415" i="10"/>
  <c r="B1395" i="10"/>
  <c r="B1509" i="10"/>
  <c r="B1493" i="10"/>
  <c r="B1510" i="10"/>
  <c r="B1498" i="10"/>
  <c r="B1494" i="10"/>
  <c r="B1490" i="10"/>
  <c r="B1486" i="10"/>
  <c r="B1482" i="10"/>
  <c r="B1474" i="10"/>
  <c r="B1470" i="10"/>
  <c r="B1466" i="10"/>
  <c r="B1462" i="10"/>
  <c r="B1458" i="10"/>
  <c r="B1454" i="10"/>
  <c r="B1450" i="10"/>
  <c r="B1446" i="10"/>
  <c r="B1438" i="10"/>
  <c r="B1434" i="10"/>
  <c r="B1430" i="10"/>
  <c r="B1426" i="10"/>
  <c r="B1418" i="10"/>
  <c r="B1414" i="10"/>
  <c r="B1410" i="10"/>
  <c r="B1406" i="10"/>
  <c r="B1402" i="10"/>
  <c r="B1505" i="10"/>
  <c r="B1501" i="10"/>
  <c r="B1478" i="10"/>
  <c r="B1477" i="10"/>
  <c r="B1473" i="10"/>
  <c r="B1472" i="10"/>
  <c r="B1468" i="10"/>
  <c r="B1464" i="10"/>
  <c r="B1460" i="10"/>
  <c r="B1456" i="10"/>
  <c r="B1442" i="10"/>
  <c r="B1423" i="10"/>
  <c r="B1419" i="10"/>
  <c r="B1412" i="10"/>
  <c r="B1496" i="10"/>
  <c r="B1492" i="10"/>
  <c r="B1452" i="10"/>
  <c r="B1448" i="10"/>
  <c r="B1441" i="10"/>
  <c r="B1422" i="10"/>
  <c r="B1411" i="10"/>
  <c r="B1407" i="10"/>
  <c r="B1403" i="10"/>
  <c r="B1399" i="10"/>
  <c r="B1447" i="10"/>
  <c r="B1437" i="10"/>
  <c r="B1433" i="10"/>
  <c r="B1429" i="10"/>
  <c r="B1425" i="10"/>
  <c r="B1417" i="10"/>
  <c r="B1398" i="10"/>
  <c r="B1394" i="10"/>
  <c r="B1506" i="10"/>
  <c r="B1491" i="10"/>
  <c r="B1487" i="10"/>
  <c r="B1483" i="10"/>
  <c r="B1479" i="10"/>
  <c r="B1443" i="10"/>
  <c r="B1420" i="10"/>
  <c r="B1413" i="10"/>
  <c r="B1401" i="10"/>
  <c r="B475" i="12"/>
  <c r="B440" i="12"/>
  <c r="B378" i="12"/>
  <c r="B100" i="1"/>
  <c r="C1354" i="10"/>
  <c r="C1355" i="10"/>
  <c r="C1356" i="10"/>
  <c r="C1357" i="10"/>
  <c r="C1358" i="10"/>
  <c r="C1359" i="10"/>
  <c r="C1360" i="10"/>
  <c r="C1361" i="10"/>
  <c r="C1362" i="10"/>
  <c r="C1363" i="10"/>
  <c r="C1364" i="10"/>
  <c r="C1365" i="10"/>
  <c r="C1366" i="10"/>
  <c r="C1367" i="10"/>
  <c r="C1368" i="10"/>
  <c r="C1369" i="10"/>
  <c r="C1370" i="10"/>
  <c r="C1371" i="10"/>
  <c r="C1372" i="10"/>
  <c r="C1373" i="10"/>
  <c r="C1374" i="10"/>
  <c r="C1375" i="10"/>
  <c r="C1376" i="10"/>
  <c r="C1377" i="10"/>
  <c r="C1378" i="10"/>
  <c r="C1379" i="10"/>
  <c r="C1380" i="10"/>
  <c r="C1381" i="10"/>
  <c r="C1382" i="10"/>
  <c r="C1383" i="10"/>
  <c r="C1384" i="10"/>
  <c r="C1385" i="10"/>
  <c r="C1386" i="10"/>
  <c r="C1387" i="10"/>
  <c r="C1388" i="10"/>
  <c r="C1389" i="10"/>
  <c r="C1390" i="10"/>
  <c r="C1391" i="10"/>
  <c r="C1392" i="10"/>
  <c r="C1393" i="10"/>
  <c r="D1354" i="10"/>
  <c r="D1355" i="10"/>
  <c r="D1356" i="10"/>
  <c r="D1357" i="10"/>
  <c r="D1358" i="10"/>
  <c r="D1359" i="10"/>
  <c r="D1360" i="10"/>
  <c r="D1361" i="10"/>
  <c r="D1362" i="10"/>
  <c r="D1363" i="10"/>
  <c r="D1364" i="10"/>
  <c r="D1365" i="10"/>
  <c r="D1366" i="10"/>
  <c r="D1367" i="10"/>
  <c r="D1368" i="10"/>
  <c r="D1369" i="10"/>
  <c r="D1370" i="10"/>
  <c r="D1371" i="10"/>
  <c r="D1372" i="10"/>
  <c r="D1373" i="10"/>
  <c r="D1374" i="10"/>
  <c r="D1375" i="10"/>
  <c r="D1376" i="10"/>
  <c r="D1377" i="10"/>
  <c r="D1378" i="10"/>
  <c r="D1379" i="10"/>
  <c r="D1380" i="10"/>
  <c r="D1381" i="10"/>
  <c r="D1382" i="10"/>
  <c r="D1383" i="10"/>
  <c r="D1384" i="10"/>
  <c r="D1385" i="10"/>
  <c r="D1386" i="10"/>
  <c r="D1387" i="10"/>
  <c r="D1388" i="10"/>
  <c r="D1389" i="10"/>
  <c r="D1390" i="10"/>
  <c r="D1391" i="10"/>
  <c r="D1392" i="10"/>
  <c r="D1393" i="10"/>
  <c r="E1354" i="10"/>
  <c r="E1355" i="10"/>
  <c r="E1356" i="10"/>
  <c r="E1357" i="10"/>
  <c r="E1358" i="10"/>
  <c r="E1359" i="10"/>
  <c r="E1360" i="10"/>
  <c r="E1361" i="10"/>
  <c r="E1362" i="10"/>
  <c r="E1363" i="10"/>
  <c r="E1364" i="10"/>
  <c r="E1365" i="10"/>
  <c r="E1366" i="10"/>
  <c r="E1367" i="10"/>
  <c r="E1368" i="10"/>
  <c r="E1369" i="10"/>
  <c r="E1370" i="10"/>
  <c r="E1371" i="10"/>
  <c r="E1372" i="10"/>
  <c r="E1373" i="10"/>
  <c r="E1374" i="10"/>
  <c r="E1375" i="10"/>
  <c r="E1376" i="10"/>
  <c r="E1377" i="10"/>
  <c r="E1378" i="10"/>
  <c r="E1379" i="10"/>
  <c r="E1380" i="10"/>
  <c r="E1381" i="10"/>
  <c r="E1382" i="10"/>
  <c r="E1383" i="10"/>
  <c r="E1384" i="10"/>
  <c r="E1385" i="10"/>
  <c r="E1386" i="10"/>
  <c r="E1387" i="10"/>
  <c r="E1388" i="10"/>
  <c r="E1389" i="10"/>
  <c r="E1390" i="10"/>
  <c r="E1391" i="10"/>
  <c r="E1392" i="10"/>
  <c r="E1393" i="10"/>
  <c r="F1354" i="10"/>
  <c r="F1355" i="10"/>
  <c r="F1356" i="10"/>
  <c r="F1357" i="10"/>
  <c r="F1358" i="10"/>
  <c r="F1359" i="10"/>
  <c r="F1360" i="10"/>
  <c r="F1361" i="10"/>
  <c r="F1362" i="10"/>
  <c r="F1363" i="10"/>
  <c r="F1364" i="10"/>
  <c r="F1365" i="10"/>
  <c r="F1366" i="10"/>
  <c r="F1367" i="10"/>
  <c r="F1368" i="10"/>
  <c r="F1369" i="10"/>
  <c r="F1370" i="10"/>
  <c r="F1371" i="10"/>
  <c r="F1372" i="10"/>
  <c r="F1373" i="10"/>
  <c r="F1374" i="10"/>
  <c r="F1375" i="10"/>
  <c r="F1376" i="10"/>
  <c r="F1377" i="10"/>
  <c r="F1378" i="10"/>
  <c r="F1379" i="10"/>
  <c r="F1380" i="10"/>
  <c r="F1381" i="10"/>
  <c r="F1382" i="10"/>
  <c r="F1383" i="10"/>
  <c r="F1384" i="10"/>
  <c r="F1385" i="10"/>
  <c r="F1386" i="10"/>
  <c r="F1387" i="10"/>
  <c r="F1388" i="10"/>
  <c r="F1389" i="10"/>
  <c r="F1390" i="10"/>
  <c r="F1391" i="10"/>
  <c r="F1392" i="10"/>
  <c r="F1393" i="10"/>
  <c r="C35" i="1"/>
  <c r="B35" i="1" s="1"/>
  <c r="D35" i="1"/>
  <c r="E35" i="1"/>
  <c r="B1372" i="10"/>
  <c r="B1367" i="10"/>
  <c r="B1362" i="10"/>
  <c r="B1358" i="10"/>
  <c r="B1393" i="10"/>
  <c r="B1389" i="10"/>
  <c r="B1385" i="10"/>
  <c r="B1381" i="10"/>
  <c r="B1377" i="10"/>
  <c r="B1365" i="10"/>
  <c r="B1361" i="10"/>
  <c r="B1357" i="10"/>
  <c r="B1392" i="10"/>
  <c r="B1388" i="10"/>
  <c r="B1384" i="10"/>
  <c r="B1380" i="10"/>
  <c r="B1376" i="10"/>
  <c r="B1368" i="10"/>
  <c r="B1360" i="10"/>
  <c r="B1356" i="10"/>
  <c r="B1391" i="10"/>
  <c r="B1387" i="10"/>
  <c r="B1383" i="10"/>
  <c r="B1379" i="10"/>
  <c r="B1375" i="10"/>
  <c r="B1371" i="10"/>
  <c r="B1363" i="10"/>
  <c r="B1359" i="10"/>
  <c r="B1355" i="10"/>
  <c r="B1390" i="10"/>
  <c r="B1386" i="10"/>
  <c r="B1382" i="10"/>
  <c r="B1378" i="10"/>
  <c r="B1374" i="10"/>
  <c r="B1370" i="10"/>
  <c r="B1366" i="10"/>
  <c r="B1354" i="10"/>
  <c r="B1364" i="10"/>
  <c r="B1373" i="10"/>
  <c r="B1369" i="10"/>
  <c r="C1022" i="10"/>
  <c r="C1023" i="10"/>
  <c r="C1024" i="10"/>
  <c r="C1025" i="10"/>
  <c r="C1026" i="10"/>
  <c r="C1027" i="10"/>
  <c r="C1028" i="10"/>
  <c r="C1029" i="10"/>
  <c r="C1030" i="10"/>
  <c r="C1031" i="10"/>
  <c r="C1032" i="10"/>
  <c r="C1033" i="10"/>
  <c r="C1034" i="10"/>
  <c r="C1035" i="10"/>
  <c r="C1036" i="10"/>
  <c r="C1037" i="10"/>
  <c r="C1347" i="10"/>
  <c r="C1348" i="10"/>
  <c r="C1349" i="10"/>
  <c r="C1350" i="10"/>
  <c r="C1351" i="10"/>
  <c r="C1352" i="10"/>
  <c r="C1353" i="10"/>
  <c r="D1022" i="10"/>
  <c r="D1023" i="10"/>
  <c r="D1024" i="10"/>
  <c r="D1025" i="10"/>
  <c r="D1026" i="10"/>
  <c r="D1027" i="10"/>
  <c r="D1028" i="10"/>
  <c r="D1029" i="10"/>
  <c r="D1030" i="10"/>
  <c r="D1031" i="10"/>
  <c r="D1032" i="10"/>
  <c r="D1033" i="10"/>
  <c r="D1034" i="10"/>
  <c r="D1035" i="10"/>
  <c r="D1036" i="10"/>
  <c r="D1037" i="10"/>
  <c r="D1347" i="10"/>
  <c r="D1348" i="10"/>
  <c r="D1349" i="10"/>
  <c r="D1350" i="10"/>
  <c r="D1351" i="10"/>
  <c r="D1352" i="10"/>
  <c r="D1353" i="10"/>
  <c r="E1022" i="10"/>
  <c r="E1023" i="10"/>
  <c r="E1024" i="10"/>
  <c r="E1025" i="10"/>
  <c r="E1026" i="10"/>
  <c r="E1027" i="10"/>
  <c r="E1028" i="10"/>
  <c r="E1029" i="10"/>
  <c r="E1030" i="10"/>
  <c r="E1031" i="10"/>
  <c r="E1032" i="10"/>
  <c r="E1033" i="10"/>
  <c r="E1034" i="10"/>
  <c r="E1035" i="10"/>
  <c r="E1036" i="10"/>
  <c r="E1037" i="10"/>
  <c r="E1347" i="10"/>
  <c r="E1348" i="10"/>
  <c r="E1349" i="10"/>
  <c r="E1350" i="10"/>
  <c r="E1351" i="10"/>
  <c r="E1352" i="10"/>
  <c r="E1353" i="10"/>
  <c r="F1022" i="10"/>
  <c r="F1023" i="10"/>
  <c r="F1024" i="10"/>
  <c r="F1025" i="10"/>
  <c r="F1026" i="10"/>
  <c r="F1027" i="10"/>
  <c r="F1028" i="10"/>
  <c r="F1029" i="10"/>
  <c r="F1030" i="10"/>
  <c r="F1031" i="10"/>
  <c r="F1032" i="10"/>
  <c r="F1033" i="10"/>
  <c r="F1034" i="10"/>
  <c r="F1035" i="10"/>
  <c r="F1036" i="10"/>
  <c r="F1037" i="10"/>
  <c r="F1347" i="10"/>
  <c r="F1348" i="10"/>
  <c r="F1349" i="10"/>
  <c r="F1350" i="10"/>
  <c r="F1351" i="10"/>
  <c r="F1352" i="10"/>
  <c r="F1353" i="10"/>
  <c r="B335" i="12"/>
  <c r="B336" i="12"/>
  <c r="B337" i="12"/>
  <c r="B338" i="12"/>
  <c r="B339" i="12"/>
  <c r="B340" i="12"/>
  <c r="B341" i="12"/>
  <c r="B342" i="12"/>
  <c r="B343" i="12"/>
  <c r="C335" i="12"/>
  <c r="C336" i="12"/>
  <c r="C337" i="12"/>
  <c r="C338" i="12"/>
  <c r="C339" i="12"/>
  <c r="C340" i="12"/>
  <c r="C341" i="12"/>
  <c r="C342" i="12"/>
  <c r="C343" i="12"/>
  <c r="D335" i="12"/>
  <c r="D336" i="12"/>
  <c r="D337" i="12"/>
  <c r="D338" i="12"/>
  <c r="D339" i="12"/>
  <c r="D340" i="12"/>
  <c r="D341" i="12"/>
  <c r="D342" i="12"/>
  <c r="D343" i="12"/>
  <c r="E335" i="12"/>
  <c r="E336" i="12"/>
  <c r="E337" i="12"/>
  <c r="E338" i="12"/>
  <c r="E339" i="12"/>
  <c r="E340" i="12"/>
  <c r="E341" i="12"/>
  <c r="E342" i="12"/>
  <c r="E343" i="12"/>
  <c r="F335" i="12"/>
  <c r="F336" i="12"/>
  <c r="F337" i="12"/>
  <c r="F338" i="12"/>
  <c r="F339" i="12"/>
  <c r="F340" i="12"/>
  <c r="F341" i="12"/>
  <c r="F342" i="12"/>
  <c r="F343" i="12"/>
  <c r="C89" i="1"/>
  <c r="D89" i="1"/>
  <c r="B89" i="1"/>
  <c r="E89" i="1"/>
  <c r="C88" i="1"/>
  <c r="D88" i="1"/>
  <c r="E88" i="1"/>
  <c r="B88" i="1"/>
  <c r="B1353" i="10"/>
  <c r="B1349" i="10"/>
  <c r="B1036" i="10"/>
  <c r="B1032" i="10"/>
  <c r="B1028" i="10"/>
  <c r="B1024" i="10"/>
  <c r="B1352" i="10"/>
  <c r="B1348" i="10"/>
  <c r="B1035" i="10"/>
  <c r="B1031" i="10"/>
  <c r="B1027" i="10"/>
  <c r="B1023" i="10"/>
  <c r="B1350" i="10"/>
  <c r="B1037" i="10"/>
  <c r="B1033" i="10"/>
  <c r="B1029" i="10"/>
  <c r="B1025" i="10"/>
  <c r="B1351" i="10"/>
  <c r="B1347" i="10"/>
  <c r="B1034" i="10"/>
  <c r="B1030" i="10"/>
  <c r="B1026" i="10"/>
  <c r="B1022" i="10"/>
  <c r="C806" i="10"/>
  <c r="C807" i="10"/>
  <c r="C808" i="10"/>
  <c r="C809" i="10"/>
  <c r="C810" i="10"/>
  <c r="C811" i="10"/>
  <c r="C812" i="10"/>
  <c r="C813" i="10"/>
  <c r="C814" i="10"/>
  <c r="C815" i="10"/>
  <c r="C816" i="10"/>
  <c r="C817" i="10"/>
  <c r="C818" i="10"/>
  <c r="C819" i="10"/>
  <c r="C820" i="10"/>
  <c r="C821" i="10"/>
  <c r="C822" i="10"/>
  <c r="C823" i="10"/>
  <c r="C824" i="10"/>
  <c r="C825" i="10"/>
  <c r="C826" i="10"/>
  <c r="C827" i="10"/>
  <c r="C828" i="10"/>
  <c r="C829" i="10"/>
  <c r="C830" i="10"/>
  <c r="C831" i="10"/>
  <c r="C832" i="10"/>
  <c r="C833" i="10"/>
  <c r="C834" i="10"/>
  <c r="C835" i="10"/>
  <c r="C836" i="10"/>
  <c r="C837" i="10"/>
  <c r="C838" i="10"/>
  <c r="C839" i="10"/>
  <c r="C840" i="10"/>
  <c r="C841" i="10"/>
  <c r="C842" i="10"/>
  <c r="C843" i="10"/>
  <c r="C844" i="10"/>
  <c r="C845" i="10"/>
  <c r="C846" i="10"/>
  <c r="C847" i="10"/>
  <c r="C848" i="10"/>
  <c r="C849" i="10"/>
  <c r="C850" i="10"/>
  <c r="C851" i="10"/>
  <c r="C852" i="10"/>
  <c r="C853" i="10"/>
  <c r="C854" i="10"/>
  <c r="C855" i="10"/>
  <c r="C856" i="10"/>
  <c r="C857" i="10"/>
  <c r="C858" i="10"/>
  <c r="C859" i="10"/>
  <c r="C860" i="10"/>
  <c r="C861" i="10"/>
  <c r="C862" i="10"/>
  <c r="C863" i="10"/>
  <c r="C864" i="10"/>
  <c r="C865" i="10"/>
  <c r="C866" i="10"/>
  <c r="C867" i="10"/>
  <c r="C868" i="10"/>
  <c r="C869" i="10"/>
  <c r="C870" i="10"/>
  <c r="C871" i="10"/>
  <c r="C872" i="10"/>
  <c r="C873" i="10"/>
  <c r="C874" i="10"/>
  <c r="C875" i="10"/>
  <c r="C876" i="10"/>
  <c r="C877" i="10"/>
  <c r="C878" i="10"/>
  <c r="C879" i="10"/>
  <c r="C880" i="10"/>
  <c r="C881" i="10"/>
  <c r="C882" i="10"/>
  <c r="C883" i="10"/>
  <c r="C884" i="10"/>
  <c r="C885" i="10"/>
  <c r="C886" i="10"/>
  <c r="C887" i="10"/>
  <c r="C888" i="10"/>
  <c r="C889" i="10"/>
  <c r="C890" i="10"/>
  <c r="C891" i="10"/>
  <c r="C892" i="10"/>
  <c r="C893" i="10"/>
  <c r="C894" i="10"/>
  <c r="C895" i="10"/>
  <c r="C896" i="10"/>
  <c r="C897" i="10"/>
  <c r="C898" i="10"/>
  <c r="C899" i="10"/>
  <c r="C900" i="10"/>
  <c r="C901" i="10"/>
  <c r="C902" i="10"/>
  <c r="C903" i="10"/>
  <c r="C904" i="10"/>
  <c r="C905" i="10"/>
  <c r="C906" i="10"/>
  <c r="C907" i="10"/>
  <c r="C908" i="10"/>
  <c r="C909" i="10"/>
  <c r="C910" i="10"/>
  <c r="C911" i="10"/>
  <c r="C912" i="10"/>
  <c r="C913" i="10"/>
  <c r="C914" i="10"/>
  <c r="C915" i="10"/>
  <c r="C916" i="10"/>
  <c r="C917" i="10"/>
  <c r="C918" i="10"/>
  <c r="C919" i="10"/>
  <c r="C920" i="10"/>
  <c r="C921" i="10"/>
  <c r="C922" i="10"/>
  <c r="C923" i="10"/>
  <c r="C924" i="10"/>
  <c r="C925" i="10"/>
  <c r="C926" i="10"/>
  <c r="C927" i="10"/>
  <c r="C928" i="10"/>
  <c r="C929" i="10"/>
  <c r="C930" i="10"/>
  <c r="C931" i="10"/>
  <c r="C932" i="10"/>
  <c r="C933" i="10"/>
  <c r="C934" i="10"/>
  <c r="C935" i="10"/>
  <c r="C936" i="10"/>
  <c r="C937" i="10"/>
  <c r="C938" i="10"/>
  <c r="C939" i="10"/>
  <c r="C940" i="10"/>
  <c r="C941" i="10"/>
  <c r="C942" i="10"/>
  <c r="C943" i="10"/>
  <c r="C944" i="10"/>
  <c r="C945" i="10"/>
  <c r="C946" i="10"/>
  <c r="C947" i="10"/>
  <c r="C948" i="10"/>
  <c r="C949" i="10"/>
  <c r="C950" i="10"/>
  <c r="C951" i="10"/>
  <c r="C952" i="10"/>
  <c r="C953" i="10"/>
  <c r="C954" i="10"/>
  <c r="C955" i="10"/>
  <c r="C956" i="10"/>
  <c r="C957" i="10"/>
  <c r="C958" i="10"/>
  <c r="C959" i="10"/>
  <c r="C960" i="10"/>
  <c r="C961" i="10"/>
  <c r="C962" i="10"/>
  <c r="C963" i="10"/>
  <c r="C964" i="10"/>
  <c r="C965" i="10"/>
  <c r="C966" i="10"/>
  <c r="C967" i="10"/>
  <c r="C968" i="10"/>
  <c r="C969" i="10"/>
  <c r="C970" i="10"/>
  <c r="C971" i="10"/>
  <c r="C972" i="10"/>
  <c r="C973" i="10"/>
  <c r="C974" i="10"/>
  <c r="C975" i="10"/>
  <c r="C976" i="10"/>
  <c r="C977" i="10"/>
  <c r="C978" i="10"/>
  <c r="C979" i="10"/>
  <c r="C980" i="10"/>
  <c r="C981" i="10"/>
  <c r="C982" i="10"/>
  <c r="C983" i="10"/>
  <c r="C984" i="10"/>
  <c r="C985" i="10"/>
  <c r="C986" i="10"/>
  <c r="C987" i="10"/>
  <c r="C988" i="10"/>
  <c r="C989" i="10"/>
  <c r="C990" i="10"/>
  <c r="C991" i="10"/>
  <c r="C992" i="10"/>
  <c r="C993" i="10"/>
  <c r="C994" i="10"/>
  <c r="C995" i="10"/>
  <c r="C996" i="10"/>
  <c r="C997" i="10"/>
  <c r="C998" i="10"/>
  <c r="C999" i="10"/>
  <c r="C1000" i="10"/>
  <c r="C1001" i="10"/>
  <c r="C1002" i="10"/>
  <c r="C1003" i="10"/>
  <c r="C1004" i="10"/>
  <c r="C1005" i="10"/>
  <c r="C1006" i="10"/>
  <c r="C1007" i="10"/>
  <c r="C1008" i="10"/>
  <c r="C1009" i="10"/>
  <c r="C1010" i="10"/>
  <c r="C1011" i="10"/>
  <c r="C1012" i="10"/>
  <c r="C1013" i="10"/>
  <c r="C1014" i="10"/>
  <c r="C1015" i="10"/>
  <c r="C1016" i="10"/>
  <c r="C1017" i="10"/>
  <c r="C1018" i="10"/>
  <c r="C1019" i="10"/>
  <c r="C1020" i="10"/>
  <c r="C1021" i="10"/>
  <c r="D806" i="10"/>
  <c r="D807" i="10"/>
  <c r="D808" i="10"/>
  <c r="D809" i="10"/>
  <c r="D810" i="10"/>
  <c r="D811" i="10"/>
  <c r="D812" i="10"/>
  <c r="D813" i="10"/>
  <c r="D814" i="10"/>
  <c r="D815" i="10"/>
  <c r="D816" i="10"/>
  <c r="D817" i="10"/>
  <c r="D818" i="10"/>
  <c r="D819" i="10"/>
  <c r="D820" i="10"/>
  <c r="D821" i="10"/>
  <c r="D822" i="10"/>
  <c r="D823" i="10"/>
  <c r="D824" i="10"/>
  <c r="D825" i="10"/>
  <c r="D826" i="10"/>
  <c r="D827" i="10"/>
  <c r="D828" i="10"/>
  <c r="D829" i="10"/>
  <c r="D830" i="10"/>
  <c r="D831" i="10"/>
  <c r="D832" i="10"/>
  <c r="D833" i="10"/>
  <c r="D834" i="10"/>
  <c r="D835" i="10"/>
  <c r="D836" i="10"/>
  <c r="D837" i="10"/>
  <c r="D838" i="10"/>
  <c r="D839" i="10"/>
  <c r="D840" i="10"/>
  <c r="D841" i="10"/>
  <c r="D842" i="10"/>
  <c r="D843" i="10"/>
  <c r="D844" i="10"/>
  <c r="D845" i="10"/>
  <c r="D846" i="10"/>
  <c r="D847" i="10"/>
  <c r="D848" i="10"/>
  <c r="D849" i="10"/>
  <c r="D850" i="10"/>
  <c r="D851" i="10"/>
  <c r="D852" i="10"/>
  <c r="D853" i="10"/>
  <c r="D854" i="10"/>
  <c r="D855" i="10"/>
  <c r="D856" i="10"/>
  <c r="D857" i="10"/>
  <c r="D858" i="10"/>
  <c r="D859" i="10"/>
  <c r="D860" i="10"/>
  <c r="D861" i="10"/>
  <c r="D862" i="10"/>
  <c r="D863" i="10"/>
  <c r="D864" i="10"/>
  <c r="D865" i="10"/>
  <c r="D866" i="10"/>
  <c r="D867" i="10"/>
  <c r="D868" i="10"/>
  <c r="D869" i="10"/>
  <c r="D870" i="10"/>
  <c r="D871" i="10"/>
  <c r="D872" i="10"/>
  <c r="D873" i="10"/>
  <c r="D874" i="10"/>
  <c r="D875" i="10"/>
  <c r="D876" i="10"/>
  <c r="D877" i="10"/>
  <c r="D878" i="10"/>
  <c r="D879" i="10"/>
  <c r="D880" i="10"/>
  <c r="D881" i="10"/>
  <c r="D882" i="10"/>
  <c r="D883" i="10"/>
  <c r="D884" i="10"/>
  <c r="D885" i="10"/>
  <c r="D886" i="10"/>
  <c r="D887" i="10"/>
  <c r="D888" i="10"/>
  <c r="D889" i="10"/>
  <c r="D890" i="10"/>
  <c r="D891" i="10"/>
  <c r="D892" i="10"/>
  <c r="D893" i="10"/>
  <c r="D894" i="10"/>
  <c r="D895" i="10"/>
  <c r="D896" i="10"/>
  <c r="D897" i="10"/>
  <c r="D898" i="10"/>
  <c r="D899" i="10"/>
  <c r="D900" i="10"/>
  <c r="D901" i="10"/>
  <c r="D902" i="10"/>
  <c r="D903" i="10"/>
  <c r="D904" i="10"/>
  <c r="D905" i="10"/>
  <c r="D906" i="10"/>
  <c r="D907" i="10"/>
  <c r="D908" i="10"/>
  <c r="D909" i="10"/>
  <c r="D910" i="10"/>
  <c r="D911" i="10"/>
  <c r="D912" i="10"/>
  <c r="D913" i="10"/>
  <c r="D914" i="10"/>
  <c r="D915" i="10"/>
  <c r="D916" i="10"/>
  <c r="D917" i="10"/>
  <c r="D918" i="10"/>
  <c r="D919" i="10"/>
  <c r="D920" i="10"/>
  <c r="D921" i="10"/>
  <c r="D922" i="10"/>
  <c r="D923" i="10"/>
  <c r="D924" i="10"/>
  <c r="D925" i="10"/>
  <c r="D926" i="10"/>
  <c r="D927" i="10"/>
  <c r="D928" i="10"/>
  <c r="D929" i="10"/>
  <c r="D930" i="10"/>
  <c r="D931" i="10"/>
  <c r="D932" i="10"/>
  <c r="D933" i="10"/>
  <c r="D934" i="10"/>
  <c r="D935" i="10"/>
  <c r="D936" i="10"/>
  <c r="D937" i="10"/>
  <c r="D938" i="10"/>
  <c r="D939" i="10"/>
  <c r="D940" i="10"/>
  <c r="D941" i="10"/>
  <c r="D942" i="10"/>
  <c r="D943" i="10"/>
  <c r="D944" i="10"/>
  <c r="D945" i="10"/>
  <c r="D946" i="10"/>
  <c r="D947" i="10"/>
  <c r="D948" i="10"/>
  <c r="D949" i="10"/>
  <c r="D950" i="10"/>
  <c r="D951" i="10"/>
  <c r="D952" i="10"/>
  <c r="D953" i="10"/>
  <c r="D954" i="10"/>
  <c r="D955" i="10"/>
  <c r="D956" i="10"/>
  <c r="D957" i="10"/>
  <c r="D958" i="10"/>
  <c r="D959" i="10"/>
  <c r="D960" i="10"/>
  <c r="D961" i="10"/>
  <c r="D962" i="10"/>
  <c r="D963" i="10"/>
  <c r="D964" i="10"/>
  <c r="D965" i="10"/>
  <c r="D966" i="10"/>
  <c r="D967" i="10"/>
  <c r="D968" i="10"/>
  <c r="D969" i="10"/>
  <c r="D970" i="10"/>
  <c r="D971" i="10"/>
  <c r="D972" i="10"/>
  <c r="D973" i="10"/>
  <c r="D974" i="10"/>
  <c r="D975" i="10"/>
  <c r="D976" i="10"/>
  <c r="D977" i="10"/>
  <c r="D978" i="10"/>
  <c r="D979" i="10"/>
  <c r="D980" i="10"/>
  <c r="D981" i="10"/>
  <c r="D982" i="10"/>
  <c r="D983" i="10"/>
  <c r="D984" i="10"/>
  <c r="D985" i="10"/>
  <c r="D986" i="10"/>
  <c r="D987" i="10"/>
  <c r="D988" i="10"/>
  <c r="D989" i="10"/>
  <c r="D990" i="10"/>
  <c r="D991" i="10"/>
  <c r="D992" i="10"/>
  <c r="D993" i="10"/>
  <c r="D994" i="10"/>
  <c r="D995" i="10"/>
  <c r="D996" i="10"/>
  <c r="D997" i="10"/>
  <c r="D998" i="10"/>
  <c r="D999" i="10"/>
  <c r="D1000" i="10"/>
  <c r="D1001" i="10"/>
  <c r="D1002" i="10"/>
  <c r="D1003" i="10"/>
  <c r="D1004" i="10"/>
  <c r="D1005" i="10"/>
  <c r="D1006" i="10"/>
  <c r="D1007" i="10"/>
  <c r="D1008" i="10"/>
  <c r="D1009" i="10"/>
  <c r="D1010" i="10"/>
  <c r="D1011" i="10"/>
  <c r="D1012" i="10"/>
  <c r="D1013" i="10"/>
  <c r="D1014" i="10"/>
  <c r="D1015" i="10"/>
  <c r="D1016" i="10"/>
  <c r="D1017" i="10"/>
  <c r="D1018" i="10"/>
  <c r="D1019" i="10"/>
  <c r="D1020" i="10"/>
  <c r="D1021" i="10"/>
  <c r="E806" i="10"/>
  <c r="E807" i="10"/>
  <c r="E808" i="10"/>
  <c r="E809" i="10"/>
  <c r="E810" i="10"/>
  <c r="E811" i="10"/>
  <c r="E812" i="10"/>
  <c r="E813" i="10"/>
  <c r="E814" i="10"/>
  <c r="E815" i="10"/>
  <c r="E816" i="10"/>
  <c r="E817" i="10"/>
  <c r="E818" i="10"/>
  <c r="E819" i="10"/>
  <c r="E820" i="10"/>
  <c r="E821" i="10"/>
  <c r="E822" i="10"/>
  <c r="E823" i="10"/>
  <c r="E824" i="10"/>
  <c r="E825" i="10"/>
  <c r="E826" i="10"/>
  <c r="E827" i="10"/>
  <c r="E828" i="10"/>
  <c r="E829" i="10"/>
  <c r="E830" i="10"/>
  <c r="E831" i="10"/>
  <c r="E832" i="10"/>
  <c r="E833" i="10"/>
  <c r="E834" i="10"/>
  <c r="E835" i="10"/>
  <c r="E836" i="10"/>
  <c r="E837" i="10"/>
  <c r="E838" i="10"/>
  <c r="E839" i="10"/>
  <c r="E840" i="10"/>
  <c r="E841" i="10"/>
  <c r="E842" i="10"/>
  <c r="E843" i="10"/>
  <c r="E844" i="10"/>
  <c r="E845" i="10"/>
  <c r="E846" i="10"/>
  <c r="E847" i="10"/>
  <c r="E848" i="10"/>
  <c r="E849" i="10"/>
  <c r="E850" i="10"/>
  <c r="E851" i="10"/>
  <c r="E852" i="10"/>
  <c r="E853" i="10"/>
  <c r="E854" i="10"/>
  <c r="E855" i="10"/>
  <c r="E856" i="10"/>
  <c r="E857" i="10"/>
  <c r="E858" i="10"/>
  <c r="E859" i="10"/>
  <c r="E860" i="10"/>
  <c r="E861" i="10"/>
  <c r="E862" i="10"/>
  <c r="E863" i="10"/>
  <c r="E864" i="10"/>
  <c r="E865" i="10"/>
  <c r="E866" i="10"/>
  <c r="E867" i="10"/>
  <c r="E868" i="10"/>
  <c r="E869" i="10"/>
  <c r="E870" i="10"/>
  <c r="E871" i="10"/>
  <c r="E872" i="10"/>
  <c r="E873" i="10"/>
  <c r="E874" i="10"/>
  <c r="E875" i="10"/>
  <c r="E876" i="10"/>
  <c r="E877" i="10"/>
  <c r="E878" i="10"/>
  <c r="E879" i="10"/>
  <c r="E880" i="10"/>
  <c r="E881" i="10"/>
  <c r="E882" i="10"/>
  <c r="E883" i="10"/>
  <c r="E884" i="10"/>
  <c r="E885" i="10"/>
  <c r="E886" i="10"/>
  <c r="E887" i="10"/>
  <c r="E888" i="10"/>
  <c r="E889" i="10"/>
  <c r="E890" i="10"/>
  <c r="E891" i="10"/>
  <c r="E892" i="10"/>
  <c r="E893" i="10"/>
  <c r="E894" i="10"/>
  <c r="E895" i="10"/>
  <c r="E896" i="10"/>
  <c r="E897" i="10"/>
  <c r="E898" i="10"/>
  <c r="E899" i="10"/>
  <c r="E900" i="10"/>
  <c r="E901" i="10"/>
  <c r="E902" i="10"/>
  <c r="E903" i="10"/>
  <c r="E904" i="10"/>
  <c r="E905" i="10"/>
  <c r="E906" i="10"/>
  <c r="E907" i="10"/>
  <c r="E908" i="10"/>
  <c r="E909" i="10"/>
  <c r="E910" i="10"/>
  <c r="E911" i="10"/>
  <c r="E912" i="10"/>
  <c r="E913" i="10"/>
  <c r="E914" i="10"/>
  <c r="E915" i="10"/>
  <c r="E916" i="10"/>
  <c r="E917" i="10"/>
  <c r="E918" i="10"/>
  <c r="E919" i="10"/>
  <c r="E920" i="10"/>
  <c r="E921" i="10"/>
  <c r="E922" i="10"/>
  <c r="E923" i="10"/>
  <c r="E924" i="10"/>
  <c r="E925" i="10"/>
  <c r="E926" i="10"/>
  <c r="E927" i="10"/>
  <c r="E928" i="10"/>
  <c r="E929" i="10"/>
  <c r="E930" i="10"/>
  <c r="E931" i="10"/>
  <c r="E932" i="10"/>
  <c r="E933" i="10"/>
  <c r="E934" i="10"/>
  <c r="E935" i="10"/>
  <c r="E936" i="10"/>
  <c r="E937" i="10"/>
  <c r="E938" i="10"/>
  <c r="E939" i="10"/>
  <c r="E940" i="10"/>
  <c r="E941" i="10"/>
  <c r="E942" i="10"/>
  <c r="E943" i="10"/>
  <c r="E944" i="10"/>
  <c r="E945" i="10"/>
  <c r="E946" i="10"/>
  <c r="E947" i="10"/>
  <c r="E948" i="10"/>
  <c r="E949" i="10"/>
  <c r="E950" i="10"/>
  <c r="E951" i="10"/>
  <c r="E952" i="10"/>
  <c r="E953" i="10"/>
  <c r="E954" i="10"/>
  <c r="E955" i="10"/>
  <c r="E956" i="10"/>
  <c r="E957" i="10"/>
  <c r="E958" i="10"/>
  <c r="E959" i="10"/>
  <c r="E960" i="10"/>
  <c r="E961" i="10"/>
  <c r="E962" i="10"/>
  <c r="E963" i="10"/>
  <c r="E964" i="10"/>
  <c r="E965" i="10"/>
  <c r="E966" i="10"/>
  <c r="E967" i="10"/>
  <c r="E968" i="10"/>
  <c r="E969" i="10"/>
  <c r="E970" i="10"/>
  <c r="E971" i="10"/>
  <c r="E972" i="10"/>
  <c r="E973" i="10"/>
  <c r="E974" i="10"/>
  <c r="E975" i="10"/>
  <c r="E976" i="10"/>
  <c r="E977" i="10"/>
  <c r="E978" i="10"/>
  <c r="E979" i="10"/>
  <c r="E980" i="10"/>
  <c r="E981" i="10"/>
  <c r="E982" i="10"/>
  <c r="E983" i="10"/>
  <c r="E984" i="10"/>
  <c r="E985" i="10"/>
  <c r="E986" i="10"/>
  <c r="E987" i="10"/>
  <c r="E988" i="10"/>
  <c r="E989" i="10"/>
  <c r="E990" i="10"/>
  <c r="E991" i="10"/>
  <c r="E992" i="10"/>
  <c r="E993" i="10"/>
  <c r="E994" i="10"/>
  <c r="E995" i="10"/>
  <c r="E996" i="10"/>
  <c r="E997" i="10"/>
  <c r="E998" i="10"/>
  <c r="E999" i="10"/>
  <c r="E1000" i="10"/>
  <c r="E1001" i="10"/>
  <c r="E1002" i="10"/>
  <c r="E1003" i="10"/>
  <c r="E1004" i="10"/>
  <c r="E1005" i="10"/>
  <c r="E1006" i="10"/>
  <c r="E1007" i="10"/>
  <c r="E1008" i="10"/>
  <c r="E1009" i="10"/>
  <c r="E1010" i="10"/>
  <c r="E1011" i="10"/>
  <c r="E1012" i="10"/>
  <c r="E1013" i="10"/>
  <c r="E1014" i="10"/>
  <c r="E1015" i="10"/>
  <c r="E1016" i="10"/>
  <c r="E1017" i="10"/>
  <c r="E1018" i="10"/>
  <c r="E1019" i="10"/>
  <c r="E1020" i="10"/>
  <c r="E1021" i="10"/>
  <c r="F806" i="10"/>
  <c r="F807" i="10"/>
  <c r="F808" i="10"/>
  <c r="F809" i="10"/>
  <c r="F810" i="10"/>
  <c r="F811" i="10"/>
  <c r="F812" i="10"/>
  <c r="F813" i="10"/>
  <c r="F814" i="10"/>
  <c r="F815" i="10"/>
  <c r="F816" i="10"/>
  <c r="F817" i="10"/>
  <c r="F818" i="10"/>
  <c r="F819" i="10"/>
  <c r="F820" i="10"/>
  <c r="F821" i="10"/>
  <c r="F822" i="10"/>
  <c r="F823" i="10"/>
  <c r="F824" i="10"/>
  <c r="F825" i="10"/>
  <c r="F826" i="10"/>
  <c r="F827" i="10"/>
  <c r="F828" i="10"/>
  <c r="F829" i="10"/>
  <c r="F830" i="10"/>
  <c r="F831" i="10"/>
  <c r="F832" i="10"/>
  <c r="F833" i="10"/>
  <c r="F834" i="10"/>
  <c r="F835" i="10"/>
  <c r="F836" i="10"/>
  <c r="F837" i="10"/>
  <c r="F838" i="10"/>
  <c r="F839" i="10"/>
  <c r="F840" i="10"/>
  <c r="F841" i="10"/>
  <c r="F842" i="10"/>
  <c r="F843" i="10"/>
  <c r="F844" i="10"/>
  <c r="F845" i="10"/>
  <c r="F846" i="10"/>
  <c r="F847" i="10"/>
  <c r="F848" i="10"/>
  <c r="F849" i="10"/>
  <c r="F850" i="10"/>
  <c r="F851" i="10"/>
  <c r="F852" i="10"/>
  <c r="F853" i="10"/>
  <c r="F854" i="10"/>
  <c r="F855" i="10"/>
  <c r="F856" i="10"/>
  <c r="F857" i="10"/>
  <c r="F858" i="10"/>
  <c r="F859" i="10"/>
  <c r="F860" i="10"/>
  <c r="F861" i="10"/>
  <c r="F862" i="10"/>
  <c r="F863" i="10"/>
  <c r="F864" i="10"/>
  <c r="F865" i="10"/>
  <c r="F866" i="10"/>
  <c r="F867" i="10"/>
  <c r="F868" i="10"/>
  <c r="F869" i="10"/>
  <c r="F870" i="10"/>
  <c r="F871" i="10"/>
  <c r="F872" i="10"/>
  <c r="F873" i="10"/>
  <c r="F874" i="10"/>
  <c r="F875" i="10"/>
  <c r="F876" i="10"/>
  <c r="F877" i="10"/>
  <c r="F878" i="10"/>
  <c r="F879" i="10"/>
  <c r="F880" i="10"/>
  <c r="F881" i="10"/>
  <c r="F882" i="10"/>
  <c r="F883" i="10"/>
  <c r="F884" i="10"/>
  <c r="F885" i="10"/>
  <c r="F886" i="10"/>
  <c r="F887" i="10"/>
  <c r="F888" i="10"/>
  <c r="F889" i="10"/>
  <c r="F890" i="10"/>
  <c r="F891" i="10"/>
  <c r="F892" i="10"/>
  <c r="F893" i="10"/>
  <c r="F894" i="10"/>
  <c r="F895" i="10"/>
  <c r="F896" i="10"/>
  <c r="F897" i="10"/>
  <c r="F898" i="10"/>
  <c r="F899" i="10"/>
  <c r="F900" i="10"/>
  <c r="F901" i="10"/>
  <c r="F902" i="10"/>
  <c r="F903" i="10"/>
  <c r="F904" i="10"/>
  <c r="F905" i="10"/>
  <c r="F906" i="10"/>
  <c r="F907" i="10"/>
  <c r="F908" i="10"/>
  <c r="F909" i="10"/>
  <c r="F910" i="10"/>
  <c r="F911" i="10"/>
  <c r="F912" i="10"/>
  <c r="F913" i="10"/>
  <c r="F914" i="10"/>
  <c r="F915" i="10"/>
  <c r="F916" i="10"/>
  <c r="F917" i="10"/>
  <c r="F918" i="10"/>
  <c r="F919" i="10"/>
  <c r="F920" i="10"/>
  <c r="F921" i="10"/>
  <c r="F922" i="10"/>
  <c r="F923" i="10"/>
  <c r="F924" i="10"/>
  <c r="F925" i="10"/>
  <c r="F926" i="10"/>
  <c r="F927" i="10"/>
  <c r="F928" i="10"/>
  <c r="F929" i="10"/>
  <c r="F930" i="10"/>
  <c r="F931" i="10"/>
  <c r="F932" i="10"/>
  <c r="F933" i="10"/>
  <c r="F934" i="10"/>
  <c r="F935" i="10"/>
  <c r="F936" i="10"/>
  <c r="F937" i="10"/>
  <c r="F938" i="10"/>
  <c r="F939" i="10"/>
  <c r="F940" i="10"/>
  <c r="F941" i="10"/>
  <c r="F942" i="10"/>
  <c r="F943" i="10"/>
  <c r="F944" i="10"/>
  <c r="F945" i="10"/>
  <c r="F946" i="10"/>
  <c r="F947" i="10"/>
  <c r="F948" i="10"/>
  <c r="F949" i="10"/>
  <c r="F950" i="10"/>
  <c r="F951" i="10"/>
  <c r="F952" i="10"/>
  <c r="F953" i="10"/>
  <c r="F954" i="10"/>
  <c r="F955" i="10"/>
  <c r="F956" i="10"/>
  <c r="F957" i="10"/>
  <c r="F958" i="10"/>
  <c r="F959" i="10"/>
  <c r="F960" i="10"/>
  <c r="F961" i="10"/>
  <c r="F962" i="10"/>
  <c r="F963" i="10"/>
  <c r="F964" i="10"/>
  <c r="F965" i="10"/>
  <c r="F966" i="10"/>
  <c r="F967" i="10"/>
  <c r="F968" i="10"/>
  <c r="F969" i="10"/>
  <c r="F970" i="10"/>
  <c r="F971" i="10"/>
  <c r="F972" i="10"/>
  <c r="F973" i="10"/>
  <c r="F974" i="10"/>
  <c r="F975" i="10"/>
  <c r="F976" i="10"/>
  <c r="F977" i="10"/>
  <c r="F978" i="10"/>
  <c r="F979" i="10"/>
  <c r="F980" i="10"/>
  <c r="F981" i="10"/>
  <c r="F982" i="10"/>
  <c r="F983" i="10"/>
  <c r="F984" i="10"/>
  <c r="F985" i="10"/>
  <c r="F986" i="10"/>
  <c r="F987" i="10"/>
  <c r="F988" i="10"/>
  <c r="F989" i="10"/>
  <c r="F990" i="10"/>
  <c r="F991" i="10"/>
  <c r="F992" i="10"/>
  <c r="F993" i="10"/>
  <c r="F994" i="10"/>
  <c r="F995" i="10"/>
  <c r="F996" i="10"/>
  <c r="F997" i="10"/>
  <c r="F998" i="10"/>
  <c r="F999" i="10"/>
  <c r="F1000" i="10"/>
  <c r="F1001" i="10"/>
  <c r="F1002" i="10"/>
  <c r="F1003" i="10"/>
  <c r="F1004" i="10"/>
  <c r="F1005" i="10"/>
  <c r="F1006" i="10"/>
  <c r="F1007" i="10"/>
  <c r="F1008" i="10"/>
  <c r="F1009" i="10"/>
  <c r="F1010" i="10"/>
  <c r="F1011" i="10"/>
  <c r="F1012" i="10"/>
  <c r="F1013" i="10"/>
  <c r="F1014" i="10"/>
  <c r="F1015" i="10"/>
  <c r="F1016" i="10"/>
  <c r="F1017" i="10"/>
  <c r="F1018" i="10"/>
  <c r="F1019" i="10"/>
  <c r="F1020" i="10"/>
  <c r="F1021" i="10"/>
  <c r="B394" i="12"/>
  <c r="B395" i="12"/>
  <c r="B396" i="12"/>
  <c r="B397" i="12"/>
  <c r="B344" i="12"/>
  <c r="B345" i="12"/>
  <c r="C393" i="12"/>
  <c r="C394" i="12"/>
  <c r="C395" i="12"/>
  <c r="C396" i="12"/>
  <c r="C397" i="12"/>
  <c r="C334" i="12"/>
  <c r="C344" i="12"/>
  <c r="C345" i="12"/>
  <c r="D393" i="12"/>
  <c r="D394" i="12"/>
  <c r="D395" i="12"/>
  <c r="D396" i="12"/>
  <c r="D397" i="12"/>
  <c r="D334" i="12"/>
  <c r="D344" i="12"/>
  <c r="D345" i="12"/>
  <c r="E393" i="12"/>
  <c r="E394" i="12"/>
  <c r="E395" i="12"/>
  <c r="E396" i="12"/>
  <c r="E397" i="12"/>
  <c r="E334" i="12"/>
  <c r="E344" i="12"/>
  <c r="E345" i="12"/>
  <c r="F393" i="12"/>
  <c r="F394" i="12"/>
  <c r="F395" i="12"/>
  <c r="F396" i="12"/>
  <c r="F397" i="12"/>
  <c r="F334" i="12"/>
  <c r="F344" i="12"/>
  <c r="F345" i="12"/>
  <c r="B347" i="12"/>
  <c r="B348" i="12"/>
  <c r="C346" i="12"/>
  <c r="C347" i="12"/>
  <c r="C348" i="12"/>
  <c r="C349" i="12"/>
  <c r="D346" i="12"/>
  <c r="D347" i="12"/>
  <c r="D348" i="12"/>
  <c r="D349" i="12"/>
  <c r="E346" i="12"/>
  <c r="E347" i="12"/>
  <c r="E348" i="12"/>
  <c r="E349" i="12"/>
  <c r="F346" i="12"/>
  <c r="F347" i="12"/>
  <c r="F348" i="12"/>
  <c r="F349" i="12"/>
  <c r="B446" i="12"/>
  <c r="B447" i="12"/>
  <c r="B448" i="12"/>
  <c r="B450" i="12"/>
  <c r="B451" i="12"/>
  <c r="B452" i="12"/>
  <c r="B453" i="12"/>
  <c r="B454" i="12"/>
  <c r="B455" i="12"/>
  <c r="B456" i="12"/>
  <c r="B457" i="12"/>
  <c r="B458" i="12"/>
  <c r="B459" i="12"/>
  <c r="C446" i="12"/>
  <c r="C447" i="12"/>
  <c r="C448" i="12"/>
  <c r="C449" i="12"/>
  <c r="C450" i="12"/>
  <c r="C451" i="12"/>
  <c r="C452" i="12"/>
  <c r="C453" i="12"/>
  <c r="C454" i="12"/>
  <c r="C455" i="12"/>
  <c r="C456" i="12"/>
  <c r="C457" i="12"/>
  <c r="C458" i="12"/>
  <c r="C459" i="12"/>
  <c r="D446" i="12"/>
  <c r="D447" i="12"/>
  <c r="D448" i="12"/>
  <c r="D449" i="12"/>
  <c r="D450" i="12"/>
  <c r="D451" i="12"/>
  <c r="D452" i="12"/>
  <c r="D453" i="12"/>
  <c r="D454" i="12"/>
  <c r="D455" i="12"/>
  <c r="D456" i="12"/>
  <c r="D457" i="12"/>
  <c r="D458" i="12"/>
  <c r="D459" i="12"/>
  <c r="E446" i="12"/>
  <c r="E447" i="12"/>
  <c r="E448" i="12"/>
  <c r="E449" i="12"/>
  <c r="E450" i="12"/>
  <c r="E451" i="12"/>
  <c r="E452" i="12"/>
  <c r="E453" i="12"/>
  <c r="E454" i="12"/>
  <c r="E455" i="12"/>
  <c r="E456" i="12"/>
  <c r="E457" i="12"/>
  <c r="E458" i="12"/>
  <c r="E459" i="12"/>
  <c r="F446" i="12"/>
  <c r="F447" i="12"/>
  <c r="F448" i="12"/>
  <c r="F449" i="12"/>
  <c r="F450" i="12"/>
  <c r="F451" i="12"/>
  <c r="F452" i="12"/>
  <c r="F453" i="12"/>
  <c r="F454" i="12"/>
  <c r="F455" i="12"/>
  <c r="F456" i="12"/>
  <c r="F457" i="12"/>
  <c r="F458" i="12"/>
  <c r="F459" i="12"/>
  <c r="B460" i="12"/>
  <c r="B461" i="12"/>
  <c r="B462" i="12"/>
  <c r="B463" i="12"/>
  <c r="B464" i="12"/>
  <c r="B466" i="12"/>
  <c r="C460" i="12"/>
  <c r="C461" i="12"/>
  <c r="C462" i="12"/>
  <c r="C463" i="12"/>
  <c r="C464" i="12"/>
  <c r="C465" i="12"/>
  <c r="C466" i="12"/>
  <c r="C467" i="12"/>
  <c r="C468" i="12"/>
  <c r="D460" i="12"/>
  <c r="D461" i="12"/>
  <c r="D462" i="12"/>
  <c r="D463" i="12"/>
  <c r="D464" i="12"/>
  <c r="D465" i="12"/>
  <c r="D466" i="12"/>
  <c r="D467" i="12"/>
  <c r="D468" i="12"/>
  <c r="E460" i="12"/>
  <c r="E461" i="12"/>
  <c r="E462" i="12"/>
  <c r="E463" i="12"/>
  <c r="E464" i="12"/>
  <c r="E465" i="12"/>
  <c r="E466" i="12"/>
  <c r="E467" i="12"/>
  <c r="E468" i="12"/>
  <c r="F460" i="12"/>
  <c r="F461" i="12"/>
  <c r="F462" i="12"/>
  <c r="F463" i="12"/>
  <c r="F464" i="12"/>
  <c r="F465" i="12"/>
  <c r="F466" i="12"/>
  <c r="F467" i="12"/>
  <c r="F468" i="12"/>
  <c r="B469" i="12"/>
  <c r="C469" i="12"/>
  <c r="D469" i="12"/>
  <c r="E469" i="12"/>
  <c r="F469" i="12"/>
  <c r="B389" i="12"/>
  <c r="B390" i="12"/>
  <c r="B391" i="12"/>
  <c r="C389" i="12"/>
  <c r="C390" i="12"/>
  <c r="C391" i="12"/>
  <c r="D389" i="12"/>
  <c r="D390" i="12"/>
  <c r="D391" i="12"/>
  <c r="E389" i="12"/>
  <c r="E390" i="12"/>
  <c r="E391" i="12"/>
  <c r="F389" i="12"/>
  <c r="F390" i="12"/>
  <c r="F391" i="12"/>
  <c r="C103" i="1"/>
  <c r="C111" i="1"/>
  <c r="C113" i="1"/>
  <c r="C114" i="1"/>
  <c r="D103" i="1"/>
  <c r="D111" i="1"/>
  <c r="D113" i="1"/>
  <c r="D114" i="1"/>
  <c r="E103" i="1"/>
  <c r="E111" i="1"/>
  <c r="E113" i="1"/>
  <c r="E114" i="1"/>
  <c r="B103" i="1"/>
  <c r="B114" i="1"/>
  <c r="B1017" i="10"/>
  <c r="B965" i="10"/>
  <c r="B961" i="10"/>
  <c r="B937" i="10"/>
  <c r="B933" i="10"/>
  <c r="B929" i="10"/>
  <c r="B845" i="10"/>
  <c r="B841" i="10"/>
  <c r="B944" i="10"/>
  <c r="B936" i="10"/>
  <c r="B892" i="10"/>
  <c r="B888" i="10"/>
  <c r="B844" i="10"/>
  <c r="B840" i="10"/>
  <c r="B999" i="10"/>
  <c r="B967" i="10"/>
  <c r="B963" i="10"/>
  <c r="B935" i="10"/>
  <c r="B931" i="10"/>
  <c r="B938" i="10"/>
  <c r="B934" i="10"/>
  <c r="B930" i="10"/>
  <c r="B1019" i="10"/>
  <c r="B1015" i="10"/>
  <c r="B1011" i="10"/>
  <c r="B1007" i="10"/>
  <c r="B1003" i="10"/>
  <c r="B987" i="10"/>
  <c r="B983" i="10"/>
  <c r="B979" i="10"/>
  <c r="B971" i="10"/>
  <c r="B951" i="10"/>
  <c r="B927" i="10"/>
  <c r="B915" i="10"/>
  <c r="B911" i="10"/>
  <c r="B907" i="10"/>
  <c r="B903" i="10"/>
  <c r="B899" i="10"/>
  <c r="B895" i="10"/>
  <c r="B891" i="10"/>
  <c r="B887" i="10"/>
  <c r="B883" i="10"/>
  <c r="B879" i="10"/>
  <c r="B875" i="10"/>
  <c r="B871" i="10"/>
  <c r="B867" i="10"/>
  <c r="B863" i="10"/>
  <c r="B859" i="10"/>
  <c r="B855" i="10"/>
  <c r="B851" i="10"/>
  <c r="B843" i="10"/>
  <c r="B839" i="10"/>
  <c r="B835" i="10"/>
  <c r="B831" i="10"/>
  <c r="B827" i="10"/>
  <c r="B823" i="10"/>
  <c r="B819" i="10"/>
  <c r="B807" i="10"/>
  <c r="B1002" i="10"/>
  <c r="B998" i="10"/>
  <c r="B994" i="10"/>
  <c r="B990" i="10"/>
  <c r="B986" i="10"/>
  <c r="B982" i="10"/>
  <c r="B978" i="10"/>
  <c r="B974" i="10"/>
  <c r="B970" i="10"/>
  <c r="B966" i="10"/>
  <c r="B962" i="10"/>
  <c r="B958" i="10"/>
  <c r="B950" i="10"/>
  <c r="B946" i="10"/>
  <c r="B942" i="10"/>
  <c r="B926" i="10"/>
  <c r="B922" i="10"/>
  <c r="B918" i="10"/>
  <c r="B914" i="10"/>
  <c r="B910" i="10"/>
  <c r="B906" i="10"/>
  <c r="B902" i="10"/>
  <c r="B898" i="10"/>
  <c r="B894" i="10"/>
  <c r="B890" i="10"/>
  <c r="B886" i="10"/>
  <c r="B882" i="10"/>
  <c r="B878" i="10"/>
  <c r="B874" i="10"/>
  <c r="B870" i="10"/>
  <c r="B858" i="10"/>
  <c r="B854" i="10"/>
  <c r="B850" i="10"/>
  <c r="B846" i="10"/>
  <c r="B842" i="10"/>
  <c r="B838" i="10"/>
  <c r="B834" i="10"/>
  <c r="B830" i="10"/>
  <c r="B826" i="10"/>
  <c r="B822" i="10"/>
  <c r="B818" i="10"/>
  <c r="B814" i="10"/>
  <c r="B810" i="10"/>
  <c r="B1021" i="10"/>
  <c r="B1013" i="10"/>
  <c r="B1009" i="10"/>
  <c r="B1001" i="10"/>
  <c r="B997" i="10"/>
  <c r="B993" i="10"/>
  <c r="B989" i="10"/>
  <c r="B985" i="10"/>
  <c r="B981" i="10"/>
  <c r="B977" i="10"/>
  <c r="B973" i="10"/>
  <c r="B969" i="10"/>
  <c r="B957" i="10"/>
  <c r="B953" i="10"/>
  <c r="B949" i="10"/>
  <c r="B945" i="10"/>
  <c r="B941" i="10"/>
  <c r="B925" i="10"/>
  <c r="B921" i="10"/>
  <c r="B917" i="10"/>
  <c r="B913" i="10"/>
  <c r="B909" i="10"/>
  <c r="B905" i="10"/>
  <c r="B901" i="10"/>
  <c r="B897" i="10"/>
  <c r="B893" i="10"/>
  <c r="B889" i="10"/>
  <c r="B885" i="10"/>
  <c r="B881" i="10"/>
  <c r="B877" i="10"/>
  <c r="B869" i="10"/>
  <c r="B865" i="10"/>
  <c r="B861" i="10"/>
  <c r="B857" i="10"/>
  <c r="B853" i="10"/>
  <c r="B849" i="10"/>
  <c r="B817" i="10"/>
  <c r="B813" i="10"/>
  <c r="B809" i="10"/>
  <c r="B1020" i="10"/>
  <c r="B1016" i="10"/>
  <c r="B1012" i="10"/>
  <c r="B1008" i="10"/>
  <c r="B1004" i="10"/>
  <c r="B996" i="10"/>
  <c r="B992" i="10"/>
  <c r="B988" i="10"/>
  <c r="B980" i="10"/>
  <c r="B976" i="10"/>
  <c r="B972" i="10"/>
  <c r="B964" i="10"/>
  <c r="B960" i="10"/>
  <c r="B956" i="10"/>
  <c r="B952" i="10"/>
  <c r="B948" i="10"/>
  <c r="B940" i="10"/>
  <c r="B924" i="10"/>
  <c r="B920" i="10"/>
  <c r="B916" i="10"/>
  <c r="B912" i="10"/>
  <c r="B904" i="10"/>
  <c r="B900" i="10"/>
  <c r="B876" i="10"/>
  <c r="B872" i="10"/>
  <c r="B868" i="10"/>
  <c r="B864" i="10"/>
  <c r="B860" i="10"/>
  <c r="B852" i="10"/>
  <c r="B848" i="10"/>
  <c r="B836" i="10"/>
  <c r="B832" i="10"/>
  <c r="B828" i="10"/>
  <c r="B824" i="10"/>
  <c r="B812" i="10"/>
  <c r="B808" i="10"/>
  <c r="B467" i="12"/>
  <c r="B468" i="12"/>
  <c r="B465" i="12"/>
  <c r="B349" i="12"/>
  <c r="B346" i="12"/>
  <c r="B111" i="1"/>
  <c r="B334" i="12"/>
  <c r="B393" i="12"/>
  <c r="B1018" i="10"/>
  <c r="B1014" i="10"/>
  <c r="B1010" i="10"/>
  <c r="B1006" i="10"/>
  <c r="B954" i="10"/>
  <c r="B866" i="10"/>
  <c r="B862" i="10"/>
  <c r="B806" i="10"/>
  <c r="B1005" i="10"/>
  <c r="B873" i="10"/>
  <c r="B837" i="10"/>
  <c r="B833" i="10"/>
  <c r="B829" i="10"/>
  <c r="B825" i="10"/>
  <c r="B821" i="10"/>
  <c r="B113" i="1"/>
  <c r="B1000" i="10"/>
  <c r="B984" i="10"/>
  <c r="B968" i="10"/>
  <c r="B932" i="10"/>
  <c r="B928" i="10"/>
  <c r="B908" i="10"/>
  <c r="B896" i="10"/>
  <c r="B884" i="10"/>
  <c r="B880" i="10"/>
  <c r="B856" i="10"/>
  <c r="B820" i="10"/>
  <c r="B816" i="10"/>
  <c r="B995" i="10"/>
  <c r="B991" i="10"/>
  <c r="B975" i="10"/>
  <c r="B959" i="10"/>
  <c r="B955" i="10"/>
  <c r="B947" i="10"/>
  <c r="B943" i="10"/>
  <c r="B939" i="10"/>
  <c r="B923" i="10"/>
  <c r="B919" i="10"/>
  <c r="B847" i="10"/>
  <c r="B815" i="10"/>
  <c r="B811" i="10"/>
  <c r="B449" i="12"/>
  <c r="C770" i="10"/>
  <c r="C771" i="10"/>
  <c r="C772" i="10"/>
  <c r="C773" i="10"/>
  <c r="C774" i="10"/>
  <c r="C775" i="10"/>
  <c r="C776" i="10"/>
  <c r="C777" i="10"/>
  <c r="C778" i="10"/>
  <c r="C779" i="10"/>
  <c r="C780" i="10"/>
  <c r="C781" i="10"/>
  <c r="C782" i="10"/>
  <c r="C783" i="10"/>
  <c r="C784" i="10"/>
  <c r="C785" i="10"/>
  <c r="C786" i="10"/>
  <c r="C787" i="10"/>
  <c r="C788" i="10"/>
  <c r="C789" i="10"/>
  <c r="C790" i="10"/>
  <c r="C791" i="10"/>
  <c r="C792" i="10"/>
  <c r="C793" i="10"/>
  <c r="C794" i="10"/>
  <c r="C795" i="10"/>
  <c r="C796" i="10"/>
  <c r="C797" i="10"/>
  <c r="C798" i="10"/>
  <c r="C799" i="10"/>
  <c r="C800" i="10"/>
  <c r="C801" i="10"/>
  <c r="C802" i="10"/>
  <c r="C803" i="10"/>
  <c r="C804" i="10"/>
  <c r="C805" i="10"/>
  <c r="D770" i="10"/>
  <c r="D771" i="10"/>
  <c r="D772" i="10"/>
  <c r="D773" i="10"/>
  <c r="D774" i="10"/>
  <c r="D775" i="10"/>
  <c r="D776" i="10"/>
  <c r="D777" i="10"/>
  <c r="D778" i="10"/>
  <c r="D779" i="10"/>
  <c r="D780" i="10"/>
  <c r="D781" i="10"/>
  <c r="D782" i="10"/>
  <c r="D783" i="10"/>
  <c r="D784" i="10"/>
  <c r="D785" i="10"/>
  <c r="D786" i="10"/>
  <c r="D787" i="10"/>
  <c r="D788" i="10"/>
  <c r="D789" i="10"/>
  <c r="D790" i="10"/>
  <c r="D791" i="10"/>
  <c r="D792" i="10"/>
  <c r="D793" i="10"/>
  <c r="D794" i="10"/>
  <c r="D795" i="10"/>
  <c r="D796" i="10"/>
  <c r="D797" i="10"/>
  <c r="D798" i="10"/>
  <c r="D799" i="10"/>
  <c r="D800" i="10"/>
  <c r="D801" i="10"/>
  <c r="D802" i="10"/>
  <c r="D803" i="10"/>
  <c r="D804" i="10"/>
  <c r="D805" i="10"/>
  <c r="E770" i="10"/>
  <c r="E771" i="10"/>
  <c r="E772" i="10"/>
  <c r="E773" i="10"/>
  <c r="E774" i="10"/>
  <c r="E775" i="10"/>
  <c r="E776" i="10"/>
  <c r="E777" i="10"/>
  <c r="E778" i="10"/>
  <c r="E779" i="10"/>
  <c r="E780" i="10"/>
  <c r="E781" i="10"/>
  <c r="E782" i="10"/>
  <c r="E783" i="10"/>
  <c r="E784" i="10"/>
  <c r="E785" i="10"/>
  <c r="E786" i="10"/>
  <c r="E787" i="10"/>
  <c r="E788" i="10"/>
  <c r="E789" i="10"/>
  <c r="E790" i="10"/>
  <c r="E791" i="10"/>
  <c r="E792" i="10"/>
  <c r="E793" i="10"/>
  <c r="E794" i="10"/>
  <c r="E795" i="10"/>
  <c r="E796" i="10"/>
  <c r="E797" i="10"/>
  <c r="E798" i="10"/>
  <c r="E799" i="10"/>
  <c r="E800" i="10"/>
  <c r="E801" i="10"/>
  <c r="E802" i="10"/>
  <c r="E803" i="10"/>
  <c r="E804" i="10"/>
  <c r="E805" i="10"/>
  <c r="F770" i="10"/>
  <c r="F771" i="10"/>
  <c r="F772" i="10"/>
  <c r="F773" i="10"/>
  <c r="F774" i="10"/>
  <c r="F775" i="10"/>
  <c r="F776" i="10"/>
  <c r="F777" i="10"/>
  <c r="F778" i="10"/>
  <c r="F779" i="10"/>
  <c r="F780" i="10"/>
  <c r="F781" i="10"/>
  <c r="F782" i="10"/>
  <c r="F783" i="10"/>
  <c r="F784" i="10"/>
  <c r="F785" i="10"/>
  <c r="F786" i="10"/>
  <c r="F787" i="10"/>
  <c r="F788" i="10"/>
  <c r="F789" i="10"/>
  <c r="F790" i="10"/>
  <c r="F791" i="10"/>
  <c r="F792" i="10"/>
  <c r="F793" i="10"/>
  <c r="F794" i="10"/>
  <c r="F795" i="10"/>
  <c r="F796" i="10"/>
  <c r="F797" i="10"/>
  <c r="F798" i="10"/>
  <c r="F799" i="10"/>
  <c r="F800" i="10"/>
  <c r="F801" i="10"/>
  <c r="F802" i="10"/>
  <c r="F803" i="10"/>
  <c r="F804" i="10"/>
  <c r="F805" i="10"/>
  <c r="C107" i="12"/>
  <c r="C130" i="12"/>
  <c r="C172" i="12"/>
  <c r="C173" i="12"/>
  <c r="C174" i="12"/>
  <c r="C175" i="12"/>
  <c r="C176" i="12"/>
  <c r="D107" i="12"/>
  <c r="D130" i="12"/>
  <c r="D172" i="12"/>
  <c r="D173" i="12"/>
  <c r="D174" i="12"/>
  <c r="D175" i="12"/>
  <c r="D176" i="12"/>
  <c r="E107" i="12"/>
  <c r="E130" i="12"/>
  <c r="E172" i="12"/>
  <c r="E173" i="12"/>
  <c r="E174" i="12"/>
  <c r="E175" i="12"/>
  <c r="E176" i="12"/>
  <c r="F107" i="12"/>
  <c r="F130" i="12"/>
  <c r="F172" i="12"/>
  <c r="F173" i="12"/>
  <c r="F174" i="12"/>
  <c r="F175" i="12"/>
  <c r="F176" i="12"/>
  <c r="C104" i="12"/>
  <c r="C105" i="12"/>
  <c r="C106" i="12"/>
  <c r="C177" i="12"/>
  <c r="C178" i="12"/>
  <c r="C179" i="12"/>
  <c r="C180" i="12"/>
  <c r="C181" i="12"/>
  <c r="C182" i="12"/>
  <c r="C183" i="12"/>
  <c r="C184" i="12"/>
  <c r="C185" i="12"/>
  <c r="C186" i="12"/>
  <c r="C187" i="12"/>
  <c r="C188" i="12"/>
  <c r="C189" i="12"/>
  <c r="C190" i="12"/>
  <c r="C191" i="12"/>
  <c r="C192" i="12"/>
  <c r="C193" i="12"/>
  <c r="C194" i="12"/>
  <c r="C195" i="12"/>
  <c r="C196" i="12"/>
  <c r="D104" i="12"/>
  <c r="D105" i="12"/>
  <c r="D106" i="12"/>
  <c r="D177" i="12"/>
  <c r="D178" i="12"/>
  <c r="D179" i="12"/>
  <c r="D180" i="12"/>
  <c r="D181" i="12"/>
  <c r="D182" i="12"/>
  <c r="D183" i="12"/>
  <c r="D184" i="12"/>
  <c r="D185" i="12"/>
  <c r="D186" i="12"/>
  <c r="D187" i="12"/>
  <c r="D188" i="12"/>
  <c r="D189" i="12"/>
  <c r="D190" i="12"/>
  <c r="D191" i="12"/>
  <c r="D192" i="12"/>
  <c r="D193" i="12"/>
  <c r="D194" i="12"/>
  <c r="D195" i="12"/>
  <c r="D196" i="12"/>
  <c r="E104" i="12"/>
  <c r="E105" i="12"/>
  <c r="E106" i="12"/>
  <c r="E177" i="12"/>
  <c r="E178" i="12"/>
  <c r="E179" i="12"/>
  <c r="E180" i="12"/>
  <c r="E181" i="12"/>
  <c r="E182" i="12"/>
  <c r="E183" i="12"/>
  <c r="E184" i="12"/>
  <c r="E185" i="12"/>
  <c r="E186" i="12"/>
  <c r="E187" i="12"/>
  <c r="E188" i="12"/>
  <c r="E189" i="12"/>
  <c r="E190" i="12"/>
  <c r="E191" i="12"/>
  <c r="E192" i="12"/>
  <c r="E193" i="12"/>
  <c r="E194" i="12"/>
  <c r="E195" i="12"/>
  <c r="E196" i="12"/>
  <c r="F104" i="12"/>
  <c r="F105" i="12"/>
  <c r="F106" i="12"/>
  <c r="F177" i="12"/>
  <c r="F178" i="12"/>
  <c r="F179" i="12"/>
  <c r="F180" i="12"/>
  <c r="F181" i="12"/>
  <c r="F182" i="12"/>
  <c r="F183" i="12"/>
  <c r="F184" i="12"/>
  <c r="F185" i="12"/>
  <c r="F186" i="12"/>
  <c r="F187" i="12"/>
  <c r="F188" i="12"/>
  <c r="F189" i="12"/>
  <c r="F190" i="12"/>
  <c r="F191" i="12"/>
  <c r="F192" i="12"/>
  <c r="F193" i="12"/>
  <c r="F194" i="12"/>
  <c r="F195" i="12"/>
  <c r="F196" i="12"/>
  <c r="C197" i="12"/>
  <c r="C198" i="12"/>
  <c r="C199" i="12"/>
  <c r="C200" i="12"/>
  <c r="C201" i="12"/>
  <c r="C202" i="12"/>
  <c r="C203" i="12"/>
  <c r="C205" i="12"/>
  <c r="C206" i="12"/>
  <c r="C207" i="12"/>
  <c r="D197" i="12"/>
  <c r="D198" i="12"/>
  <c r="D199" i="12"/>
  <c r="D200" i="12"/>
  <c r="D201" i="12"/>
  <c r="D202" i="12"/>
  <c r="D203" i="12"/>
  <c r="D205" i="12"/>
  <c r="D206" i="12"/>
  <c r="D207" i="12"/>
  <c r="E197" i="12"/>
  <c r="E198" i="12"/>
  <c r="E199" i="12"/>
  <c r="E200" i="12"/>
  <c r="E201" i="12"/>
  <c r="E202" i="12"/>
  <c r="E203" i="12"/>
  <c r="E205" i="12"/>
  <c r="E206" i="12"/>
  <c r="E207" i="12"/>
  <c r="F197" i="12"/>
  <c r="F198" i="12"/>
  <c r="F199" i="12"/>
  <c r="F200" i="12"/>
  <c r="F201" i="12"/>
  <c r="F202" i="12"/>
  <c r="F203" i="12"/>
  <c r="F205" i="12"/>
  <c r="F206" i="12"/>
  <c r="F207" i="12"/>
  <c r="C47" i="1"/>
  <c r="C50" i="1"/>
  <c r="C48" i="1"/>
  <c r="C49" i="1"/>
  <c r="C51" i="1"/>
  <c r="C52" i="1"/>
  <c r="C53" i="1"/>
  <c r="C54" i="1"/>
  <c r="C55" i="1"/>
  <c r="C56" i="1"/>
  <c r="C44" i="1"/>
  <c r="D47" i="1"/>
  <c r="D50" i="1"/>
  <c r="D48" i="1"/>
  <c r="D49" i="1"/>
  <c r="D51" i="1"/>
  <c r="D52" i="1"/>
  <c r="D53" i="1"/>
  <c r="D54" i="1"/>
  <c r="D55" i="1"/>
  <c r="D56" i="1"/>
  <c r="D44" i="1"/>
  <c r="E47" i="1"/>
  <c r="E50" i="1"/>
  <c r="E48" i="1"/>
  <c r="B48" i="1" s="1"/>
  <c r="E49" i="1"/>
  <c r="E51" i="1"/>
  <c r="E52" i="1"/>
  <c r="E53" i="1"/>
  <c r="E54" i="1"/>
  <c r="E55" i="1"/>
  <c r="E56" i="1"/>
  <c r="E44" i="1"/>
  <c r="B44" i="1" s="1"/>
  <c r="B804" i="10"/>
  <c r="B800" i="10"/>
  <c r="B796" i="10"/>
  <c r="B792" i="10"/>
  <c r="B788" i="10"/>
  <c r="B784" i="10"/>
  <c r="B780" i="10"/>
  <c r="B776" i="10"/>
  <c r="B772" i="10"/>
  <c r="B803" i="10"/>
  <c r="B799" i="10"/>
  <c r="B795" i="10"/>
  <c r="B791" i="10"/>
  <c r="B787" i="10"/>
  <c r="B783" i="10"/>
  <c r="B779" i="10"/>
  <c r="B775" i="10"/>
  <c r="B771" i="10"/>
  <c r="B802" i="10"/>
  <c r="B798" i="10"/>
  <c r="B794" i="10"/>
  <c r="B790" i="10"/>
  <c r="B786" i="10"/>
  <c r="B782" i="10"/>
  <c r="B778" i="10"/>
  <c r="B774" i="10"/>
  <c r="B770" i="10"/>
  <c r="B805" i="10"/>
  <c r="B801" i="10"/>
  <c r="B797" i="10"/>
  <c r="B793" i="10"/>
  <c r="B789" i="10"/>
  <c r="B785" i="10"/>
  <c r="B781" i="10"/>
  <c r="B777" i="10"/>
  <c r="B773" i="10"/>
  <c r="B56" i="1"/>
  <c r="C65" i="12"/>
  <c r="D65" i="12"/>
  <c r="E65" i="12"/>
  <c r="F65" i="12"/>
  <c r="C64" i="12"/>
  <c r="D64" i="12"/>
  <c r="E64" i="12"/>
  <c r="F64" i="12"/>
  <c r="C67" i="12"/>
  <c r="C70" i="12"/>
  <c r="C71" i="12"/>
  <c r="C72" i="12"/>
  <c r="C73" i="12"/>
  <c r="C74" i="12"/>
  <c r="D67" i="12"/>
  <c r="D70" i="12"/>
  <c r="D71" i="12"/>
  <c r="D72" i="12"/>
  <c r="D73" i="12"/>
  <c r="D74" i="12"/>
  <c r="E67" i="12"/>
  <c r="E70" i="12"/>
  <c r="E71" i="12"/>
  <c r="E72" i="12"/>
  <c r="E73" i="12"/>
  <c r="E74" i="12"/>
  <c r="F67" i="12"/>
  <c r="F70" i="12"/>
  <c r="F71" i="12"/>
  <c r="F72" i="12"/>
  <c r="F73" i="12"/>
  <c r="F74" i="12"/>
  <c r="C22" i="1"/>
  <c r="C23" i="1"/>
  <c r="C24" i="1"/>
  <c r="D22" i="1"/>
  <c r="D23" i="1"/>
  <c r="D24" i="1"/>
  <c r="E22" i="1"/>
  <c r="E23" i="1"/>
  <c r="E24" i="1"/>
  <c r="C25" i="1"/>
  <c r="C26" i="1"/>
  <c r="D25" i="1"/>
  <c r="D26" i="1"/>
  <c r="E25" i="1"/>
  <c r="E26" i="1"/>
  <c r="C45" i="12"/>
  <c r="C46" i="12"/>
  <c r="C47" i="12"/>
  <c r="C48" i="12"/>
  <c r="C49" i="12"/>
  <c r="C50" i="12"/>
  <c r="C59" i="12"/>
  <c r="C60" i="12"/>
  <c r="D45" i="12"/>
  <c r="D46" i="12"/>
  <c r="D47" i="12"/>
  <c r="D48" i="12"/>
  <c r="D49" i="12"/>
  <c r="D50" i="12"/>
  <c r="D59" i="12"/>
  <c r="D60" i="12"/>
  <c r="E45" i="12"/>
  <c r="E46" i="12"/>
  <c r="E47" i="12"/>
  <c r="E48" i="12"/>
  <c r="E49" i="12"/>
  <c r="E50" i="12"/>
  <c r="E59" i="12"/>
  <c r="E60" i="12"/>
  <c r="F45" i="12"/>
  <c r="F46" i="12"/>
  <c r="F47" i="12"/>
  <c r="F48" i="12"/>
  <c r="F49" i="12"/>
  <c r="F50" i="12"/>
  <c r="F59" i="12"/>
  <c r="F60" i="12"/>
  <c r="C44" i="12"/>
  <c r="C61" i="12"/>
  <c r="C62" i="12"/>
  <c r="C63" i="12"/>
  <c r="C66" i="12"/>
  <c r="D44" i="12"/>
  <c r="D61" i="12"/>
  <c r="D62" i="12"/>
  <c r="D63" i="12"/>
  <c r="D66" i="12"/>
  <c r="E44" i="12"/>
  <c r="E61" i="12"/>
  <c r="E62" i="12"/>
  <c r="E63" i="12"/>
  <c r="E66" i="12"/>
  <c r="F44" i="12"/>
  <c r="F61" i="12"/>
  <c r="F62" i="12"/>
  <c r="F63" i="12"/>
  <c r="F66" i="12"/>
  <c r="C17" i="1"/>
  <c r="D17" i="1"/>
  <c r="E17" i="1"/>
  <c r="C711" i="10"/>
  <c r="C712" i="10"/>
  <c r="C713" i="10"/>
  <c r="C714" i="10"/>
  <c r="C715" i="10"/>
  <c r="C716" i="10"/>
  <c r="C717" i="10"/>
  <c r="C718" i="10"/>
  <c r="C719" i="10"/>
  <c r="C720" i="10"/>
  <c r="C721" i="10"/>
  <c r="C722" i="10"/>
  <c r="C723" i="10"/>
  <c r="C724" i="10"/>
  <c r="C725" i="10"/>
  <c r="C726" i="10"/>
  <c r="C727" i="10"/>
  <c r="C728" i="10"/>
  <c r="C729" i="10"/>
  <c r="C730" i="10"/>
  <c r="C731" i="10"/>
  <c r="C732" i="10"/>
  <c r="C733" i="10"/>
  <c r="C734" i="10"/>
  <c r="C735" i="10"/>
  <c r="C736" i="10"/>
  <c r="C737" i="10"/>
  <c r="C738" i="10"/>
  <c r="C739" i="10"/>
  <c r="C740" i="10"/>
  <c r="C741" i="10"/>
  <c r="C742" i="10"/>
  <c r="C743" i="10"/>
  <c r="C744" i="10"/>
  <c r="C745" i="10"/>
  <c r="C746" i="10"/>
  <c r="C747" i="10"/>
  <c r="C748" i="10"/>
  <c r="C749" i="10"/>
  <c r="C750" i="10"/>
  <c r="C751" i="10"/>
  <c r="C752" i="10"/>
  <c r="C753" i="10"/>
  <c r="C754" i="10"/>
  <c r="C755" i="10"/>
  <c r="C756" i="10"/>
  <c r="C757" i="10"/>
  <c r="C758" i="10"/>
  <c r="C759" i="10"/>
  <c r="C760" i="10"/>
  <c r="C761" i="10"/>
  <c r="C762" i="10"/>
  <c r="C763" i="10"/>
  <c r="C764" i="10"/>
  <c r="C765" i="10"/>
  <c r="C766" i="10"/>
  <c r="C767" i="10"/>
  <c r="C768" i="10"/>
  <c r="C769" i="10"/>
  <c r="D711" i="10"/>
  <c r="D712" i="10"/>
  <c r="D713" i="10"/>
  <c r="D714" i="10"/>
  <c r="D715" i="10"/>
  <c r="D716" i="10"/>
  <c r="D717" i="10"/>
  <c r="D718" i="10"/>
  <c r="D719" i="10"/>
  <c r="D720" i="10"/>
  <c r="D721" i="10"/>
  <c r="D722" i="10"/>
  <c r="D723" i="10"/>
  <c r="D724" i="10"/>
  <c r="D725" i="10"/>
  <c r="D726" i="10"/>
  <c r="D727" i="10"/>
  <c r="D728" i="10"/>
  <c r="D729" i="10"/>
  <c r="D730" i="10"/>
  <c r="D731" i="10"/>
  <c r="D732" i="10"/>
  <c r="D733" i="10"/>
  <c r="D734" i="10"/>
  <c r="D735" i="10"/>
  <c r="D736" i="10"/>
  <c r="D737" i="10"/>
  <c r="D738" i="10"/>
  <c r="D739" i="10"/>
  <c r="D740" i="10"/>
  <c r="D741" i="10"/>
  <c r="D742" i="10"/>
  <c r="D743" i="10"/>
  <c r="D744" i="10"/>
  <c r="D745" i="10"/>
  <c r="D746" i="10"/>
  <c r="D747" i="10"/>
  <c r="D748" i="10"/>
  <c r="D749" i="10"/>
  <c r="D750" i="10"/>
  <c r="D751" i="10"/>
  <c r="D752" i="10"/>
  <c r="D753" i="10"/>
  <c r="D754" i="10"/>
  <c r="D755" i="10"/>
  <c r="D756" i="10"/>
  <c r="D757" i="10"/>
  <c r="D758" i="10"/>
  <c r="D759" i="10"/>
  <c r="D760" i="10"/>
  <c r="D761" i="10"/>
  <c r="D762" i="10"/>
  <c r="D763" i="10"/>
  <c r="D764" i="10"/>
  <c r="D765" i="10"/>
  <c r="D766" i="10"/>
  <c r="D767" i="10"/>
  <c r="D768" i="10"/>
  <c r="D769" i="10"/>
  <c r="E711" i="10"/>
  <c r="E712" i="10"/>
  <c r="E713" i="10"/>
  <c r="E714" i="10"/>
  <c r="E715" i="10"/>
  <c r="E716" i="10"/>
  <c r="E717" i="10"/>
  <c r="E718" i="10"/>
  <c r="E719" i="10"/>
  <c r="E720" i="10"/>
  <c r="E721" i="10"/>
  <c r="E722" i="10"/>
  <c r="E723" i="10"/>
  <c r="E724" i="10"/>
  <c r="E725" i="10"/>
  <c r="E726" i="10"/>
  <c r="E727" i="10"/>
  <c r="E728" i="10"/>
  <c r="E729" i="10"/>
  <c r="E730" i="10"/>
  <c r="E731" i="10"/>
  <c r="E732" i="10"/>
  <c r="E733" i="10"/>
  <c r="E734" i="10"/>
  <c r="E735" i="10"/>
  <c r="E736" i="10"/>
  <c r="E737" i="10"/>
  <c r="E738" i="10"/>
  <c r="E739" i="10"/>
  <c r="E740" i="10"/>
  <c r="E741" i="10"/>
  <c r="E742" i="10"/>
  <c r="E743" i="10"/>
  <c r="E744" i="10"/>
  <c r="E745" i="10"/>
  <c r="E746" i="10"/>
  <c r="E747" i="10"/>
  <c r="E748" i="10"/>
  <c r="E749" i="10"/>
  <c r="E750" i="10"/>
  <c r="E751" i="10"/>
  <c r="E752" i="10"/>
  <c r="E753" i="10"/>
  <c r="E754" i="10"/>
  <c r="E755" i="10"/>
  <c r="E756" i="10"/>
  <c r="E757" i="10"/>
  <c r="E758" i="10"/>
  <c r="E759" i="10"/>
  <c r="E760" i="10"/>
  <c r="E761" i="10"/>
  <c r="E762" i="10"/>
  <c r="E763" i="10"/>
  <c r="E764" i="10"/>
  <c r="E765" i="10"/>
  <c r="E766" i="10"/>
  <c r="E767" i="10"/>
  <c r="E768" i="10"/>
  <c r="E769" i="10"/>
  <c r="F711" i="10"/>
  <c r="F712" i="10"/>
  <c r="F713" i="10"/>
  <c r="F714" i="10"/>
  <c r="F715" i="10"/>
  <c r="F716" i="10"/>
  <c r="F717" i="10"/>
  <c r="F718" i="10"/>
  <c r="F719" i="10"/>
  <c r="F720" i="10"/>
  <c r="F721" i="10"/>
  <c r="F722" i="10"/>
  <c r="F723" i="10"/>
  <c r="F724" i="10"/>
  <c r="F725" i="10"/>
  <c r="F726" i="10"/>
  <c r="F727" i="10"/>
  <c r="F728" i="10"/>
  <c r="F729" i="10"/>
  <c r="F730" i="10"/>
  <c r="F731" i="10"/>
  <c r="F732" i="10"/>
  <c r="F733" i="10"/>
  <c r="F734" i="10"/>
  <c r="F735" i="10"/>
  <c r="F736" i="10"/>
  <c r="F737" i="10"/>
  <c r="F738" i="10"/>
  <c r="F739" i="10"/>
  <c r="F740" i="10"/>
  <c r="F741" i="10"/>
  <c r="F742" i="10"/>
  <c r="F743" i="10"/>
  <c r="F744" i="10"/>
  <c r="F745" i="10"/>
  <c r="F746" i="10"/>
  <c r="F747" i="10"/>
  <c r="F748" i="10"/>
  <c r="F749" i="10"/>
  <c r="F750" i="10"/>
  <c r="F751" i="10"/>
  <c r="F752" i="10"/>
  <c r="F753" i="10"/>
  <c r="F754" i="10"/>
  <c r="F755" i="10"/>
  <c r="F756" i="10"/>
  <c r="F757" i="10"/>
  <c r="F758" i="10"/>
  <c r="F759" i="10"/>
  <c r="F760" i="10"/>
  <c r="F761" i="10"/>
  <c r="F762" i="10"/>
  <c r="F763" i="10"/>
  <c r="F764" i="10"/>
  <c r="F765" i="10"/>
  <c r="F766" i="10"/>
  <c r="F767" i="10"/>
  <c r="F768" i="10"/>
  <c r="F769" i="10"/>
  <c r="B289" i="12"/>
  <c r="B290" i="12"/>
  <c r="B291" i="12"/>
  <c r="B292" i="12"/>
  <c r="B293" i="12"/>
  <c r="B294" i="12"/>
  <c r="B295" i="12"/>
  <c r="B296" i="12"/>
  <c r="B297" i="12"/>
  <c r="B298" i="12"/>
  <c r="B299" i="12"/>
  <c r="B300" i="12"/>
  <c r="B301" i="12"/>
  <c r="B302" i="12"/>
  <c r="B304" i="12"/>
  <c r="B305" i="12"/>
  <c r="B306" i="12"/>
  <c r="B307" i="12"/>
  <c r="C288" i="12"/>
  <c r="C289" i="12"/>
  <c r="C290" i="12"/>
  <c r="C291" i="12"/>
  <c r="C292" i="12"/>
  <c r="C293" i="12"/>
  <c r="C294" i="12"/>
  <c r="C295" i="12"/>
  <c r="C296" i="12"/>
  <c r="C297" i="12"/>
  <c r="C298" i="12"/>
  <c r="C299" i="12"/>
  <c r="C300" i="12"/>
  <c r="C301" i="12"/>
  <c r="C302" i="12"/>
  <c r="C303" i="12"/>
  <c r="C304" i="12"/>
  <c r="C305" i="12"/>
  <c r="C306" i="12"/>
  <c r="C307" i="12"/>
  <c r="D288" i="12"/>
  <c r="D289" i="12"/>
  <c r="D290" i="12"/>
  <c r="D291" i="12"/>
  <c r="D292" i="12"/>
  <c r="D293" i="12"/>
  <c r="D294" i="12"/>
  <c r="D295" i="12"/>
  <c r="D296" i="12"/>
  <c r="D297" i="12"/>
  <c r="D298" i="12"/>
  <c r="D299" i="12"/>
  <c r="D300" i="12"/>
  <c r="D301" i="12"/>
  <c r="D302" i="12"/>
  <c r="D303" i="12"/>
  <c r="D304" i="12"/>
  <c r="D305" i="12"/>
  <c r="D306" i="12"/>
  <c r="D307" i="12"/>
  <c r="E288" i="12"/>
  <c r="E289" i="12"/>
  <c r="E290" i="12"/>
  <c r="E291" i="12"/>
  <c r="E292" i="12"/>
  <c r="E293" i="12"/>
  <c r="E294" i="12"/>
  <c r="E295" i="12"/>
  <c r="E296" i="12"/>
  <c r="E297" i="12"/>
  <c r="E298" i="12"/>
  <c r="E299" i="12"/>
  <c r="E300" i="12"/>
  <c r="E301" i="12"/>
  <c r="E302" i="12"/>
  <c r="E303" i="12"/>
  <c r="E304" i="12"/>
  <c r="E305" i="12"/>
  <c r="E306" i="12"/>
  <c r="E307" i="12"/>
  <c r="F288" i="12"/>
  <c r="F289" i="12"/>
  <c r="F290" i="12"/>
  <c r="F291" i="12"/>
  <c r="F292" i="12"/>
  <c r="F293" i="12"/>
  <c r="F294" i="12"/>
  <c r="F295" i="12"/>
  <c r="F296" i="12"/>
  <c r="F297" i="12"/>
  <c r="F298" i="12"/>
  <c r="F299" i="12"/>
  <c r="F300" i="12"/>
  <c r="F301" i="12"/>
  <c r="F302" i="12"/>
  <c r="F303" i="12"/>
  <c r="F304" i="12"/>
  <c r="F305" i="12"/>
  <c r="F306" i="12"/>
  <c r="F307" i="12"/>
  <c r="B308" i="12"/>
  <c r="B310" i="12"/>
  <c r="B311" i="12"/>
  <c r="B312" i="12"/>
  <c r="B313" i="12"/>
  <c r="B314" i="12"/>
  <c r="B315" i="12"/>
  <c r="B316" i="12"/>
  <c r="B317" i="12"/>
  <c r="B318" i="12"/>
  <c r="B319" i="12"/>
  <c r="B320" i="12"/>
  <c r="B321" i="12"/>
  <c r="B322" i="12"/>
  <c r="C308" i="12"/>
  <c r="C309" i="12"/>
  <c r="C310" i="12"/>
  <c r="C311" i="12"/>
  <c r="C312" i="12"/>
  <c r="C313" i="12"/>
  <c r="C314" i="12"/>
  <c r="C315" i="12"/>
  <c r="C316" i="12"/>
  <c r="C317" i="12"/>
  <c r="C318" i="12"/>
  <c r="C319" i="12"/>
  <c r="C320" i="12"/>
  <c r="C321" i="12"/>
  <c r="C322" i="12"/>
  <c r="D308" i="12"/>
  <c r="D309" i="12"/>
  <c r="D310" i="12"/>
  <c r="D311" i="12"/>
  <c r="D312" i="12"/>
  <c r="D313" i="12"/>
  <c r="D314" i="12"/>
  <c r="D315" i="12"/>
  <c r="D316" i="12"/>
  <c r="D317" i="12"/>
  <c r="D318" i="12"/>
  <c r="D319" i="12"/>
  <c r="D320" i="12"/>
  <c r="D321" i="12"/>
  <c r="D322" i="12"/>
  <c r="E308" i="12"/>
  <c r="E309" i="12"/>
  <c r="E310" i="12"/>
  <c r="E311" i="12"/>
  <c r="E312" i="12"/>
  <c r="E313" i="12"/>
  <c r="E314" i="12"/>
  <c r="E315" i="12"/>
  <c r="E316" i="12"/>
  <c r="E317" i="12"/>
  <c r="E318" i="12"/>
  <c r="E319" i="12"/>
  <c r="E320" i="12"/>
  <c r="E321" i="12"/>
  <c r="E322" i="12"/>
  <c r="F308" i="12"/>
  <c r="F309" i="12"/>
  <c r="F310" i="12"/>
  <c r="F311" i="12"/>
  <c r="F312" i="12"/>
  <c r="F313" i="12"/>
  <c r="F314" i="12"/>
  <c r="F315" i="12"/>
  <c r="F316" i="12"/>
  <c r="F317" i="12"/>
  <c r="F318" i="12"/>
  <c r="F319" i="12"/>
  <c r="F320" i="12"/>
  <c r="F321" i="12"/>
  <c r="F322" i="12"/>
  <c r="B324" i="12"/>
  <c r="B325" i="12"/>
  <c r="B326" i="12"/>
  <c r="B328" i="12"/>
  <c r="C323" i="12"/>
  <c r="C324" i="12"/>
  <c r="C325" i="12"/>
  <c r="C326" i="12"/>
  <c r="C327" i="12"/>
  <c r="C328" i="12"/>
  <c r="D323" i="12"/>
  <c r="D324" i="12"/>
  <c r="D325" i="12"/>
  <c r="D326" i="12"/>
  <c r="D327" i="12"/>
  <c r="D328" i="12"/>
  <c r="E323" i="12"/>
  <c r="E324" i="12"/>
  <c r="E325" i="12"/>
  <c r="E326" i="12"/>
  <c r="E327" i="12"/>
  <c r="E328" i="12"/>
  <c r="F323" i="12"/>
  <c r="F324" i="12"/>
  <c r="F325" i="12"/>
  <c r="F326" i="12"/>
  <c r="F327" i="12"/>
  <c r="F328" i="12"/>
  <c r="B332" i="12"/>
  <c r="B333" i="12"/>
  <c r="C332" i="12"/>
  <c r="C333" i="12"/>
  <c r="C380" i="12"/>
  <c r="D332" i="12"/>
  <c r="D333" i="12"/>
  <c r="D380" i="12"/>
  <c r="E332" i="12"/>
  <c r="E333" i="12"/>
  <c r="E380" i="12"/>
  <c r="F332" i="12"/>
  <c r="F333" i="12"/>
  <c r="F380" i="12"/>
  <c r="B327" i="12"/>
  <c r="B380" i="12"/>
  <c r="B309" i="12"/>
  <c r="B323" i="12"/>
  <c r="B769" i="10"/>
  <c r="B765" i="10"/>
  <c r="B761" i="10"/>
  <c r="B757" i="10"/>
  <c r="B753" i="10"/>
  <c r="B749" i="10"/>
  <c r="B745" i="10"/>
  <c r="B741" i="10"/>
  <c r="B737" i="10"/>
  <c r="B733" i="10"/>
  <c r="B729" i="10"/>
  <c r="B725" i="10"/>
  <c r="B721" i="10"/>
  <c r="B717" i="10"/>
  <c r="B713" i="10"/>
  <c r="B768" i="10"/>
  <c r="B764" i="10"/>
  <c r="B760" i="10"/>
  <c r="B756" i="10"/>
  <c r="B752" i="10"/>
  <c r="B748" i="10"/>
  <c r="B744" i="10"/>
  <c r="B740" i="10"/>
  <c r="B736" i="10"/>
  <c r="B732" i="10"/>
  <c r="B728" i="10"/>
  <c r="B724" i="10"/>
  <c r="B720" i="10"/>
  <c r="B716" i="10"/>
  <c r="B712" i="10"/>
  <c r="B766" i="10"/>
  <c r="B762" i="10"/>
  <c r="B758" i="10"/>
  <c r="B754" i="10"/>
  <c r="B750" i="10"/>
  <c r="B746" i="10"/>
  <c r="B742" i="10"/>
  <c r="B738" i="10"/>
  <c r="B734" i="10"/>
  <c r="B730" i="10"/>
  <c r="B726" i="10"/>
  <c r="B722" i="10"/>
  <c r="B718" i="10"/>
  <c r="B714" i="10"/>
  <c r="B767" i="10"/>
  <c r="B763" i="10"/>
  <c r="B759" i="10"/>
  <c r="B755" i="10"/>
  <c r="B751" i="10"/>
  <c r="B747" i="10"/>
  <c r="B743" i="10"/>
  <c r="B739" i="10"/>
  <c r="B735" i="10"/>
  <c r="B731" i="10"/>
  <c r="B727" i="10"/>
  <c r="B723" i="10"/>
  <c r="B719" i="10"/>
  <c r="B715" i="10"/>
  <c r="B711" i="10"/>
  <c r="B303" i="12"/>
  <c r="B288" i="12"/>
  <c r="C254" i="12"/>
  <c r="D254" i="12"/>
  <c r="E254" i="12"/>
  <c r="F254" i="12"/>
  <c r="B331" i="12"/>
  <c r="C331" i="12"/>
  <c r="D331" i="12"/>
  <c r="E331" i="12"/>
  <c r="F331" i="12"/>
  <c r="C253" i="12"/>
  <c r="D253" i="12"/>
  <c r="E253" i="12"/>
  <c r="F253" i="12"/>
  <c r="C12" i="1"/>
  <c r="C21" i="1"/>
  <c r="D12" i="1"/>
  <c r="D21" i="1"/>
  <c r="E12" i="1"/>
  <c r="E21" i="1"/>
  <c r="C27" i="1"/>
  <c r="D27" i="1"/>
  <c r="E27" i="1"/>
  <c r="C30" i="1"/>
  <c r="C31" i="1"/>
  <c r="C32" i="1"/>
  <c r="D30" i="1"/>
  <c r="D31" i="1"/>
  <c r="D32" i="1"/>
  <c r="E30" i="1"/>
  <c r="E31" i="1"/>
  <c r="E32" i="1"/>
  <c r="C29" i="1"/>
  <c r="C33" i="1"/>
  <c r="D29" i="1"/>
  <c r="D33" i="1"/>
  <c r="E29" i="1"/>
  <c r="E33" i="1"/>
  <c r="C34" i="1"/>
  <c r="D34" i="1"/>
  <c r="E34" i="1"/>
  <c r="E10" i="1"/>
  <c r="D10" i="1"/>
  <c r="C10" i="1"/>
  <c r="C10" i="12"/>
  <c r="C11" i="12"/>
  <c r="C12" i="12"/>
  <c r="C17" i="12"/>
  <c r="C18" i="12"/>
  <c r="C19" i="12"/>
  <c r="C20" i="12"/>
  <c r="C21" i="12"/>
  <c r="C22" i="12"/>
  <c r="C23" i="12"/>
  <c r="C24" i="12"/>
  <c r="C25" i="12"/>
  <c r="C26" i="12"/>
  <c r="C27" i="12"/>
  <c r="C28" i="12"/>
  <c r="D10" i="12"/>
  <c r="D11" i="12"/>
  <c r="D12" i="12"/>
  <c r="D17" i="12"/>
  <c r="D18" i="12"/>
  <c r="D19" i="12"/>
  <c r="D20" i="12"/>
  <c r="D21" i="12"/>
  <c r="D22" i="12"/>
  <c r="D23" i="12"/>
  <c r="D24" i="12"/>
  <c r="D25" i="12"/>
  <c r="D26" i="12"/>
  <c r="D27" i="12"/>
  <c r="D28" i="12"/>
  <c r="E10" i="12"/>
  <c r="E11" i="12"/>
  <c r="E12" i="12"/>
  <c r="E17" i="12"/>
  <c r="E18" i="12"/>
  <c r="E19" i="12"/>
  <c r="E20" i="12"/>
  <c r="E21" i="12"/>
  <c r="E22" i="12"/>
  <c r="E23" i="12"/>
  <c r="E24" i="12"/>
  <c r="E25" i="12"/>
  <c r="E26" i="12"/>
  <c r="E27" i="12"/>
  <c r="E28" i="12"/>
  <c r="F10" i="12"/>
  <c r="F11" i="12"/>
  <c r="F12" i="12"/>
  <c r="F17" i="12"/>
  <c r="F18" i="12"/>
  <c r="F19" i="12"/>
  <c r="F20" i="12"/>
  <c r="F21" i="12"/>
  <c r="F22" i="12"/>
  <c r="F23" i="12"/>
  <c r="F24" i="12"/>
  <c r="F25" i="12"/>
  <c r="F26" i="12"/>
  <c r="F27" i="12"/>
  <c r="F28" i="12"/>
  <c r="C29" i="12"/>
  <c r="C30" i="12"/>
  <c r="C31" i="12"/>
  <c r="C32" i="12"/>
  <c r="C75" i="12"/>
  <c r="C76" i="12"/>
  <c r="C77" i="12"/>
  <c r="C84" i="12"/>
  <c r="C96" i="12"/>
  <c r="D29" i="12"/>
  <c r="D30" i="12"/>
  <c r="D31" i="12"/>
  <c r="D32" i="12"/>
  <c r="D75" i="12"/>
  <c r="D76" i="12"/>
  <c r="D77" i="12"/>
  <c r="D84" i="12"/>
  <c r="D96" i="12"/>
  <c r="E29" i="12"/>
  <c r="E30" i="12"/>
  <c r="E31" i="12"/>
  <c r="E32" i="12"/>
  <c r="E75" i="12"/>
  <c r="E76" i="12"/>
  <c r="E77" i="12"/>
  <c r="E84" i="12"/>
  <c r="E96" i="12"/>
  <c r="F29" i="12"/>
  <c r="F30" i="12"/>
  <c r="F31" i="12"/>
  <c r="F32" i="12"/>
  <c r="F75" i="12"/>
  <c r="F76" i="12"/>
  <c r="F77" i="12"/>
  <c r="F84" i="12"/>
  <c r="F96" i="12"/>
  <c r="C97" i="12"/>
  <c r="C98" i="12"/>
  <c r="C99" i="12"/>
  <c r="C100" i="12"/>
  <c r="C101" i="12"/>
  <c r="D97" i="12"/>
  <c r="D98" i="12"/>
  <c r="D99" i="12"/>
  <c r="D100" i="12"/>
  <c r="D101" i="12"/>
  <c r="E97" i="12"/>
  <c r="E98" i="12"/>
  <c r="E99" i="12"/>
  <c r="E100" i="12"/>
  <c r="E101" i="12"/>
  <c r="F97" i="12"/>
  <c r="F98" i="12"/>
  <c r="F99" i="12"/>
  <c r="F100" i="12"/>
  <c r="F101" i="12"/>
  <c r="C28" i="1"/>
  <c r="D28" i="1"/>
  <c r="E28" i="1"/>
  <c r="H4" i="12"/>
  <c r="I4" i="10"/>
  <c r="C9" i="10"/>
  <c r="D9" i="10"/>
  <c r="E9" i="10"/>
  <c r="F9" i="10"/>
  <c r="C10" i="10"/>
  <c r="D10" i="10"/>
  <c r="E10" i="10"/>
  <c r="F10" i="10"/>
  <c r="C11" i="10"/>
  <c r="D11" i="10"/>
  <c r="E11" i="10"/>
  <c r="F11" i="10"/>
  <c r="C12" i="10"/>
  <c r="D12" i="10"/>
  <c r="E12" i="10"/>
  <c r="F12" i="10"/>
  <c r="C13" i="10"/>
  <c r="D13" i="10"/>
  <c r="E13" i="10"/>
  <c r="F13" i="10"/>
  <c r="C14" i="10"/>
  <c r="D14" i="10"/>
  <c r="E14" i="10"/>
  <c r="F14" i="10"/>
  <c r="C15" i="10"/>
  <c r="D15" i="10"/>
  <c r="E15" i="10"/>
  <c r="F15" i="10"/>
  <c r="C16" i="10"/>
  <c r="D16" i="10"/>
  <c r="E16" i="10"/>
  <c r="F16" i="10"/>
  <c r="C17" i="10"/>
  <c r="D17" i="10"/>
  <c r="E17" i="10"/>
  <c r="F17" i="10"/>
  <c r="C18" i="10"/>
  <c r="D18" i="10"/>
  <c r="E18" i="10"/>
  <c r="F18" i="10"/>
  <c r="C19" i="10"/>
  <c r="D19" i="10"/>
  <c r="E19" i="10"/>
  <c r="F19" i="10"/>
  <c r="C517" i="10"/>
  <c r="D517" i="10"/>
  <c r="E517" i="10"/>
  <c r="F517" i="10"/>
  <c r="C518" i="10"/>
  <c r="D518" i="10"/>
  <c r="E518" i="10"/>
  <c r="F518" i="10"/>
  <c r="C519" i="10"/>
  <c r="D519" i="10"/>
  <c r="E519" i="10"/>
  <c r="F519" i="10"/>
  <c r="C520" i="10"/>
  <c r="D520" i="10"/>
  <c r="E520" i="10"/>
  <c r="F520" i="10"/>
  <c r="C521" i="10"/>
  <c r="D521" i="10"/>
  <c r="E521" i="10"/>
  <c r="F521" i="10"/>
  <c r="C522" i="10"/>
  <c r="D522" i="10"/>
  <c r="E522" i="10"/>
  <c r="F522" i="10"/>
  <c r="C523" i="10"/>
  <c r="D523" i="10"/>
  <c r="E523" i="10"/>
  <c r="F523" i="10"/>
  <c r="C524" i="10"/>
  <c r="D524" i="10"/>
  <c r="E524" i="10"/>
  <c r="F524" i="10"/>
  <c r="C525" i="10"/>
  <c r="D525" i="10"/>
  <c r="E525" i="10"/>
  <c r="F525" i="10"/>
  <c r="C526" i="10"/>
  <c r="D526" i="10"/>
  <c r="E526" i="10"/>
  <c r="F526" i="10"/>
  <c r="C527" i="10"/>
  <c r="D527" i="10"/>
  <c r="E527" i="10"/>
  <c r="F527" i="10"/>
  <c r="C528" i="10"/>
  <c r="D528" i="10"/>
  <c r="E528" i="10"/>
  <c r="F528" i="10"/>
  <c r="C529" i="10"/>
  <c r="D529" i="10"/>
  <c r="E529" i="10"/>
  <c r="F529" i="10"/>
  <c r="C530" i="10"/>
  <c r="D530" i="10"/>
  <c r="E530" i="10"/>
  <c r="F530" i="10"/>
  <c r="C531" i="10"/>
  <c r="D531" i="10"/>
  <c r="E531" i="10"/>
  <c r="F531" i="10"/>
  <c r="C532" i="10"/>
  <c r="D532" i="10"/>
  <c r="E532" i="10"/>
  <c r="F532" i="10"/>
  <c r="C533" i="10"/>
  <c r="D533" i="10"/>
  <c r="E533" i="10"/>
  <c r="F533" i="10"/>
  <c r="C534" i="10"/>
  <c r="D534" i="10"/>
  <c r="E534" i="10"/>
  <c r="F534" i="10"/>
  <c r="C535" i="10"/>
  <c r="D535" i="10"/>
  <c r="E535" i="10"/>
  <c r="F535" i="10"/>
  <c r="C536" i="10"/>
  <c r="D536" i="10"/>
  <c r="E536" i="10"/>
  <c r="F536" i="10"/>
  <c r="C537" i="10"/>
  <c r="D537" i="10"/>
  <c r="E537" i="10"/>
  <c r="F537" i="10"/>
  <c r="C538" i="10"/>
  <c r="D538" i="10"/>
  <c r="E538" i="10"/>
  <c r="F538" i="10"/>
  <c r="C539" i="10"/>
  <c r="D539" i="10"/>
  <c r="E539" i="10"/>
  <c r="F539" i="10"/>
  <c r="C540" i="10"/>
  <c r="D540" i="10"/>
  <c r="E540" i="10"/>
  <c r="F540" i="10"/>
  <c r="C541" i="10"/>
  <c r="D541" i="10"/>
  <c r="E541" i="10"/>
  <c r="F541" i="10"/>
  <c r="C542" i="10"/>
  <c r="D542" i="10"/>
  <c r="E542" i="10"/>
  <c r="F542" i="10"/>
  <c r="C543" i="10"/>
  <c r="D543" i="10"/>
  <c r="E543" i="10"/>
  <c r="F543" i="10"/>
  <c r="C544" i="10"/>
  <c r="D544" i="10"/>
  <c r="E544" i="10"/>
  <c r="F544" i="10"/>
  <c r="C545" i="10"/>
  <c r="D545" i="10"/>
  <c r="E545" i="10"/>
  <c r="F545" i="10"/>
  <c r="C546" i="10"/>
  <c r="D546" i="10"/>
  <c r="E546" i="10"/>
  <c r="F546" i="10"/>
  <c r="C547" i="10"/>
  <c r="D547" i="10"/>
  <c r="E547" i="10"/>
  <c r="F547" i="10"/>
  <c r="C548" i="10"/>
  <c r="D548" i="10"/>
  <c r="E548" i="10"/>
  <c r="F548" i="10"/>
  <c r="C549" i="10"/>
  <c r="D549" i="10"/>
  <c r="E549" i="10"/>
  <c r="F549" i="10"/>
  <c r="C550" i="10"/>
  <c r="D550" i="10"/>
  <c r="E550" i="10"/>
  <c r="F550" i="10"/>
  <c r="C551" i="10"/>
  <c r="D551" i="10"/>
  <c r="E551" i="10"/>
  <c r="F551" i="10"/>
  <c r="C552" i="10"/>
  <c r="D552" i="10"/>
  <c r="E552" i="10"/>
  <c r="F552" i="10"/>
  <c r="C553" i="10"/>
  <c r="D553" i="10"/>
  <c r="E553" i="10"/>
  <c r="F553" i="10"/>
  <c r="C554" i="10"/>
  <c r="D554" i="10"/>
  <c r="E554" i="10"/>
  <c r="F554" i="10"/>
  <c r="C555" i="10"/>
  <c r="D555" i="10"/>
  <c r="E555" i="10"/>
  <c r="F555" i="10"/>
  <c r="C556" i="10"/>
  <c r="D556" i="10"/>
  <c r="E556" i="10"/>
  <c r="F556" i="10"/>
  <c r="C557" i="10"/>
  <c r="D557" i="10"/>
  <c r="E557" i="10"/>
  <c r="F557" i="10"/>
  <c r="C558" i="10"/>
  <c r="D558" i="10"/>
  <c r="E558" i="10"/>
  <c r="F558" i="10"/>
  <c r="C559" i="10"/>
  <c r="D559" i="10"/>
  <c r="E559" i="10"/>
  <c r="F559" i="10"/>
  <c r="C560" i="10"/>
  <c r="D560" i="10"/>
  <c r="E560" i="10"/>
  <c r="F560" i="10"/>
  <c r="C561" i="10"/>
  <c r="D561" i="10"/>
  <c r="E561" i="10"/>
  <c r="F561" i="10"/>
  <c r="C562" i="10"/>
  <c r="D562" i="10"/>
  <c r="E562" i="10"/>
  <c r="F562" i="10"/>
  <c r="C563" i="10"/>
  <c r="D563" i="10"/>
  <c r="E563" i="10"/>
  <c r="F563" i="10"/>
  <c r="C564" i="10"/>
  <c r="D564" i="10"/>
  <c r="E564" i="10"/>
  <c r="F564" i="10"/>
  <c r="C565" i="10"/>
  <c r="D565" i="10"/>
  <c r="E565" i="10"/>
  <c r="F565" i="10"/>
  <c r="C566" i="10"/>
  <c r="D566" i="10"/>
  <c r="E566" i="10"/>
  <c r="F566" i="10"/>
  <c r="C567" i="10"/>
  <c r="D567" i="10"/>
  <c r="E567" i="10"/>
  <c r="F567" i="10"/>
  <c r="B567" i="10" s="1"/>
  <c r="C568" i="10"/>
  <c r="D568" i="10"/>
  <c r="E568" i="10"/>
  <c r="F568" i="10"/>
  <c r="C569" i="10"/>
  <c r="D569" i="10"/>
  <c r="E569" i="10"/>
  <c r="F569" i="10"/>
  <c r="C570" i="10"/>
  <c r="D570" i="10"/>
  <c r="E570" i="10"/>
  <c r="F570" i="10"/>
  <c r="C571" i="10"/>
  <c r="D571" i="10"/>
  <c r="E571" i="10"/>
  <c r="F571" i="10"/>
  <c r="C572" i="10"/>
  <c r="D572" i="10"/>
  <c r="E572" i="10"/>
  <c r="F572" i="10"/>
  <c r="C573" i="10"/>
  <c r="D573" i="10"/>
  <c r="E573" i="10"/>
  <c r="F573" i="10"/>
  <c r="B573" i="10" s="1"/>
  <c r="C574" i="10"/>
  <c r="D574" i="10"/>
  <c r="E574" i="10"/>
  <c r="F574" i="10"/>
  <c r="C575" i="10"/>
  <c r="D575" i="10"/>
  <c r="E575" i="10"/>
  <c r="F575" i="10"/>
  <c r="C576" i="10"/>
  <c r="D576" i="10"/>
  <c r="E576" i="10"/>
  <c r="F576" i="10"/>
  <c r="C577" i="10"/>
  <c r="D577" i="10"/>
  <c r="E577" i="10"/>
  <c r="F577" i="10"/>
  <c r="C578" i="10"/>
  <c r="D578" i="10"/>
  <c r="E578" i="10"/>
  <c r="F578" i="10"/>
  <c r="C579" i="10"/>
  <c r="D579" i="10"/>
  <c r="E579" i="10"/>
  <c r="F579" i="10"/>
  <c r="C580" i="10"/>
  <c r="D580" i="10"/>
  <c r="E580" i="10"/>
  <c r="F580" i="10"/>
  <c r="C581" i="10"/>
  <c r="D581" i="10"/>
  <c r="E581" i="10"/>
  <c r="F581" i="10"/>
  <c r="C582" i="10"/>
  <c r="D582" i="10"/>
  <c r="E582" i="10"/>
  <c r="F582" i="10"/>
  <c r="C583" i="10"/>
  <c r="D583" i="10"/>
  <c r="E583" i="10"/>
  <c r="F583" i="10"/>
  <c r="C584" i="10"/>
  <c r="D584" i="10"/>
  <c r="E584" i="10"/>
  <c r="F584" i="10"/>
  <c r="C585" i="10"/>
  <c r="D585" i="10"/>
  <c r="E585" i="10"/>
  <c r="F585" i="10"/>
  <c r="C586" i="10"/>
  <c r="D586" i="10"/>
  <c r="E586" i="10"/>
  <c r="F586" i="10"/>
  <c r="C587" i="10"/>
  <c r="D587" i="10"/>
  <c r="E587" i="10"/>
  <c r="F587" i="10"/>
  <c r="C588" i="10"/>
  <c r="D588" i="10"/>
  <c r="E588" i="10"/>
  <c r="F588" i="10"/>
  <c r="C589" i="10"/>
  <c r="D589" i="10"/>
  <c r="E589" i="10"/>
  <c r="F589" i="10"/>
  <c r="C590" i="10"/>
  <c r="D590" i="10"/>
  <c r="E590" i="10"/>
  <c r="F590" i="10"/>
  <c r="C591" i="10"/>
  <c r="D591" i="10"/>
  <c r="E591" i="10"/>
  <c r="F591" i="10"/>
  <c r="C592" i="10"/>
  <c r="D592" i="10"/>
  <c r="E592" i="10"/>
  <c r="F592" i="10"/>
  <c r="C593" i="10"/>
  <c r="D593" i="10"/>
  <c r="E593" i="10"/>
  <c r="F593" i="10"/>
  <c r="C594" i="10"/>
  <c r="D594" i="10"/>
  <c r="E594" i="10"/>
  <c r="F594" i="10"/>
  <c r="C595" i="10"/>
  <c r="D595" i="10"/>
  <c r="E595" i="10"/>
  <c r="F595" i="10"/>
  <c r="C596" i="10"/>
  <c r="D596" i="10"/>
  <c r="E596" i="10"/>
  <c r="F596" i="10"/>
  <c r="C597" i="10"/>
  <c r="B597" i="10" s="1"/>
  <c r="D597" i="10"/>
  <c r="E597" i="10"/>
  <c r="F597" i="10"/>
  <c r="C598" i="10"/>
  <c r="D598" i="10"/>
  <c r="E598" i="10"/>
  <c r="F598" i="10"/>
  <c r="C599" i="10"/>
  <c r="D599" i="10"/>
  <c r="E599" i="10"/>
  <c r="F599" i="10"/>
  <c r="C600" i="10"/>
  <c r="D600" i="10"/>
  <c r="E600" i="10"/>
  <c r="F600" i="10"/>
  <c r="C601" i="10"/>
  <c r="B601" i="10" s="1"/>
  <c r="D601" i="10"/>
  <c r="E601" i="10"/>
  <c r="F601" i="10"/>
  <c r="C602" i="10"/>
  <c r="D602" i="10"/>
  <c r="E602" i="10"/>
  <c r="B602" i="10" s="1"/>
  <c r="F602" i="10"/>
  <c r="C603" i="10"/>
  <c r="D603" i="10"/>
  <c r="E603" i="10"/>
  <c r="F603" i="10"/>
  <c r="C604" i="10"/>
  <c r="D604" i="10"/>
  <c r="E604" i="10"/>
  <c r="F604" i="10"/>
  <c r="C605" i="10"/>
  <c r="D605" i="10"/>
  <c r="E605" i="10"/>
  <c r="F605" i="10"/>
  <c r="C606" i="10"/>
  <c r="D606" i="10"/>
  <c r="E606" i="10"/>
  <c r="F606" i="10"/>
  <c r="C607" i="10"/>
  <c r="D607" i="10"/>
  <c r="E607" i="10"/>
  <c r="F607" i="10"/>
  <c r="C608" i="10"/>
  <c r="D608" i="10"/>
  <c r="E608" i="10"/>
  <c r="F608" i="10"/>
  <c r="B608" i="10" s="1"/>
  <c r="C609" i="10"/>
  <c r="B609" i="10" s="1"/>
  <c r="D609" i="10"/>
  <c r="E609" i="10"/>
  <c r="F609" i="10"/>
  <c r="C610" i="10"/>
  <c r="D610" i="10"/>
  <c r="E610" i="10"/>
  <c r="F610" i="10"/>
  <c r="C611" i="10"/>
  <c r="D611" i="10"/>
  <c r="E611" i="10"/>
  <c r="F611" i="10"/>
  <c r="C612" i="10"/>
  <c r="D612" i="10"/>
  <c r="E612" i="10"/>
  <c r="F612" i="10"/>
  <c r="C613" i="10"/>
  <c r="D613" i="10"/>
  <c r="E613" i="10"/>
  <c r="F613" i="10"/>
  <c r="C614" i="10"/>
  <c r="D614" i="10"/>
  <c r="E614" i="10"/>
  <c r="F614" i="10"/>
  <c r="C615" i="10"/>
  <c r="D615" i="10"/>
  <c r="E615" i="10"/>
  <c r="F615" i="10"/>
  <c r="C616" i="10"/>
  <c r="D616" i="10"/>
  <c r="E616" i="10"/>
  <c r="F616" i="10"/>
  <c r="C617" i="10"/>
  <c r="D617" i="10"/>
  <c r="E617" i="10"/>
  <c r="F617" i="10"/>
  <c r="C618" i="10"/>
  <c r="D618" i="10"/>
  <c r="E618" i="10"/>
  <c r="F618" i="10"/>
  <c r="C619" i="10"/>
  <c r="D619" i="10"/>
  <c r="E619" i="10"/>
  <c r="F619" i="10"/>
  <c r="C620" i="10"/>
  <c r="D620" i="10"/>
  <c r="E620" i="10"/>
  <c r="F620" i="10"/>
  <c r="C621" i="10"/>
  <c r="D621" i="10"/>
  <c r="E621" i="10"/>
  <c r="F621" i="10"/>
  <c r="C623" i="10"/>
  <c r="D623" i="10"/>
  <c r="E623" i="10"/>
  <c r="F623" i="10"/>
  <c r="C624" i="10"/>
  <c r="D624" i="10"/>
  <c r="E624" i="10"/>
  <c r="F624" i="10"/>
  <c r="C625" i="10"/>
  <c r="D625" i="10"/>
  <c r="E625" i="10"/>
  <c r="F625" i="10"/>
  <c r="C626" i="10"/>
  <c r="D626" i="10"/>
  <c r="E626" i="10"/>
  <c r="F626" i="10"/>
  <c r="C627" i="10"/>
  <c r="D627" i="10"/>
  <c r="E627" i="10"/>
  <c r="F627" i="10"/>
  <c r="C628" i="10"/>
  <c r="D628" i="10"/>
  <c r="E628" i="10"/>
  <c r="F628" i="10"/>
  <c r="C629" i="10"/>
  <c r="D629" i="10"/>
  <c r="E629" i="10"/>
  <c r="F629" i="10"/>
  <c r="C630" i="10"/>
  <c r="D630" i="10"/>
  <c r="E630" i="10"/>
  <c r="F630" i="10"/>
  <c r="C631" i="10"/>
  <c r="D631" i="10"/>
  <c r="E631" i="10"/>
  <c r="F631" i="10"/>
  <c r="C632" i="10"/>
  <c r="D632" i="10"/>
  <c r="E632" i="10"/>
  <c r="F632" i="10"/>
  <c r="C633" i="10"/>
  <c r="D633" i="10"/>
  <c r="E633" i="10"/>
  <c r="F633" i="10"/>
  <c r="C634" i="10"/>
  <c r="D634" i="10"/>
  <c r="E634" i="10"/>
  <c r="F634" i="10"/>
  <c r="C635" i="10"/>
  <c r="B635" i="10" s="1"/>
  <c r="D635" i="10"/>
  <c r="E635" i="10"/>
  <c r="F635" i="10"/>
  <c r="C636" i="10"/>
  <c r="D636" i="10"/>
  <c r="E636" i="10"/>
  <c r="F636" i="10"/>
  <c r="C637" i="10"/>
  <c r="D637" i="10"/>
  <c r="E637" i="10"/>
  <c r="F637" i="10"/>
  <c r="C638" i="10"/>
  <c r="D638" i="10"/>
  <c r="E638" i="10"/>
  <c r="F638" i="10"/>
  <c r="C639" i="10"/>
  <c r="B639" i="10" s="1"/>
  <c r="D639" i="10"/>
  <c r="E639" i="10"/>
  <c r="F639" i="10"/>
  <c r="C640" i="10"/>
  <c r="D640" i="10"/>
  <c r="E640" i="10"/>
  <c r="F640" i="10"/>
  <c r="C641" i="10"/>
  <c r="D641" i="10"/>
  <c r="E641" i="10"/>
  <c r="F641" i="10"/>
  <c r="C642" i="10"/>
  <c r="D642" i="10"/>
  <c r="E642" i="10"/>
  <c r="F642" i="10"/>
  <c r="C643" i="10"/>
  <c r="D643" i="10"/>
  <c r="E643" i="10"/>
  <c r="F643" i="10"/>
  <c r="C644" i="10"/>
  <c r="B644" i="10" s="1"/>
  <c r="D644" i="10"/>
  <c r="E644" i="10"/>
  <c r="F644" i="10"/>
  <c r="C645" i="10"/>
  <c r="D645" i="10"/>
  <c r="E645" i="10"/>
  <c r="F645" i="10"/>
  <c r="C646" i="10"/>
  <c r="D646" i="10"/>
  <c r="E646" i="10"/>
  <c r="F646" i="10"/>
  <c r="C647" i="10"/>
  <c r="D647" i="10"/>
  <c r="E647" i="10"/>
  <c r="F647" i="10"/>
  <c r="C648" i="10"/>
  <c r="D648" i="10"/>
  <c r="E648" i="10"/>
  <c r="F648" i="10"/>
  <c r="C649" i="10"/>
  <c r="D649" i="10"/>
  <c r="E649" i="10"/>
  <c r="F649" i="10"/>
  <c r="C650" i="10"/>
  <c r="D650" i="10"/>
  <c r="E650" i="10"/>
  <c r="F650" i="10"/>
  <c r="C651" i="10"/>
  <c r="D651" i="10"/>
  <c r="E651" i="10"/>
  <c r="F651" i="10"/>
  <c r="C652" i="10"/>
  <c r="D652" i="10"/>
  <c r="E652" i="10"/>
  <c r="F652" i="10"/>
  <c r="C653" i="10"/>
  <c r="D653" i="10"/>
  <c r="E653" i="10"/>
  <c r="F653" i="10"/>
  <c r="C654" i="10"/>
  <c r="D654" i="10"/>
  <c r="E654" i="10"/>
  <c r="F654" i="10"/>
  <c r="C655" i="10"/>
  <c r="D655" i="10"/>
  <c r="E655" i="10"/>
  <c r="F655" i="10"/>
  <c r="C656" i="10"/>
  <c r="D656" i="10"/>
  <c r="E656" i="10"/>
  <c r="F656" i="10"/>
  <c r="C657" i="10"/>
  <c r="D657" i="10"/>
  <c r="E657" i="10"/>
  <c r="F657" i="10"/>
  <c r="C658" i="10"/>
  <c r="B658" i="10" s="1"/>
  <c r="D658" i="10"/>
  <c r="E658" i="10"/>
  <c r="F658" i="10"/>
  <c r="C659" i="10"/>
  <c r="D659" i="10"/>
  <c r="E659" i="10"/>
  <c r="F659" i="10"/>
  <c r="C660" i="10"/>
  <c r="D660" i="10"/>
  <c r="E660" i="10"/>
  <c r="F660" i="10"/>
  <c r="C661" i="10"/>
  <c r="D661" i="10"/>
  <c r="E661" i="10"/>
  <c r="F661" i="10"/>
  <c r="C662" i="10"/>
  <c r="D662" i="10"/>
  <c r="E662" i="10"/>
  <c r="F662" i="10"/>
  <c r="C663" i="10"/>
  <c r="D663" i="10"/>
  <c r="E663" i="10"/>
  <c r="F663" i="10"/>
  <c r="C664" i="10"/>
  <c r="D664" i="10"/>
  <c r="E664" i="10"/>
  <c r="F664" i="10"/>
  <c r="C665" i="10"/>
  <c r="D665" i="10"/>
  <c r="E665" i="10"/>
  <c r="F665" i="10"/>
  <c r="C666" i="10"/>
  <c r="D666" i="10"/>
  <c r="E666" i="10"/>
  <c r="F666" i="10"/>
  <c r="C667" i="10"/>
  <c r="D667" i="10"/>
  <c r="E667" i="10"/>
  <c r="F667" i="10"/>
  <c r="C668" i="10"/>
  <c r="D668" i="10"/>
  <c r="E668" i="10"/>
  <c r="F668" i="10"/>
  <c r="C669" i="10"/>
  <c r="D669" i="10"/>
  <c r="E669" i="10"/>
  <c r="F669" i="10"/>
  <c r="C670" i="10"/>
  <c r="D670" i="10"/>
  <c r="E670" i="10"/>
  <c r="F670" i="10"/>
  <c r="C671" i="10"/>
  <c r="B671" i="10" s="1"/>
  <c r="D671" i="10"/>
  <c r="E671" i="10"/>
  <c r="F671" i="10"/>
  <c r="C672" i="10"/>
  <c r="D672" i="10"/>
  <c r="E672" i="10"/>
  <c r="F672" i="10"/>
  <c r="C673" i="10"/>
  <c r="D673" i="10"/>
  <c r="E673" i="10"/>
  <c r="F673" i="10"/>
  <c r="C674" i="10"/>
  <c r="D674" i="10"/>
  <c r="E674" i="10"/>
  <c r="F674" i="10"/>
  <c r="C675" i="10"/>
  <c r="D675" i="10"/>
  <c r="E675" i="10"/>
  <c r="F675" i="10"/>
  <c r="C676" i="10"/>
  <c r="D676" i="10"/>
  <c r="E676" i="10"/>
  <c r="F676" i="10"/>
  <c r="C677" i="10"/>
  <c r="D677" i="10"/>
  <c r="E677" i="10"/>
  <c r="F677" i="10"/>
  <c r="C678" i="10"/>
  <c r="D678" i="10"/>
  <c r="E678" i="10"/>
  <c r="F678" i="10"/>
  <c r="C679" i="10"/>
  <c r="D679" i="10"/>
  <c r="E679" i="10"/>
  <c r="F679" i="10"/>
  <c r="C680" i="10"/>
  <c r="D680" i="10"/>
  <c r="E680" i="10"/>
  <c r="F680" i="10"/>
  <c r="C681" i="10"/>
  <c r="B681" i="10" s="1"/>
  <c r="D681" i="10"/>
  <c r="E681" i="10"/>
  <c r="F681" i="10"/>
  <c r="C682" i="10"/>
  <c r="D682" i="10"/>
  <c r="E682" i="10"/>
  <c r="F682" i="10"/>
  <c r="C683" i="10"/>
  <c r="D683" i="10"/>
  <c r="E683" i="10"/>
  <c r="F683" i="10"/>
  <c r="C684" i="10"/>
  <c r="D684" i="10"/>
  <c r="E684" i="10"/>
  <c r="F684" i="10"/>
  <c r="C685" i="10"/>
  <c r="D685" i="10"/>
  <c r="E685" i="10"/>
  <c r="F685" i="10"/>
  <c r="C686" i="10"/>
  <c r="D686" i="10"/>
  <c r="E686" i="10"/>
  <c r="F686" i="10"/>
  <c r="C687" i="10"/>
  <c r="D687" i="10"/>
  <c r="E687" i="10"/>
  <c r="F687" i="10"/>
  <c r="C688" i="10"/>
  <c r="D688" i="10"/>
  <c r="E688" i="10"/>
  <c r="F688" i="10"/>
  <c r="C689" i="10"/>
  <c r="D689" i="10"/>
  <c r="E689" i="10"/>
  <c r="F689" i="10"/>
  <c r="C690" i="10"/>
  <c r="D690" i="10"/>
  <c r="E690" i="10"/>
  <c r="F690" i="10"/>
  <c r="C691" i="10"/>
  <c r="D691" i="10"/>
  <c r="E691" i="10"/>
  <c r="F691" i="10"/>
  <c r="C692" i="10"/>
  <c r="D692" i="10"/>
  <c r="E692" i="10"/>
  <c r="F692" i="10"/>
  <c r="C693" i="10"/>
  <c r="D693" i="10"/>
  <c r="E693" i="10"/>
  <c r="F693" i="10"/>
  <c r="C694" i="10"/>
  <c r="B694" i="10" s="1"/>
  <c r="D694" i="10"/>
  <c r="E694" i="10"/>
  <c r="F694" i="10"/>
  <c r="C695" i="10"/>
  <c r="D695" i="10"/>
  <c r="E695" i="10"/>
  <c r="F695" i="10"/>
  <c r="C696" i="10"/>
  <c r="D696" i="10"/>
  <c r="E696" i="10"/>
  <c r="F696" i="10"/>
  <c r="C697" i="10"/>
  <c r="B697" i="10" s="1"/>
  <c r="D697" i="10"/>
  <c r="E697" i="10"/>
  <c r="F697" i="10"/>
  <c r="C698" i="10"/>
  <c r="D698" i="10"/>
  <c r="E698" i="10"/>
  <c r="F698" i="10"/>
  <c r="C699" i="10"/>
  <c r="D699" i="10"/>
  <c r="E699" i="10"/>
  <c r="F699" i="10"/>
  <c r="C701" i="10"/>
  <c r="D701" i="10"/>
  <c r="E701" i="10"/>
  <c r="F701" i="10"/>
  <c r="C702" i="10"/>
  <c r="D702" i="10"/>
  <c r="E702" i="10"/>
  <c r="F702" i="10"/>
  <c r="C703" i="10"/>
  <c r="D703" i="10"/>
  <c r="E703" i="10"/>
  <c r="F703" i="10"/>
  <c r="C704" i="10"/>
  <c r="D704" i="10"/>
  <c r="E704" i="10"/>
  <c r="F704" i="10"/>
  <c r="C705" i="10"/>
  <c r="D705" i="10"/>
  <c r="E705" i="10"/>
  <c r="F705" i="10"/>
  <c r="C706" i="10"/>
  <c r="D706" i="10"/>
  <c r="E706" i="10"/>
  <c r="F706" i="10"/>
  <c r="C707" i="10"/>
  <c r="D707" i="10"/>
  <c r="E707" i="10"/>
  <c r="F707" i="10"/>
  <c r="C708" i="10"/>
  <c r="D708" i="10"/>
  <c r="E708" i="10"/>
  <c r="F708" i="10"/>
  <c r="C709" i="10"/>
  <c r="D709" i="10"/>
  <c r="E709" i="10"/>
  <c r="F709" i="10"/>
  <c r="C710" i="10"/>
  <c r="B710" i="10" s="1"/>
  <c r="D710" i="10"/>
  <c r="E710" i="10"/>
  <c r="F710" i="10"/>
  <c r="B614" i="10"/>
  <c r="B577" i="10"/>
  <c r="B574" i="10"/>
  <c r="B621" i="10"/>
  <c r="B628" i="10"/>
  <c r="B627" i="10"/>
  <c r="B623" i="10"/>
  <c r="B626" i="10"/>
  <c r="B625" i="10"/>
  <c r="B620" i="10"/>
  <c r="B619" i="10"/>
  <c r="B618" i="10"/>
  <c r="B617" i="10"/>
  <c r="B616" i="10"/>
  <c r="B593" i="10"/>
  <c r="B587" i="10"/>
  <c r="B580" i="10"/>
  <c r="B581" i="10"/>
  <c r="B568" i="10"/>
  <c r="B546" i="10"/>
  <c r="B551" i="10"/>
  <c r="B549" i="10"/>
  <c r="B543" i="10"/>
  <c r="B600" i="10"/>
  <c r="B598" i="10"/>
  <c r="B596" i="10"/>
  <c r="B571" i="10"/>
  <c r="B570" i="10"/>
  <c r="B594" i="10"/>
  <c r="B590" i="10"/>
  <c r="B584" i="10"/>
  <c r="B583" i="10"/>
  <c r="B559" i="10"/>
  <c r="B556" i="10"/>
  <c r="B585" i="10"/>
  <c r="B554" i="10"/>
  <c r="B547" i="10"/>
  <c r="B544" i="10"/>
  <c r="B591" i="10"/>
  <c r="B579" i="10"/>
  <c r="B588" i="10"/>
  <c r="B576" i="10"/>
  <c r="B562" i="10"/>
  <c r="B558" i="10"/>
  <c r="B651" i="10"/>
  <c r="B647" i="10"/>
  <c r="B688" i="10"/>
  <c r="B679" i="10"/>
  <c r="B706" i="10"/>
  <c r="B705" i="10"/>
  <c r="B703" i="10"/>
  <c r="B687" i="10"/>
  <c r="B683" i="10"/>
  <c r="B642" i="10"/>
  <c r="B630" i="10"/>
  <c r="B707" i="10"/>
  <c r="B693" i="10"/>
  <c r="B690" i="10"/>
  <c r="B682" i="10"/>
  <c r="B659" i="10"/>
  <c r="B654" i="10"/>
  <c r="B699" i="10"/>
  <c r="B677" i="10"/>
  <c r="B675" i="10"/>
  <c r="B673" i="10"/>
  <c r="B670" i="10"/>
  <c r="B669" i="10"/>
  <c r="B668" i="10"/>
  <c r="B708" i="10"/>
  <c r="B701" i="10"/>
  <c r="B695" i="10"/>
  <c r="B689" i="10"/>
  <c r="B678" i="10"/>
  <c r="B661" i="10"/>
  <c r="B660" i="10"/>
  <c r="B655" i="10"/>
  <c r="B653" i="10"/>
  <c r="B643" i="10"/>
  <c r="B636" i="10"/>
  <c r="B631" i="10"/>
  <c r="B685" i="10"/>
  <c r="B680" i="10"/>
  <c r="B672" i="10"/>
  <c r="B662" i="10"/>
  <c r="B656" i="10"/>
  <c r="B649" i="10"/>
  <c r="B648" i="10"/>
  <c r="B646" i="10"/>
  <c r="B632" i="10"/>
  <c r="B709" i="10"/>
  <c r="B696" i="10"/>
  <c r="B704" i="10"/>
  <c r="B692" i="10"/>
  <c r="B686" i="10"/>
  <c r="B674" i="10"/>
  <c r="B663" i="10"/>
  <c r="B657" i="10"/>
  <c r="B650" i="10"/>
  <c r="B641" i="10"/>
  <c r="B640" i="10"/>
  <c r="B638" i="10"/>
  <c r="B634" i="10"/>
  <c r="B633" i="10"/>
  <c r="B667" i="10"/>
  <c r="B666" i="10"/>
  <c r="B665" i="10"/>
  <c r="B664" i="10"/>
  <c r="B652" i="10"/>
  <c r="B637" i="10"/>
  <c r="B613" i="10"/>
  <c r="B607" i="10"/>
  <c r="B528" i="10"/>
  <c r="B537" i="10"/>
  <c r="B533" i="10"/>
  <c r="B16" i="10"/>
  <c r="B541" i="10"/>
  <c r="B527" i="10"/>
  <c r="B563" i="10"/>
  <c r="B550" i="10"/>
  <c r="B540" i="10"/>
  <c r="B530" i="10"/>
  <c r="B555" i="10"/>
  <c r="B524" i="10"/>
  <c r="B522" i="10"/>
  <c r="B19" i="10"/>
  <c r="B15" i="10"/>
  <c r="B525" i="10"/>
  <c r="B517" i="10"/>
  <c r="B14" i="10"/>
  <c r="B538" i="10"/>
  <c r="B534" i="10"/>
  <c r="B531" i="10"/>
  <c r="B521" i="10"/>
  <c r="C251" i="12"/>
  <c r="D251" i="12"/>
  <c r="E251" i="12"/>
  <c r="F251" i="12"/>
  <c r="C249" i="12"/>
  <c r="D249" i="12"/>
  <c r="E249" i="12"/>
  <c r="F249" i="12"/>
  <c r="C248" i="12"/>
  <c r="D248" i="12"/>
  <c r="E248" i="12"/>
  <c r="F248" i="12"/>
  <c r="C237" i="12"/>
  <c r="D237" i="12"/>
  <c r="E237" i="12"/>
  <c r="F237" i="12"/>
  <c r="C134" i="1"/>
  <c r="D134" i="1"/>
  <c r="E134" i="1"/>
  <c r="B134" i="1"/>
  <c r="D37" i="40"/>
  <c r="C37" i="40"/>
  <c r="E20" i="40"/>
  <c r="B37" i="40"/>
  <c r="F34" i="40"/>
  <c r="F35" i="40"/>
  <c r="E34" i="40"/>
  <c r="E35" i="40"/>
  <c r="F20" i="40"/>
  <c r="F33" i="40"/>
  <c r="F23" i="40"/>
  <c r="F31" i="40"/>
  <c r="E27" i="40"/>
  <c r="F27" i="40"/>
  <c r="F19" i="40"/>
  <c r="F30" i="40"/>
  <c r="F26" i="40"/>
  <c r="F22" i="40"/>
  <c r="E30" i="40"/>
  <c r="E26" i="40"/>
  <c r="F36" i="40"/>
  <c r="F29" i="40"/>
  <c r="F25" i="40"/>
  <c r="F21" i="40"/>
  <c r="E25" i="40"/>
  <c r="E21" i="40"/>
  <c r="F32" i="40"/>
  <c r="F28" i="40"/>
  <c r="F24" i="40"/>
  <c r="E32" i="40"/>
  <c r="F37" i="40"/>
  <c r="B472" i="12"/>
  <c r="C472" i="12"/>
  <c r="D472" i="12"/>
  <c r="E472" i="12"/>
  <c r="F472" i="12"/>
  <c r="B471" i="12"/>
  <c r="C471" i="12"/>
  <c r="D471" i="12"/>
  <c r="E471" i="12"/>
  <c r="F471" i="12"/>
  <c r="C470" i="12"/>
  <c r="D470" i="12"/>
  <c r="E470" i="12"/>
  <c r="F470" i="12"/>
  <c r="B470" i="12"/>
  <c r="C149" i="14"/>
  <c r="D149" i="14"/>
  <c r="E149" i="14"/>
  <c r="F149" i="14"/>
  <c r="B149" i="14"/>
  <c r="C215" i="12"/>
  <c r="D215" i="12"/>
  <c r="E215" i="12"/>
  <c r="F215" i="12"/>
  <c r="C214" i="12"/>
  <c r="D214" i="12"/>
  <c r="E214" i="12"/>
  <c r="F214" i="12"/>
  <c r="C213" i="12"/>
  <c r="D213" i="12"/>
  <c r="E213" i="12"/>
  <c r="F213" i="12"/>
  <c r="C61" i="14"/>
  <c r="C62" i="14"/>
  <c r="C63" i="14"/>
  <c r="C64" i="14"/>
  <c r="C65" i="14"/>
  <c r="D61" i="14"/>
  <c r="D62" i="14"/>
  <c r="D63" i="14"/>
  <c r="D64" i="14"/>
  <c r="D65" i="14"/>
  <c r="E61" i="14"/>
  <c r="E62" i="14"/>
  <c r="E63" i="14"/>
  <c r="E64" i="14"/>
  <c r="E65" i="14"/>
  <c r="F61" i="14"/>
  <c r="F62" i="14"/>
  <c r="F63" i="14"/>
  <c r="F64" i="14"/>
  <c r="B64" i="14"/>
  <c r="F65" i="14"/>
  <c r="C232" i="12"/>
  <c r="D232" i="12"/>
  <c r="E232" i="12"/>
  <c r="F232" i="12"/>
  <c r="B63" i="14"/>
  <c r="B65" i="14"/>
  <c r="B61" i="14"/>
  <c r="B62" i="14"/>
  <c r="C58" i="14"/>
  <c r="C59" i="14"/>
  <c r="C60" i="14"/>
  <c r="D58" i="14"/>
  <c r="B58" i="14"/>
  <c r="D59" i="14"/>
  <c r="D60" i="14"/>
  <c r="E58" i="14"/>
  <c r="E59" i="14"/>
  <c r="E60" i="14"/>
  <c r="F58" i="14"/>
  <c r="F59" i="14"/>
  <c r="F60" i="14"/>
  <c r="B60" i="14"/>
  <c r="B59" i="14"/>
  <c r="C57" i="14"/>
  <c r="D57" i="14"/>
  <c r="E57" i="14"/>
  <c r="F57" i="14"/>
  <c r="C133" i="1"/>
  <c r="D133" i="1"/>
  <c r="E133" i="1"/>
  <c r="B133" i="1"/>
  <c r="B57" i="14"/>
  <c r="C45" i="14"/>
  <c r="C46" i="14"/>
  <c r="C47" i="14"/>
  <c r="C48" i="14"/>
  <c r="C49" i="14"/>
  <c r="C50" i="14"/>
  <c r="C51" i="14"/>
  <c r="C52" i="14"/>
  <c r="C53" i="14"/>
  <c r="C54" i="14"/>
  <c r="C55" i="14"/>
  <c r="C56" i="14"/>
  <c r="D45" i="14"/>
  <c r="D46" i="14"/>
  <c r="D47" i="14"/>
  <c r="D48" i="14"/>
  <c r="D49" i="14"/>
  <c r="D50" i="14"/>
  <c r="D51" i="14"/>
  <c r="D52" i="14"/>
  <c r="D53" i="14"/>
  <c r="D54" i="14"/>
  <c r="D55" i="14"/>
  <c r="D56" i="14"/>
  <c r="E45" i="14"/>
  <c r="E46" i="14"/>
  <c r="E47" i="14"/>
  <c r="E48" i="14"/>
  <c r="E49" i="14"/>
  <c r="E50" i="14"/>
  <c r="E51" i="14"/>
  <c r="E52" i="14"/>
  <c r="E53" i="14"/>
  <c r="E54" i="14"/>
  <c r="E55" i="14"/>
  <c r="E56" i="14"/>
  <c r="F45" i="14"/>
  <c r="F46" i="14"/>
  <c r="F47" i="14"/>
  <c r="F48" i="14"/>
  <c r="F49" i="14"/>
  <c r="F50" i="14"/>
  <c r="F51" i="14"/>
  <c r="F52" i="14"/>
  <c r="F53" i="14"/>
  <c r="F54" i="14"/>
  <c r="F55" i="14"/>
  <c r="F56" i="14"/>
  <c r="C225" i="12"/>
  <c r="D225" i="12"/>
  <c r="E225" i="12"/>
  <c r="F225" i="12"/>
  <c r="C224" i="12"/>
  <c r="D224" i="12"/>
  <c r="E224" i="12"/>
  <c r="F224" i="12"/>
  <c r="C223" i="12"/>
  <c r="D223" i="12"/>
  <c r="E223" i="12"/>
  <c r="F223" i="12"/>
  <c r="B54" i="14"/>
  <c r="B53" i="14"/>
  <c r="B49" i="14"/>
  <c r="B45" i="14"/>
  <c r="B46" i="14"/>
  <c r="B56" i="14"/>
  <c r="B52" i="14"/>
  <c r="B48" i="14"/>
  <c r="B50" i="14"/>
  <c r="B55" i="14"/>
  <c r="B51" i="14"/>
  <c r="B47" i="14"/>
  <c r="C124" i="1"/>
  <c r="B124" i="1"/>
  <c r="D124" i="1"/>
  <c r="E124" i="1"/>
  <c r="C123" i="1"/>
  <c r="D123" i="1"/>
  <c r="E123" i="1"/>
  <c r="B123" i="1"/>
  <c r="C119" i="1"/>
  <c r="D119" i="1"/>
  <c r="E119" i="1"/>
  <c r="B119" i="1"/>
  <c r="C231" i="12"/>
  <c r="D231" i="12"/>
  <c r="E231" i="12"/>
  <c r="F231" i="12"/>
  <c r="C229" i="12"/>
  <c r="D229" i="12"/>
  <c r="E229" i="12"/>
  <c r="F229" i="12"/>
  <c r="C41" i="14"/>
  <c r="C42" i="14"/>
  <c r="C43" i="14"/>
  <c r="C44" i="14"/>
  <c r="D41" i="14"/>
  <c r="D42" i="14"/>
  <c r="D43" i="14"/>
  <c r="D44" i="14"/>
  <c r="E41" i="14"/>
  <c r="E42" i="14"/>
  <c r="E43" i="14"/>
  <c r="E44" i="14"/>
  <c r="F41" i="14"/>
  <c r="F42" i="14"/>
  <c r="F43" i="14"/>
  <c r="F44" i="14"/>
  <c r="C212" i="12"/>
  <c r="D212" i="12"/>
  <c r="E212" i="12"/>
  <c r="F212" i="12"/>
  <c r="C211" i="12"/>
  <c r="D211" i="12"/>
  <c r="E211" i="12"/>
  <c r="F211" i="12"/>
  <c r="C210" i="12"/>
  <c r="D210" i="12"/>
  <c r="E210" i="12"/>
  <c r="F210" i="12"/>
  <c r="B42" i="14"/>
  <c r="B44" i="14"/>
  <c r="B43" i="14"/>
  <c r="C118" i="1"/>
  <c r="B118" i="1"/>
  <c r="D118" i="1"/>
  <c r="E118" i="1"/>
  <c r="C117" i="1"/>
  <c r="B117" i="1"/>
  <c r="D117" i="1"/>
  <c r="E117" i="1"/>
  <c r="C116" i="1"/>
  <c r="D116" i="1"/>
  <c r="E116" i="1"/>
  <c r="B116" i="1"/>
  <c r="C38" i="14"/>
  <c r="C39" i="14"/>
  <c r="C40" i="14"/>
  <c r="D38" i="14"/>
  <c r="D39" i="14"/>
  <c r="D40" i="14"/>
  <c r="E38" i="14"/>
  <c r="E39" i="14"/>
  <c r="E40" i="14"/>
  <c r="F38" i="14"/>
  <c r="F39" i="14"/>
  <c r="F40" i="14"/>
  <c r="B38" i="14"/>
  <c r="B40" i="14"/>
  <c r="C25" i="14"/>
  <c r="C26" i="14"/>
  <c r="C27" i="14"/>
  <c r="C28" i="14"/>
  <c r="C29" i="14"/>
  <c r="C30" i="14"/>
  <c r="C31" i="14"/>
  <c r="C32" i="14"/>
  <c r="C33" i="14"/>
  <c r="C34" i="14"/>
  <c r="C35" i="14"/>
  <c r="C36" i="14"/>
  <c r="C37" i="14"/>
  <c r="D25" i="14"/>
  <c r="D26" i="14"/>
  <c r="D27" i="14"/>
  <c r="D28" i="14"/>
  <c r="D29" i="14"/>
  <c r="D30" i="14"/>
  <c r="D31" i="14"/>
  <c r="D32" i="14"/>
  <c r="D33" i="14"/>
  <c r="D34" i="14"/>
  <c r="D35" i="14"/>
  <c r="D36" i="14"/>
  <c r="D37" i="14"/>
  <c r="E25" i="14"/>
  <c r="E26" i="14"/>
  <c r="E27" i="14"/>
  <c r="E28" i="14"/>
  <c r="E29" i="14"/>
  <c r="E30" i="14"/>
  <c r="E31" i="14"/>
  <c r="E32" i="14"/>
  <c r="E33" i="14"/>
  <c r="E34" i="14"/>
  <c r="E35" i="14"/>
  <c r="E36" i="14"/>
  <c r="E37" i="14"/>
  <c r="F25" i="14"/>
  <c r="F26" i="14"/>
  <c r="F27" i="14"/>
  <c r="F28" i="14"/>
  <c r="F29" i="14"/>
  <c r="F30" i="14"/>
  <c r="F31" i="14"/>
  <c r="F32" i="14"/>
  <c r="F33" i="14"/>
  <c r="F34" i="14"/>
  <c r="F35" i="14"/>
  <c r="F36" i="14"/>
  <c r="F37" i="14"/>
  <c r="C21" i="14"/>
  <c r="D21" i="14"/>
  <c r="E21" i="14"/>
  <c r="F21" i="14"/>
  <c r="C22" i="14"/>
  <c r="D22" i="14"/>
  <c r="E22" i="14"/>
  <c r="F22" i="14"/>
  <c r="C23" i="14"/>
  <c r="D23" i="14"/>
  <c r="E23" i="14"/>
  <c r="F23" i="14"/>
  <c r="B473" i="12"/>
  <c r="C473" i="12"/>
  <c r="D473" i="12"/>
  <c r="E473" i="12"/>
  <c r="F473" i="12"/>
  <c r="B22" i="14"/>
  <c r="B36" i="14"/>
  <c r="B32" i="14"/>
  <c r="B28" i="14"/>
  <c r="B23" i="14"/>
  <c r="B35" i="14"/>
  <c r="B27" i="14"/>
  <c r="B34" i="14"/>
  <c r="B30" i="14"/>
  <c r="B26" i="14"/>
  <c r="B21" i="14"/>
  <c r="B37" i="14"/>
  <c r="B33" i="14"/>
  <c r="B29" i="14"/>
  <c r="B25" i="14"/>
  <c r="C115" i="1"/>
  <c r="B115" i="1"/>
  <c r="D115" i="1"/>
  <c r="E115" i="1"/>
  <c r="B377" i="12"/>
  <c r="C377" i="12"/>
  <c r="D377" i="12"/>
  <c r="E377" i="12"/>
  <c r="F377" i="12"/>
  <c r="C373" i="12"/>
  <c r="D373" i="12"/>
  <c r="E373" i="12"/>
  <c r="F373" i="12"/>
  <c r="C68" i="1"/>
  <c r="D68" i="1"/>
  <c r="E68" i="1"/>
  <c r="C236" i="12"/>
  <c r="D236" i="12"/>
  <c r="E236" i="12"/>
  <c r="F236" i="12"/>
  <c r="B68" i="1"/>
  <c r="B373" i="12"/>
  <c r="B531" i="12"/>
  <c r="B533" i="12"/>
  <c r="B532" i="12"/>
  <c r="C9" i="12"/>
  <c r="C103" i="12"/>
  <c r="C216" i="12"/>
  <c r="C218" i="12"/>
  <c r="C217" i="12"/>
  <c r="C219" i="12"/>
  <c r="C220" i="12"/>
  <c r="C221" i="12"/>
  <c r="C222" i="12"/>
  <c r="C227" i="12"/>
  <c r="C228" i="12"/>
  <c r="C230" i="12"/>
  <c r="C233" i="12"/>
  <c r="C234" i="12"/>
  <c r="C235" i="12"/>
  <c r="C252" i="12"/>
  <c r="C474" i="12"/>
  <c r="C530" i="12"/>
  <c r="C531" i="12"/>
  <c r="C533" i="12"/>
  <c r="C532" i="12"/>
  <c r="C534" i="12"/>
  <c r="D9" i="12"/>
  <c r="D103" i="12"/>
  <c r="D216" i="12"/>
  <c r="D218" i="12"/>
  <c r="D217" i="12"/>
  <c r="D219" i="12"/>
  <c r="D220" i="12"/>
  <c r="D221" i="12"/>
  <c r="D222" i="12"/>
  <c r="D227" i="12"/>
  <c r="D228" i="12"/>
  <c r="D230" i="12"/>
  <c r="D233" i="12"/>
  <c r="D234" i="12"/>
  <c r="D235" i="12"/>
  <c r="D252" i="12"/>
  <c r="D474" i="12"/>
  <c r="D530" i="12"/>
  <c r="D531" i="12"/>
  <c r="D533" i="12"/>
  <c r="D532" i="12"/>
  <c r="D534" i="12"/>
  <c r="E9" i="12"/>
  <c r="E103" i="12"/>
  <c r="E216" i="12"/>
  <c r="E218" i="12"/>
  <c r="E217" i="12"/>
  <c r="E219" i="12"/>
  <c r="E220" i="12"/>
  <c r="E221" i="12"/>
  <c r="E222" i="12"/>
  <c r="E227" i="12"/>
  <c r="E228" i="12"/>
  <c r="E230" i="12"/>
  <c r="E233" i="12"/>
  <c r="E234" i="12"/>
  <c r="E235" i="12"/>
  <c r="E252" i="12"/>
  <c r="E474" i="12"/>
  <c r="E530" i="12"/>
  <c r="E531" i="12"/>
  <c r="E533" i="12"/>
  <c r="E532" i="12"/>
  <c r="E534" i="12"/>
  <c r="F9" i="12"/>
  <c r="F103" i="12"/>
  <c r="F216" i="12"/>
  <c r="F218" i="12"/>
  <c r="F217" i="12"/>
  <c r="F219" i="12"/>
  <c r="F220" i="12"/>
  <c r="F221" i="12"/>
  <c r="F222" i="12"/>
  <c r="F227" i="12"/>
  <c r="F228" i="12"/>
  <c r="F230" i="12"/>
  <c r="F233" i="12"/>
  <c r="F234" i="12"/>
  <c r="F235" i="12"/>
  <c r="F252" i="12"/>
  <c r="F474" i="12"/>
  <c r="F530" i="12"/>
  <c r="F531" i="12"/>
  <c r="F533" i="12"/>
  <c r="F532" i="12"/>
  <c r="F534" i="12"/>
  <c r="Q3" i="1"/>
  <c r="C9" i="1"/>
  <c r="D9" i="1"/>
  <c r="E9" i="1"/>
  <c r="C60" i="1"/>
  <c r="C62" i="1"/>
  <c r="C63" i="1"/>
  <c r="C64" i="1"/>
  <c r="C65" i="1"/>
  <c r="B65" i="1"/>
  <c r="C66" i="1"/>
  <c r="C67" i="1"/>
  <c r="C69" i="1"/>
  <c r="C71" i="1"/>
  <c r="C72" i="1"/>
  <c r="C70" i="1"/>
  <c r="C83" i="1"/>
  <c r="C84" i="1"/>
  <c r="C85" i="1"/>
  <c r="C86" i="1"/>
  <c r="B86" i="1"/>
  <c r="C87" i="1"/>
  <c r="C101" i="1"/>
  <c r="C102" i="1"/>
  <c r="D60" i="1"/>
  <c r="D62" i="1"/>
  <c r="D63" i="1"/>
  <c r="D64" i="1"/>
  <c r="D65" i="1"/>
  <c r="D66" i="1"/>
  <c r="D67" i="1"/>
  <c r="D69" i="1"/>
  <c r="D71" i="1"/>
  <c r="D72" i="1"/>
  <c r="D70" i="1"/>
  <c r="D83" i="1"/>
  <c r="D84" i="1"/>
  <c r="D85" i="1"/>
  <c r="D86" i="1"/>
  <c r="D87" i="1"/>
  <c r="D101" i="1"/>
  <c r="D102" i="1"/>
  <c r="E60" i="1"/>
  <c r="E62" i="1"/>
  <c r="E63" i="1"/>
  <c r="E64" i="1"/>
  <c r="E65" i="1"/>
  <c r="E66" i="1"/>
  <c r="E67" i="1"/>
  <c r="E69" i="1"/>
  <c r="E71" i="1"/>
  <c r="E72" i="1"/>
  <c r="E70" i="1"/>
  <c r="E83" i="1"/>
  <c r="E84" i="1"/>
  <c r="E85" i="1"/>
  <c r="E86" i="1"/>
  <c r="E87" i="1"/>
  <c r="E101" i="1"/>
  <c r="E102" i="1"/>
  <c r="B67" i="1"/>
  <c r="B102" i="1"/>
  <c r="B85" i="1"/>
  <c r="B72" i="1"/>
  <c r="B87" i="1"/>
  <c r="B101" i="1"/>
  <c r="B530" i="12"/>
  <c r="B63" i="1"/>
  <c r="B62" i="1"/>
  <c r="B84" i="1"/>
  <c r="B534" i="12"/>
  <c r="B474" i="12"/>
  <c r="B83" i="1"/>
  <c r="B70" i="1"/>
  <c r="B71" i="1"/>
  <c r="B69" i="1"/>
  <c r="B66" i="1"/>
  <c r="B64" i="1"/>
  <c r="B60" i="1"/>
  <c r="Z3" i="12"/>
  <c r="C14" i="1"/>
  <c r="D14" i="1"/>
  <c r="E14" i="1"/>
  <c r="E10" i="14"/>
  <c r="E11" i="14"/>
  <c r="E12" i="14"/>
  <c r="E13" i="14"/>
  <c r="E14" i="14"/>
  <c r="E15" i="14"/>
  <c r="E16" i="14"/>
  <c r="E17" i="14"/>
  <c r="E18" i="14"/>
  <c r="E19" i="14"/>
  <c r="E20" i="14"/>
  <c r="E24" i="14"/>
  <c r="D10" i="14"/>
  <c r="D11" i="14"/>
  <c r="D12" i="14"/>
  <c r="D13" i="14"/>
  <c r="B13" i="14" s="1"/>
  <c r="D14" i="14"/>
  <c r="D15" i="14"/>
  <c r="D16" i="14"/>
  <c r="D17" i="14"/>
  <c r="D18" i="14"/>
  <c r="D19" i="14"/>
  <c r="D20" i="14"/>
  <c r="D24" i="14"/>
  <c r="C9" i="14"/>
  <c r="C10" i="14"/>
  <c r="C11" i="14"/>
  <c r="C12" i="14"/>
  <c r="C13" i="14"/>
  <c r="C14" i="14"/>
  <c r="C15" i="14"/>
  <c r="C16" i="14"/>
  <c r="C17" i="14"/>
  <c r="C18" i="14"/>
  <c r="C19" i="14"/>
  <c r="C20" i="14"/>
  <c r="C24" i="14"/>
  <c r="F10" i="14"/>
  <c r="F11" i="14"/>
  <c r="F12" i="14"/>
  <c r="F13" i="14"/>
  <c r="F14" i="14"/>
  <c r="F15" i="14"/>
  <c r="F16" i="14"/>
  <c r="F17" i="14"/>
  <c r="F18" i="14"/>
  <c r="F19" i="14"/>
  <c r="F20" i="14"/>
  <c r="F24" i="14"/>
  <c r="B24" i="13"/>
  <c r="B35" i="13"/>
  <c r="B36" i="13"/>
  <c r="F24" i="13"/>
  <c r="F25" i="13"/>
  <c r="F26" i="13"/>
  <c r="F27" i="13"/>
  <c r="F28" i="13"/>
  <c r="F29" i="13"/>
  <c r="F30" i="13"/>
  <c r="F31" i="13"/>
  <c r="F32" i="13"/>
  <c r="F33" i="13"/>
  <c r="F34" i="13"/>
  <c r="F35" i="13"/>
  <c r="F36" i="13"/>
  <c r="F37" i="13"/>
  <c r="E24" i="13"/>
  <c r="E25" i="13"/>
  <c r="E26" i="13"/>
  <c r="E27" i="13"/>
  <c r="E28" i="13"/>
  <c r="E29" i="13"/>
  <c r="E30" i="13"/>
  <c r="E31" i="13"/>
  <c r="E32" i="13"/>
  <c r="E33" i="13"/>
  <c r="E34" i="13"/>
  <c r="E35" i="13"/>
  <c r="E36" i="13"/>
  <c r="E37" i="13"/>
  <c r="D24" i="13"/>
  <c r="D25" i="13"/>
  <c r="D26" i="13"/>
  <c r="D27" i="13"/>
  <c r="D28" i="13"/>
  <c r="D29" i="13"/>
  <c r="D30" i="13"/>
  <c r="D31" i="13"/>
  <c r="D32" i="13"/>
  <c r="D33" i="13"/>
  <c r="D34" i="13"/>
  <c r="D35" i="13"/>
  <c r="D36" i="13"/>
  <c r="D37" i="13"/>
  <c r="C9" i="13"/>
  <c r="C24" i="13"/>
  <c r="C25" i="13"/>
  <c r="B25" i="13" s="1"/>
  <c r="C26" i="13"/>
  <c r="B26" i="13" s="1"/>
  <c r="C27" i="13"/>
  <c r="B27" i="13" s="1"/>
  <c r="C28" i="13"/>
  <c r="B28" i="13" s="1"/>
  <c r="C29" i="13"/>
  <c r="B29" i="13" s="1"/>
  <c r="C30" i="13"/>
  <c r="B30" i="13" s="1"/>
  <c r="C31" i="13"/>
  <c r="B31" i="13" s="1"/>
  <c r="C32" i="13"/>
  <c r="B32" i="13" s="1"/>
  <c r="C33" i="13"/>
  <c r="B33" i="13" s="1"/>
  <c r="C34" i="13"/>
  <c r="B34" i="13" s="1"/>
  <c r="C35" i="13"/>
  <c r="C36" i="13"/>
  <c r="C37" i="13"/>
  <c r="B37" i="13" s="1"/>
  <c r="B20" i="14"/>
  <c r="B24" i="14"/>
  <c r="B17" i="14"/>
  <c r="B18" i="14"/>
  <c r="B12" i="14"/>
  <c r="B19" i="14"/>
  <c r="B11" i="14"/>
  <c r="D9" i="13"/>
  <c r="D9" i="14"/>
  <c r="E9" i="14"/>
  <c r="E9" i="13"/>
  <c r="F9" i="14"/>
  <c r="F9" i="13"/>
  <c r="B9" i="13" s="1"/>
  <c r="D18" i="1"/>
  <c r="E18" i="1"/>
  <c r="C59" i="1"/>
  <c r="C16" i="1"/>
  <c r="D59" i="1"/>
  <c r="D16" i="1"/>
  <c r="E59" i="1"/>
  <c r="E16" i="1"/>
  <c r="C18" i="1"/>
  <c r="C58" i="1"/>
  <c r="D58" i="1"/>
  <c r="E58" i="1"/>
  <c r="B58" i="1"/>
  <c r="B59" i="1"/>
  <c r="K37" i="13"/>
  <c r="K36" i="13"/>
  <c r="K35" i="13"/>
  <c r="K34" i="13"/>
  <c r="K33" i="13"/>
  <c r="K32" i="13"/>
  <c r="K31" i="13"/>
  <c r="K30" i="13"/>
  <c r="K29" i="13"/>
  <c r="K28" i="13"/>
  <c r="K26" i="13"/>
  <c r="K25" i="13"/>
  <c r="K9" i="13"/>
  <c r="O24" i="13"/>
  <c r="O25" i="13"/>
  <c r="K27" i="13"/>
  <c r="F6" i="32"/>
  <c r="F3" i="32"/>
  <c r="F2" i="32"/>
  <c r="F6" i="31"/>
  <c r="F3" i="31"/>
  <c r="F2" i="31"/>
  <c r="E6" i="30"/>
  <c r="H6" i="14"/>
  <c r="H6" i="13"/>
  <c r="I6" i="10"/>
  <c r="E3" i="30"/>
  <c r="E2" i="30"/>
  <c r="H3" i="14"/>
  <c r="H2" i="14"/>
  <c r="O9" i="13"/>
  <c r="O27" i="13"/>
  <c r="O28" i="13"/>
  <c r="O29" i="13"/>
  <c r="O30" i="13"/>
  <c r="O31" i="13"/>
  <c r="O32" i="13"/>
  <c r="O33" i="13"/>
  <c r="O34" i="13"/>
  <c r="O35" i="13"/>
  <c r="O36" i="13"/>
  <c r="O37" i="13"/>
  <c r="H3" i="13"/>
  <c r="H2" i="13"/>
  <c r="I3" i="10"/>
  <c r="I2" i="10"/>
  <c r="H3" i="12"/>
  <c r="H2" i="12"/>
  <c r="B6" i="40"/>
  <c r="E12" i="34"/>
  <c r="E11" i="34"/>
  <c r="E10" i="34"/>
  <c r="E9" i="34"/>
  <c r="E7" i="34"/>
  <c r="E6" i="34"/>
  <c r="J328" i="32"/>
  <c r="J327" i="32" s="1"/>
  <c r="J326" i="32" s="1"/>
  <c r="G327" i="32"/>
  <c r="G326" i="32" s="1"/>
  <c r="J324" i="32"/>
  <c r="J322" i="32"/>
  <c r="J320" i="32"/>
  <c r="J317" i="32"/>
  <c r="J314" i="32"/>
  <c r="J313" i="32" s="1"/>
  <c r="J311" i="32"/>
  <c r="J309" i="32"/>
  <c r="J307" i="32"/>
  <c r="J305" i="32"/>
  <c r="J302" i="32"/>
  <c r="J300" i="32"/>
  <c r="J298" i="32"/>
  <c r="J295" i="32"/>
  <c r="J293" i="32"/>
  <c r="J290" i="32"/>
  <c r="J288" i="32"/>
  <c r="J286" i="32"/>
  <c r="J283" i="32"/>
  <c r="J281" i="32"/>
  <c r="G274" i="32"/>
  <c r="G273" i="32" s="1"/>
  <c r="J279" i="32"/>
  <c r="J277" i="32"/>
  <c r="J275" i="32"/>
  <c r="J271" i="32"/>
  <c r="J269" i="32"/>
  <c r="J263" i="32"/>
  <c r="J261" i="32"/>
  <c r="J223" i="32"/>
  <c r="J219" i="32"/>
  <c r="J208" i="32"/>
  <c r="J206" i="32"/>
  <c r="J204" i="32"/>
  <c r="J202" i="32"/>
  <c r="J199" i="32"/>
  <c r="J198" i="32" s="1"/>
  <c r="J196" i="32"/>
  <c r="J194" i="32"/>
  <c r="J192" i="32"/>
  <c r="J190" i="32"/>
  <c r="J187" i="32"/>
  <c r="J185" i="32"/>
  <c r="J183" i="32"/>
  <c r="J181" i="32"/>
  <c r="J178" i="32"/>
  <c r="J173" i="32"/>
  <c r="J154" i="32"/>
  <c r="J150" i="32"/>
  <c r="J148" i="32"/>
  <c r="J146" i="32"/>
  <c r="J144" i="32"/>
  <c r="J141" i="32"/>
  <c r="J131" i="32"/>
  <c r="J123" i="32"/>
  <c r="J121" i="32"/>
  <c r="J119" i="32"/>
  <c r="J117" i="32"/>
  <c r="J112" i="32"/>
  <c r="J110" i="32"/>
  <c r="J102" i="32"/>
  <c r="J100" i="32"/>
  <c r="J97" i="32"/>
  <c r="J95" i="32"/>
  <c r="H92" i="32"/>
  <c r="J93" i="32"/>
  <c r="J90" i="32"/>
  <c r="J88" i="32"/>
  <c r="J85" i="32"/>
  <c r="J83" i="32"/>
  <c r="J80" i="32"/>
  <c r="J78" i="32"/>
  <c r="J75" i="32"/>
  <c r="J73" i="32"/>
  <c r="J71" i="32"/>
  <c r="J69" i="32"/>
  <c r="J65" i="32"/>
  <c r="J63" i="32"/>
  <c r="J61" i="32"/>
  <c r="J59" i="32"/>
  <c r="J43" i="32"/>
  <c r="J35" i="32"/>
  <c r="J33" i="32"/>
  <c r="G20" i="32"/>
  <c r="G19" i="32" s="1"/>
  <c r="J326" i="31"/>
  <c r="J325" i="31" s="1"/>
  <c r="J324" i="31" s="1"/>
  <c r="J322" i="31"/>
  <c r="J320" i="31"/>
  <c r="J315" i="31"/>
  <c r="J312" i="31"/>
  <c r="J311" i="31" s="1"/>
  <c r="J309" i="31"/>
  <c r="J307" i="31"/>
  <c r="J305" i="31"/>
  <c r="J303" i="31"/>
  <c r="J302" i="31" s="1"/>
  <c r="J300" i="31"/>
  <c r="J298" i="31"/>
  <c r="J296" i="31"/>
  <c r="J293" i="31"/>
  <c r="J291" i="31"/>
  <c r="J288" i="31"/>
  <c r="J286" i="31"/>
  <c r="J284" i="31"/>
  <c r="J281" i="31"/>
  <c r="J279" i="31"/>
  <c r="J277" i="31"/>
  <c r="J275" i="31"/>
  <c r="J273" i="31"/>
  <c r="J269" i="31"/>
  <c r="J267" i="31"/>
  <c r="J264" i="31"/>
  <c r="J263" i="31" s="1"/>
  <c r="J253" i="31"/>
  <c r="J251" i="31"/>
  <c r="J249" i="31"/>
  <c r="J239" i="31"/>
  <c r="J222" i="31"/>
  <c r="J207" i="31"/>
  <c r="J205" i="31"/>
  <c r="J203" i="31"/>
  <c r="J201" i="31"/>
  <c r="J198" i="31"/>
  <c r="J197" i="31" s="1"/>
  <c r="J195" i="31"/>
  <c r="J193" i="31"/>
  <c r="J191" i="31"/>
  <c r="J189" i="31"/>
  <c r="J186" i="31"/>
  <c r="J184" i="31"/>
  <c r="J182" i="31"/>
  <c r="J180" i="31"/>
  <c r="J177" i="31"/>
  <c r="J150" i="31"/>
  <c r="J148" i="31"/>
  <c r="J146" i="31"/>
  <c r="J141" i="31"/>
  <c r="J131" i="31"/>
  <c r="J126" i="31"/>
  <c r="J123" i="31"/>
  <c r="J121" i="31"/>
  <c r="J119" i="31"/>
  <c r="J117" i="31"/>
  <c r="J112" i="31"/>
  <c r="J110" i="31"/>
  <c r="J102" i="31"/>
  <c r="J100" i="31"/>
  <c r="J97" i="31"/>
  <c r="J95" i="31"/>
  <c r="J93" i="31"/>
  <c r="J90" i="31"/>
  <c r="J88" i="31"/>
  <c r="J87" i="31" s="1"/>
  <c r="J85" i="31"/>
  <c r="J83" i="31"/>
  <c r="J65" i="31"/>
  <c r="J63" i="31"/>
  <c r="J61" i="31"/>
  <c r="J59" i="31"/>
  <c r="J45" i="31"/>
  <c r="J43" i="31"/>
  <c r="G20" i="31"/>
  <c r="G19" i="31" s="1"/>
  <c r="J35" i="31"/>
  <c r="J33" i="31"/>
  <c r="J26" i="31"/>
  <c r="F19" i="30"/>
  <c r="F14" i="30"/>
  <c r="F13" i="30"/>
  <c r="F12" i="30" s="1"/>
  <c r="F10" i="30"/>
  <c r="F9" i="30"/>
  <c r="B9" i="40"/>
  <c r="B7" i="40"/>
  <c r="B8" i="40"/>
  <c r="E4" i="30"/>
  <c r="F4" i="31"/>
  <c r="F4" i="32"/>
  <c r="H4" i="14"/>
  <c r="H4" i="13"/>
  <c r="G34" i="40"/>
  <c r="G36" i="40"/>
  <c r="G25" i="40"/>
  <c r="G24" i="40"/>
  <c r="G30" i="40"/>
  <c r="G35" i="40"/>
  <c r="G29" i="40"/>
  <c r="G31" i="40"/>
  <c r="G26" i="40"/>
  <c r="G20" i="40"/>
  <c r="G32" i="40"/>
  <c r="G27" i="40"/>
  <c r="G22" i="40"/>
  <c r="G33" i="40"/>
  <c r="G21" i="40"/>
  <c r="G28" i="40"/>
  <c r="G19" i="40"/>
  <c r="G37" i="40"/>
  <c r="G23" i="40"/>
  <c r="E24" i="40"/>
  <c r="E29" i="40"/>
  <c r="E19" i="40"/>
  <c r="E37" i="40"/>
  <c r="E23" i="40"/>
  <c r="E31" i="40"/>
  <c r="E33" i="40"/>
  <c r="E28" i="40"/>
  <c r="E36" i="40"/>
  <c r="E22" i="40"/>
  <c r="I31" i="10" l="1"/>
  <c r="I18" i="10"/>
  <c r="I565" i="10"/>
  <c r="I566" i="10"/>
  <c r="I539" i="10"/>
  <c r="I542" i="10"/>
  <c r="J297" i="32"/>
  <c r="G18" i="32"/>
  <c r="J283" i="31"/>
  <c r="J316" i="32"/>
  <c r="J274" i="32"/>
  <c r="J243" i="32"/>
  <c r="J116" i="32"/>
  <c r="J157" i="32"/>
  <c r="J172" i="32"/>
  <c r="J180" i="32"/>
  <c r="J189" i="32"/>
  <c r="J215" i="32"/>
  <c r="J292" i="32"/>
  <c r="J126" i="32"/>
  <c r="J125" i="32" s="1"/>
  <c r="J226" i="32"/>
  <c r="J240" i="32"/>
  <c r="J37" i="32"/>
  <c r="J87" i="32"/>
  <c r="J104" i="32"/>
  <c r="J99" i="32" s="1"/>
  <c r="J67" i="32" s="1"/>
  <c r="J175" i="32"/>
  <c r="J201" i="32"/>
  <c r="J211" i="32"/>
  <c r="J258" i="32"/>
  <c r="J257" i="32" s="1"/>
  <c r="J268" i="32"/>
  <c r="J285" i="32"/>
  <c r="J304" i="32"/>
  <c r="J164" i="32"/>
  <c r="J21" i="32"/>
  <c r="J26" i="32"/>
  <c r="J92" i="32"/>
  <c r="J45" i="32"/>
  <c r="J42" i="32" s="1"/>
  <c r="J58" i="32"/>
  <c r="J68" i="32"/>
  <c r="J82" i="32"/>
  <c r="H67" i="32"/>
  <c r="H18" i="32" s="1"/>
  <c r="J55" i="32"/>
  <c r="J54" i="32" s="1"/>
  <c r="I92" i="32"/>
  <c r="I67" i="32" s="1"/>
  <c r="J272" i="31"/>
  <c r="J266" i="31"/>
  <c r="J238" i="31"/>
  <c r="J125" i="31"/>
  <c r="J116" i="31"/>
  <c r="J92" i="31"/>
  <c r="J58" i="31"/>
  <c r="J104" i="31"/>
  <c r="J157" i="31"/>
  <c r="G18" i="31"/>
  <c r="J21" i="31"/>
  <c r="J179" i="31"/>
  <c r="J188" i="31"/>
  <c r="J214" i="31"/>
  <c r="J290" i="31"/>
  <c r="J295" i="31"/>
  <c r="J314" i="31"/>
  <c r="J37" i="31"/>
  <c r="J42" i="31"/>
  <c r="J55" i="31"/>
  <c r="J54" i="31" s="1"/>
  <c r="J99" i="31"/>
  <c r="J154" i="31"/>
  <c r="J174" i="31"/>
  <c r="J171" i="31" s="1"/>
  <c r="J200" i="31"/>
  <c r="J210" i="31"/>
  <c r="J256" i="31"/>
  <c r="J255" i="31"/>
  <c r="J164" i="31"/>
  <c r="J218" i="31"/>
  <c r="G10" i="31"/>
  <c r="G10" i="32"/>
  <c r="G14" i="32" s="1"/>
  <c r="F31" i="30"/>
  <c r="B40" i="1"/>
  <c r="B30" i="1"/>
  <c r="B26" i="1"/>
  <c r="B51" i="1"/>
  <c r="B49" i="1"/>
  <c r="B24" i="1"/>
  <c r="B33" i="1"/>
  <c r="B22" i="1"/>
  <c r="B43" i="1"/>
  <c r="B19" i="1"/>
  <c r="B29" i="1"/>
  <c r="B47" i="1"/>
  <c r="B18" i="1"/>
  <c r="B25" i="1"/>
  <c r="B36" i="1"/>
  <c r="B17" i="1"/>
  <c r="B16" i="1"/>
  <c r="B34" i="1"/>
  <c r="B55" i="1"/>
  <c r="B37" i="1"/>
  <c r="B13" i="1"/>
  <c r="B23" i="1"/>
  <c r="B20" i="1"/>
  <c r="B14" i="1"/>
  <c r="B32" i="1"/>
  <c r="B50" i="1"/>
  <c r="B28" i="1"/>
  <c r="B21" i="1"/>
  <c r="B31" i="1"/>
  <c r="B54" i="1"/>
  <c r="B27" i="1"/>
  <c r="B45" i="1"/>
  <c r="B53" i="1"/>
  <c r="B52" i="1"/>
  <c r="B691" i="10"/>
  <c r="B676" i="10"/>
  <c r="B698" i="10"/>
  <c r="B684" i="10"/>
  <c r="B645" i="10"/>
  <c r="B702" i="10"/>
  <c r="B287" i="12"/>
  <c r="B457" i="10"/>
  <c r="B439" i="10"/>
  <c r="B496" i="10"/>
  <c r="B448" i="10"/>
  <c r="B436" i="10"/>
  <c r="B595" i="10"/>
  <c r="B586" i="10"/>
  <c r="B526" i="10"/>
  <c r="B605" i="10"/>
  <c r="B578" i="10"/>
  <c r="B536" i="10"/>
  <c r="B589" i="10"/>
  <c r="B565" i="10"/>
  <c r="B482" i="10"/>
  <c r="B470" i="10"/>
  <c r="B422" i="10"/>
  <c r="B611" i="10"/>
  <c r="B599" i="10"/>
  <c r="B575" i="10"/>
  <c r="B572" i="10"/>
  <c r="B569" i="10"/>
  <c r="B566" i="10"/>
  <c r="B548" i="10"/>
  <c r="B545" i="10"/>
  <c r="B542" i="10"/>
  <c r="B539" i="10"/>
  <c r="B518" i="10"/>
  <c r="B552" i="10"/>
  <c r="B519" i="10"/>
  <c r="B444" i="10"/>
  <c r="B432" i="10"/>
  <c r="B624" i="10"/>
  <c r="B510" i="10"/>
  <c r="B592" i="10"/>
  <c r="B629" i="10"/>
  <c r="B553" i="10"/>
  <c r="B506" i="10"/>
  <c r="B485" i="10"/>
  <c r="B461" i="10"/>
  <c r="B281" i="10"/>
  <c r="B615" i="10"/>
  <c r="B612" i="10"/>
  <c r="B606" i="10"/>
  <c r="B582" i="10"/>
  <c r="B564" i="10"/>
  <c r="B561" i="10"/>
  <c r="B514" i="10"/>
  <c r="B474" i="10"/>
  <c r="B426" i="10"/>
  <c r="B282" i="10"/>
  <c r="B423" i="10"/>
  <c r="B399" i="10"/>
  <c r="B279" i="10"/>
  <c r="B560" i="10"/>
  <c r="B557" i="10"/>
  <c r="B275" i="10"/>
  <c r="B493" i="10"/>
  <c r="B511" i="10"/>
  <c r="B273" i="10"/>
  <c r="B503" i="10"/>
  <c r="B260" i="10"/>
  <c r="B490" i="10"/>
  <c r="B478" i="10"/>
  <c r="B520" i="10"/>
  <c r="B441" i="10"/>
  <c r="B529" i="10"/>
  <c r="B523" i="10"/>
  <c r="B507" i="10"/>
  <c r="B500" i="10"/>
  <c r="B464" i="10"/>
  <c r="B452" i="10"/>
  <c r="B428" i="10"/>
  <c r="B535" i="10"/>
  <c r="B532" i="10"/>
  <c r="B603" i="10"/>
  <c r="B610" i="10"/>
  <c r="B604" i="10"/>
  <c r="B14" i="14"/>
  <c r="B41" i="14"/>
  <c r="B15" i="14"/>
  <c r="B16" i="14"/>
  <c r="B31" i="14"/>
  <c r="B10" i="14"/>
  <c r="B39" i="14"/>
  <c r="B9" i="14"/>
  <c r="B375" i="10"/>
  <c r="B405" i="10"/>
  <c r="B381" i="10"/>
  <c r="B369" i="10"/>
  <c r="B285" i="10"/>
  <c r="B332" i="10"/>
  <c r="B308" i="10"/>
  <c r="B293" i="10"/>
  <c r="B262" i="10"/>
  <c r="B271" i="10"/>
  <c r="B259" i="10"/>
  <c r="B414" i="10"/>
  <c r="B391" i="10"/>
  <c r="B379" i="10"/>
  <c r="B355" i="10"/>
  <c r="B343" i="10"/>
  <c r="B258" i="10"/>
  <c r="B174" i="10"/>
  <c r="B401" i="10"/>
  <c r="B389" i="10"/>
  <c r="B365" i="10"/>
  <c r="B353" i="10"/>
  <c r="B341" i="10"/>
  <c r="B266" i="10"/>
  <c r="B268" i="10"/>
  <c r="B328" i="10"/>
  <c r="B319" i="10"/>
  <c r="B327" i="10"/>
  <c r="B410" i="10"/>
  <c r="B386" i="10"/>
  <c r="B277" i="10"/>
  <c r="B373" i="10"/>
  <c r="B361" i="10"/>
  <c r="B349" i="10"/>
  <c r="B326" i="10"/>
  <c r="B302" i="10"/>
  <c r="B396" i="10"/>
  <c r="B336" i="10"/>
  <c r="B324" i="10"/>
  <c r="B288" i="10"/>
  <c r="B418" i="10"/>
  <c r="B383" i="10"/>
  <c r="B371" i="10"/>
  <c r="B359" i="10"/>
  <c r="B311" i="10"/>
  <c r="B299" i="10"/>
  <c r="B394" i="10"/>
  <c r="B346" i="10"/>
  <c r="B215" i="10"/>
  <c r="B257" i="10"/>
  <c r="B197" i="10"/>
  <c r="B185" i="10"/>
  <c r="B243" i="10"/>
  <c r="B207" i="10"/>
  <c r="B159" i="10"/>
  <c r="B250" i="10"/>
  <c r="B202" i="10"/>
  <c r="B166" i="10"/>
  <c r="B230" i="10"/>
  <c r="B170" i="10"/>
  <c r="B235" i="10"/>
  <c r="B162" i="10"/>
  <c r="B181" i="10"/>
  <c r="B252" i="10"/>
  <c r="B240" i="10"/>
  <c r="B192" i="10"/>
  <c r="B144" i="10"/>
  <c r="B155" i="10"/>
  <c r="B225" i="10"/>
  <c r="B248" i="10"/>
  <c r="B152" i="10"/>
  <c r="B220" i="10"/>
  <c r="B148" i="10"/>
  <c r="B140" i="10"/>
  <c r="B101" i="10"/>
  <c r="B109" i="10"/>
  <c r="B112" i="10"/>
  <c r="B106" i="10"/>
  <c r="B115" i="10"/>
  <c r="B87" i="10"/>
  <c r="B81" i="10"/>
  <c r="B91" i="10"/>
  <c r="B90" i="10"/>
  <c r="B52" i="10"/>
  <c r="B83" i="10"/>
  <c r="B82" i="10"/>
  <c r="B18" i="10"/>
  <c r="B71" i="10"/>
  <c r="B76" i="10"/>
  <c r="B59" i="10"/>
  <c r="B75" i="10"/>
  <c r="B31" i="10"/>
  <c r="B45" i="10"/>
  <c r="B55" i="10"/>
  <c r="B41" i="10"/>
  <c r="B70" i="10"/>
  <c r="B66" i="10"/>
  <c r="B17" i="10"/>
  <c r="B65" i="10"/>
  <c r="B26" i="10"/>
  <c r="B22" i="10"/>
  <c r="B64" i="10"/>
  <c r="B77" i="10"/>
  <c r="B63" i="10"/>
  <c r="B49" i="10"/>
  <c r="B36" i="10"/>
  <c r="B51" i="10"/>
  <c r="B13" i="10"/>
  <c r="B270" i="12"/>
  <c r="B171" i="12"/>
  <c r="B198" i="12"/>
  <c r="B133" i="12"/>
  <c r="B149" i="12"/>
  <c r="B71" i="12"/>
  <c r="B195" i="12"/>
  <c r="B153" i="12"/>
  <c r="B172" i="12"/>
  <c r="B274" i="12"/>
  <c r="B12" i="12"/>
  <c r="B30" i="12"/>
  <c r="B96" i="12"/>
  <c r="B77" i="12"/>
  <c r="B20" i="12"/>
  <c r="B22" i="12"/>
  <c r="B222" i="12"/>
  <c r="B101" i="12"/>
  <c r="B86" i="12"/>
  <c r="B93" i="12"/>
  <c r="B108" i="12"/>
  <c r="B112" i="12"/>
  <c r="B214" i="12"/>
  <c r="B32" i="12"/>
  <c r="B187" i="12"/>
  <c r="B186" i="12"/>
  <c r="B37" i="12"/>
  <c r="B191" i="12"/>
  <c r="B179" i="12"/>
  <c r="B111" i="12"/>
  <c r="B232" i="12"/>
  <c r="B99" i="12"/>
  <c r="B70" i="12"/>
  <c r="B207" i="12"/>
  <c r="B206" i="12"/>
  <c r="B205" i="12"/>
  <c r="B190" i="12"/>
  <c r="B118" i="12"/>
  <c r="B271" i="12"/>
  <c r="B255" i="12"/>
  <c r="B281" i="12"/>
  <c r="B57" i="12"/>
  <c r="B97" i="12"/>
  <c r="B98" i="12"/>
  <c r="B122" i="12"/>
  <c r="B252" i="12"/>
  <c r="B218" i="12"/>
  <c r="B212" i="12"/>
  <c r="B249" i="12"/>
  <c r="B143" i="12"/>
  <c r="B224" i="12"/>
  <c r="B248" i="12"/>
  <c r="B136" i="12"/>
  <c r="B55" i="12"/>
  <c r="B220" i="12"/>
  <c r="B217" i="12"/>
  <c r="B216" i="12"/>
  <c r="B254" i="12"/>
  <c r="B189" i="12"/>
  <c r="B188" i="12"/>
  <c r="B106" i="12"/>
  <c r="B151" i="12"/>
  <c r="B123" i="12"/>
  <c r="B92" i="12"/>
  <c r="B15" i="12"/>
  <c r="B107" i="12"/>
  <c r="B56" i="12"/>
  <c r="B75" i="12"/>
  <c r="B73" i="12"/>
  <c r="B202" i="12"/>
  <c r="B105" i="12"/>
  <c r="B79" i="12"/>
  <c r="B238" i="12"/>
  <c r="B233" i="12"/>
  <c r="B104" i="12"/>
  <c r="B120" i="12"/>
  <c r="B234" i="12"/>
  <c r="B230" i="12"/>
  <c r="B48" i="12"/>
  <c r="B164" i="12"/>
  <c r="B244" i="12"/>
  <c r="B52" i="12"/>
  <c r="B262" i="12"/>
  <c r="B246" i="12"/>
  <c r="B100" i="12"/>
  <c r="B23" i="12"/>
  <c r="B59" i="12"/>
  <c r="B176" i="12"/>
  <c r="B130" i="12"/>
  <c r="B173" i="12"/>
  <c r="B36" i="12"/>
  <c r="B267" i="12"/>
  <c r="B51" i="12"/>
  <c r="B47" i="12"/>
  <c r="B178" i="12"/>
  <c r="B139" i="12"/>
  <c r="B34" i="12"/>
  <c r="B95" i="12"/>
  <c r="B162" i="12"/>
  <c r="B117" i="12"/>
  <c r="B273" i="12"/>
  <c r="B103" i="12"/>
  <c r="B76" i="12"/>
  <c r="B21" i="12"/>
  <c r="B44" i="12"/>
  <c r="B46" i="12"/>
  <c r="B203" i="12"/>
  <c r="B177" i="12"/>
  <c r="B137" i="12"/>
  <c r="B42" i="12"/>
  <c r="B35" i="12"/>
  <c r="B33" i="12"/>
  <c r="B161" i="12"/>
  <c r="B126" i="12"/>
  <c r="B94" i="12"/>
  <c r="B231" i="12"/>
  <c r="B66" i="12"/>
  <c r="B64" i="12"/>
  <c r="B102" i="12"/>
  <c r="B237" i="12"/>
  <c r="B63" i="12"/>
  <c r="B135" i="12"/>
  <c r="B85" i="12"/>
  <c r="B245" i="12"/>
  <c r="B242" i="12"/>
  <c r="B88" i="12"/>
  <c r="B167" i="12"/>
  <c r="B163" i="12"/>
  <c r="B141" i="12"/>
  <c r="B283" i="12"/>
  <c r="B276" i="12"/>
  <c r="B280" i="12"/>
  <c r="B124" i="12"/>
  <c r="B45" i="12"/>
  <c r="B160" i="12"/>
  <c r="B14" i="12"/>
  <c r="B235" i="12"/>
  <c r="B9" i="12"/>
  <c r="B228" i="12"/>
  <c r="B223" i="12"/>
  <c r="B11" i="12"/>
  <c r="B18" i="12"/>
  <c r="B62" i="12"/>
  <c r="B74" i="12"/>
  <c r="B201" i="12"/>
  <c r="B140" i="12"/>
  <c r="B241" i="12"/>
  <c r="B168" i="12"/>
  <c r="B150" i="12"/>
  <c r="B154" i="12"/>
  <c r="B158" i="12"/>
  <c r="B146" i="12"/>
  <c r="B278" i="12"/>
  <c r="B275" i="12"/>
  <c r="B256" i="12"/>
  <c r="B279" i="12"/>
  <c r="B129" i="12"/>
  <c r="B250" i="12"/>
  <c r="B69" i="12"/>
  <c r="B225" i="12"/>
  <c r="B210" i="12"/>
  <c r="B243" i="12"/>
  <c r="B227" i="12"/>
  <c r="B215" i="12"/>
  <c r="B251" i="12"/>
  <c r="B17" i="12"/>
  <c r="B200" i="12"/>
  <c r="B199" i="12"/>
  <c r="B134" i="12"/>
  <c r="B38" i="12"/>
  <c r="B87" i="12"/>
  <c r="B240" i="12"/>
  <c r="B157" i="12"/>
  <c r="B145" i="12"/>
  <c r="B110" i="12"/>
  <c r="B286" i="12"/>
  <c r="B277" i="12"/>
  <c r="B261" i="12"/>
  <c r="B54" i="12"/>
  <c r="B265" i="12"/>
  <c r="B264" i="12"/>
  <c r="B61" i="12"/>
  <c r="B29" i="12"/>
  <c r="B19" i="12"/>
  <c r="B25" i="12"/>
  <c r="B28" i="12"/>
  <c r="B72" i="12"/>
  <c r="B65" i="12"/>
  <c r="B185" i="12"/>
  <c r="B196" i="12"/>
  <c r="B184" i="12"/>
  <c r="B41" i="12"/>
  <c r="B81" i="12"/>
  <c r="B91" i="12"/>
  <c r="B148" i="12"/>
  <c r="B156" i="12"/>
  <c r="B144" i="12"/>
  <c r="B109" i="12"/>
  <c r="B226" i="12"/>
  <c r="B260" i="12"/>
  <c r="B127" i="12"/>
  <c r="B263" i="12"/>
  <c r="B209" i="12"/>
  <c r="B221" i="12"/>
  <c r="B211" i="12"/>
  <c r="B229" i="12"/>
  <c r="B24" i="12"/>
  <c r="B27" i="12"/>
  <c r="B60" i="12"/>
  <c r="B197" i="12"/>
  <c r="B138" i="12"/>
  <c r="B132" i="12"/>
  <c r="B40" i="12"/>
  <c r="B80" i="12"/>
  <c r="B90" i="12"/>
  <c r="B159" i="12"/>
  <c r="B147" i="12"/>
  <c r="B155" i="12"/>
  <c r="B142" i="12"/>
  <c r="B121" i="12"/>
  <c r="B116" i="12"/>
  <c r="B115" i="12"/>
  <c r="B272" i="12"/>
  <c r="B125" i="12"/>
  <c r="B247" i="12"/>
  <c r="B16" i="12"/>
  <c r="B131" i="12"/>
  <c r="B39" i="12"/>
  <c r="B166" i="12"/>
  <c r="B114" i="12"/>
  <c r="B269" i="12"/>
  <c r="B258" i="12"/>
  <c r="B219" i="12"/>
  <c r="B213" i="12"/>
  <c r="B50" i="12"/>
  <c r="B67" i="12"/>
  <c r="B183" i="12"/>
  <c r="B194" i="12"/>
  <c r="B182" i="12"/>
  <c r="B193" i="12"/>
  <c r="B181" i="12"/>
  <c r="B175" i="12"/>
  <c r="B82" i="12"/>
  <c r="B165" i="12"/>
  <c r="B113" i="12"/>
  <c r="B169" i="12"/>
  <c r="B268" i="12"/>
  <c r="B259" i="12"/>
  <c r="B257" i="12"/>
  <c r="B282" i="12"/>
  <c r="B58" i="12"/>
  <c r="B128" i="12"/>
  <c r="B208" i="12"/>
  <c r="B170" i="12"/>
  <c r="B13" i="12"/>
  <c r="B26" i="12"/>
  <c r="B236" i="12"/>
  <c r="B31" i="12"/>
  <c r="B84" i="12"/>
  <c r="B253" i="12"/>
  <c r="B49" i="12"/>
  <c r="B192" i="12"/>
  <c r="B180" i="12"/>
  <c r="B174" i="12"/>
  <c r="B43" i="12"/>
  <c r="B83" i="12"/>
  <c r="B239" i="12"/>
  <c r="B89" i="12"/>
  <c r="B152" i="12"/>
  <c r="B119" i="12"/>
  <c r="B285" i="12"/>
  <c r="B284" i="12"/>
  <c r="B53" i="12"/>
  <c r="B266" i="12"/>
  <c r="B68" i="12"/>
  <c r="B12" i="10"/>
  <c r="B11" i="10"/>
  <c r="B10" i="12"/>
  <c r="B10" i="1"/>
  <c r="B12" i="1"/>
  <c r="B10" i="10"/>
  <c r="K5" i="1"/>
  <c r="Q4" i="1"/>
  <c r="C17" i="40"/>
  <c r="B11" i="1"/>
  <c r="B10" i="40"/>
  <c r="V537" i="12"/>
  <c r="B9" i="10"/>
  <c r="B9" i="1"/>
  <c r="J239" i="32" l="1"/>
  <c r="G11" i="30"/>
  <c r="G10" i="30" s="1"/>
  <c r="G9" i="30" s="1"/>
  <c r="G22" i="30"/>
  <c r="G17" i="30"/>
  <c r="G30" i="30"/>
  <c r="G18" i="30"/>
  <c r="G14" i="31"/>
  <c r="J209" i="31"/>
  <c r="J170" i="31" s="1"/>
  <c r="J271" i="31"/>
  <c r="J273" i="32"/>
  <c r="J210" i="32"/>
  <c r="J256" i="32"/>
  <c r="J225" i="32"/>
  <c r="J20" i="32"/>
  <c r="J19" i="32" s="1"/>
  <c r="I18" i="32"/>
  <c r="J20" i="31"/>
  <c r="J19" i="31" s="1"/>
  <c r="G15" i="30"/>
  <c r="G29" i="30"/>
  <c r="G16" i="30"/>
  <c r="G21" i="30"/>
  <c r="G27" i="30"/>
  <c r="G28" i="30"/>
  <c r="G13" i="30" l="1"/>
  <c r="G26" i="30"/>
  <c r="G25" i="30" s="1"/>
  <c r="G24" i="30" s="1"/>
  <c r="G23" i="30" s="1"/>
  <c r="G19" i="30"/>
  <c r="G20" i="30"/>
  <c r="J171" i="32"/>
  <c r="J18" i="32" s="1"/>
  <c r="J18" i="31"/>
  <c r="K237" i="31" l="1"/>
  <c r="K238" i="32"/>
  <c r="K27" i="32"/>
  <c r="K60" i="32"/>
  <c r="K59" i="32" s="1"/>
  <c r="K57" i="32"/>
  <c r="K56" i="32"/>
  <c r="K47" i="32"/>
  <c r="K48" i="32"/>
  <c r="K49" i="32"/>
  <c r="K50" i="32"/>
  <c r="K51" i="32"/>
  <c r="K52" i="32"/>
  <c r="K53" i="32"/>
  <c r="K46" i="32"/>
  <c r="K44" i="32"/>
  <c r="K43" i="32" s="1"/>
  <c r="K39" i="32"/>
  <c r="K40" i="32"/>
  <c r="K41" i="32"/>
  <c r="K38" i="32"/>
  <c r="K36" i="32"/>
  <c r="K35" i="32" s="1"/>
  <c r="K34" i="32"/>
  <c r="K33" i="32" s="1"/>
  <c r="K28" i="32"/>
  <c r="K29" i="32"/>
  <c r="K30" i="32"/>
  <c r="K31" i="32"/>
  <c r="K32" i="32"/>
  <c r="K23" i="32"/>
  <c r="K24" i="32"/>
  <c r="K25" i="32"/>
  <c r="K22" i="32"/>
  <c r="G14" i="30"/>
  <c r="G12" i="30"/>
  <c r="G31" i="30" s="1"/>
  <c r="K134" i="32"/>
  <c r="K133" i="32"/>
  <c r="K177" i="32"/>
  <c r="K169" i="32"/>
  <c r="K105" i="32"/>
  <c r="K195" i="32"/>
  <c r="K194" i="32" s="1"/>
  <c r="K138" i="32"/>
  <c r="K216" i="32"/>
  <c r="K152" i="32"/>
  <c r="K70" i="32"/>
  <c r="K69" i="32" s="1"/>
  <c r="K193" i="32"/>
  <c r="K192" i="32" s="1"/>
  <c r="K124" i="32"/>
  <c r="K123" i="32" s="1"/>
  <c r="K161" i="32"/>
  <c r="K276" i="32"/>
  <c r="K275" i="32" s="1"/>
  <c r="K229" i="32"/>
  <c r="K149" i="32"/>
  <c r="K148" i="32" s="1"/>
  <c r="K197" i="32"/>
  <c r="K196" i="32" s="1"/>
  <c r="K205" i="32"/>
  <c r="K204" i="32" s="1"/>
  <c r="K280" i="32"/>
  <c r="K279" i="32" s="1"/>
  <c r="K321" i="32"/>
  <c r="K320" i="32" s="1"/>
  <c r="K109" i="32"/>
  <c r="K136" i="32"/>
  <c r="K188" i="32"/>
  <c r="K187" i="32" s="1"/>
  <c r="K76" i="32"/>
  <c r="K103" i="32"/>
  <c r="K102" i="32" s="1"/>
  <c r="K325" i="32"/>
  <c r="K324" i="32" s="1"/>
  <c r="K118" i="32"/>
  <c r="K117" i="32" s="1"/>
  <c r="K318" i="32"/>
  <c r="K231" i="32"/>
  <c r="K230" i="32"/>
  <c r="K147" i="32"/>
  <c r="K146" i="32" s="1"/>
  <c r="K228" i="32"/>
  <c r="K89" i="32"/>
  <c r="K88" i="32" s="1"/>
  <c r="K267" i="32"/>
  <c r="K266" i="32" s="1"/>
  <c r="K265" i="32" s="1"/>
  <c r="K186" i="32"/>
  <c r="K185" i="32" s="1"/>
  <c r="K310" i="32"/>
  <c r="K309" i="32" s="1"/>
  <c r="K163" i="32"/>
  <c r="K253" i="32"/>
  <c r="K252" i="32" s="1"/>
  <c r="K182" i="32"/>
  <c r="K181" i="32" s="1"/>
  <c r="K132" i="32"/>
  <c r="K200" i="32"/>
  <c r="K199" i="32" s="1"/>
  <c r="K198" i="32" s="1"/>
  <c r="K176" i="32"/>
  <c r="K145" i="32"/>
  <c r="K144" i="32" s="1"/>
  <c r="K259" i="32"/>
  <c r="K247" i="32"/>
  <c r="K246" i="32" s="1"/>
  <c r="K98" i="32"/>
  <c r="K97" i="32" s="1"/>
  <c r="K156" i="32"/>
  <c r="K284" i="32"/>
  <c r="K283" i="32" s="1"/>
  <c r="K255" i="32"/>
  <c r="K254" i="32" s="1"/>
  <c r="K130" i="32"/>
  <c r="K272" i="32"/>
  <c r="K271" i="32" s="1"/>
  <c r="K207" i="32"/>
  <c r="K206" i="32" s="1"/>
  <c r="K249" i="32"/>
  <c r="K248" i="32" s="1"/>
  <c r="K294" i="32"/>
  <c r="K293" i="32" s="1"/>
  <c r="K232" i="32"/>
  <c r="K62" i="32"/>
  <c r="K61" i="32" s="1"/>
  <c r="K234" i="32"/>
  <c r="K278" i="32"/>
  <c r="K277" i="32" s="1"/>
  <c r="K158" i="32"/>
  <c r="K245" i="32"/>
  <c r="K84" i="32"/>
  <c r="K83" i="32" s="1"/>
  <c r="K260" i="32"/>
  <c r="K323" i="32"/>
  <c r="K322" i="32" s="1"/>
  <c r="K151" i="32"/>
  <c r="K140" i="32"/>
  <c r="K191" i="32"/>
  <c r="K190" i="32" s="1"/>
  <c r="K251" i="32"/>
  <c r="K250" i="32" s="1"/>
  <c r="K79" i="32"/>
  <c r="K78" i="32" s="1"/>
  <c r="K296" i="32"/>
  <c r="K295" i="32" s="1"/>
  <c r="K174" i="32"/>
  <c r="K173" i="32" s="1"/>
  <c r="K222" i="32"/>
  <c r="K224" i="32"/>
  <c r="K223" i="32" s="1"/>
  <c r="K289" i="32"/>
  <c r="K288" i="32" s="1"/>
  <c r="K235" i="32"/>
  <c r="K329" i="32"/>
  <c r="K328" i="32" s="1"/>
  <c r="K327" i="32" s="1"/>
  <c r="K326" i="32" s="1"/>
  <c r="K111" i="32"/>
  <c r="K110" i="32" s="1"/>
  <c r="K242" i="32"/>
  <c r="K264" i="32"/>
  <c r="K263" i="32" s="1"/>
  <c r="K282" i="32"/>
  <c r="K281" i="32" s="1"/>
  <c r="K319" i="32"/>
  <c r="K129" i="32"/>
  <c r="K308" i="32"/>
  <c r="K307" i="32" s="1"/>
  <c r="K165" i="32"/>
  <c r="K135" i="32"/>
  <c r="K213" i="32"/>
  <c r="K218" i="32"/>
  <c r="K214" i="32"/>
  <c r="K128" i="32"/>
  <c r="K96" i="32"/>
  <c r="K95" i="32" s="1"/>
  <c r="K77" i="32"/>
  <c r="K120" i="32"/>
  <c r="K119" i="32" s="1"/>
  <c r="K237" i="32"/>
  <c r="K137" i="32"/>
  <c r="K299" i="32"/>
  <c r="K298" i="32" s="1"/>
  <c r="K244" i="32"/>
  <c r="K315" i="32"/>
  <c r="K314" i="32" s="1"/>
  <c r="K313" i="32" s="1"/>
  <c r="K217" i="32"/>
  <c r="K221" i="32"/>
  <c r="K291" i="32"/>
  <c r="K290" i="32" s="1"/>
  <c r="K101" i="32"/>
  <c r="K100" i="32" s="1"/>
  <c r="K170" i="32"/>
  <c r="K303" i="32"/>
  <c r="K302" i="32" s="1"/>
  <c r="K64" i="32"/>
  <c r="K63" i="32" s="1"/>
  <c r="K142" i="32"/>
  <c r="K141" i="32" s="1"/>
  <c r="K241" i="32"/>
  <c r="K184" i="32"/>
  <c r="K183" i="32" s="1"/>
  <c r="K270" i="32"/>
  <c r="K269" i="32" s="1"/>
  <c r="K227" i="32"/>
  <c r="K74" i="32"/>
  <c r="K73" i="32" s="1"/>
  <c r="K122" i="32"/>
  <c r="K121" i="32" s="1"/>
  <c r="K139" i="32"/>
  <c r="K91" i="32"/>
  <c r="K90" i="32" s="1"/>
  <c r="K236" i="32"/>
  <c r="K81" i="32"/>
  <c r="K80" i="32" s="1"/>
  <c r="K107" i="32"/>
  <c r="K66" i="32"/>
  <c r="K65" i="32" s="1"/>
  <c r="K212" i="32"/>
  <c r="K203" i="32"/>
  <c r="K202" i="32" s="1"/>
  <c r="K113" i="32"/>
  <c r="K112" i="32" s="1"/>
  <c r="K179" i="32"/>
  <c r="K178" i="32" s="1"/>
  <c r="K312" i="32"/>
  <c r="K311" i="32" s="1"/>
  <c r="K306" i="32"/>
  <c r="K305" i="32" s="1"/>
  <c r="K127" i="32"/>
  <c r="K72" i="32"/>
  <c r="K71" i="32" s="1"/>
  <c r="K166" i="32"/>
  <c r="K301" i="32"/>
  <c r="K300" i="32" s="1"/>
  <c r="K106" i="32"/>
  <c r="K155" i="32"/>
  <c r="K86" i="32"/>
  <c r="K85" i="32" s="1"/>
  <c r="K220" i="32"/>
  <c r="K153" i="32"/>
  <c r="K287" i="32"/>
  <c r="K286" i="32" s="1"/>
  <c r="K162" i="32"/>
  <c r="K160" i="32"/>
  <c r="K115" i="32"/>
  <c r="K114" i="32" s="1"/>
  <c r="K262" i="32"/>
  <c r="K261" i="32" s="1"/>
  <c r="K108" i="32"/>
  <c r="K209" i="32"/>
  <c r="K208" i="32" s="1"/>
  <c r="K159" i="32"/>
  <c r="K167" i="32"/>
  <c r="K94" i="32"/>
  <c r="K93" i="32" s="1"/>
  <c r="K223" i="31"/>
  <c r="K222" i="31" s="1"/>
  <c r="K181" i="31"/>
  <c r="K180" i="31" s="1"/>
  <c r="K213" i="31"/>
  <c r="K81" i="31"/>
  <c r="K80" i="31" s="1"/>
  <c r="K158" i="31"/>
  <c r="K23" i="31"/>
  <c r="K137" i="31"/>
  <c r="K227" i="31"/>
  <c r="K30" i="31"/>
  <c r="K132" i="31"/>
  <c r="K108" i="31"/>
  <c r="K151" i="31"/>
  <c r="K52" i="31"/>
  <c r="K262" i="31"/>
  <c r="K261" i="31" s="1"/>
  <c r="K244" i="31"/>
  <c r="K79" i="31"/>
  <c r="K78" i="31" s="1"/>
  <c r="K32" i="31"/>
  <c r="K221" i="31"/>
  <c r="K135" i="31"/>
  <c r="K133" i="31"/>
  <c r="K47" i="31"/>
  <c r="K22" i="31"/>
  <c r="K120" i="31"/>
  <c r="K119" i="31" s="1"/>
  <c r="K111" i="31"/>
  <c r="K110" i="31" s="1"/>
  <c r="K138" i="31"/>
  <c r="K129" i="31"/>
  <c r="K136" i="31"/>
  <c r="K215" i="31"/>
  <c r="K44" i="31"/>
  <c r="K43" i="31" s="1"/>
  <c r="K229" i="31"/>
  <c r="K211" i="31"/>
  <c r="K103" i="31"/>
  <c r="K102" i="31" s="1"/>
  <c r="K51" i="31"/>
  <c r="K25" i="31"/>
  <c r="K60" i="31"/>
  <c r="K59" i="31" s="1"/>
  <c r="K86" i="31"/>
  <c r="K85" i="31" s="1"/>
  <c r="K292" i="31"/>
  <c r="K291" i="31" s="1"/>
  <c r="K220" i="31"/>
  <c r="K243" i="31"/>
  <c r="K228" i="31"/>
  <c r="K152" i="31"/>
  <c r="K276" i="31"/>
  <c r="K275" i="31" s="1"/>
  <c r="K323" i="31"/>
  <c r="K322" i="31" s="1"/>
  <c r="K169" i="31"/>
  <c r="K304" i="31"/>
  <c r="K303" i="31" s="1"/>
  <c r="K160" i="31"/>
  <c r="K70" i="31"/>
  <c r="K69" i="31" s="1"/>
  <c r="K270" i="31"/>
  <c r="K269" i="31" s="1"/>
  <c r="K62" i="31"/>
  <c r="K61" i="31" s="1"/>
  <c r="K115" i="31"/>
  <c r="K114" i="31" s="1"/>
  <c r="K74" i="31"/>
  <c r="K73" i="31" s="1"/>
  <c r="K39" i="31"/>
  <c r="K192" i="31"/>
  <c r="K191" i="31" s="1"/>
  <c r="K316" i="31"/>
  <c r="K319" i="31"/>
  <c r="K318" i="31" s="1"/>
  <c r="K257" i="31"/>
  <c r="K321" i="31"/>
  <c r="K320" i="31" s="1"/>
  <c r="K156" i="31"/>
  <c r="K161" i="31"/>
  <c r="K185" i="31"/>
  <c r="K184" i="31" s="1"/>
  <c r="K127" i="31"/>
  <c r="K178" i="31"/>
  <c r="K177" i="31" s="1"/>
  <c r="K49" i="31"/>
  <c r="K159" i="31"/>
  <c r="K27" i="31"/>
  <c r="K278" i="31"/>
  <c r="K277" i="31" s="1"/>
  <c r="K265" i="31"/>
  <c r="K264" i="31" s="1"/>
  <c r="K263" i="31" s="1"/>
  <c r="K48" i="31"/>
  <c r="K98" i="31"/>
  <c r="K97" i="31" s="1"/>
  <c r="K199" i="31"/>
  <c r="K198" i="31" s="1"/>
  <c r="K197" i="31" s="1"/>
  <c r="K41" i="31"/>
  <c r="K64" i="31"/>
  <c r="K63" i="31" s="1"/>
  <c r="K274" i="31"/>
  <c r="K273" i="31" s="1"/>
  <c r="K147" i="31"/>
  <c r="K146" i="31" s="1"/>
  <c r="K216" i="31"/>
  <c r="K118" i="31"/>
  <c r="K117" i="31" s="1"/>
  <c r="K285" i="31"/>
  <c r="K284" i="31" s="1"/>
  <c r="K56" i="31"/>
  <c r="K109" i="31"/>
  <c r="K36" i="31"/>
  <c r="K35" i="31" s="1"/>
  <c r="K187" i="31"/>
  <c r="K186" i="31" s="1"/>
  <c r="K50" i="31"/>
  <c r="K313" i="31"/>
  <c r="K312" i="31" s="1"/>
  <c r="K311" i="31" s="1"/>
  <c r="K310" i="31"/>
  <c r="K309" i="31" s="1"/>
  <c r="K226" i="31"/>
  <c r="K77" i="31"/>
  <c r="K202" i="31"/>
  <c r="K201" i="31" s="1"/>
  <c r="K217" i="31"/>
  <c r="K163" i="31"/>
  <c r="K206" i="31"/>
  <c r="K205" i="31" s="1"/>
  <c r="K38" i="31"/>
  <c r="K162" i="31"/>
  <c r="K252" i="31"/>
  <c r="K251" i="31" s="1"/>
  <c r="K327" i="31"/>
  <c r="K326" i="31" s="1"/>
  <c r="K325" i="31" s="1"/>
  <c r="K324" i="31" s="1"/>
  <c r="K297" i="31"/>
  <c r="K296" i="31" s="1"/>
  <c r="K260" i="31"/>
  <c r="K259" i="31" s="1"/>
  <c r="K248" i="31"/>
  <c r="K247" i="31" s="1"/>
  <c r="K72" i="31"/>
  <c r="K71" i="31" s="1"/>
  <c r="K139" i="31"/>
  <c r="K66" i="31"/>
  <c r="K65" i="31" s="1"/>
  <c r="K175" i="31"/>
  <c r="K107" i="31"/>
  <c r="K233" i="31"/>
  <c r="K106" i="31"/>
  <c r="K168" i="31"/>
  <c r="K280" i="31"/>
  <c r="K279" i="31" s="1"/>
  <c r="K105" i="31"/>
  <c r="K299" i="31"/>
  <c r="K298" i="31" s="1"/>
  <c r="K212" i="31"/>
  <c r="K28" i="31"/>
  <c r="K231" i="31"/>
  <c r="K24" i="31"/>
  <c r="K308" i="31"/>
  <c r="K307" i="31" s="1"/>
  <c r="K113" i="31"/>
  <c r="K112" i="31" s="1"/>
  <c r="K145" i="31"/>
  <c r="K144" i="31" s="1"/>
  <c r="K53" i="31"/>
  <c r="K176" i="31"/>
  <c r="K194" i="31"/>
  <c r="K193" i="31" s="1"/>
  <c r="K91" i="31"/>
  <c r="K90" i="31" s="1"/>
  <c r="K29" i="31"/>
  <c r="K294" i="31"/>
  <c r="K293" i="31" s="1"/>
  <c r="K46" i="31"/>
  <c r="K254" i="31"/>
  <c r="K253" i="31" s="1"/>
  <c r="K306" i="31"/>
  <c r="K305" i="31" s="1"/>
  <c r="K165" i="31"/>
  <c r="K122" i="31"/>
  <c r="K121" i="31" s="1"/>
  <c r="K204" i="31"/>
  <c r="K203" i="31" s="1"/>
  <c r="K246" i="31"/>
  <c r="K245" i="31" s="1"/>
  <c r="K234" i="31"/>
  <c r="K34" i="31"/>
  <c r="K33" i="31" s="1"/>
  <c r="K166" i="31"/>
  <c r="K240" i="31"/>
  <c r="K183" i="31"/>
  <c r="K182" i="31" s="1"/>
  <c r="K40" i="31"/>
  <c r="K155" i="31"/>
  <c r="K250" i="31"/>
  <c r="K249" i="31" s="1"/>
  <c r="K190" i="31"/>
  <c r="K189" i="31" s="1"/>
  <c r="K128" i="31"/>
  <c r="K142" i="31"/>
  <c r="K141" i="31" s="1"/>
  <c r="K130" i="31"/>
  <c r="K196" i="31"/>
  <c r="K195" i="31" s="1"/>
  <c r="K241" i="31"/>
  <c r="K57" i="31"/>
  <c r="K301" i="31"/>
  <c r="K300" i="31" s="1"/>
  <c r="K287" i="31"/>
  <c r="K286" i="31" s="1"/>
  <c r="K89" i="31"/>
  <c r="K88" i="31" s="1"/>
  <c r="K134" i="31"/>
  <c r="K84" i="31"/>
  <c r="K83" i="31" s="1"/>
  <c r="K82" i="31" s="1"/>
  <c r="K76" i="31"/>
  <c r="K94" i="31"/>
  <c r="K93" i="31" s="1"/>
  <c r="K219" i="31"/>
  <c r="K173" i="31"/>
  <c r="K172" i="31" s="1"/>
  <c r="K236" i="31"/>
  <c r="K268" i="31"/>
  <c r="K267" i="31" s="1"/>
  <c r="K208" i="31"/>
  <c r="K207" i="31" s="1"/>
  <c r="K101" i="31"/>
  <c r="K100" i="31" s="1"/>
  <c r="K282" i="31"/>
  <c r="K281" i="31" s="1"/>
  <c r="K289" i="31"/>
  <c r="K288" i="31" s="1"/>
  <c r="K31" i="31"/>
  <c r="K124" i="31"/>
  <c r="K123" i="31" s="1"/>
  <c r="K235" i="31"/>
  <c r="K96" i="31"/>
  <c r="K95" i="31" s="1"/>
  <c r="K258" i="31"/>
  <c r="K149" i="31"/>
  <c r="K148" i="31" s="1"/>
  <c r="K317" i="31"/>
  <c r="K230" i="31"/>
  <c r="K153" i="31"/>
  <c r="K140" i="31"/>
  <c r="K75" i="31" l="1"/>
  <c r="K68" i="31" s="1"/>
  <c r="K240" i="32"/>
  <c r="K154" i="32"/>
  <c r="K242" i="31"/>
  <c r="K174" i="31"/>
  <c r="K171" i="31" s="1"/>
  <c r="K175" i="32"/>
  <c r="K172" i="32" s="1"/>
  <c r="K285" i="32"/>
  <c r="K211" i="32"/>
  <c r="K268" i="32"/>
  <c r="K233" i="32"/>
  <c r="K317" i="32"/>
  <c r="K316" i="32" s="1"/>
  <c r="K304" i="32"/>
  <c r="K297" i="32"/>
  <c r="K292" i="32"/>
  <c r="K274" i="32"/>
  <c r="K258" i="32"/>
  <c r="K257" i="32" s="1"/>
  <c r="K243" i="32"/>
  <c r="K226" i="32"/>
  <c r="K219" i="32"/>
  <c r="K215" i="32"/>
  <c r="K201" i="32"/>
  <c r="K189" i="32"/>
  <c r="K180" i="32"/>
  <c r="K168" i="32"/>
  <c r="K150" i="32"/>
  <c r="K164" i="32"/>
  <c r="K157" i="32"/>
  <c r="K131" i="32"/>
  <c r="K126" i="32"/>
  <c r="K116" i="32"/>
  <c r="K26" i="32"/>
  <c r="K45" i="32"/>
  <c r="K42" i="32" s="1"/>
  <c r="K92" i="32"/>
  <c r="K55" i="32"/>
  <c r="K54" i="32" s="1"/>
  <c r="K104" i="32"/>
  <c r="K99" i="32" s="1"/>
  <c r="K75" i="32"/>
  <c r="K68" i="32" s="1"/>
  <c r="K21" i="32"/>
  <c r="K37" i="32"/>
  <c r="K82" i="32"/>
  <c r="K87" i="32"/>
  <c r="K58" i="32"/>
  <c r="K218" i="31"/>
  <c r="K21" i="31"/>
  <c r="K290" i="31"/>
  <c r="K210" i="31"/>
  <c r="K167" i="31"/>
  <c r="K150" i="31"/>
  <c r="K143" i="31" s="1"/>
  <c r="K266" i="31"/>
  <c r="K255" i="31" s="1"/>
  <c r="K315" i="31"/>
  <c r="K314" i="31" s="1"/>
  <c r="K179" i="31"/>
  <c r="K154" i="31"/>
  <c r="K58" i="31"/>
  <c r="K157" i="31"/>
  <c r="K256" i="31"/>
  <c r="K45" i="31"/>
  <c r="K42" i="31" s="1"/>
  <c r="K188" i="31"/>
  <c r="K55" i="31"/>
  <c r="K54" i="31" s="1"/>
  <c r="K164" i="31"/>
  <c r="K87" i="31"/>
  <c r="K104" i="31"/>
  <c r="K99" i="31" s="1"/>
  <c r="K37" i="31"/>
  <c r="K214" i="31"/>
  <c r="K302" i="31"/>
  <c r="K283" i="31"/>
  <c r="K200" i="31"/>
  <c r="K92" i="31"/>
  <c r="K272" i="31"/>
  <c r="K232" i="31"/>
  <c r="K225" i="31"/>
  <c r="K131" i="31"/>
  <c r="K116" i="31"/>
  <c r="K295" i="31"/>
  <c r="K126" i="31"/>
  <c r="K239" i="31"/>
  <c r="K26" i="31"/>
  <c r="K239" i="32" l="1"/>
  <c r="K238" i="31"/>
  <c r="K143" i="32"/>
  <c r="K273" i="32"/>
  <c r="K210" i="32"/>
  <c r="K256" i="32"/>
  <c r="K225" i="32"/>
  <c r="K125" i="32"/>
  <c r="K20" i="32"/>
  <c r="K19" i="32" s="1"/>
  <c r="K209" i="31"/>
  <c r="K20" i="31"/>
  <c r="K19" i="31" s="1"/>
  <c r="K224" i="31"/>
  <c r="K271" i="31"/>
  <c r="K125" i="31"/>
  <c r="K67" i="31" l="1"/>
  <c r="K170" i="31"/>
  <c r="K171" i="32"/>
  <c r="K67" i="32"/>
  <c r="K18" i="32" l="1"/>
  <c r="K18"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s>
  <commentList>
    <comment ref="H8" authorId="0" shapeId="0" xr:uid="{00000000-0006-0000-0200-000001000000}">
      <text>
        <r>
          <rPr>
            <sz val="9"/>
            <color indexed="81"/>
            <rFont val="Tahoma"/>
            <family val="2"/>
          </rPr>
          <t xml:space="preserve">Inicia siglas de la dependencia, numeración resultado esperado, numeración producto y secuencia actividades para el producto.
Ej.: Dirección de Planificación
Línea Estratégica 1
Objetivo Estratégico 1
Resultado Esperado 1
Producto 1
Actividad 1
Sería: </t>
        </r>
        <r>
          <rPr>
            <b/>
            <sz val="9"/>
            <color indexed="81"/>
            <rFont val="Tahoma"/>
            <family val="2"/>
          </rPr>
          <t>DP1.1.1.1.01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Patricia Elisa Caba</author>
  </authors>
  <commentList>
    <comment ref="A259" authorId="0" shapeId="0" xr:uid="{00000000-0006-0000-0700-000001000000}">
      <text>
        <r>
          <rPr>
            <b/>
            <sz val="9"/>
            <color indexed="81"/>
            <rFont val="Tahoma"/>
            <family val="2"/>
          </rPr>
          <t>Patricia Elisa Caba:</t>
        </r>
        <r>
          <rPr>
            <sz val="8"/>
            <color indexed="81"/>
            <rFont val="Tahoma"/>
            <family val="2"/>
          </rPr>
          <t xml:space="preserve">
Bloquear cuentas a CEAS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9EE8889-A8F3-4283-A9FC-56449FAF4BED}"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F01545B6-FC1A-4091-B8F5-653251466732}" name="WorksheetConnection_Plantilla POA DCSNS y SRS 25112024.xlsx!Tabla6" type="102" refreshedVersion="8" minRefreshableVersion="5">
    <extLst>
      <ext xmlns:x15="http://schemas.microsoft.com/office/spreadsheetml/2010/11/main" uri="{DE250136-89BD-433C-8126-D09CA5730AF9}">
        <x15:connection id="Tabla6">
          <x15:rangePr sourceName="_xlcn.WorksheetConnection_PlantillaPOADCSNSySRS25112024.xlsxTabla6"/>
        </x15:connection>
      </ext>
    </extLst>
  </connection>
  <connection id="3" xr16:uid="{5B7BFB54-A7D6-4538-B246-A306C1A3B165}" name="WorksheetConnection_Plantilla POA DCSNS y SRS 25112024.xlsx!Tabla8" type="102" refreshedVersion="8" minRefreshableVersion="5">
    <extLst>
      <ext xmlns:x15="http://schemas.microsoft.com/office/spreadsheetml/2010/11/main" uri="{DE250136-89BD-433C-8126-D09CA5730AF9}">
        <x15:connection id="Tabla8">
          <x15:rangePr sourceName="_xlcn.WorksheetConnection_PlantillaPOADCSNSySRS25112024.xlsxTabla8"/>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<sst xmlns="http://schemas.openxmlformats.org/spreadsheetml/2006/main" count="10149" uniqueCount="2916">
  <si>
    <t>Siglas Dependencias DC-SNS</t>
  </si>
  <si>
    <t>Servicio Nacional de Salud</t>
  </si>
  <si>
    <t>Dirección Ejecutiva (DE)</t>
  </si>
  <si>
    <t>Dirección de Planificación y Desarrollo</t>
  </si>
  <si>
    <t>Atención a Usuarios (DAU)</t>
  </si>
  <si>
    <t>Laboratorio e Imágenes (LCI)</t>
  </si>
  <si>
    <t>Cantidad acciones/actividades/trimestre</t>
  </si>
  <si>
    <t>Cooperación Internacional (COP)</t>
  </si>
  <si>
    <t>Primer Trimestre</t>
  </si>
  <si>
    <t>Calidad Institucional (DCG)</t>
  </si>
  <si>
    <t>Segundo Trimestre</t>
  </si>
  <si>
    <t>Administración (ADM)</t>
  </si>
  <si>
    <t>Tercer Trimestre</t>
  </si>
  <si>
    <t>Dirección Centros Hospitalarios (DCH)</t>
  </si>
  <si>
    <t>Cuarto Trimestre</t>
  </si>
  <si>
    <t>Servicios de Atención Emergencias Extrahospitalaria (DAEH)</t>
  </si>
  <si>
    <t xml:space="preserve">Total actividades del año </t>
  </si>
  <si>
    <t>Comunicaciones (DCE)</t>
  </si>
  <si>
    <t>Financiero (DFI)</t>
  </si>
  <si>
    <t>Gestión Clínica (DGC)</t>
  </si>
  <si>
    <t>Proyectos Institucionales (DPI)</t>
  </si>
  <si>
    <t>Cuidados de Enfermería (ENF)</t>
  </si>
  <si>
    <t>Desarrollo Institucional (DDI)</t>
  </si>
  <si>
    <t>Seguimiento, Evaluación y Calidad de los Servicios de Salud (GCSS)</t>
  </si>
  <si>
    <t xml:space="preserve">Tabla Resumen POA </t>
  </si>
  <si>
    <t>Oficina Equidad Género (OEG)</t>
  </si>
  <si>
    <t>Área Organizacional</t>
  </si>
  <si>
    <t>Presupuesto</t>
  </si>
  <si>
    <t>Nº Productos</t>
  </si>
  <si>
    <t>Nº Actividades</t>
  </si>
  <si>
    <t>% (Productos)</t>
  </si>
  <si>
    <t>% (Actividades)</t>
  </si>
  <si>
    <t>% (Presupuesto)</t>
  </si>
  <si>
    <t>Recursos Humanos (DRH)</t>
  </si>
  <si>
    <t>Infraestructura y Equipos (DIE)</t>
  </si>
  <si>
    <t>Jurídica (DCJ)</t>
  </si>
  <si>
    <t>Formulación, Monitoreo y Evaluación de PPP (FME)</t>
  </si>
  <si>
    <t>Planificación (DPD)</t>
  </si>
  <si>
    <t>Dirección Primer Nivel (DPN)</t>
  </si>
  <si>
    <t>Asistencia a la Red (DAR)</t>
  </si>
  <si>
    <t>Seguridad Física (DSF)</t>
  </si>
  <si>
    <t>Sistema de Información (DGI)</t>
  </si>
  <si>
    <t>Tecnología de la Información (DTI)</t>
  </si>
  <si>
    <t>Monitoreo Calidad de los Servicios de Salud (MCS)</t>
  </si>
  <si>
    <t>Materno-Infantil (MIA)</t>
  </si>
  <si>
    <t>Oficina de Acceso a la Información (OAI)</t>
  </si>
  <si>
    <t>Control y Fiscalización (DCF)</t>
  </si>
  <si>
    <t>Odontología (ODO)</t>
  </si>
  <si>
    <t>Pasantía Médica (PSM)</t>
  </si>
  <si>
    <t>Medicamentos e Insumos (DMI)</t>
  </si>
  <si>
    <t>Coordinación Gabinete (CG)</t>
  </si>
  <si>
    <t>Salud Mental (DSM)</t>
  </si>
  <si>
    <t>Total</t>
  </si>
  <si>
    <t>Compras y Contrataciones (DCC)</t>
  </si>
  <si>
    <t>Archivo y Correspondencia (DAC)</t>
  </si>
  <si>
    <t>Servicios Generales (DSG)</t>
  </si>
  <si>
    <t>Activo Fijo (DAF)</t>
  </si>
  <si>
    <t>Almacén y Suministros (DAS)</t>
  </si>
  <si>
    <t>Litigios (LIT)</t>
  </si>
  <si>
    <t>Elaboración de Documentos Legales (EDL)</t>
  </si>
  <si>
    <t>Gestión de Servicios de Laboratorio y Sangre (GLS)</t>
  </si>
  <si>
    <t>Gestión Servicios de Imágenes (GSI)</t>
  </si>
  <si>
    <t>Desarrollo Laboratorios e Imágenes (DLI)</t>
  </si>
  <si>
    <t>Desarrollo Servicios de Emergencias Médicas (DSE)</t>
  </si>
  <si>
    <t>Prevención y Gestión de Riesgos y Desastres (GRD-DAEH)</t>
  </si>
  <si>
    <t>Operaciones de Emergencias de Centros de Salud (OEC)</t>
  </si>
  <si>
    <t>Gestión de Emergencias Extrahospitalaria (GEE-DAEH)</t>
  </si>
  <si>
    <t>Registro, Control y Nómina (RCN)</t>
  </si>
  <si>
    <t>Evaluación Desempeño y Capacitación (EDC)</t>
  </si>
  <si>
    <t>Relaciones Laborales y Seguridad Social (RLS)</t>
  </si>
  <si>
    <t>Reclutamiento y Selección de Personal (RSP)</t>
  </si>
  <si>
    <t>Pasantía Médica (DPM)</t>
  </si>
  <si>
    <t>Organización del Trabajo y Compensación (OTC)</t>
  </si>
  <si>
    <t>Identidad Institucional (DII)</t>
  </si>
  <si>
    <t>Comunicación Digital (DCD)</t>
  </si>
  <si>
    <t>Prensa y Relaciones Públicas (PRP)</t>
  </si>
  <si>
    <t>Materno-Neonatal (DMN)</t>
  </si>
  <si>
    <t>Atención Infanto Adolescente (DIA)</t>
  </si>
  <si>
    <t>Sección Atención Adolescentes (SAA)</t>
  </si>
  <si>
    <t>Planificación y Desarrollo de Emergencias Extrahospitalaria (DPD-DAEH)</t>
  </si>
  <si>
    <t>Recursos Humanos de Emergencias Extrahospitalaria (DRH-DAEH)</t>
  </si>
  <si>
    <t>Coordinador Enlace con la Red (CER-DAEH)</t>
  </si>
  <si>
    <t>Administrativo y Financiero (DAF-DAEH)</t>
  </si>
  <si>
    <t>Tecnologia de la información (TIC-DAEH)</t>
  </si>
  <si>
    <t>Jurídica (JUR-DAEH)</t>
  </si>
  <si>
    <t>Fiscalización (DFC-DAEH)</t>
  </si>
  <si>
    <t>Prevención y Control de Riesgo Biológico (PCR)</t>
  </si>
  <si>
    <t xml:space="preserve">Año del POA:  </t>
  </si>
  <si>
    <t xml:space="preserve">Servicio Regional de Salud:  </t>
  </si>
  <si>
    <t>SNS - Dirección Central</t>
  </si>
  <si>
    <t xml:space="preserve">Plan Operativo Anual </t>
  </si>
  <si>
    <t xml:space="preserve">Estructura:  </t>
  </si>
  <si>
    <t>Dirección</t>
  </si>
  <si>
    <t xml:space="preserve">Identificación de Productos/Resultados </t>
  </si>
  <si>
    <t>ID_Dependendencia</t>
  </si>
  <si>
    <t>POA</t>
  </si>
  <si>
    <t>SRS</t>
  </si>
  <si>
    <t>AREA</t>
  </si>
  <si>
    <t>Cod_Eje</t>
  </si>
  <si>
    <t>Cod_re</t>
  </si>
  <si>
    <t>Eje Estratégico</t>
  </si>
  <si>
    <t>Resultado Estratégico Institucional</t>
  </si>
  <si>
    <t>Productos</t>
  </si>
  <si>
    <t>Indicador</t>
  </si>
  <si>
    <t>Unidad de medida</t>
  </si>
  <si>
    <t>Línea Base</t>
  </si>
  <si>
    <t>Meta</t>
  </si>
  <si>
    <t>Supuestos</t>
  </si>
  <si>
    <t>Dependencia responsable</t>
  </si>
  <si>
    <t>Dependencia de apoyo</t>
  </si>
  <si>
    <t>Gestión Integral de Información</t>
  </si>
  <si>
    <t>Gestión y Control de la Planificación Institucional</t>
  </si>
  <si>
    <t>Promoción y Cultura de Innovación</t>
  </si>
  <si>
    <t>Desarrollo y Gestión de la Red de Servicios</t>
  </si>
  <si>
    <t>Automatización Tecnológica</t>
  </si>
  <si>
    <t>Cultura de Servicios y Gestión de Usuarios</t>
  </si>
  <si>
    <t>Fortalecimiento de la Veeduría y participación social</t>
  </si>
  <si>
    <t>Identificación de actividades</t>
  </si>
  <si>
    <t>TIPO</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</si>
  <si>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</si>
  <si>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</si>
  <si>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</si>
  <si>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</si>
  <si>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</si>
  <si>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</si>
  <si>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</si>
  <si>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</si>
  <si>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</si>
  <si>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</si>
  <si>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</si>
  <si>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</si>
  <si>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</si>
  <si>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</si>
  <si>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</si>
  <si>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</si>
  <si>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</si>
  <si>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</si>
  <si>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</si>
  <si>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 xml:space="preserve">Responsable </t>
  </si>
  <si>
    <t>Venta Servicios</t>
  </si>
  <si>
    <t>Identificación de necesidades de insumos</t>
  </si>
  <si>
    <t>Código_Actividad</t>
  </si>
  <si>
    <t>Actividad</t>
  </si>
  <si>
    <t xml:space="preserve">Total de Actividades </t>
  </si>
  <si>
    <t>Insumos</t>
  </si>
  <si>
    <t>Descripción</t>
  </si>
  <si>
    <t>Unidad de Medida</t>
  </si>
  <si>
    <t>Cantidad de Insumos</t>
  </si>
  <si>
    <t>Precio Unitario</t>
  </si>
  <si>
    <t>Valor Total</t>
  </si>
  <si>
    <t>Código Presupuestario</t>
  </si>
  <si>
    <t>Fuente de Financiamiento</t>
  </si>
  <si>
    <t>InsumoAbrev</t>
  </si>
  <si>
    <t>Identificacion de necesidades de infraestructuras</t>
  </si>
  <si>
    <t>Tipo de Intervención</t>
  </si>
  <si>
    <t>Tipo EESS</t>
  </si>
  <si>
    <t>Nombre de establecimiento</t>
  </si>
  <si>
    <t>Provincia</t>
  </si>
  <si>
    <t>ListaProvincia</t>
  </si>
  <si>
    <t>Municipio</t>
  </si>
  <si>
    <t>Monto Estimado</t>
  </si>
  <si>
    <t>Identificación de necesidades de equipos</t>
  </si>
  <si>
    <t>Tipos de Acciones</t>
  </si>
  <si>
    <t>Tipo de Equipo</t>
  </si>
  <si>
    <t>Item</t>
  </si>
  <si>
    <t>Valor Total Estimado</t>
  </si>
  <si>
    <t>Columna1</t>
  </si>
  <si>
    <t/>
  </si>
  <si>
    <t>Estimación de ingresos por cuentas</t>
  </si>
  <si>
    <t>Grupo</t>
  </si>
  <si>
    <t>Subgrupo</t>
  </si>
  <si>
    <t>Cuenta</t>
  </si>
  <si>
    <t>Auxiliar</t>
  </si>
  <si>
    <t>Descripción Ingresos por Cuenta</t>
  </si>
  <si>
    <t>Valor RD$</t>
  </si>
  <si>
    <t>%</t>
  </si>
  <si>
    <t>Donaciones</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</si>
  <si>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</si>
  <si>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</si>
  <si>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</si>
  <si>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</si>
  <si>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</si>
  <si>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</si>
  <si>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</si>
  <si>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</si>
  <si>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</si>
  <si>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</si>
  <si>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</si>
  <si>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</si>
  <si>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</si>
  <si>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</si>
  <si>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</si>
  <si>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</si>
  <si>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</si>
  <si>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</si>
  <si>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</si>
  <si>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</si>
  <si>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</si>
  <si>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</si>
  <si>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</si>
  <si>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</si>
  <si>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</si>
  <si>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</si>
  <si>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 xml:space="preserve">Consolidado del Presupuesto Estimado de Ingresos y Gastos </t>
  </si>
  <si>
    <t>Estimación de Ingresos</t>
  </si>
  <si>
    <t>Venta de Servicios y Otros Ingresos</t>
  </si>
  <si>
    <t>Aportes SNS Nómina</t>
  </si>
  <si>
    <t>Otros Aportes</t>
  </si>
  <si>
    <t>Total Ingresos RD$</t>
  </si>
  <si>
    <t>Estimación de Gastos</t>
  </si>
  <si>
    <t>Tipo</t>
  </si>
  <si>
    <t>Objeto</t>
  </si>
  <si>
    <t>Sub-Cuenta</t>
  </si>
  <si>
    <t>Descripción Gasto por Cuenta</t>
  </si>
  <si>
    <t>Anticipos Financieros / Transferencias</t>
  </si>
  <si>
    <t>Venta de Servicios</t>
  </si>
  <si>
    <t>Nominas</t>
  </si>
  <si>
    <t>Total RD$</t>
  </si>
  <si>
    <t>Egresos</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</si>
  <si>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</si>
  <si>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</si>
  <si>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</si>
  <si>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</si>
  <si>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</si>
  <si>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</si>
  <si>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</si>
  <si>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</si>
  <si>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</si>
  <si>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</si>
  <si>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</si>
  <si>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</si>
  <si>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</si>
  <si>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</si>
  <si>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</si>
  <si>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</si>
  <si>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</si>
  <si>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</si>
  <si>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</si>
  <si>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</si>
  <si>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</si>
  <si>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</si>
  <si>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</si>
  <si>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</si>
  <si>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</si>
  <si>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</si>
  <si>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</si>
  <si>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</si>
  <si>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</si>
  <si>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</si>
  <si>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</si>
  <si>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</si>
  <si>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</si>
  <si>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</si>
  <si>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</si>
  <si>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</si>
  <si>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</si>
  <si>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</si>
  <si>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</si>
  <si>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</si>
  <si>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</si>
  <si>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</si>
  <si>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</si>
  <si>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</si>
  <si>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</si>
  <si>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</si>
  <si>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</si>
  <si>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</si>
  <si>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</si>
  <si>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</si>
  <si>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</si>
  <si>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</si>
  <si>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</si>
  <si>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</si>
  <si>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</si>
  <si>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</si>
  <si>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</si>
  <si>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</si>
  <si>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</si>
  <si>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</si>
  <si>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</si>
  <si>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</si>
  <si>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</si>
  <si>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Impresión y encuadernación</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</si>
  <si>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</si>
  <si>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</si>
  <si>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</si>
  <si>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</si>
  <si>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</si>
  <si>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</si>
  <si>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</si>
  <si>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</si>
  <si>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</si>
  <si>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</si>
  <si>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</si>
  <si>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</si>
  <si>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</si>
  <si>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</si>
  <si>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</si>
  <si>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</si>
  <si>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</si>
  <si>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</si>
  <si>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</si>
  <si>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</si>
  <si>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</si>
  <si>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</si>
  <si>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</si>
  <si>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</si>
  <si>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</si>
  <si>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</si>
  <si>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</si>
  <si>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</si>
  <si>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</si>
  <si>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</si>
  <si>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</si>
  <si>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</si>
  <si>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</si>
  <si>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</si>
  <si>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</si>
  <si>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</si>
  <si>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</si>
  <si>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</si>
  <si>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</si>
  <si>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</si>
  <si>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Servicios de mantenimiento, reparación, desmonte e instalación</t>
  </si>
  <si>
    <t xml:space="preserve">Otros servicios de mantenimiento, reparacion de maquinaria y equipos no identicados en los conceptos anteriores </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</si>
  <si>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</si>
  <si>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</si>
  <si>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</si>
  <si>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</si>
  <si>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</si>
  <si>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</si>
  <si>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</si>
  <si>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</si>
  <si>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</si>
  <si>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</si>
  <si>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</si>
  <si>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generales</t>
  </si>
  <si>
    <t>Festividades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</si>
  <si>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</si>
  <si>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</si>
  <si>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</si>
  <si>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</si>
  <si>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</si>
  <si>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</si>
  <si>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</si>
  <si>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</si>
  <si>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</si>
  <si>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Servicios de alimentación</t>
  </si>
  <si>
    <t>Servicios de catering</t>
  </si>
  <si>
    <t>Materiales y Suministros</t>
  </si>
  <si>
    <t>Alimentos y Productos Agroforestales</t>
  </si>
  <si>
    <t>Alimentos y bebidas para personas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</si>
  <si>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</si>
  <si>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</si>
  <si>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</si>
  <si>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</si>
  <si>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</si>
  <si>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</si>
  <si>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</si>
  <si>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</si>
  <si>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</si>
  <si>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</si>
  <si>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</si>
  <si>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</si>
  <si>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</si>
  <si>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</si>
  <si>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</si>
  <si>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</si>
  <si>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</si>
  <si>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</si>
  <si>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</si>
  <si>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</si>
  <si>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</si>
  <si>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</si>
  <si>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</si>
  <si>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</si>
  <si>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</si>
  <si>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</si>
  <si>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</si>
  <si>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</si>
  <si>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</si>
  <si>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</si>
  <si>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</si>
  <si>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</si>
  <si>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</si>
  <si>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</si>
  <si>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</si>
  <si>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</si>
  <si>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</si>
  <si>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</si>
  <si>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</si>
  <si>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</si>
  <si>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</si>
  <si>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</si>
  <si>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</si>
  <si>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</si>
  <si>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</si>
  <si>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</si>
  <si>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</si>
  <si>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</si>
  <si>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</si>
  <si>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</si>
  <si>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Productos y Utiles Varios</t>
  </si>
  <si>
    <t>Material para limpieza e higiene</t>
  </si>
  <si>
    <t>Material para limpieza</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</si>
  <si>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</si>
  <si>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</si>
  <si>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</si>
  <si>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</si>
  <si>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</si>
  <si>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</si>
  <si>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Productos eléctricos y afines</t>
  </si>
  <si>
    <t>Repuestos y accesorios menores</t>
  </si>
  <si>
    <t>Productos y útiles varios no identificados precedentemente (n.i.p.)</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</si>
  <si>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</si>
  <si>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</si>
  <si>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</si>
  <si>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</si>
  <si>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</si>
  <si>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</si>
  <si>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</si>
  <si>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</si>
  <si>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</si>
  <si>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</si>
  <si>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</si>
  <si>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</si>
  <si>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</si>
  <si>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</si>
  <si>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</si>
  <si>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</si>
  <si>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</si>
  <si>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</si>
  <si>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</si>
  <si>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</si>
  <si>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</si>
  <si>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</si>
  <si>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</si>
  <si>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</si>
  <si>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</si>
  <si>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</si>
  <si>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</si>
  <si>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</si>
  <si>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</si>
  <si>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</si>
  <si>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</si>
  <si>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</si>
  <si>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</si>
  <si>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</si>
  <si>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</si>
  <si>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seguridad</t>
  </si>
  <si>
    <t>Bienes Intangibles</t>
  </si>
  <si>
    <t>Programas de informática y base de datos</t>
  </si>
  <si>
    <t>Programas de informática</t>
  </si>
  <si>
    <t>Base de datos</t>
  </si>
  <si>
    <t>Estudios de preinversión</t>
  </si>
  <si>
    <t>Licencias informáticas e intelectuales, industriales y comerciales</t>
  </si>
  <si>
    <t>Licencias Informáticas</t>
  </si>
  <si>
    <t>Otros activos intangibles</t>
  </si>
  <si>
    <t>Obras</t>
  </si>
  <si>
    <t>Obras En Edificaciones</t>
  </si>
  <si>
    <t>Obras para edificación no residencial</t>
  </si>
  <si>
    <t>Consolidado por Presupuesto Estimado de Ingresos y Gastos Red SNS</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</si>
  <si>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</si>
  <si>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</si>
  <si>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</si>
  <si>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</si>
  <si>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</si>
  <si>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</si>
  <si>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Niveles de Responsabilidad</t>
  </si>
  <si>
    <t>Gerencia Regional</t>
  </si>
  <si>
    <t>Primer Nivel de Atención</t>
  </si>
  <si>
    <t>Nivel Especializado</t>
  </si>
  <si>
    <t>Derechos de uso</t>
  </si>
  <si>
    <t>Servicio de mantenimiento, reparación, desmonte e instalación</t>
  </si>
  <si>
    <t>Otros servicios de mantenimiento, reparación, desmonte e instalación</t>
  </si>
  <si>
    <t>Eventos generals</t>
  </si>
  <si>
    <t>Servicios técnicos y profesionales</t>
  </si>
  <si>
    <t>Tasas</t>
  </si>
  <si>
    <t>Servicio de alimentación</t>
  </si>
  <si>
    <t xml:space="preserve"> Transferencias Corrientes Al Sector Privado</t>
  </si>
  <si>
    <t>Equipos de defensa de defensa</t>
  </si>
  <si>
    <t xml:space="preserve">Nombre Indicador </t>
  </si>
  <si>
    <t>Línea Basal</t>
  </si>
  <si>
    <t xml:space="preserve">Meta </t>
  </si>
  <si>
    <t xml:space="preserve">Numerador </t>
  </si>
  <si>
    <t>Denominador</t>
  </si>
  <si>
    <t>Rango de Gestión</t>
  </si>
  <si>
    <t>Excelente</t>
  </si>
  <si>
    <t xml:space="preserve">Bueno </t>
  </si>
  <si>
    <t>Aceptable</t>
  </si>
  <si>
    <t>Deficiente</t>
  </si>
  <si>
    <t>Servicios Regionales con OAI en funcionamiento</t>
  </si>
  <si>
    <t>Número de SRS con OAI conformada y funcionando</t>
  </si>
  <si>
    <t>6 a 7</t>
  </si>
  <si>
    <t>3 a 5</t>
  </si>
  <si>
    <t>0 a 2</t>
  </si>
  <si>
    <t xml:space="preserve">Evaluación del portal de transparencia de la DCSNS </t>
  </si>
  <si>
    <t xml:space="preserve">Número de ítems cumplidos </t>
  </si>
  <si>
    <t xml:space="preserve">Total de ítems a evaluar </t>
  </si>
  <si>
    <t>&lt;99 - &gt;90</t>
  </si>
  <si>
    <t>&lt;89 - &gt;76</t>
  </si>
  <si>
    <t>&lt;75</t>
  </si>
  <si>
    <t>Cumplimiento de productos y actividades del POA DCSNS</t>
  </si>
  <si>
    <t xml:space="preserve">Número de objetivos cumplidos </t>
  </si>
  <si>
    <t>Número de objetivos programados x 100</t>
  </si>
  <si>
    <t>&gt;90</t>
  </si>
  <si>
    <t>&lt;89 - &gt;80</t>
  </si>
  <si>
    <t>&lt;79 - &gt;70</t>
  </si>
  <si>
    <t>&lt;69</t>
  </si>
  <si>
    <t>Dependencias con un cumplimiento del POA mayor a 75%</t>
  </si>
  <si>
    <t>Número de dependencias con una ejecución del POA &gt;75%</t>
  </si>
  <si>
    <t>Total de dependencias con POA formulado  x 100</t>
  </si>
  <si>
    <t>&gt;85</t>
  </si>
  <si>
    <t>&lt;84 - &gt;75</t>
  </si>
  <si>
    <t>&lt;74 - &gt;70</t>
  </si>
  <si>
    <t xml:space="preserve">Macroprocesos priorizados definidos </t>
  </si>
  <si>
    <t>S/D</t>
  </si>
  <si>
    <t>Número de macroprocesos definidos</t>
  </si>
  <si>
    <t>Total de macroprocesos priorizados x 100</t>
  </si>
  <si>
    <t xml:space="preserve"> &gt;90</t>
  </si>
  <si>
    <t>&lt;79 - &gt;75</t>
  </si>
  <si>
    <t>&lt;74</t>
  </si>
  <si>
    <t>Dependencias que reportan ejecución trimestral del POA</t>
  </si>
  <si>
    <t>Número de dependencias con RTP entregado</t>
  </si>
  <si>
    <t>Ejecución del Plan de Monitoreo y Evaluación del POA</t>
  </si>
  <si>
    <t>Número acciones de monitoreo y evaluación del POA realizadas</t>
  </si>
  <si>
    <t>Total acciones de monitoreo y evaluación del POA programadas x 100</t>
  </si>
  <si>
    <t>Nivel de cumplimiento del plan de mejora CAF por etapas</t>
  </si>
  <si>
    <t>Número de mejoras (criterios CAF) aplicados</t>
  </si>
  <si>
    <t>Total de de mejoras (criterios CAF) asignadas x 100</t>
  </si>
  <si>
    <t>Nivel de cumplimiento del tablero de indicadores de gestión por SRS</t>
  </si>
  <si>
    <t>Número de indicadores del tablero de gestión logrados &gt;70%</t>
  </si>
  <si>
    <t>Total indicadores del tablero de gestión x 100</t>
  </si>
  <si>
    <t>&lt;89 - &gt;75</t>
  </si>
  <si>
    <t>&lt;74 - &gt;65</t>
  </si>
  <si>
    <t>&lt;64</t>
  </si>
  <si>
    <t>Implementación del programa de visitas de los SRS a los EESS</t>
  </si>
  <si>
    <t>Número de visita realizadas a los EESS</t>
  </si>
  <si>
    <t>Total de visitas programadas x 100</t>
  </si>
  <si>
    <t>Implementación del sistema de facturación hospitalaria</t>
  </si>
  <si>
    <t xml:space="preserve">Ejecución presupuestaria </t>
  </si>
  <si>
    <t xml:space="preserve">Cumplimiento del Plan Anual de Compras </t>
  </si>
  <si>
    <t>Ahorro en las compras gubernamentales</t>
  </si>
  <si>
    <t>Desviaciones del Plan Anual de Compras</t>
  </si>
  <si>
    <r>
      <t>&lt;</t>
    </r>
    <r>
      <rPr>
        <sz val="9.9"/>
        <color indexed="8"/>
        <rFont val="Times New Roman"/>
        <family val="1"/>
      </rPr>
      <t>20%</t>
    </r>
  </si>
  <si>
    <t>Reportes oportunos de rendición de cuentas de la Red</t>
  </si>
  <si>
    <t xml:space="preserve">Gestión oportuna de entrega </t>
  </si>
  <si>
    <t>Dependencias con inventario actualizado</t>
  </si>
  <si>
    <t>Ejecución del Plan de Mantenimiento Preventivo</t>
  </si>
  <si>
    <t>Respuesta a requerimientos de estadísticas</t>
  </si>
  <si>
    <t>Oportunidad de respuesta a requerimientos estadísticos</t>
  </si>
  <si>
    <t>Procesos automatizados</t>
  </si>
  <si>
    <t>Índice de uso TIC e implementación de gobierno electrónico</t>
  </si>
  <si>
    <t>Datos auditado y validados</t>
  </si>
  <si>
    <t>Nivel de implementación del Plan de Comunicaciones del SNS</t>
  </si>
  <si>
    <t xml:space="preserve">Nivel de implementación del programa de capacitación </t>
  </si>
  <si>
    <t>Nivel de implementación del programa de incentivo y régimen de consecuencias</t>
  </si>
  <si>
    <t xml:space="preserve">Nivel de satisfacción laboral </t>
  </si>
  <si>
    <t>Índice de rotaciones internas</t>
  </si>
  <si>
    <r>
      <t>&lt;</t>
    </r>
    <r>
      <rPr>
        <sz val="9.9"/>
        <color indexed="8"/>
        <rFont val="Times New Roman"/>
        <family val="1"/>
      </rPr>
      <t>15%</t>
    </r>
  </si>
  <si>
    <t>Nivel de implementación del expediente clínico</t>
  </si>
  <si>
    <t>Utilización del expediente clinico en los EESS priorizados</t>
  </si>
  <si>
    <t>Establecimientos de Salud habilitados</t>
  </si>
  <si>
    <t>Nivel de atisfacción de usuario alcanzado</t>
  </si>
  <si>
    <t>Referencias válidas</t>
  </si>
  <si>
    <t>Contarreferencias emitidas</t>
  </si>
  <si>
    <t>Nivel de implementación del Plan de Gestión de los desechos y residuos hospitalarios</t>
  </si>
  <si>
    <t xml:space="preserve">Resolución de lista de espera quirúrgica </t>
  </si>
  <si>
    <t>Nivel de implementación del Programa de Seguridad Hospitalaria</t>
  </si>
  <si>
    <t>Cobertura de atención odontológica</t>
  </si>
  <si>
    <t>Disponibilidad de medicamentos trazadores en los EESS</t>
  </si>
  <si>
    <t>Comité Farmaco-Terapéutica conformados</t>
  </si>
  <si>
    <t xml:space="preserve">Frecuencia Eventos adversos </t>
  </si>
  <si>
    <r>
      <t>&lt;</t>
    </r>
    <r>
      <rPr>
        <sz val="9.9"/>
        <color indexed="8"/>
        <rFont val="Times New Roman"/>
        <family val="1"/>
      </rPr>
      <t>35%</t>
    </r>
  </si>
  <si>
    <t>Reporte Eventos adversos</t>
  </si>
  <si>
    <t>Evaluación Hospitalaria</t>
  </si>
  <si>
    <t>Planes de Emergencia y Desastres de la Red</t>
  </si>
  <si>
    <t>Incremento de la provisión servicios diagnósticos por nivel de atención</t>
  </si>
  <si>
    <t>Unidades transfundidas acorde a necesidades</t>
  </si>
  <si>
    <t xml:space="preserve">Establecimientos de Salud valorados por encima del 60% </t>
  </si>
  <si>
    <t>Adherencia a protocolos</t>
  </si>
  <si>
    <t>Establecimientos de Salud que cuentan con cartera de servicios actualizada</t>
  </si>
  <si>
    <t xml:space="preserve">Usuarios con patologías crónicas en seguimiento </t>
  </si>
  <si>
    <t>Establecimientos de salud que realizan partos acorde a los estandares</t>
  </si>
  <si>
    <t>Adherencia al protocolo de atención obstétrica</t>
  </si>
  <si>
    <t>Adherencia al protocolo de atención neonatal</t>
  </si>
  <si>
    <t xml:space="preserve">BLH instalado y funcionado </t>
  </si>
  <si>
    <t>PROVINCIAS</t>
  </si>
  <si>
    <t>MUNICIPIOS</t>
  </si>
  <si>
    <t>REGIONES</t>
  </si>
  <si>
    <t>DISTRITO NACIONAL</t>
  </si>
  <si>
    <t>Distrito_Nacional</t>
  </si>
  <si>
    <t>Distrito Nacional</t>
  </si>
  <si>
    <t>R0 - SRS Metropolitano</t>
  </si>
  <si>
    <t>AZUA</t>
  </si>
  <si>
    <t>Azua</t>
  </si>
  <si>
    <t>1. Azua de Compostela</t>
  </si>
  <si>
    <t>MONTE PLATA</t>
  </si>
  <si>
    <t>2. Estebanía</t>
  </si>
  <si>
    <t>SANTO DOMINGO</t>
  </si>
  <si>
    <t>3. Guayabal</t>
  </si>
  <si>
    <t>R1 - SRS Valdesia</t>
  </si>
  <si>
    <t>PERAVIA</t>
  </si>
  <si>
    <t>4. Las Charcas</t>
  </si>
  <si>
    <t>SAN CRISTÓBAL</t>
  </si>
  <si>
    <t>5. Las Yayas de Viajama</t>
  </si>
  <si>
    <t>SAN JOSÉ DE OCOA</t>
  </si>
  <si>
    <t>6. Padre Las Casas</t>
  </si>
  <si>
    <t>R2 - SRS Norcentral</t>
  </si>
  <si>
    <t>ESPAILLAT</t>
  </si>
  <si>
    <t>7. Peralta</t>
  </si>
  <si>
    <t>PUERTO PLATA</t>
  </si>
  <si>
    <t>8. Pueblo Viejo</t>
  </si>
  <si>
    <t>SANTIAGO</t>
  </si>
  <si>
    <t>9. Sabana Yegua</t>
  </si>
  <si>
    <t>R3 - SRS Nordeste</t>
  </si>
  <si>
    <t>DUARTE</t>
  </si>
  <si>
    <t>10. Tábara Arriba</t>
  </si>
  <si>
    <t>HERMANAS MIRABAL</t>
  </si>
  <si>
    <t>BAHORUCO</t>
  </si>
  <si>
    <t>Bahoruco</t>
  </si>
  <si>
    <t>1. Neiba</t>
  </si>
  <si>
    <t>MARÍA TRINIDAD SÁNCHEZ</t>
  </si>
  <si>
    <t>2. Galván</t>
  </si>
  <si>
    <t>SAMANÁ</t>
  </si>
  <si>
    <t>3. Los Ríos</t>
  </si>
  <si>
    <t>R4 - SRS Enriquillo</t>
  </si>
  <si>
    <t>4. Tamayo</t>
  </si>
  <si>
    <t>BARAHONA</t>
  </si>
  <si>
    <t>5. Villa Jaragua</t>
  </si>
  <si>
    <t>INDEPENDENCIA</t>
  </si>
  <si>
    <t>Barahona</t>
  </si>
  <si>
    <t>1. Barahona</t>
  </si>
  <si>
    <t>PEDERNALES</t>
  </si>
  <si>
    <t>2. Cabral</t>
  </si>
  <si>
    <t>R5 - SRS Este</t>
  </si>
  <si>
    <t>EL SEIBO</t>
  </si>
  <si>
    <t>3. El Peñón</t>
  </si>
  <si>
    <t>HATO MAYOR</t>
  </si>
  <si>
    <t>4. Enriquillo</t>
  </si>
  <si>
    <t>LA ALTAGRACIA</t>
  </si>
  <si>
    <t>5. Fundación</t>
  </si>
  <si>
    <t>LA ROMANA</t>
  </si>
  <si>
    <t>6. Jaquimeyes</t>
  </si>
  <si>
    <t>SAN PEDRO DE MACORÍS</t>
  </si>
  <si>
    <t>7. La Ciénaga</t>
  </si>
  <si>
    <t>R6 - SRS El Valle</t>
  </si>
  <si>
    <t>8. Las Salinas</t>
  </si>
  <si>
    <t>ELÍAS PIÑA</t>
  </si>
  <si>
    <t>9. Paraíso</t>
  </si>
  <si>
    <t>SAN JUAN</t>
  </si>
  <si>
    <t>10. Polo</t>
  </si>
  <si>
    <t>R7 - SRS Cibao Occidental</t>
  </si>
  <si>
    <t>DAJABÓN</t>
  </si>
  <si>
    <t>11. Vicente Noble</t>
  </si>
  <si>
    <t>MONTECRISTI</t>
  </si>
  <si>
    <t>Dajabon</t>
  </si>
  <si>
    <t>1. Dajabón</t>
  </si>
  <si>
    <t>SANTIAGO RODRÍGUEZ</t>
  </si>
  <si>
    <t>2. El Pino</t>
  </si>
  <si>
    <t>VALVERDE</t>
  </si>
  <si>
    <t>3. Loma de Cabrera</t>
  </si>
  <si>
    <t>R8 - SRS Cibao Central</t>
  </si>
  <si>
    <t>LA VEGA</t>
  </si>
  <si>
    <t>4. Partido</t>
  </si>
  <si>
    <t>MONSEÑOR NOUEL</t>
  </si>
  <si>
    <t>5. Restauración</t>
  </si>
  <si>
    <t>SÁNCHEZ RAMÍREZ</t>
  </si>
  <si>
    <t>Duarte</t>
  </si>
  <si>
    <t>1. San Francisco de Macorís</t>
  </si>
  <si>
    <t>2. Arenoso</t>
  </si>
  <si>
    <t>3. Castillo</t>
  </si>
  <si>
    <t>4. Eugenio María de Hostos</t>
  </si>
  <si>
    <t>5. Las Guáranas</t>
  </si>
  <si>
    <t>6. Pimentel</t>
  </si>
  <si>
    <t>7. Villa Riva</t>
  </si>
  <si>
    <t>El_Seibo</t>
  </si>
  <si>
    <t>1. El Seibo</t>
  </si>
  <si>
    <t>2. Miches</t>
  </si>
  <si>
    <t>Elias_Pina</t>
  </si>
  <si>
    <t>1. Comendador</t>
  </si>
  <si>
    <t>2. Bánica</t>
  </si>
  <si>
    <t>3. El Llano</t>
  </si>
  <si>
    <t>4. Hondo Valle</t>
  </si>
  <si>
    <t>5. Juan Santiago</t>
  </si>
  <si>
    <t>6. Pedro Santana</t>
  </si>
  <si>
    <t>Espaillat</t>
  </si>
  <si>
    <t>1. Moca</t>
  </si>
  <si>
    <t>2. Cayetano Germosén</t>
  </si>
  <si>
    <t>3. Gaspar Hernández</t>
  </si>
  <si>
    <t>4. Jamao al Norte</t>
  </si>
  <si>
    <t>Hato_Mayor</t>
  </si>
  <si>
    <t>1. Hato Mayor del Rey</t>
  </si>
  <si>
    <t>2. El Valle</t>
  </si>
  <si>
    <t>3. Sabana de la Mar</t>
  </si>
  <si>
    <t>Hermanas_Mirabal</t>
  </si>
  <si>
    <t>1. Salcedo</t>
  </si>
  <si>
    <t>2. Tenares</t>
  </si>
  <si>
    <t>3. Villa Tapia</t>
  </si>
  <si>
    <t>Independencia</t>
  </si>
  <si>
    <t>1. Jimaní</t>
  </si>
  <si>
    <t>2. Cristóbal</t>
  </si>
  <si>
    <t>3. Duvergé</t>
  </si>
  <si>
    <t>4. La Descubierta</t>
  </si>
  <si>
    <t>5. Mella</t>
  </si>
  <si>
    <t>6. Postrer Río</t>
  </si>
  <si>
    <t>La_Altagracia</t>
  </si>
  <si>
    <t>1. Higüey</t>
  </si>
  <si>
    <t>2. San Rafael del Yuma</t>
  </si>
  <si>
    <t>La_Romana</t>
  </si>
  <si>
    <t>1. La Romana</t>
  </si>
  <si>
    <t>2. Guaymate</t>
  </si>
  <si>
    <t>3. Villa Hermosa</t>
  </si>
  <si>
    <t>La_Vega</t>
  </si>
  <si>
    <t>1. La Concepción de La Vega</t>
  </si>
  <si>
    <t>2. Constanza</t>
  </si>
  <si>
    <t>3. Jarabacoa</t>
  </si>
  <si>
    <t>4. Jima Abajo</t>
  </si>
  <si>
    <t>Maria_Trinidad_Sanchez</t>
  </si>
  <si>
    <t>1. Nagua</t>
  </si>
  <si>
    <t>2. Cabrera</t>
  </si>
  <si>
    <t>3. El Factor</t>
  </si>
  <si>
    <t>4. Río San Juan</t>
  </si>
  <si>
    <t>Monsenor_Nouel</t>
  </si>
  <si>
    <t>1. Bonao</t>
  </si>
  <si>
    <t>2. Maimón</t>
  </si>
  <si>
    <t>3. Piedra Blanca</t>
  </si>
  <si>
    <t>Montecristi</t>
  </si>
  <si>
    <t>1. Montecristi</t>
  </si>
  <si>
    <t>2. Castañuela</t>
  </si>
  <si>
    <t>3. Guayubín</t>
  </si>
  <si>
    <t>4. Las Matas de Santa Cruz</t>
  </si>
  <si>
    <t>5. Pepillo Salcedo</t>
  </si>
  <si>
    <t>6. Villa Vásquez</t>
  </si>
  <si>
    <t>Monte_Plata</t>
  </si>
  <si>
    <t>1. Monte Plata</t>
  </si>
  <si>
    <t>2. Bayaguana</t>
  </si>
  <si>
    <t>3. Peralvillo</t>
  </si>
  <si>
    <t>4 Sabana Grande de Boyá</t>
  </si>
  <si>
    <t>5 Yamasá</t>
  </si>
  <si>
    <t>Pedernales</t>
  </si>
  <si>
    <t>1. Pedernales</t>
  </si>
  <si>
    <t>2. Oviedo</t>
  </si>
  <si>
    <t>Peravia</t>
  </si>
  <si>
    <t>1. Baní</t>
  </si>
  <si>
    <t>2. Nizao</t>
  </si>
  <si>
    <t>Puerto_Plata</t>
  </si>
  <si>
    <t>1. Puerto Plata</t>
  </si>
  <si>
    <t>2. Altamira</t>
  </si>
  <si>
    <t>3. Guananico</t>
  </si>
  <si>
    <t>4. Imbert</t>
  </si>
  <si>
    <t>5. Los Hidalgos</t>
  </si>
  <si>
    <t>6. Luperón</t>
  </si>
  <si>
    <t>7. Sosúa</t>
  </si>
  <si>
    <t>8. Villa Isabela</t>
  </si>
  <si>
    <t>9. Villa Montellano</t>
  </si>
  <si>
    <t>Samana</t>
  </si>
  <si>
    <t>1. Samaná</t>
  </si>
  <si>
    <t>2. Las Terrenas</t>
  </si>
  <si>
    <t>3. Sánchez</t>
  </si>
  <si>
    <t>San_Cristobal</t>
  </si>
  <si>
    <t>1. San Cristóbal</t>
  </si>
  <si>
    <t>2. Bajos de Haina</t>
  </si>
  <si>
    <t>3. Cambita Garabito</t>
  </si>
  <si>
    <t>4. Los Cacaos</t>
  </si>
  <si>
    <t>5. Sabana Grande de Palenque</t>
  </si>
  <si>
    <t>6. San Gregorio de Nigua</t>
  </si>
  <si>
    <t>7. Villa Altagracia</t>
  </si>
  <si>
    <t>8. Yaguate</t>
  </si>
  <si>
    <t>San_Jose_de_Ocoa</t>
  </si>
  <si>
    <t>1. San José de Ocoa</t>
  </si>
  <si>
    <t>2. Rancho Arriba</t>
  </si>
  <si>
    <t>3. Sabana Larga</t>
  </si>
  <si>
    <t>San_Juan</t>
  </si>
  <si>
    <t>1. San Juan de la Maguana</t>
  </si>
  <si>
    <t>2. Bohechío</t>
  </si>
  <si>
    <t>3. El Cercado</t>
  </si>
  <si>
    <t>4. Juan de Herrera</t>
  </si>
  <si>
    <t>5. Las Matas de Farfán</t>
  </si>
  <si>
    <t>6. Vallejuelo</t>
  </si>
  <si>
    <t>San_Pedro_de_Macoris</t>
  </si>
  <si>
    <t>1. San Pedro de Macorís</t>
  </si>
  <si>
    <t>2. Consuelo</t>
  </si>
  <si>
    <t>3. Guayacanes</t>
  </si>
  <si>
    <t>4. San José de Los Llanos</t>
  </si>
  <si>
    <t>5. Quisqueya</t>
  </si>
  <si>
    <t>6. Ramón Santana</t>
  </si>
  <si>
    <t>Sanchez_Ramirez</t>
  </si>
  <si>
    <t>1. Cotuí</t>
  </si>
  <si>
    <t>2. Cevicos</t>
  </si>
  <si>
    <t>3. Fantino</t>
  </si>
  <si>
    <t>4. La Mata</t>
  </si>
  <si>
    <t>Santiago</t>
  </si>
  <si>
    <t>1. Santiago</t>
  </si>
  <si>
    <t>2. Bisonó</t>
  </si>
  <si>
    <t>3. Jánico</t>
  </si>
  <si>
    <t>4. Licey al Medio</t>
  </si>
  <si>
    <t>5. Puñal</t>
  </si>
  <si>
    <t>6. Sabana Iglesia</t>
  </si>
  <si>
    <t>8. San José de las Matas</t>
  </si>
  <si>
    <t>7. Tamboril</t>
  </si>
  <si>
    <t>9. Villa González</t>
  </si>
  <si>
    <t>Santiago_Rodriguez</t>
  </si>
  <si>
    <t>1. San Ignacio de Sabaneta</t>
  </si>
  <si>
    <t>2. Los Almácigos</t>
  </si>
  <si>
    <t>3. Monción</t>
  </si>
  <si>
    <t>Santo_Domingo</t>
  </si>
  <si>
    <t>1. Santo Domingo Este</t>
  </si>
  <si>
    <t>2. Boca Chica</t>
  </si>
  <si>
    <t>3. Los Alcarrizos</t>
  </si>
  <si>
    <t>4. Pedro Brand</t>
  </si>
  <si>
    <t>5. San Antonio de Guerra</t>
  </si>
  <si>
    <t>6. Santo Domingo Norte</t>
  </si>
  <si>
    <t>7. Santo Domingo Oeste</t>
  </si>
  <si>
    <t>Valverde</t>
  </si>
  <si>
    <t>1. Mao</t>
  </si>
  <si>
    <t>2. Esperanza</t>
  </si>
  <si>
    <t>3. Laguna Salada</t>
  </si>
  <si>
    <t>Insumo</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</si>
  <si>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</si>
  <si>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</si>
  <si>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</si>
  <si>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</si>
  <si>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</si>
  <si>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</si>
  <si>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</si>
  <si>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</si>
  <si>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</si>
  <si>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</si>
  <si>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</si>
  <si>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</si>
  <si>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</si>
  <si>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</si>
  <si>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</si>
  <si>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</si>
  <si>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</si>
  <si>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</si>
  <si>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</si>
  <si>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</si>
  <si>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</si>
  <si>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</si>
  <si>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</si>
  <si>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</si>
  <si>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</si>
  <si>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</si>
  <si>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</si>
  <si>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</si>
  <si>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</si>
  <si>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</si>
  <si>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</si>
  <si>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</si>
  <si>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</si>
  <si>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</si>
  <si>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</si>
  <si>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</si>
  <si>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</si>
  <si>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</si>
  <si>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</si>
  <si>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</si>
  <si>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</si>
  <si>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</si>
  <si>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</si>
  <si>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</si>
  <si>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</si>
  <si>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</si>
  <si>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</si>
  <si>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</si>
  <si>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</si>
  <si>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Otras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</si>
  <si>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</si>
  <si>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</si>
  <si>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</si>
  <si>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</si>
  <si>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</si>
  <si>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</si>
  <si>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</si>
  <si>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</si>
  <si>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</si>
  <si>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</si>
  <si>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</si>
  <si>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</si>
  <si>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</si>
  <si>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</si>
  <si>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</si>
  <si>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Asa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</si>
  <si>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</si>
  <si>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</si>
  <si>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</si>
  <si>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</si>
  <si>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</si>
  <si>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</si>
  <si>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</si>
  <si>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</si>
  <si>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</si>
  <si>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</si>
  <si>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</si>
  <si>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</si>
  <si>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</si>
  <si>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</si>
  <si>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</si>
  <si>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</si>
  <si>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</si>
  <si>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</si>
  <si>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</si>
  <si>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</si>
  <si>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</si>
  <si>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</si>
  <si>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</si>
  <si>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</si>
  <si>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</si>
  <si>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</si>
  <si>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</si>
  <si>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</si>
  <si>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</si>
  <si>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</si>
  <si>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</si>
  <si>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</si>
  <si>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</si>
  <si>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</si>
  <si>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</si>
  <si>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</si>
  <si>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</si>
  <si>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</si>
  <si>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</si>
  <si>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</si>
  <si>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</si>
  <si>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</si>
  <si>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</si>
  <si>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</si>
  <si>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</si>
  <si>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</si>
  <si>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</si>
  <si>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</si>
  <si>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</si>
  <si>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</si>
  <si>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</si>
  <si>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</si>
  <si>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</si>
  <si>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</si>
  <si>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</si>
  <si>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</si>
  <si>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</si>
  <si>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</si>
  <si>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</si>
  <si>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</si>
  <si>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</si>
  <si>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</si>
  <si>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</si>
  <si>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</si>
  <si>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</si>
  <si>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</si>
  <si>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</si>
  <si>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</si>
  <si>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</si>
  <si>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</si>
  <si>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</si>
  <si>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</si>
  <si>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</si>
  <si>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</si>
  <si>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</si>
  <si>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</si>
  <si>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</si>
  <si>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</si>
  <si>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</si>
  <si>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</si>
  <si>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</si>
  <si>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</si>
  <si>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</si>
  <si>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</si>
  <si>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</si>
  <si>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</si>
  <si>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</si>
  <si>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</si>
  <si>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</si>
  <si>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</si>
  <si>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</si>
  <si>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</si>
  <si>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</si>
  <si>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</si>
  <si>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</si>
  <si>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</si>
  <si>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</si>
  <si>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</si>
  <si>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</si>
  <si>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</si>
  <si>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</si>
  <si>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</si>
  <si>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</si>
  <si>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</si>
  <si>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</si>
  <si>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</si>
  <si>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</si>
  <si>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</si>
  <si>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</si>
  <si>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</si>
  <si>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</si>
  <si>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</si>
  <si>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</si>
  <si>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</si>
  <si>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</si>
  <si>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</si>
  <si>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</si>
  <si>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</si>
  <si>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</si>
  <si>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</si>
  <si>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</si>
  <si>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</si>
  <si>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</si>
  <si>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</si>
  <si>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</si>
  <si>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</si>
  <si>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</si>
  <si>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</si>
  <si>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</si>
  <si>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</si>
  <si>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</si>
  <si>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</si>
  <si>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</si>
  <si>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</si>
  <si>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</si>
  <si>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</si>
  <si>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</si>
  <si>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</si>
  <si>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</si>
  <si>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</si>
  <si>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</si>
  <si>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</si>
  <si>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</si>
  <si>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</si>
  <si>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</si>
  <si>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</si>
  <si>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</si>
  <si>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</si>
  <si>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</si>
  <si>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</si>
  <si>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</si>
  <si>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</si>
  <si>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</si>
  <si>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</si>
  <si>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</si>
  <si>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</si>
  <si>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</si>
  <si>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</si>
  <si>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</si>
  <si>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</si>
  <si>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</si>
  <si>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</si>
  <si>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</si>
  <si>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</si>
  <si>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</si>
  <si>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</si>
  <si>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</si>
  <si>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</si>
  <si>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</si>
  <si>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</si>
  <si>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</si>
  <si>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</si>
  <si>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</si>
  <si>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</si>
  <si>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</si>
  <si>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</si>
  <si>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</si>
  <si>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</si>
  <si>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</si>
  <si>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</si>
  <si>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</si>
  <si>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</si>
  <si>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</si>
  <si>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</si>
  <si>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</si>
  <si>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</si>
  <si>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</si>
  <si>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</si>
  <si>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</si>
  <si>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</si>
  <si>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</si>
  <si>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</si>
  <si>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</si>
  <si>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</si>
  <si>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</si>
  <si>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</si>
  <si>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</si>
  <si>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</si>
  <si>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</si>
  <si>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lsMueblesdeAlojamiento</t>
  </si>
  <si>
    <t>Bancada de 3 asientos</t>
  </si>
  <si>
    <t>2.6.1.2.02</t>
  </si>
  <si>
    <t>Bancada de 4 asientos</t>
  </si>
  <si>
    <t>Muebles de oficina y estantería</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</si>
  <si>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</si>
  <si>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</si>
  <si>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</si>
  <si>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</si>
  <si>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</si>
  <si>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</si>
  <si>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</si>
  <si>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</si>
  <si>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</si>
  <si>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</si>
  <si>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</si>
  <si>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</si>
  <si>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</si>
  <si>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</si>
  <si>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</si>
  <si>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</si>
  <si>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</si>
  <si>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</si>
  <si>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</si>
  <si>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</si>
  <si>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</si>
  <si>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</si>
  <si>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</si>
  <si>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</si>
  <si>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</si>
  <si>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</si>
  <si>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</si>
  <si>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Obras menores en edificaciones</t>
  </si>
  <si>
    <t>lsObrasMenoresEdificaciones</t>
  </si>
  <si>
    <t xml:space="preserve"> Adecuación Local </t>
  </si>
  <si>
    <t>2.7.1.1.01</t>
  </si>
  <si>
    <t>Otros equipos</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</si>
  <si>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</si>
  <si>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</si>
  <si>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</si>
  <si>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</si>
  <si>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</si>
  <si>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</si>
  <si>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</si>
  <si>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</si>
  <si>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</si>
  <si>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</si>
  <si>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</si>
  <si>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</si>
  <si>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</si>
  <si>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</si>
  <si>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</si>
  <si>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</si>
  <si>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</si>
  <si>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</si>
  <si>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</si>
  <si>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</si>
  <si>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</si>
  <si>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</si>
  <si>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</si>
  <si>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</si>
  <si>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</si>
  <si>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</si>
  <si>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</si>
  <si>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</si>
  <si>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</si>
  <si>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</si>
  <si>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</si>
  <si>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</si>
  <si>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</si>
  <si>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</si>
  <si>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</si>
  <si>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</si>
  <si>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</si>
  <si>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</si>
  <si>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</si>
  <si>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</si>
  <si>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</si>
  <si>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</si>
  <si>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</si>
  <si>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</si>
  <si>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</si>
  <si>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</si>
  <si>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</si>
  <si>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</si>
  <si>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</si>
  <si>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</si>
  <si>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</si>
  <si>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</si>
  <si>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</si>
  <si>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</si>
  <si>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</si>
  <si>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</si>
  <si>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</si>
  <si>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</si>
  <si>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</si>
  <si>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</si>
  <si>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</si>
  <si>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</si>
  <si>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</si>
  <si>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</si>
  <si>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</si>
  <si>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</si>
  <si>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</si>
  <si>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</si>
  <si>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</si>
  <si>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</si>
  <si>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</si>
  <si>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</si>
  <si>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</si>
  <si>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</si>
  <si>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</si>
  <si>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</si>
  <si>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</si>
  <si>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</si>
  <si>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</si>
  <si>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</si>
  <si>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</si>
  <si>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</si>
  <si>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</si>
  <si>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</si>
  <si>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</si>
  <si>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</si>
  <si>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</si>
  <si>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</si>
  <si>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</si>
  <si>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</si>
  <si>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</si>
  <si>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</si>
  <si>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</si>
  <si>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</si>
  <si>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</si>
  <si>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</si>
  <si>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</si>
  <si>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</si>
  <si>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</si>
  <si>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</si>
  <si>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</si>
  <si>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</si>
  <si>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</si>
  <si>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</si>
  <si>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</si>
  <si>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</si>
  <si>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</si>
  <si>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</si>
  <si>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</si>
  <si>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</si>
  <si>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</si>
  <si>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</si>
  <si>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</si>
  <si>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</si>
  <si>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</si>
  <si>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</si>
  <si>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</si>
  <si>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</si>
  <si>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</si>
  <si>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</si>
  <si>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</si>
  <si>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</si>
  <si>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</si>
  <si>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</si>
  <si>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</si>
  <si>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</si>
  <si>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</si>
  <si>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</si>
  <si>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</si>
  <si>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</si>
  <si>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</si>
  <si>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</si>
  <si>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</si>
  <si>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</si>
  <si>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</si>
  <si>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</si>
  <si>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</si>
  <si>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</si>
  <si>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</si>
  <si>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</si>
  <si>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</si>
  <si>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</si>
  <si>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</si>
  <si>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</si>
  <si>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</si>
  <si>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</si>
  <si>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</si>
  <si>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</si>
  <si>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</si>
  <si>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</si>
  <si>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</si>
  <si>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</si>
  <si>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</si>
  <si>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</si>
  <si>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</si>
  <si>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</si>
  <si>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</si>
  <si>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</si>
  <si>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</si>
  <si>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</si>
  <si>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</si>
  <si>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</si>
  <si>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</si>
  <si>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</si>
  <si>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</si>
  <si>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</si>
  <si>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</si>
  <si>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</si>
  <si>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</si>
  <si>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</si>
  <si>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</si>
  <si>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</si>
  <si>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</si>
  <si>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</si>
  <si>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</si>
  <si>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</si>
  <si>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</si>
  <si>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</si>
  <si>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</si>
  <si>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</si>
  <si>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</si>
  <si>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</si>
  <si>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</si>
  <si>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</si>
  <si>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</si>
  <si>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</si>
  <si>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</si>
  <si>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</si>
  <si>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</si>
  <si>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</si>
  <si>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</si>
  <si>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</si>
  <si>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</si>
  <si>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</si>
  <si>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</si>
  <si>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</si>
  <si>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</si>
  <si>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</si>
  <si>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</si>
  <si>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</si>
  <si>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</si>
  <si>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</si>
  <si>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</si>
  <si>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</si>
  <si>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</si>
  <si>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</si>
  <si>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</si>
  <si>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</si>
  <si>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</si>
  <si>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</si>
  <si>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</si>
  <si>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</si>
  <si>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</si>
  <si>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</si>
  <si>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</si>
  <si>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</si>
  <si>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</si>
  <si>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</si>
  <si>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</si>
  <si>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</si>
  <si>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</si>
  <si>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</si>
  <si>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</si>
  <si>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</si>
  <si>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</si>
  <si>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</si>
  <si>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</si>
  <si>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</si>
  <si>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</si>
  <si>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</si>
  <si>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</si>
  <si>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</si>
  <si>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</si>
  <si>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</si>
  <si>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</si>
  <si>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</si>
  <si>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</si>
  <si>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</si>
  <si>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</si>
  <si>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</si>
  <si>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</si>
  <si>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</si>
  <si>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</si>
  <si>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</si>
  <si>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</si>
  <si>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</si>
  <si>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</si>
  <si>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</si>
  <si>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</si>
  <si>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</si>
  <si>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</si>
  <si>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</si>
  <si>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</si>
  <si>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</si>
  <si>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</si>
  <si>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</si>
  <si>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</si>
  <si>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</si>
  <si>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</si>
  <si>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</si>
  <si>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</si>
  <si>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</si>
  <si>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</si>
  <si>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</si>
  <si>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</si>
  <si>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</si>
  <si>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</si>
  <si>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</si>
  <si>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</si>
  <si>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</si>
  <si>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</si>
  <si>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</si>
  <si>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</si>
  <si>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</si>
  <si>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</si>
  <si>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</si>
  <si>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</si>
  <si>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</si>
  <si>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</si>
  <si>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</si>
  <si>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</si>
  <si>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</si>
  <si>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</si>
  <si>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</si>
  <si>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</si>
  <si>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</si>
  <si>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</si>
  <si>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</si>
  <si>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</si>
  <si>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</si>
  <si>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</si>
  <si>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</si>
  <si>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</si>
  <si>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</si>
  <si>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</si>
  <si>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</si>
  <si>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</si>
  <si>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</si>
  <si>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</si>
  <si>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</si>
  <si>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</si>
  <si>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</si>
  <si>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</si>
  <si>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</si>
  <si>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</si>
  <si>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</si>
  <si>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</si>
  <si>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</si>
  <si>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</si>
  <si>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</si>
  <si>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</si>
  <si>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</si>
  <si>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</si>
  <si>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</si>
  <si>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</si>
  <si>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</si>
  <si>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</si>
  <si>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Viaticos Chofer Hospedaje</t>
  </si>
  <si>
    <t>Depósito</t>
  </si>
  <si>
    <t>2.2.3.1.01</t>
  </si>
  <si>
    <t>Viaticos Chofer sin Hospedaje</t>
  </si>
  <si>
    <t>Viaticos Técnicos Hospedaje</t>
  </si>
  <si>
    <t>Viaticos Técnicos sin Hospedaje</t>
  </si>
  <si>
    <t>Viaticos Profesionales Hospedaje</t>
  </si>
  <si>
    <t>Viaticos Profesionales sin Hospedaje</t>
  </si>
  <si>
    <t>Viaticos Encargados Secciones/Coordinadores Hospedaje</t>
  </si>
  <si>
    <t>Viaticos Encargados Secciones/Coordinadores sin Hospedaje</t>
  </si>
  <si>
    <t>Viaticos Encargados Divisiones/Departamentos Hospedaje</t>
  </si>
  <si>
    <t>Viaticos Encargados Divisiones/Departamentos sin Hospedaje</t>
  </si>
  <si>
    <t>2.750.00</t>
  </si>
  <si>
    <t>Viaticos Directores Área Hospedaje</t>
  </si>
  <si>
    <t>6.150.00</t>
  </si>
  <si>
    <t>Viaticos Directores Área sin Hospedaje</t>
  </si>
  <si>
    <t>lsEquiposTransporte</t>
  </si>
  <si>
    <t>Unidad</t>
  </si>
  <si>
    <t>2.6.4.1.01</t>
  </si>
  <si>
    <t>2.6.4.2.01</t>
  </si>
  <si>
    <t>2.6.4.8.01</t>
  </si>
  <si>
    <t>lsFuentesFinanciamiento</t>
  </si>
  <si>
    <t>Anticipo Financiero</t>
  </si>
  <si>
    <t>Facturación de servicios</t>
  </si>
  <si>
    <t>Financiamiento externo</t>
  </si>
  <si>
    <t>Presupuesto Institucional</t>
  </si>
  <si>
    <t>lsInsumosEquipos</t>
  </si>
  <si>
    <t>EE Concatenado</t>
  </si>
  <si>
    <t>Eje Estratégic0</t>
  </si>
  <si>
    <t>EE</t>
  </si>
  <si>
    <t>RE Concatenado</t>
  </si>
  <si>
    <t>Resultados Estratégicos</t>
  </si>
  <si>
    <t>RE</t>
  </si>
  <si>
    <t>Ejes Estratégicos</t>
  </si>
  <si>
    <t>Desarrollo y fortalecimiento de las redes integradas de servicios de salud, fundamentada en el Modelo de Atención</t>
  </si>
  <si>
    <t>EE.1</t>
  </si>
  <si>
    <t>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</si>
  <si>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RE1.1</t>
  </si>
  <si>
    <t>EE.1 - Desarrollo y fortalecimiento de las redes integradas de servicios de salud, fundamentada en el Modelo de Atención</t>
  </si>
  <si>
    <t>Aumentado el cumplimiento normativo para reducir la incidencia de complicaciones neonatales y maternas, pasando de un promedio del 75.5% en el año 2023 al 88% en el año 2028 en todas las regiones de la Red Pública de Servicios de Salud.</t>
  </si>
  <si>
    <t>RE1.2</t>
  </si>
  <si>
    <t>EE.2 - Fortalecimiento del desarrollo y la gestión de los recursos humanos</t>
  </si>
  <si>
    <t>EE.2</t>
  </si>
  <si>
    <t>Reducido el embarazo en adolescentes atendidas en los establecimientos de la Red Pública en un 20% al año 2028, mediante el fortalecimiento del acceso a servicios integrales de salud sexual y reproductiva.</t>
  </si>
  <si>
    <t>RE1.3</t>
  </si>
  <si>
    <t>EE.3 - Fortalecimiento institucional</t>
  </si>
  <si>
    <t>EE.3</t>
  </si>
  <si>
    <t>Disminuida la proporción de partos por cesárea en hospitales del sector público pasando de 48.83 en el 2023 a 34 en el 2028.</t>
  </si>
  <si>
    <t>RE1.4</t>
  </si>
  <si>
    <t>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</si>
  <si>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RE1.5</t>
  </si>
  <si>
    <t>Incrementado el acceso oportuno a servicios de salud de calidad, aumentando el acceso a servicios preventivos de 2.23% de la población prioritaria en 2023 al 5.24% en 2028 en todas las regiones del país.</t>
  </si>
  <si>
    <t>RE1.6</t>
  </si>
  <si>
    <t>Aumentada la disponibilidad de medicamentos esenciales en los establecimientos de la Red Pública de Servicios de Salud, incrementando el cumplimiento promedio de abastecimiento del 88% en 2023 al 93% en 2028 en todas las regiones del país.</t>
  </si>
  <si>
    <t>RE1.7</t>
  </si>
  <si>
    <t>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</si>
  <si>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RE1.8</t>
  </si>
  <si>
    <t>Fortalecida la implementación del Modelo de Atención en Salud beneficiando a la población usuaria del primer nivel de atención, incrementando la adscripción del 7% en 2023 al 80% en 2028, en todas las regiones del país.</t>
  </si>
  <si>
    <t>RE1.9</t>
  </si>
  <si>
    <t>Mejorada la distribución y presencia del Primer Nivel de Atención respecto a la sectorización, incrementando la presencia del Primer Nivel del 70% en 2023 al 71% en 2028  en todas las regiones del territorio nacional.</t>
  </si>
  <si>
    <t>RE1.10</t>
  </si>
  <si>
    <t>Fortalecida la continuidad en la atención de las puérperas y recién nacidos, aumentando la captación oportuna del 30% en 2023 al 50% en 2028 en el Primer Nivel de Atención.</t>
  </si>
  <si>
    <t>RE1.11</t>
  </si>
  <si>
    <t>RE1.12</t>
  </si>
  <si>
    <t>RE1.13</t>
  </si>
  <si>
    <t>Fortalecimiento del desarrollo y la gestión de los recursos humanos</t>
  </si>
  <si>
    <t>Reducida la escasez de recursos humanos de salud, aumentando un 12% en el 2028 la dotación de personal en establecimientos públicos del país.</t>
  </si>
  <si>
    <t>RE2.1</t>
  </si>
  <si>
    <t>Incrementada la eficacia de los procesos de contratación y retención de recursos humanos de salud en establecimientos públicos, reduciendo vacantes y mejorando la dotación de personal.</t>
  </si>
  <si>
    <t>RE2.2</t>
  </si>
  <si>
    <t>Fortalecimiento institucional</t>
  </si>
  <si>
    <t>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</si>
  <si>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RE3.1</t>
  </si>
  <si>
    <t>Incrementada la satisfacción de usuarios y la calidad percibida de los servicios públicos</t>
  </si>
  <si>
    <t>RE3.2</t>
  </si>
  <si>
    <t>Cumplidos los indicadores de gestión pública institucional, garantizando disponibilidad oportuna de la información para la toma de decisiones.</t>
  </si>
  <si>
    <t>RE3.3</t>
  </si>
  <si>
    <t>Alcanzado un cumplimiento mínimo del 90% de las metas de planificación y ejecución presupuestaria, optimizando la asignación y uso de recursos.</t>
  </si>
  <si>
    <t>RE3.4</t>
  </si>
  <si>
    <t>Atendidas las solicitudes de información recibidas en los plazos establecidos, con reportes de cumplimiento mensual y mecanismos de retroalimentación al usuario.</t>
  </si>
  <si>
    <t>RE3.5</t>
  </si>
  <si>
    <t>Registradas y procesadas en el Sistema Electrónico de Compras Públicas las adquisiciones y contrataciones institucionales y de la Red Pública.</t>
  </si>
  <si>
    <t>RE3.6</t>
  </si>
  <si>
    <t>Incrementando progresivamente el índice de uso de las TIC y Gobierno Digital en la Red Pública de Servicios de Salud</t>
  </si>
  <si>
    <t>RE3.7</t>
  </si>
  <si>
    <t>Implementados y operativos los controles internos definidos por las NOBACI, con revisiones de cumplimiento semestrales y planes de mejora continua.</t>
  </si>
  <si>
    <t>RE3.8</t>
  </si>
  <si>
    <t>Instalaciones físicas remodeladas y equipadas conforme a estándares de centros de salud incrementando su capacidad resolutiva.</t>
  </si>
  <si>
    <t>RE3.9</t>
  </si>
  <si>
    <t>Implementado un sistema integral de medición y gestión de la satisfacción de usuarios, con reportes trimestrales y planes de mejora continua para elevar la calidad percibida de los servicios públicos.</t>
  </si>
  <si>
    <t>RE3.10</t>
  </si>
  <si>
    <t>Ls_LinesEstategica</t>
  </si>
  <si>
    <t>Le_code</t>
  </si>
  <si>
    <t>Ls_ObjEstrategico</t>
  </si>
  <si>
    <t>Cod. Obj.</t>
  </si>
  <si>
    <t>Cod: LE</t>
  </si>
  <si>
    <t>Obj1.1</t>
  </si>
  <si>
    <t>LE</t>
  </si>
  <si>
    <t>Obj1.3</t>
  </si>
  <si>
    <t>Obj1.6</t>
  </si>
  <si>
    <t>Obj1.8</t>
  </si>
  <si>
    <t>LE.1 - Desarrollo y fortalecimiento de las redes integradas de servicios de salud fundamentada en el Modelo de Atención</t>
  </si>
  <si>
    <t>LE.1</t>
  </si>
  <si>
    <t>Fortalecer los niveles de atención priorizando el Primer Nivel de Atención, incrementando su capacidad de resolución para satisfacer eficientemente las necesidades de salud de la población.</t>
  </si>
  <si>
    <t>Integrar un comité de conducción estratégica en el Nivel Central</t>
  </si>
  <si>
    <t>Est.1.1.1</t>
  </si>
  <si>
    <t>Desarrollar e implementar un modelo económico y financiero que garantice la sostenibilidad de la Red de servicios, incluyendo los Hospitales Autogestionados</t>
  </si>
  <si>
    <t>Est.1.3.1</t>
  </si>
  <si>
    <t>Definir y desarrollar los instrumentos de recolección de datos y reportes de Gestión/Productividad de la Red</t>
  </si>
  <si>
    <t>Est.1.6.1</t>
  </si>
  <si>
    <r>
      <t>Apoyar a los SRS en el proceso de cumplimiento de los criterios para su habilitación en los establecimientos de salud</t>
    </r>
    <r>
      <rPr>
        <sz val="9"/>
        <color indexed="8"/>
        <rFont val="Arial"/>
        <family val="2"/>
      </rPr>
      <t xml:space="preserve"> de su Red</t>
    </r>
  </si>
  <si>
    <t>Est.1.8.1</t>
  </si>
  <si>
    <t>LE.2 - Fortalecimiento de la gestión y desarrollo de los recursos humanos.</t>
  </si>
  <si>
    <t>LE.2</t>
  </si>
  <si>
    <t>Avanzar en la articulación de las redes de servicios, asegurando que la atención sea integral y acorde con las necesidades territoriales de la población.</t>
  </si>
  <si>
    <t>Obj1.2</t>
  </si>
  <si>
    <t>Definir una estructura funcional de transición (septiembre – diciembre 2016) en el Nivel Central</t>
  </si>
  <si>
    <t>Est.1.1.2</t>
  </si>
  <si>
    <t>Implementar las NOBACI y sus Normas Complementarias en el Nivel Central del SNS y en todos los niveles de la Red</t>
  </si>
  <si>
    <t>Est.1.3.2</t>
  </si>
  <si>
    <t>Desarrollar e implementar los Sistemas de Información que faciliten el flujo de información entre los niveles para la toma de decisión y la gestión para resultados</t>
  </si>
  <si>
    <t>Est.1.6.2</t>
  </si>
  <si>
    <t>LE.3 - Fortalecimiento Institucional</t>
  </si>
  <si>
    <t>LE.3</t>
  </si>
  <si>
    <t>Asegurar la calidad de la atención y la seguridad del paciente, en el marco de los derechos de las personas, con el fin de aumentar la confianza y satisfacción de los usuarios de los servicios de salud.</t>
  </si>
  <si>
    <t>Reformular la estructura organizativa aprobada mediante resolución 00006 del MAP</t>
  </si>
  <si>
    <t>Est.1.1.3</t>
  </si>
  <si>
    <t>Dotar de infraestructura tecnológica para el desarrollo de la tecnología de la información y comunicaciones (TIC) en el Nivel central</t>
  </si>
  <si>
    <t>Est.1.6.3</t>
  </si>
  <si>
    <t>Obj1.9</t>
  </si>
  <si>
    <t>Desarrollar capacidades en los colaboradores de la red de salud, mediante la formación continua, para mejorar el desempeño laboral y alinearlo con las necesidades identificadas en cada nivel de atención.</t>
  </si>
  <si>
    <t>Obj2.1</t>
  </si>
  <si>
    <t>Implementar un Plan de despliegue de las estructuras funcionales en el SNS y en todos sus niveles</t>
  </si>
  <si>
    <t>Est.1.1.4</t>
  </si>
  <si>
    <t>Obj1.4</t>
  </si>
  <si>
    <t xml:space="preserve">Implementar un Régimen de auditoria de calidad de la información </t>
  </si>
  <si>
    <t>Est.1.6.4</t>
  </si>
  <si>
    <t>Apoyar el proceso de integración y unificación de cargos de los profesionales del IDSS</t>
  </si>
  <si>
    <t>Est.1.9.1</t>
  </si>
  <si>
    <t>Mejorar los subsistemas de Recursos Humanos con el objetivo de optimizar la provisión de servicios de salud, garantizando una gestión más eficiente del personal.</t>
  </si>
  <si>
    <t>Obj2.2</t>
  </si>
  <si>
    <t>Elaborar y firmar acuerdos y convenios de Gestión entre las diferentes instancias de la Red.</t>
  </si>
  <si>
    <t>Est.1.4.1</t>
  </si>
  <si>
    <t>Aplicar los criterios de integración en redes de los establecimientos del IDSS a red del SNS, que defina la Comisión para la Integración de la Red Única de Servicios Públicos de Salud</t>
  </si>
  <si>
    <t>Est.1.9.2</t>
  </si>
  <si>
    <t>Fortalecer las capacidades de planificación estratégica de la fuerza laboral, incluyendo el análisis de la movilidad profesional y la implementación de un sistema nacional de recursos humanos, para proyectar y responder a las necesidades de personal de salud a mediano y largo plazo.</t>
  </si>
  <si>
    <t>Obj2.3</t>
  </si>
  <si>
    <t>Fortalecer los procesos de gestión institucional para mejorar la eficiencia, transparencia y efectividad en la administración de los recursos y servicios.</t>
  </si>
  <si>
    <t>Obj3.1</t>
  </si>
  <si>
    <t>Obj1.5</t>
  </si>
  <si>
    <t>Obj1.7</t>
  </si>
  <si>
    <t>Obj1.10</t>
  </si>
  <si>
    <t>Aumentar la sostenibilidad financiera de la institución, mediante la optimización de recursos y la implementación de estrategias de financiamiento a mediano y largo plazo.</t>
  </si>
  <si>
    <t>Obj3.2</t>
  </si>
  <si>
    <t>Actualizar y desplegar el Modelo de Gestión en toda la red</t>
  </si>
  <si>
    <t>Est.1.2.1</t>
  </si>
  <si>
    <t>Elaborar y firmar Acuerdos y Convenios intrasectoriales e intersectoriales, incluyendo ONG´s que tengan capacidad para proveer servicios de salud</t>
  </si>
  <si>
    <t>Est.1.5.1</t>
  </si>
  <si>
    <t>Diseñar e implementar un Plan de Comunicación Interna y externa con los canales jerárquicos definidos en el nivel central del SNS</t>
  </si>
  <si>
    <t>Est.1.7.1</t>
  </si>
  <si>
    <t>Definir los mecanismos estandarizados de medición de los planes y programas a ejecutarse en toda la red del SNS</t>
  </si>
  <si>
    <t>Est.1.10.1</t>
  </si>
  <si>
    <t>Mejorar el posicionamiento institucional, con el objetivo de aumentar su visibilidad, reputación y liderazgo en el sector salud.</t>
  </si>
  <si>
    <t>Obj3.3</t>
  </si>
  <si>
    <t>Actualizar el Modelo de Red acorde al Modelo de Gestión y al Modelo de Atención</t>
  </si>
  <si>
    <t>Est.1.2.2</t>
  </si>
  <si>
    <t>Revisar de forma sistemática el alcance de cumplimiento de los objetivos propuestos</t>
  </si>
  <si>
    <t>Est.1.10.2</t>
  </si>
  <si>
    <t>Fomentar alianzas interinstitucionales con actores clave, para maximizar los recursos y mejorar la calidad de los servicios de salud a través de la colaboración y el intercambio de conocimientos.</t>
  </si>
  <si>
    <t>Obj3.4</t>
  </si>
  <si>
    <t>Fortalecer el uso de tecnologías y sistemas de información en la gestión institucional, para mejorar la calidad y eficiencia operativa.</t>
  </si>
  <si>
    <t>Obj3.5</t>
  </si>
  <si>
    <t>Fortalecer la infraestructura física y el equipamiento médico, asegurando que los centros de salud cuenten con recursos adecuados para ofrecer atención de calidad.</t>
  </si>
  <si>
    <t>Obj3.6</t>
  </si>
  <si>
    <t xml:space="preserve">Gestionar la creación de una comisión mixta MSP, SNS para el desarrollo de los reglamentos </t>
  </si>
  <si>
    <t>Est.2.1.1</t>
  </si>
  <si>
    <t xml:space="preserve">Diseñar e Implementar una política de Recursos Humanos en el SNS y todos sus niveles (modelo de gestión de RRHH) </t>
  </si>
  <si>
    <t>Est.2.2.1</t>
  </si>
  <si>
    <t>Definir un programa de formación continua enfocado a la gestión por competencias</t>
  </si>
  <si>
    <t>Est.2.3.1</t>
  </si>
  <si>
    <t>Fortalecer las capacidades de planificación institucional para optimizar los procesos estratégicos, asegurando que los resultados esperados y el presupuesto se alineen de manera efectiva, contribuyendo a la mejora continua de la gestión institucional.</t>
  </si>
  <si>
    <t>Obj3.7</t>
  </si>
  <si>
    <t>Implementación de la Ley de Carrera Sanitaria y sus reglamentos</t>
  </si>
  <si>
    <t>Est.2.1.2</t>
  </si>
  <si>
    <t xml:space="preserve">Diseñar una política salarial que promueva la remuneración equilibrada en base al criterio de cargo y que contemple el sistema de incentivos </t>
  </si>
  <si>
    <t>Est.2.2.2</t>
  </si>
  <si>
    <t>Diseñar e Implementar un protocolo de selección y contratación de los gestores y directivos de la Red</t>
  </si>
  <si>
    <t>Est.2.1.3</t>
  </si>
  <si>
    <t xml:space="preserve">Impulsar el desarrollo del Modelo de Atención en la Red de Servicios especialmente en las áreas consideradas prioritarias </t>
  </si>
  <si>
    <t>Est.3.1.1</t>
  </si>
  <si>
    <t>Elaborar el Presupuesto, plan de inversiones y financiación de la red e implementarlo de acuerdo al dimensionamiento definido para la implementación del Modelo de Atención y garantizar el flujo de los recursos financieros y de otra índole de forma coherente con los objetivos del Modelo de Atención</t>
  </si>
  <si>
    <t>Est.3.2.1</t>
  </si>
  <si>
    <t>Reorganización estructural, funcional y logística de la Red, según el modelo de atención y en función de las necesidades sanitarias de la población asignada</t>
  </si>
  <si>
    <t>Est.3.3.1</t>
  </si>
  <si>
    <t>Obj4.1</t>
  </si>
  <si>
    <t>Promover estilos de vida saludables mediante la intervención integral en los diferentes escenarios (establecimiento de salud, hogar, escuelas, etc.)</t>
  </si>
  <si>
    <t>Est.4.1.1</t>
  </si>
  <si>
    <t>Aumentar la provisión y cobertura de los servicios de salud sexual-reproductiva en todos los niveles de atención con énfasis en la atención materno-perinatal, infantil y adolescente</t>
  </si>
  <si>
    <t>Est.4.1.2</t>
  </si>
  <si>
    <t>Fortalecer la aplicación de las normas a programas de salud para aumentar las expectativas de vida y calidad de la atención en personas que viven con VIH-SIDA</t>
  </si>
  <si>
    <t>Est.4.1.3</t>
  </si>
  <si>
    <t>Fortalecer la Aplicación de las normas a programas de salud para aumentar las expectativas de vida y calidad de la atención en personas que viven con TB</t>
  </si>
  <si>
    <t>Est.4.1.4</t>
  </si>
  <si>
    <t>Garantizar el diagnóstico oportuno y manejo adecuado de las enfermedades transmitidas por vectores en los establecimientos de salud, como estrategia de reducción de la letalidad</t>
  </si>
  <si>
    <t>Est.4.1.5</t>
  </si>
  <si>
    <t>Servicios Regionales de Salud</t>
  </si>
  <si>
    <t>Línea Estratégica</t>
  </si>
  <si>
    <t>Objetivo Estratégico</t>
  </si>
  <si>
    <t>Obj</t>
  </si>
  <si>
    <t>Resultados Esperados</t>
  </si>
  <si>
    <t>1.1.1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</si>
  <si>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1.1.2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</si>
  <si>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1.1.3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</si>
  <si>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1.1.4  Garantizado el cierre de brecha según cartera de servicios y Modelo de Atención en términos de recursos, a través del adecuado financiamiento del PN con las metas de la Red Pública</t>
  </si>
  <si>
    <t xml:space="preserve">1.2.1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</si>
  <si>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1.2.2  Garantizada la atención integral con calidad y oportunidad, mediante la coordinación clínica y asistencial de los servicios de salud</t>
  </si>
  <si>
    <t>1.2.3  Gestión integrada y articulada de las redes públicas de servicios de salud, con actores involucrados en la organización, gestión y atención de servicios de salud con enfoque y participación intra e intersectorial y participación social y de comités de salud, que promueva un ambiente favorable para la cobertura y acceso a los servicios de salud</t>
  </si>
  <si>
    <t>1.2.4  Redes de servicios ofertando servicios de promoción de la salud y prevención de la enfermedad, acorde a sus carteras de servicios por nivel de atención</t>
  </si>
  <si>
    <t>1.2.5  Aumentada la eficacia, eficiencia y equidad de la prestación de los servicios de salud a través de la reorganización y transformación de las estructuras de redes de servicios</t>
  </si>
  <si>
    <t>1.3.1  Disminuida la morbi-mortalidad materna, neonatal e infantil, mediante el fortalecimiento y la integración de los servicios de salud antes de la concepción, durante el embarazo, el parto y los primeros años de vida, garantizando la calidad de la atención.</t>
  </si>
  <si>
    <t>1.3.2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</si>
  <si>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1.3.3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</si>
  <si>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1.3.4  Fortalecida la calidad de la atención en salud como resultado del seguimiento a los aspectos técnicos y no técnicos de la atención, que disminuya el riesgo de la seguridad del paciente y de los resultados esperados de salud</t>
  </si>
  <si>
    <t>2.1.1  Incrementada las competencias y resolutividad de los colaboradores, de acuerdo a la complejidad de sus funciones, las necesidades de salud de la población y los compromisos del sector</t>
  </si>
  <si>
    <t>2.2.1  Personal trabaja bajo un clima de satisfacción, realización personal y sentido de pertenencia hacia la institución</t>
  </si>
  <si>
    <t xml:space="preserve">2.2.2  Desarrollados e implementados los aspectos de gestión relacionados con seguridad y salud en el trabajo </t>
  </si>
  <si>
    <t>2.3.1  Reducida las disparidades en la disponibilidad de personal de salud en los diferentes niveles de atención</t>
  </si>
  <si>
    <t>3.1.1  Fortalecida la gestión institucional y productiva mediante la mejora de la transparencia, efectividad de la administración de recursos y servicios.</t>
  </si>
  <si>
    <t>3.2.1  Mejorada la sostenibilidad financiera del SNS mediante el control de gastos, saneamiento de las deudas e incremento de las distintas fuentes de financiamiento con el fin de garantizar la prestación de servicios en salud con oportunidad y eficiencia</t>
  </si>
  <si>
    <t>3.3.1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</si>
  <si>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 xml:space="preserve">3.4.1  Fomentadas las alianzas nacionales e internacionales para captación y optimización de recursos que favorezcan el fortalecimiento y calidad de los servicios </t>
  </si>
  <si>
    <t>3.5.1  Fortaliecido el desarrollo y uso de tecnologías y sistemas de información para mejorar la calidad y eficiencia de la gestión operativa</t>
  </si>
  <si>
    <t>3.6.1  Readecuada la infraestructura física y dotación de equipamiento médico de los establecimientos de salud acorde al nivel de atención</t>
  </si>
  <si>
    <t>3.7.1  Fortalecida la capacidad institucional mediante la optimización de los procesos, empoderamiento del talento humano y articulación interna contribuyendo a la mejora continua de la gestión institucional</t>
  </si>
  <si>
    <t>Le</t>
  </si>
  <si>
    <t>1.1   Fortalecer los niveles de atención priorizando el Primer Nivel de Atención, incrementando su capacidad de resolución para satisfacer eficientemente las necesidades de salud de la población.</t>
  </si>
  <si>
    <t>1.2  Avanzar en la articulación de las redes de servicios, asegurando que la atención sea integral y acorde con las necesidades territoriales de la población.</t>
  </si>
  <si>
    <t>1.3  Asegurar la calidad de la atención y la seguridad del paciente, en el marco de los derechos de las personas, con el fin de aumentar la confianza y satisfacción de los usuarios de los servicios de salud.</t>
  </si>
  <si>
    <t>2.1  Desarrollar capacidades en los colaboradores de la red de salud, mediante la formación continua, para mejorar el desempeño laboral y alinearlo con las necesidades identificadas en cada nivel de atención.</t>
  </si>
  <si>
    <t>2.2  Mejorar los subsistemas de Recursos Humanos con el objetivo de optimizar la provisión de servicios de salud, garantizando una gestión más eficiente del personal.</t>
  </si>
  <si>
    <t>2.3  Fortalecer las capacidades de planificación estratégica de la fuerza laboral, incluyendo el análisis de la movilidad profesional y la implementación de un sistema nacional de recursos humanos, para proyectar y responder a las necesidades de personal de salud a mediano y largo plazo.</t>
  </si>
  <si>
    <t>3.1  Fortalecer los procesos de gestión institucional para mejorar la eficiencia, transparencia y efectividad en la administración de los recursos y servicios.</t>
  </si>
  <si>
    <t>3.2  Aumentar la sostenibilidad financiera de la institución, mediante la optimización de recursos y la implementación de estrategias de financiamiento a mediano y largo plazo.</t>
  </si>
  <si>
    <t>3.3  Mejorar el posicionamiento institucional, con el objetivo de aumentar su visibilidad, reputación y liderazgo en el sector salud.</t>
  </si>
  <si>
    <t>3.4  Fomentar alianzas interinstitucionales con actores clave, para maximizar los recursos y mejorar la calidad de los servicios de salud a través de la colaboración y el intercambio de conocimientos.</t>
  </si>
  <si>
    <t>3.5  Fortalecer el uso de tecnologías y sistemas de información en la gestión institucional, para mejorar la calidad y eficiencia operativa.</t>
  </si>
  <si>
    <t>3.6  Fortalecer la infraestructura física y el equipamiento médico, asegurando que los centros de salud cuenten con recursos adecuados para ofrecer atención de calidad.</t>
  </si>
  <si>
    <t>3.7  Fortalecer las capacidades de planificación institucional para optimizar los procesos estratégicos, asegurando que los resultados esperados y el presupuesto se alineen de manera efectiva, contribuyendo a la mejora continua de la gestión institucional.</t>
  </si>
  <si>
    <t># Obj.</t>
  </si>
  <si>
    <t>1.1.3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</si>
  <si>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1.1.4 Garantizado el cierre de brecha según cartera de servicios y Modelo de Atención en términos de recursos, a través del adecuado financiamiento del PN con las metas de la Red Pública</t>
  </si>
  <si>
    <t xml:space="preserve">1.2.1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</si>
  <si>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1.2.2 Garantizada la atención integral con calidad y oportunidad, mediante la coordinación clínica y asistencial de los servicios de salud</t>
  </si>
  <si>
    <t>1.2.3 Gestión integrada y articulada de las redes públicas de servicios de salud, con actores involucrados en la organización, gestión y atención de servicios de salud con enfoque y participación intra e intersectorial y participación social y de comités de salud, que promueva un ambiente favorable para la cobertura y acceso a los servicios de salud</t>
  </si>
  <si>
    <t>1.2.4 Redes de servicios ofertando servicios de promoción de la salud y prevención de la enfermedad, acorde a sus carteras de servicios por nivel de atención</t>
  </si>
  <si>
    <t>1.2.5 Aumentada la eficacia, eficiencia y equidad de la prestación de los servicios de salud a través de la reorganización y transformación de las estructuras de redes de servicios</t>
  </si>
  <si>
    <t>1.3.1 Disminuida la morbi-mortalidad materna, neonatal e infantil, mediante el fortalecimiento y la integración de los servicios de salud antes de la concepción, durante el embarazo, el parto y los primeros años de vida, garantizando la calidad de la atención.</t>
  </si>
  <si>
    <t>1.3.2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</si>
  <si>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1.3.3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</si>
  <si>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1.3.4 Fortalecida la calidad de la atención en salud como resultado del seguimiento a los aspectos técnicos y no técnicos de la atención, que disminuya el riesgo de la seguridad del paciente y de los resultados esperados de salud</t>
  </si>
  <si>
    <t>2.1.1 Incrementada las competencias y resolutividad de los colaboradores, de acuerdo a la complejidad de sus funciones, las necesidades de salud de la población y los compromisos del sector</t>
  </si>
  <si>
    <t>2.2.1 Personal trabaja bajo un clima de satisfacción, realización personal y sentido de pertenencia hacia la institución</t>
  </si>
  <si>
    <t xml:space="preserve">2.2.2 Desarrollados e implementados los aspectos de gestión relacionados con seguridad y salud en el trabajo </t>
  </si>
  <si>
    <t>2.3.1 Reducida las disparidades en la disponibilidad de personal de salud en los diferentes niveles de atención</t>
  </si>
  <si>
    <t>3.1.1 Fortalecida la gestión institucional y productiva mediante la mejora de la transparencia, efectividad de la administración de recursos y servicios.</t>
  </si>
  <si>
    <t>3.2.1 Mejorada la sostenibilidad financiera del SNS mediante el control de gastos, saneamiento de las deudas e incremento de las distintas fuentes de financiamiento con el fin de garantizar la prestación de servicios en salud con oportunidad y eficiencia</t>
  </si>
  <si>
    <t>3.3.1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</si>
  <si>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 xml:space="preserve">3.4.1 Fomentadas las alianzas nacionales e internacionales para captación y optimización de recursos que favorezcan el fortalecimiento y calidad de los servicios </t>
  </si>
  <si>
    <t>3.5.1 Fortaliecido el desarrollo y uso de tecnologías y sistemas de información para mejorar la calidad y eficiencia de la gestión operativa</t>
  </si>
  <si>
    <t>3.6.1 Readecuada la infraestructura física y dotación de equipamiento médico de los establecimientos de salud acorde al nivel de atención</t>
  </si>
  <si>
    <t>3.7.1 Fortalecida la capacidad institucional mediante la optimización de los procesos, empoderamiento del talento humano y articulación interna contribuyendo a la mejora continua de la gestión institucional</t>
  </si>
  <si>
    <t>Periodo_POA</t>
  </si>
  <si>
    <t>Declaración del año</t>
  </si>
  <si>
    <t>.</t>
  </si>
  <si>
    <t>Ls_Regiones</t>
  </si>
  <si>
    <t>Ls_Estructura</t>
  </si>
  <si>
    <t>LsTipoEESS</t>
  </si>
  <si>
    <t>ls_TiposAcciones</t>
  </si>
  <si>
    <t>R10 - SRS Ozama</t>
  </si>
  <si>
    <t>Ls_DependenciasSRS</t>
  </si>
  <si>
    <t>Almacen</t>
  </si>
  <si>
    <t>Compra</t>
  </si>
  <si>
    <t>ls_ComprayAlquiler</t>
  </si>
  <si>
    <t>R5 - SRS Valdesia</t>
  </si>
  <si>
    <t>Centro Primer Nivel</t>
  </si>
  <si>
    <t>Alquiler</t>
  </si>
  <si>
    <t>R1 - SRS Cibao Norte</t>
  </si>
  <si>
    <t>Centro Diagnóstico</t>
  </si>
  <si>
    <t>Reparación</t>
  </si>
  <si>
    <t>lsMantenimientoyReparacion</t>
  </si>
  <si>
    <t>R3 - SRS Cibao Nordeste</t>
  </si>
  <si>
    <t>Gerencia de Área</t>
  </si>
  <si>
    <t>Mantenimiento</t>
  </si>
  <si>
    <t>R6 - SRS Enriquillo</t>
  </si>
  <si>
    <t>Hospital</t>
  </si>
  <si>
    <t>R8- SRS Yuma</t>
  </si>
  <si>
    <t>R9- SRS Higüamo</t>
  </si>
  <si>
    <t>R7 - SRS El Valle</t>
  </si>
  <si>
    <t>R4 - SRS Cibao Noroeste</t>
  </si>
  <si>
    <t>lsTipoIntervencion</t>
  </si>
  <si>
    <t>PPGR4</t>
  </si>
  <si>
    <t>R2 - SRS Cibao Sur</t>
  </si>
  <si>
    <t>Alquiler de edicficio</t>
  </si>
  <si>
    <t>2.2.5.1.01</t>
  </si>
  <si>
    <t>Edificaciones no residenciales</t>
  </si>
  <si>
    <t>2.6.9.2.01</t>
  </si>
  <si>
    <t>Indirecto</t>
  </si>
  <si>
    <t>Instalaciones eléctricas</t>
  </si>
  <si>
    <t>Ls_Direccion</t>
  </si>
  <si>
    <t xml:space="preserve">Dirección: </t>
  </si>
  <si>
    <t>Servicios de pinturas y derivados con fines de higienes y embellecimiento</t>
  </si>
  <si>
    <t>Dirección de Área</t>
  </si>
  <si>
    <t>Ls_DirecciondeÁrea</t>
  </si>
  <si>
    <t xml:space="preserve">Dirección de Área: </t>
  </si>
  <si>
    <t>Mantenimiento y reparación de obras civiles en instalaciones vacias</t>
  </si>
  <si>
    <t>Departamento</t>
  </si>
  <si>
    <t>Ls_Departamento</t>
  </si>
  <si>
    <t xml:space="preserve">Departamento: </t>
  </si>
  <si>
    <t>División</t>
  </si>
  <si>
    <t>Ls_DivisionesSRS</t>
  </si>
  <si>
    <t xml:space="preserve">División: </t>
  </si>
  <si>
    <t>PPGR5</t>
  </si>
  <si>
    <t>Oficina</t>
  </si>
  <si>
    <t>Ls_Oficina</t>
  </si>
  <si>
    <t xml:space="preserve">Oficina: </t>
  </si>
  <si>
    <t>Mantenimiento y reparación de muebles y equipos de oficinas</t>
  </si>
  <si>
    <t>2.7.2.1.01</t>
  </si>
  <si>
    <t>Mantenimiento y reparación de equipos para compuntación</t>
  </si>
  <si>
    <t>Mantenimiento y reparación de equipos de transporte</t>
  </si>
  <si>
    <t>Departamentos</t>
  </si>
  <si>
    <t>Abrev</t>
  </si>
  <si>
    <t>ls_Direccion</t>
  </si>
  <si>
    <t>EJ</t>
  </si>
  <si>
    <t>Ejecutiva</t>
  </si>
  <si>
    <t>ls_Departamento</t>
  </si>
  <si>
    <t>ACC</t>
  </si>
  <si>
    <t>Dirección de Comunicaciones</t>
  </si>
  <si>
    <t>AES</t>
  </si>
  <si>
    <t>Vehículos y Equipo de Transporte</t>
  </si>
  <si>
    <t>AMT</t>
  </si>
  <si>
    <t>Identidad Institucional (DID)</t>
  </si>
  <si>
    <t>APS</t>
  </si>
  <si>
    <t>Litigios (DLI)</t>
  </si>
  <si>
    <t>Dirección Jurídica</t>
  </si>
  <si>
    <t>ARH</t>
  </si>
  <si>
    <t>Elaboración Documentos Legales (EDL)</t>
  </si>
  <si>
    <t>AST</t>
  </si>
  <si>
    <t>Oficina Acceso a la Información (OAI)</t>
  </si>
  <si>
    <t>Oficina Acceso a la Información</t>
  </si>
  <si>
    <t>AU</t>
  </si>
  <si>
    <t>Registro y Control (DRC)</t>
  </si>
  <si>
    <t>Dirección Recursos Humanos</t>
  </si>
  <si>
    <t>COP</t>
  </si>
  <si>
    <t>División Nómina (DNO)</t>
  </si>
  <si>
    <t>CPS</t>
  </si>
  <si>
    <t>Evaluación del Desempeño y Capacitación (EDC)</t>
  </si>
  <si>
    <t>DES</t>
  </si>
  <si>
    <t>Relaciones Laborales y Seguridad Social (RLSS)</t>
  </si>
  <si>
    <t>DIS</t>
  </si>
  <si>
    <t>EDL</t>
  </si>
  <si>
    <t>División Pasantía Médica (DPM)</t>
  </si>
  <si>
    <t>EMD</t>
  </si>
  <si>
    <t>Dirección de Fiscalización y Control</t>
  </si>
  <si>
    <t>GEA</t>
  </si>
  <si>
    <t>Formulación, Monitoreo y Evaluación PPP (FME)</t>
  </si>
  <si>
    <t>Dirección Planificación y Desarrollo</t>
  </si>
  <si>
    <t>GEF</t>
  </si>
  <si>
    <t>División Proyectos en Salud (DPS)</t>
  </si>
  <si>
    <t>GyC</t>
  </si>
  <si>
    <t>ING</t>
  </si>
  <si>
    <t>División Cooperación Internacional (DCI)</t>
  </si>
  <si>
    <t>LIT</t>
  </si>
  <si>
    <t>Calidad en la Gestión (DCG)</t>
  </si>
  <si>
    <t>MC</t>
  </si>
  <si>
    <t>Dirección Administrativa</t>
  </si>
  <si>
    <t>MED</t>
  </si>
  <si>
    <t>MyE</t>
  </si>
  <si>
    <t>División Almacén y Suministro (DAS)</t>
  </si>
  <si>
    <t>NOM</t>
  </si>
  <si>
    <t>División Correspondencia y Archivo (DCA)</t>
  </si>
  <si>
    <t>OPT</t>
  </si>
  <si>
    <t>División Mayordomía (DMA)</t>
  </si>
  <si>
    <t>PSM</t>
  </si>
  <si>
    <t>Infraestructura y Mantenimiento</t>
  </si>
  <si>
    <t>RP</t>
  </si>
  <si>
    <t>División Activo Fijo</t>
  </si>
  <si>
    <t>SDT</t>
  </si>
  <si>
    <t>Operaciones TIC (OTIC)</t>
  </si>
  <si>
    <t>Dirección de Tecnologías de la Información y Comunicación</t>
  </si>
  <si>
    <t>SHE</t>
  </si>
  <si>
    <t>Desarrollo e Implementación de Sistemas (DIS)</t>
  </si>
  <si>
    <t>SI</t>
  </si>
  <si>
    <t>Seguridad y Monitoreo TIC (SMT)</t>
  </si>
  <si>
    <t>SMT</t>
  </si>
  <si>
    <t>Administración Servicios TIC (AST)</t>
  </si>
  <si>
    <t>SPG</t>
  </si>
  <si>
    <t>Contabilidad (CNT)</t>
  </si>
  <si>
    <t>Dirección Financiera</t>
  </si>
  <si>
    <t>UEP</t>
  </si>
  <si>
    <t>Tesorería (DTE)</t>
  </si>
  <si>
    <t>Presupuesto (PRE)</t>
  </si>
  <si>
    <t>Gestión de Emergencias Extrahospitalarias (GEE)</t>
  </si>
  <si>
    <t>Dirección Emergencias Médicas</t>
  </si>
  <si>
    <t>Operaciones de Emergencias Centros de Salud (OECS)</t>
  </si>
  <si>
    <t>Prevención y Gestión de Riesgos y Desastres (PGRD)</t>
  </si>
  <si>
    <t>Desarrollo Servicios Emergencias Médicas (DSEM)</t>
  </si>
  <si>
    <t>Gestión de Medicamentos e Insumos (GMI)</t>
  </si>
  <si>
    <t>Dirección Medicamentos e Insumos</t>
  </si>
  <si>
    <t>Análisis de Informaicón y Boletines (AIB)</t>
  </si>
  <si>
    <t>Auditoría Calidad del Dato (ACD)</t>
  </si>
  <si>
    <t>Dirección Gestión de la Información</t>
  </si>
  <si>
    <t>Análisis y Estudio (DAE)</t>
  </si>
  <si>
    <t>Estadísticas (DEE)</t>
  </si>
  <si>
    <t>Monitoreo de Calidad Servicios de Salud (CSS)</t>
  </si>
  <si>
    <t>Dirección Gestión de Calidad en los Servicios de Salud</t>
  </si>
  <si>
    <t>Prevención y Control de Riesgo Biológico (CRB)</t>
  </si>
  <si>
    <t>Seguimiento a la Habilitación Hospitalaria (SHH)</t>
  </si>
  <si>
    <t>Departamento Materno Infantil (MAI)</t>
  </si>
  <si>
    <t xml:space="preserve">Dirección Materno, Infantil y Adolescentes </t>
  </si>
  <si>
    <t>División Adolescentes (ADO)</t>
  </si>
  <si>
    <t>Servicios Diagnósticos y Sangre (SDS)</t>
  </si>
  <si>
    <t xml:space="preserve">Dirección de Asistencia a la Red de Servicios de Salud </t>
  </si>
  <si>
    <t>Gestión de Servicios Hospitalarios</t>
  </si>
  <si>
    <t>Dirección Centros Hospitalarios</t>
  </si>
  <si>
    <t>División Servicios Segundo Nivel de Atención (SNA)</t>
  </si>
  <si>
    <t>División Servicios Tercer Nivel de Atención (TNA)</t>
  </si>
  <si>
    <t>Desarrollo Servicios Hospitalarios (DSH)</t>
  </si>
  <si>
    <t>Gestión de Servicios de Salud PN (SSPN)</t>
  </si>
  <si>
    <t>Dirección Primer Nivel de Atención</t>
  </si>
  <si>
    <t>División Operaciones Primer Nivel de Atención (OPN)</t>
  </si>
  <si>
    <t>División Servicios Primer Nivel de Atención (SPNA)</t>
  </si>
  <si>
    <t>Desarrollo Servicios de Salud Primer Nivel (DSPN)</t>
  </si>
  <si>
    <t>Seguridad (DSF)</t>
  </si>
  <si>
    <t>Seguridad</t>
  </si>
  <si>
    <t>ls_SubDireccion</t>
  </si>
  <si>
    <t>DCE</t>
  </si>
  <si>
    <t>JUR</t>
  </si>
  <si>
    <t>OAI</t>
  </si>
  <si>
    <t>DRH</t>
  </si>
  <si>
    <t>DFC</t>
  </si>
  <si>
    <t>DPD</t>
  </si>
  <si>
    <t>ADM</t>
  </si>
  <si>
    <t>TIC</t>
  </si>
  <si>
    <t>DFI</t>
  </si>
  <si>
    <t>DEM</t>
  </si>
  <si>
    <t>DMI</t>
  </si>
  <si>
    <t>DGI</t>
  </si>
  <si>
    <t>DCSS</t>
  </si>
  <si>
    <t>MIA</t>
  </si>
  <si>
    <t>DAR</t>
  </si>
  <si>
    <t>DCH</t>
  </si>
  <si>
    <t>DPN</t>
  </si>
  <si>
    <t>DSF</t>
  </si>
  <si>
    <t>04_División</t>
  </si>
  <si>
    <t>Oficina de Acceso a la Información</t>
  </si>
  <si>
    <t>OFC</t>
  </si>
  <si>
    <t>Oficina de Control y Fiscalización</t>
  </si>
  <si>
    <t>Gerencia</t>
  </si>
  <si>
    <t>Ls_GerenciasSRS</t>
  </si>
  <si>
    <t xml:space="preserve">Gerencias:  </t>
  </si>
  <si>
    <t>Ls_DepartamentosSRS</t>
  </si>
  <si>
    <t xml:space="preserve">Departamentos:  </t>
  </si>
  <si>
    <t xml:space="preserve">Divisiones:  </t>
  </si>
  <si>
    <t>Ls_UnidadesSRS</t>
  </si>
  <si>
    <t xml:space="preserve">Unidades:  </t>
  </si>
  <si>
    <t>Ls_OficinasSRS</t>
  </si>
  <si>
    <t xml:space="preserve">Oficinas:  </t>
  </si>
  <si>
    <t>ls_UnidadesSRS</t>
  </si>
  <si>
    <t>Apoyo Adm. De la Gerencia</t>
  </si>
  <si>
    <t>Nomina</t>
  </si>
  <si>
    <t>Comunicaciones</t>
  </si>
  <si>
    <t>Pasantias Medicas</t>
  </si>
  <si>
    <t>Jurídica</t>
  </si>
  <si>
    <t>Administración de Recursos Humanos</t>
  </si>
  <si>
    <t>Gestión del Desempeño</t>
  </si>
  <si>
    <t>Soporte a la Gestión</t>
  </si>
  <si>
    <t>Registro y Control</t>
  </si>
  <si>
    <t>Administrativa</t>
  </si>
  <si>
    <t>Reclutamiento y Selección</t>
  </si>
  <si>
    <t>Financiera</t>
  </si>
  <si>
    <t>Bienestar y Seguridad</t>
  </si>
  <si>
    <t>Formulación, MyE de PPP</t>
  </si>
  <si>
    <t>Compensaciones y Beneficios</t>
  </si>
  <si>
    <t>Desarrollo Institucional y Calidad de la Gestión</t>
  </si>
  <si>
    <t>Capacitación</t>
  </si>
  <si>
    <t>Sistema de Información</t>
  </si>
  <si>
    <t>Compras y Contrataciones</t>
  </si>
  <si>
    <t>Seguridad y Monitoreo de las TIC</t>
  </si>
  <si>
    <t>Activos Fijos</t>
  </si>
  <si>
    <t>Desarrollo e Implementación de Sistemas</t>
  </si>
  <si>
    <t>Almacenes y Suministros</t>
  </si>
  <si>
    <t>Coordinación de la Prestacion de Servicios</t>
  </si>
  <si>
    <t>Servicios Generales</t>
  </si>
  <si>
    <t>Servicios Diagnósticos y Complementación Terapeutica</t>
  </si>
  <si>
    <t>Infraestructura y Equipos</t>
  </si>
  <si>
    <t>Medicamentos e Insumos</t>
  </si>
  <si>
    <t>Atención al Usuario</t>
  </si>
  <si>
    <t>Tesorería</t>
  </si>
  <si>
    <t>Revisión y Análisis</t>
  </si>
  <si>
    <t>Monitoreo y Evaluación</t>
  </si>
  <si>
    <t>Formulación de PPP</t>
  </si>
  <si>
    <t>Desarrollo Institucional</t>
  </si>
  <si>
    <t>Regional (Consolidado)</t>
  </si>
  <si>
    <t>Calidad de la Gestión</t>
  </si>
  <si>
    <t>Estadísticas</t>
  </si>
  <si>
    <t>Atención Primaria</t>
  </si>
  <si>
    <t>Atención Especializada</t>
  </si>
  <si>
    <t>Materno Infantil</t>
  </si>
  <si>
    <t>Odontología</t>
  </si>
  <si>
    <t>Administrativo</t>
  </si>
  <si>
    <t>Asistencial</t>
  </si>
  <si>
    <t>Atencion a los Usuarios</t>
  </si>
  <si>
    <t>Estratégico</t>
  </si>
  <si>
    <t>Financiero</t>
  </si>
  <si>
    <t>Gestión Humana</t>
  </si>
  <si>
    <t>Monitoreo</t>
  </si>
  <si>
    <t>Servicios Diagnósticos</t>
  </si>
  <si>
    <t>Acceso a la Información</t>
  </si>
  <si>
    <t>Control y Fiscalización</t>
  </si>
  <si>
    <t>Tecnología</t>
  </si>
  <si>
    <t>URGM</t>
  </si>
  <si>
    <t>Ls_Medio_Verificacion</t>
  </si>
  <si>
    <t>Informe</t>
  </si>
  <si>
    <t>Listado de participación</t>
  </si>
  <si>
    <t>Fotos</t>
  </si>
  <si>
    <t>Agenda</t>
  </si>
  <si>
    <t>Plan</t>
  </si>
  <si>
    <t>Protocolo</t>
  </si>
  <si>
    <t>Manual</t>
  </si>
  <si>
    <t>Resolución</t>
  </si>
  <si>
    <t>Boletin</t>
  </si>
  <si>
    <t>Reporte</t>
  </si>
  <si>
    <t>Minuta</t>
  </si>
  <si>
    <t>Hoja de supervisión</t>
  </si>
  <si>
    <t>Inventario</t>
  </si>
  <si>
    <t>Reglamento</t>
  </si>
  <si>
    <t>Memoria</t>
  </si>
  <si>
    <t>Encuesta</t>
  </si>
  <si>
    <t>Registro Digital</t>
  </si>
  <si>
    <t>Otros</t>
  </si>
  <si>
    <t>1.1.1.01</t>
  </si>
  <si>
    <t>Seguimiento para el fortalecimiento de la Estrategia Canguro .</t>
  </si>
  <si>
    <t>1.1.1.02</t>
  </si>
  <si>
    <t>Análisis de la mortalidad postneonatal, infantil y en la primera infancia por SRS</t>
  </si>
  <si>
    <t>1.1.1.03</t>
  </si>
  <si>
    <t>Seguimiento a la Sala Situacional IA</t>
  </si>
  <si>
    <t>1.1.1.04</t>
  </si>
  <si>
    <t xml:space="preserve">Elaboración e implementación del plan para el fortalecimiento de los servicios pediatricos.  </t>
  </si>
  <si>
    <t>1.1.1.05</t>
  </si>
  <si>
    <t>Seguimiento a la intervención para el fortalecimiento en la atención niños asistidos por violencia en CEAS y CPN (Socialización guias y protocolos, reporte de casos)</t>
  </si>
  <si>
    <t>1.1.1.06</t>
  </si>
  <si>
    <t>Seguimiento a la atención en salud en menores de 5 años en CPNA seleccionados</t>
  </si>
  <si>
    <t>1.1.1.07</t>
  </si>
  <si>
    <t>Capitaciones de  anticonceptivos al personal de la Unidades de Atención Integral y las Consultas Diferenciadas para adolescentes</t>
  </si>
  <si>
    <t>1.1.1.08</t>
  </si>
  <si>
    <t xml:space="preserve">Reunión con CEAS priorizados para  revisión de Indicadores </t>
  </si>
  <si>
    <t>1.1.1.09</t>
  </si>
  <si>
    <t>Seguimiento al fortalecimiento de las Unidades de Atención Integrales en Salud para personas Adolescentes</t>
  </si>
  <si>
    <t>1.1.1.10</t>
  </si>
  <si>
    <t>Seguimiento al fortalecimiento de las Consultas Diferenciadas en los CEAS</t>
  </si>
  <si>
    <t>1.1.1.11</t>
  </si>
  <si>
    <t>Socialización de las Guías Nacionales de Atención Integral a la Salud de Adolescentes por SRS</t>
  </si>
  <si>
    <t>1.1.1.12</t>
  </si>
  <si>
    <t xml:space="preserve">Análisis de la Planificación familiar en Adolescentes </t>
  </si>
  <si>
    <t>1.2.1.01</t>
  </si>
  <si>
    <t>Seguimiento regional de la  Morbilidad Materna Extrema de los CEAS</t>
  </si>
  <si>
    <t>1.2.1.02</t>
  </si>
  <si>
    <t>Análisis de los indicadores Maternos Neonatales de la Sala Situacional de los CEAS</t>
  </si>
  <si>
    <t>1.2.1.03</t>
  </si>
  <si>
    <t>Seguimiento a la implementacion de la Estrategia Código Rojo en los CEAS priorizados.</t>
  </si>
  <si>
    <t>1.2.1.04</t>
  </si>
  <si>
    <t>Seguimiento al tamizaje de infecciones vaginales y urinarias en la embarazada en los CEAS priorizados (SRS Ozama y Cibao Norte)</t>
  </si>
  <si>
    <t>1.2.1.05</t>
  </si>
  <si>
    <t xml:space="preserve">Adecuación de la Elaboracion de los planes de mejora de la metodología de Observación de la Práctica Clínica (OPC) según los resultados del monitoreo de calidad de los servicios en los CEAS priorizados </t>
  </si>
  <si>
    <t>1.2.1.06</t>
  </si>
  <si>
    <t>Seguimiento a la Planificación  Post Evento Obstétrico en los CEAS priorizados</t>
  </si>
  <si>
    <t>1.2.1.07</t>
  </si>
  <si>
    <t>Monitoreo  al apego a protocolo de atencion en consulta prenatal en los CEAS priorizados.</t>
  </si>
  <si>
    <t>1.2.2.01</t>
  </si>
  <si>
    <t>Seguimiento a las acciones de cada uno de los  equipos de control de infecciones asociadas a la atención en salud (IAAS) en la UCIN de los 8 hospitales donde se implementa la estrategia.</t>
  </si>
  <si>
    <t>1.2.2.02</t>
  </si>
  <si>
    <t>Supervisar la realización de capacitaciónes  por los equipos de IAAS, en limpieza y desinfección en las unidades neonatales.</t>
  </si>
  <si>
    <t>1.2.2.03</t>
  </si>
  <si>
    <t>Análisis de la información recolectada por los equipos de IAAS a través del sistema de vigilancia epidemiológica (hospitales: Maternidad Nuestra Señora de la Altagracia, Materno Infantil San Lorenzo de los Mina , Materno Dr. Reynaldo Almanzar, Maternidad Presidente Estrella Ureña)</t>
  </si>
  <si>
    <t>1.2.2.04</t>
  </si>
  <si>
    <t>Seguimiento de la ejecución de la vigilanica sanitaria del agua en las UCIN del SNS</t>
  </si>
  <si>
    <t>1.2.2.05</t>
  </si>
  <si>
    <t>Reporte de  los casos Hemorragia Pulmonar en las UCIN (número de casos, edad gestacional, condición al egreso, ecocardiograma, registro de canalización umbilical y si recibio tratamiento para Ductus</t>
  </si>
  <si>
    <t>1.2.2.06</t>
  </si>
  <si>
    <t>Monitoreo del registro en línea del Certificado de Nacido Vivo en los CEAS</t>
  </si>
  <si>
    <t>1.2.2.07</t>
  </si>
  <si>
    <t>Seguimiento a la expansión de los Programas Canguro</t>
  </si>
  <si>
    <t>1.5.1.01</t>
  </si>
  <si>
    <t>Seguimiento a personas de riesgo  mayores de 18 años para la prevensión de hipertensión y diabetes (Tamizaje) por Área de Salud</t>
  </si>
  <si>
    <t>1.5.1.02</t>
  </si>
  <si>
    <t>Seguimiento a pacientes con hipertensión y diabetes por Área de Salud</t>
  </si>
  <si>
    <t>1.5.1.03</t>
  </si>
  <si>
    <t>Capacitación al personal de salud en los módulos de la Estrategia HEARTS por Área de Salud</t>
  </si>
  <si>
    <t>1.5.1.04</t>
  </si>
  <si>
    <t>Evaluación interna de la implementación de la Estrategia Hearts por Área de Salud</t>
  </si>
  <si>
    <t>1.5.2.01</t>
  </si>
  <si>
    <t>Mesas de trabajo intersectorial para la atención a violencia de género e intrafamiliar en salud.</t>
  </si>
  <si>
    <t>1.5.2.02</t>
  </si>
  <si>
    <t>Visitas de supervisión a los CEAS Regionales, Especializados y de Referencia para el debido seguimiento al protocolo y correcto abordaje a los pacientes victimas de violencia  de género e intrafamiliar</t>
  </si>
  <si>
    <t>1.5.2.03</t>
  </si>
  <si>
    <t>Monitoreo de estadísticas de los casos reportados de violencia de género e intrafamiliar.</t>
  </si>
  <si>
    <t>1.5.2.04</t>
  </si>
  <si>
    <t>Taller al personal de salud sobre el flujograma de atención de casos de violencia de genero e intrafamiliar.</t>
  </si>
  <si>
    <t>1.5.2.05</t>
  </si>
  <si>
    <t>Taller al personal de salud para la prevención y atención de casos de violencia en niños, niñas y adolescentes y violencia intrafamiliar.</t>
  </si>
  <si>
    <t>1.5.4.01</t>
  </si>
  <si>
    <t>Visitas de supervisión con el objetivo de identificar brechas en la atención de salud mental, con el fin de desarrollar planes de mejora para fortalecer los servicios.</t>
  </si>
  <si>
    <t>1.5.4.02</t>
  </si>
  <si>
    <t>Visitas de supervisión a las Unidades de Intervención en Crisis en funcionamiento en la región.</t>
  </si>
  <si>
    <t>1.5.4.03</t>
  </si>
  <si>
    <t>Mesas de trabajo con el personal de salud mental con el objetivo de socializar y dar seguimiento a los planes de mejoras.</t>
  </si>
  <si>
    <t>1.5.4.04</t>
  </si>
  <si>
    <t>Ampliación de la estrategia mhGAP de Atención Primaria, con enfoque prioritario en los Servicios Regionales Cibao Norte, Valdesia y  Ozama.</t>
  </si>
  <si>
    <t>1.5.4.05</t>
  </si>
  <si>
    <t>Taller de Prevención y Detección Temprana del Suicidio en lso SRS Noroeste, Nordeste, Valdesia y Yuma</t>
  </si>
  <si>
    <t>1.6.1.01</t>
  </si>
  <si>
    <t xml:space="preserve">Seguimiento a la Implementación de la iniciativa de salud escolar por Área de Salud en los SRS Metropolitano (Santo Domingo Este y Oeste) y SRS Norcentral (Santiago) </t>
  </si>
  <si>
    <t>1.6.2.01</t>
  </si>
  <si>
    <t>Seguimiento y reporte de las acciones para la detección temprana de cáncer cervicouterino en el PNA por Área de Salud</t>
  </si>
  <si>
    <t>1.6.3.01</t>
  </si>
  <si>
    <t>Seguimiento y reporte de las acciones para la detección temprana de cáncer próstata en el PNA por Área de Salud</t>
  </si>
  <si>
    <t>1.6.4.01</t>
  </si>
  <si>
    <t>Monitoreo al cumplimiento de las UNAPS de los procedimientos y protocolos de atención establecidos por Área de Salud</t>
  </si>
  <si>
    <t>1.6.5.01</t>
  </si>
  <si>
    <t xml:space="preserve">Seguimiento a las capacitaciones a los RRHH de las áreas de odontología de acuerdo a las necesidades. </t>
  </si>
  <si>
    <t>1.6.5.02</t>
  </si>
  <si>
    <t>Seguimiento al desarrollo e implementación del plan de acciones para el acondicionamiento de infraestructura, mantenimiento de  equipos y equipamiento de las áreas de odontología  EES</t>
  </si>
  <si>
    <t>1.6.5.03</t>
  </si>
  <si>
    <t xml:space="preserve">Monitoreo y evaluación de los servicios odontológicos </t>
  </si>
  <si>
    <t>1.6.5.04</t>
  </si>
  <si>
    <t>Seguimiento del desarrollo del programa Restableciendo Sonrisas</t>
  </si>
  <si>
    <t>1.6.5.05</t>
  </si>
  <si>
    <t xml:space="preserve">Seguimiento del desarrollo del Programa Comunidad /Escuela libre de caries </t>
  </si>
  <si>
    <t>1.6.5.06</t>
  </si>
  <si>
    <t>Seguimiento del desarrollo del Programa Fomento de la Salud bucal.</t>
  </si>
  <si>
    <t>1.6.6.01</t>
  </si>
  <si>
    <t>Visitas de supervisión y auditoría al Sistema de Información Operacional y Epidemiológico de TB (SIOE) en 10 EES priorizados para fortalecimiento de la calidad del dato.</t>
  </si>
  <si>
    <t>1.6.6.02</t>
  </si>
  <si>
    <t>Reporte de las intervenciones de adherencia PoR 41  (visitas domiciliarias, Consultas Psicológicas y entrega de TDO a domicilio) realizadas en los ESS de la Región.</t>
  </si>
  <si>
    <t>1.6.6.03</t>
  </si>
  <si>
    <t>Reporte a la aplicación de las Terapia Preventiva de Tuberculosis (TPT) en la región de acuerdo a  los protocolos en los SAIs y servicios de TB en menores de 18 años y embarazadas.</t>
  </si>
  <si>
    <t>1.6.6.04</t>
  </si>
  <si>
    <t>Reunión con la Unidad Técnica Regional (UTR) para monitorear el cumplimiento de los protocolos establecidos por la OMS para el manejo de los pacientes Drogoresistentes.</t>
  </si>
  <si>
    <t>1.6.6.05</t>
  </si>
  <si>
    <t>Reunión con los pediatras pertenecientes a la Red Nacional de Pediatría para seguimiento de casos de TB Infantil en la región.</t>
  </si>
  <si>
    <t>1.6.6.06</t>
  </si>
  <si>
    <t>Mesa de Trabajo con Coordinación de laboratorio e imágenes, medicamentos regional y Primer Nivel para planificación de actividades relacionada a Tuberculosis en la región .</t>
  </si>
  <si>
    <t>1.6.6.07</t>
  </si>
  <si>
    <t>Mesa de trabajo con Materno Infantil y Hospitales para correcto manejo del los protocolos de TB en las embarazadas y aplicación de Terapia Preventiva para Tuberculosis (TPT).</t>
  </si>
  <si>
    <t>1.6.6.08</t>
  </si>
  <si>
    <t>Capacitación y actualización (Algoritmos, TB-DR, TB/VIH,TPT, TB Infantil y TB-Diabetes) al personal de salud para el fortalecimiento del programa de Tuberculosis.</t>
  </si>
  <si>
    <t>1.6.7.01</t>
  </si>
  <si>
    <t>Seguimiento a la implementación del programa de malaria.</t>
  </si>
  <si>
    <t>1.6.7.02</t>
  </si>
  <si>
    <t>Seguimiento a las enfermedades zoonoticas en los centros de salud.</t>
  </si>
  <si>
    <t>1.6.7.03</t>
  </si>
  <si>
    <t>Capacitación en el manejo y control de zoonosis en centros de salud de primer nivel de atención.</t>
  </si>
  <si>
    <t>1.6.8.01</t>
  </si>
  <si>
    <t>Reuniones de seguimiento al cumplimiento de indicadores del PoR 42  (SRS Ozama, Valdesia, Cibao Norte, Cibao Nordeste, Enriquillo, Yuma, Higuamo, El Valle, Cibao Noroeste, Cibao Sur)</t>
  </si>
  <si>
    <t>1.6.8.02</t>
  </si>
  <si>
    <t>Supervisión de las Intervenciones Implementadas para el Fortalecimiento de la Adherencia por el Personal del Programa 42.</t>
  </si>
  <si>
    <t>1.6.8.03</t>
  </si>
  <si>
    <t xml:space="preserve">Taller de intercambio de buenas prácticas en las intervenciones realizadas por el personal de los Servicios de Atención Integral.
</t>
  </si>
  <si>
    <t>1.6.8.04</t>
  </si>
  <si>
    <t>Mesas de trabajo con el personal de los Servicios de Atención Integral para seguimiento al cumplimiento de indicadores de la cascada 95-95-95 del Programa de VIH.</t>
  </si>
  <si>
    <t>1.6.8.05</t>
  </si>
  <si>
    <t>Seguimiento a la implementación del plan de integración de los servicios de VIH en los EES de las provincias priorizadas (SRS Ozama, Cibao Norte, Yuma, Higuamo, Cibao Noroeste)</t>
  </si>
  <si>
    <t>1.6.8.06</t>
  </si>
  <si>
    <t xml:space="preserve">Visitas de supervisión Áreas de Consejería  para pruebas VIH, de EES priorizados para verificar entrega y registro oportuno de pre y post consejería en el SIRENP </t>
  </si>
  <si>
    <t>1.6.8.07</t>
  </si>
  <si>
    <t>Visita de supervisión de la estrategia de prevención de Profilaxis Pre Exposición al VIH (PrEP) en los establecimientos de salud seleccionados</t>
  </si>
  <si>
    <t>1.6.8.08</t>
  </si>
  <si>
    <t>Taller de Profilaxis Post Exposición al VIH, PPE</t>
  </si>
  <si>
    <t>1.6.8.09</t>
  </si>
  <si>
    <t>Visita de supervisión de la estrategia de prevención de Profilaxis Post Exposición al VIH (PPE) en los establecimientos de salud seleccionados</t>
  </si>
  <si>
    <t>1.6.8.10</t>
  </si>
  <si>
    <t>Visitas de seguimiento para el fortalecimiento de los Servicios de Infecciones de Transmisión Sexual (ITS) de los puestos centinelas esblecidos (SRS Ozama, Cibao Norte, Yuma, Cibao Sur), Santo Domingo, Puerto Plata, La Romana, La Vega</t>
  </si>
  <si>
    <t>1.6.8.11</t>
  </si>
  <si>
    <t>Auditoria de la calidad de los datos en los puestos centinelas establecidos (SRS Ozama, Cibao Norte, Yuma, Cibao Sur), Santo Domingo, Puerto Plata, La Romana, La Vega</t>
  </si>
  <si>
    <t>1.6.8.12</t>
  </si>
  <si>
    <t>Supervisión para la mejora de la calidad de los datos y el registro oportuno en el sistema de Registro Nominal de Pruebas de VIH (SIRENP) para el seguimiento de VIH, Hepatitis B y C, Sífilis</t>
  </si>
  <si>
    <t>1.7.1.01</t>
  </si>
  <si>
    <t>Elaboración y difusión del Boletín Regional de Información Estratégica del SUGEMI.</t>
  </si>
  <si>
    <t>1.7.1.02</t>
  </si>
  <si>
    <t>Identificación y convocatoria de CEAS que requieran capacitación de estimación y programación de medicamentos e insumos de uso general para el 2027.</t>
  </si>
  <si>
    <t>1.7.1.03</t>
  </si>
  <si>
    <t>Taller para la consolidación de la programación de medicamentos e insumos de uso general de los CEAS para el 2027.</t>
  </si>
  <si>
    <t>1.7.1.04</t>
  </si>
  <si>
    <t xml:space="preserve">Remisión mensual a la DMI del formulario SUGEMI-2 de los CEAS de su Región y Almacén Regional con datos de despacho de PROMESE/CAL. </t>
  </si>
  <si>
    <t>1.7.1.05</t>
  </si>
  <si>
    <t>Remisión mensual a la DMI del formulario SUGEMI-2 de Pedido General y SUGEMI-2 de Programas en la fecha establecida en los SRS.</t>
  </si>
  <si>
    <t>1.7.1.06</t>
  </si>
  <si>
    <t>Visita de supervisión de la gestión de suministro de los medicamentos de programas de Salud Colectiva (VIH, TB, PF) en los Establecimientos de Salud seleccionados.</t>
  </si>
  <si>
    <t>1.7.1.07</t>
  </si>
  <si>
    <t>Visita de supervisión del cumplimiento de los procedimientos operativos del SUGEMI en los Hospitales y CPN seleccionados.</t>
  </si>
  <si>
    <t>1.7.1.08</t>
  </si>
  <si>
    <t>Seguimiento a la funcionalidad de los Comités Farmacoterapéuticos (CFT) en los CEAS de su Red.</t>
  </si>
  <si>
    <t>1.7.1.09</t>
  </si>
  <si>
    <t>Reunión CFT Regional  y promoción del uso racional de los medicamentos.</t>
  </si>
  <si>
    <t>1.7.1.10</t>
  </si>
  <si>
    <t>Taller de capacitación en la Gestión de Suministro de los Programas de Salud Colectiva (VIH, TB, PF) a los EES.</t>
  </si>
  <si>
    <t>1.7.1.11</t>
  </si>
  <si>
    <t>Visita de supervisión capacitante para validar el uso y funcionamiento del SALMI en los establecimientos de su red seleccionados.</t>
  </si>
  <si>
    <t>1.8.1.01</t>
  </si>
  <si>
    <t>Seguimiento a la conformación y funcionamiento de los Comité Salud por Área de Salud</t>
  </si>
  <si>
    <t>1.8.1.02</t>
  </si>
  <si>
    <t>Seguimiento a las Áreas de Salud para el aumento de la realización de visitas domiciliarias con énfasis en programas priorizados.</t>
  </si>
  <si>
    <t>1.8.1.03</t>
  </si>
  <si>
    <t>Seguimiento a enfermedades transmitidas por vectores y/o focos activos de malaria por Área de Salud</t>
  </si>
  <si>
    <t>1.8.1.04</t>
  </si>
  <si>
    <t>Seguimiento a los programas por curso de vida (niños menores de 5 años o mujeres en edad fertil o adulto mayor) por Área de Salud</t>
  </si>
  <si>
    <t>1.8.2.01</t>
  </si>
  <si>
    <t>Coordinacion para la gestion de la red de emergencias medicas de su demarcación.</t>
  </si>
  <si>
    <t>1.8.2.02</t>
  </si>
  <si>
    <t>Coordinación de la Implementación del Modelo Integrado de Atención de Emergencias y Urgencias.</t>
  </si>
  <si>
    <t>1.8.2.03</t>
  </si>
  <si>
    <t>Supervisión de la Implementación de RAC-Triaje en Salas de Emergencias Centros Hospitalarios</t>
  </si>
  <si>
    <t>1.8.2.04</t>
  </si>
  <si>
    <t xml:space="preserve">Supervision al llenado de historia clinica de emergencias, registro de indicadores y registro de todos los pacientes del libro de emergencias </t>
  </si>
  <si>
    <t>1.8.2.05</t>
  </si>
  <si>
    <t xml:space="preserve">Supervisión procedimiento de entrega, recibo y reposicion de carro de paro en salas de emergencias </t>
  </si>
  <si>
    <t>1.8.2.06</t>
  </si>
  <si>
    <t>Monitoreo  del tablero de Indicadores de Gestión de las Salas de Emergencias de los Centros Hospitalarios.</t>
  </si>
  <si>
    <t>1.8.2.07</t>
  </si>
  <si>
    <t>Seguimiento de Plan de Mejora de los Servicios de emergencias Centros hospitalarios</t>
  </si>
  <si>
    <t>1.8.2.08</t>
  </si>
  <si>
    <t>Socialización de los procedimientos de traslado de pacientes</t>
  </si>
  <si>
    <t>1.8.2.09</t>
  </si>
  <si>
    <t>Seguimiento a la elaboración y/o actualización de los Planes de Emergencias de salud y Desastres Naturales SRS y CEAS</t>
  </si>
  <si>
    <t>1.8.2.10</t>
  </si>
  <si>
    <t>Supervisión y Seguimiento a la funcionabilidad  de los  Planes de  Emergencias y Desastres Hospitalarios a traves de los simulacros.</t>
  </si>
  <si>
    <t>1.8.2.11</t>
  </si>
  <si>
    <t xml:space="preserve">Mesa de Trabajo Para la Coordinación de preparación Operativo  feriado Navidad y Año Nuevo </t>
  </si>
  <si>
    <t>1.8.2.12</t>
  </si>
  <si>
    <t xml:space="preserve">Mesa de Trabajo Para la Coordinación de preparación Operativo  Semana Santa </t>
  </si>
  <si>
    <t>1.8.2.13</t>
  </si>
  <si>
    <t>Mesa de Trabajo Para la Coordinación  Preparativos y Respuesta a Temporada Ciclónica y Eventos de Salud Publica consecuentes</t>
  </si>
  <si>
    <t>1.8.2.14</t>
  </si>
  <si>
    <t>Reunion de Coordinación  Preparativos y Respuesta a alta demanda asistencial por siniestros siniestro viales, emergencias de salud, desastres naturales y cambio climaticos.</t>
  </si>
  <si>
    <t>1.8.2.15</t>
  </si>
  <si>
    <t>Seguimiento del analisis situacional de salud publica y desastres naturales de su demarcacion</t>
  </si>
  <si>
    <t>1.8.3.01</t>
  </si>
  <si>
    <t>Supervision de indicadores de calidad en el programa de hemodialisis y diálisis peritoneal, para los centros que apliquen para el programa.</t>
  </si>
  <si>
    <t>1.8.3.02</t>
  </si>
  <si>
    <t>Elaboración de un plan de mejora a partir de los resultados de la evaluacion de indicadores de calidad en el programa de hemodialisis y diálisis peritoneal, para los centros que esten bajo su juridicion y apliquen para el programa</t>
  </si>
  <si>
    <t>1.8.3.03</t>
  </si>
  <si>
    <t>Seguimiento a los planes de mejora de la evaluacion de indicadores de calidad en el programa de hemodialisis y diálisis peritoneal, para los centros que esten bajo su juridicion y apliquen para el programa</t>
  </si>
  <si>
    <t>1.8.3.04</t>
  </si>
  <si>
    <t>Seguimiento al plan de mejora de las evaluaciones de la calidad de los servicios de nutrición</t>
  </si>
  <si>
    <t>1.8.3.05</t>
  </si>
  <si>
    <t>1.8.3.06</t>
  </si>
  <si>
    <t>Elaboración de los planes de mejora a partir de los resultados de evaluacion de procesos de bioseguridad hospitalaria</t>
  </si>
  <si>
    <t>1.8.3.07</t>
  </si>
  <si>
    <t>Seguimiento a los planes de mejora de evaluación de procesos de bioseguridad hospitalaria</t>
  </si>
  <si>
    <t>1.8.3.08</t>
  </si>
  <si>
    <t>Seguimiento a la notificación oportuna de las enfermedades bajo vigilancia epidemiológica (EPI 1 y 2)</t>
  </si>
  <si>
    <t>1.8.3.09</t>
  </si>
  <si>
    <t>Seguimiento a la implementación del procedimiento de hosteleria hospitalaria</t>
  </si>
  <si>
    <t>1.8.3.10</t>
  </si>
  <si>
    <t>Realizar levantamiento de la cartera de servicio, a fin de validar su cumplimiento de acuerdo al nivel de atencion de los centros de salud perteneciente a su juridicción.</t>
  </si>
  <si>
    <t>1.8.3.11</t>
  </si>
  <si>
    <t>Realizar supervision y evaluación a la gestion y funcionamiento de las Infecciones Asociadas a la Atencion en Salud (IAAS).</t>
  </si>
  <si>
    <t>1.8.3.12</t>
  </si>
  <si>
    <t>Realizar planes de mejora producto de las brechas identificadas en la gestion efectiva del comité de IAAS de cada centro</t>
  </si>
  <si>
    <t>1.8.3.13</t>
  </si>
  <si>
    <t>Realizar matriz de los comites existentes en cada una de los centros que correspondan a su Regional de Salud</t>
  </si>
  <si>
    <t>1.8.3.14</t>
  </si>
  <si>
    <t xml:space="preserve">Realizar planes de mejora que evidencien la ejeccion y las acciones en cada uno de los comites priorizados según el reglamento hospitalrio. </t>
  </si>
  <si>
    <t>1.8.3.15</t>
  </si>
  <si>
    <t>Evaluación de autodiagnosticos realizados por los centros piloto  para la implementación de Metodologia de Gestión Productiva de los Servicios de Salud.</t>
  </si>
  <si>
    <t>1.8.3.16</t>
  </si>
  <si>
    <t>Implementacion de la Metodologia de la Gestión Productiva de los Servicios de Salud  (MGPS)  en los centros priorizados de la red  Publica de Salud.</t>
  </si>
  <si>
    <t>1.8.3.17</t>
  </si>
  <si>
    <t>Seguimiento a los ajustes y elaboracion de los  planes de mejora con la Metodologia de Gestión Productiva  en los centros priorizados</t>
  </si>
  <si>
    <t>1.8.3.18</t>
  </si>
  <si>
    <t>Seguimiento a la ejecucion de los  planes de mejora resultante de la aplicación de Metodologia de Gestión Productiva  en los centros priorizado.</t>
  </si>
  <si>
    <t>1.8.3.19</t>
  </si>
  <si>
    <t xml:space="preserve">Supervisión de la calidad de los servicios de nutrición </t>
  </si>
  <si>
    <t>1.8.3.20</t>
  </si>
  <si>
    <t>Desarrollo de los planes de mejora a partir de los resultados de las evaluaciones de la calidad de los servicios de nutrición.</t>
  </si>
  <si>
    <t>1.8.3.21</t>
  </si>
  <si>
    <t>1.8.3.22</t>
  </si>
  <si>
    <t>Análisis del comportamiento de las objeciones médicas y administrativas</t>
  </si>
  <si>
    <t>1.8.3.23</t>
  </si>
  <si>
    <t>Elaboracion de los planes de mejora para la disminucion de las objeciones médicas, administrativas y el incremento de la facturación de los CEAS, en coordinacion de los SRS los centros de salud.</t>
  </si>
  <si>
    <t>1.8.3.24</t>
  </si>
  <si>
    <t>Seguimiento a la ejecución de planes de mejora para la disminucion de las objeciones médicas, administrativas y el incremento de la facturación de los CEAS.</t>
  </si>
  <si>
    <t>1.8.3.25</t>
  </si>
  <si>
    <t xml:space="preserve">Realizar levantamiento de los centros de salud correspondientes a su centro de salud, a fin de gestionar y controlar el estatus de la habilacion de CEAS </t>
  </si>
  <si>
    <t>1.8.3.26</t>
  </si>
  <si>
    <t>Realizar levantamiento de los centros de salud correspondientes a su centro de salud, a fin de gestionar y dar seguimiento a la conratacion de las ARS a traves de la Direccion de Centros Hospitalarios (DCH)</t>
  </si>
  <si>
    <t>1.8.3.27</t>
  </si>
  <si>
    <t>Dar seguimiento a la Implementacion del proceso de prefectura para la optimizacion y efectividad del proceso de factura en los centros priorizados.</t>
  </si>
  <si>
    <t>1.9.1.01</t>
  </si>
  <si>
    <t>Seguimiento a la finalización del proceso de registro de adscripción de la población, actualización y digitación de la fichas familiares por Área de Salud</t>
  </si>
  <si>
    <t>1.9.1.02</t>
  </si>
  <si>
    <t>Seguimiento a la actualización del proceso de zonificación y sectorización en los territorios por Área de Salud</t>
  </si>
  <si>
    <t>1.10.1.01</t>
  </si>
  <si>
    <t>Mesa de trabajo con el equipo técnico del SRS para elaborar y direccionar los planes de desarrollo en inversión para la readecuación de infraestructuras, dotación de equipamientos e insumos del PNA por Área de Salud</t>
  </si>
  <si>
    <t>1.10.1.02</t>
  </si>
  <si>
    <t>Evaluación de los planes de inversión del PNA por Área de Salud</t>
  </si>
  <si>
    <t>1.10.1.03</t>
  </si>
  <si>
    <t>Seguimiento del aumento de la facturación de los servicios que se ofertan en los Centros Diagnósticos</t>
  </si>
  <si>
    <t>1.11.1.01</t>
  </si>
  <si>
    <t>Seguimiento a la visitas oportunas de puérperas por Área de Salud</t>
  </si>
  <si>
    <t>1.11.2.01</t>
  </si>
  <si>
    <t>Seguimiento a la visitas oportunas de recien nacidos por Área de Salud</t>
  </si>
  <si>
    <t>1.12.1.01</t>
  </si>
  <si>
    <t>Coordinacion tecnica con TI y SI del ORS para monitorear el uso, funcionalidad y registro oportuno en el modulo seguimiento de los avances de la organización y articulación de la red a través del módulo diseñado para el Registro Diario de Referencia y Contrareferencia.</t>
  </si>
  <si>
    <t>1.12.2.01</t>
  </si>
  <si>
    <t xml:space="preserve">Supervisión al buen llenado del Registro Diario de Referencia y Contrareferencia  para garantizar su uso oportuno, adecuado y correcto.  </t>
  </si>
  <si>
    <t>1.12.2.02</t>
  </si>
  <si>
    <t>Seguimiento al registro de referencias y contrarreferencias de la Red.</t>
  </si>
  <si>
    <t>1.12.3.01</t>
  </si>
  <si>
    <t xml:space="preserve"> Taller de capacitación en el fortalecimiento de buenas prácticas en protocolos y documentación estandarizada.</t>
  </si>
  <si>
    <t>1.12.3.02</t>
  </si>
  <si>
    <t>1.12.3.03</t>
  </si>
  <si>
    <t>1.12.3.04</t>
  </si>
  <si>
    <t>Visita de supervisión a los EESS para evaluar la disponibilidad y la articulación de los servicios integrales de salud ofertados.</t>
  </si>
  <si>
    <t>1.12.3.05</t>
  </si>
  <si>
    <t xml:space="preserve">Sesiones de trabajo con los EES para la adecuación de las carteras de servicios y su actualizacion.   </t>
  </si>
  <si>
    <t>1.12.3.06</t>
  </si>
  <si>
    <t>Visita de supervisión a los  EES para la verificacion del cumplimiento de la adecuacion y  actualizacion de las carteras de servicios.</t>
  </si>
  <si>
    <t>2.1.1.01</t>
  </si>
  <si>
    <t>Ejecución Plan de Capacitación SRS-2026.</t>
  </si>
  <si>
    <t>2.1.1.02</t>
  </si>
  <si>
    <t>Reporte trimestral ejecución plan capacitación 2026 SRS, CEAS y Primer Nivel de Atención.</t>
  </si>
  <si>
    <t>2.1.1.03</t>
  </si>
  <si>
    <t>Detección necesidades capacitación por departamento SRS y primer nivel, para elaborar plan de capacitación  2027.</t>
  </si>
  <si>
    <t>2.1.1.04</t>
  </si>
  <si>
    <t>Elaboración del Plan de Capacitación SRS-2027.</t>
  </si>
  <si>
    <t>2.1.1.05</t>
  </si>
  <si>
    <t>Auditoría acuerdos de desempeño CEAS y primer nivel.</t>
  </si>
  <si>
    <t>2.1.1.06</t>
  </si>
  <si>
    <t>Consolidado de resultados de evaluación del desempeño laboral SRS-CEAS y Primer Nivel de Atención 2025.</t>
  </si>
  <si>
    <t>2.1.1.07</t>
  </si>
  <si>
    <t>Consolidado de resultados de acuerdos del desempeño laboral SRS-CEAS y Primer Nivel de Atención 2026.</t>
  </si>
  <si>
    <t>2.1.1.08</t>
  </si>
  <si>
    <t>Elaboración informe técnico resultados de evaluación del desempeño laboral 2025 SRS, y remisión al SNS.</t>
  </si>
  <si>
    <t>2.1.1.09</t>
  </si>
  <si>
    <t>Monitoreo por departamento  de los acuerdos de desempeño laboral 2026.</t>
  </si>
  <si>
    <t>2.1.1.10</t>
  </si>
  <si>
    <t>Remisión al Deparamento de Evaluación del Desempeño y Capacitación del consolidado trimestral de acuerdos de desempeño personal nuevo ingreso SRS-CEAS y Primer Nivel.</t>
  </si>
  <si>
    <t>2.1.1.11</t>
  </si>
  <si>
    <t>Ejecución del Plan de Seguridad y Salud Ocupacional y Plan de Gestión de Riesgos.</t>
  </si>
  <si>
    <t>2.1.1.12</t>
  </si>
  <si>
    <t xml:space="preserve"> Regularización mediante seguimiento y evaluación  del personal de licencia médica recurrentes y enviado a evaluar auditoria médica.</t>
  </si>
  <si>
    <t>2.1.1.13</t>
  </si>
  <si>
    <t xml:space="preserve">Seguimiento e investigación de accidentes y enfermedades laborales. </t>
  </si>
  <si>
    <t>2.1.1.14</t>
  </si>
  <si>
    <t>Gestión de subsidios por enfermedad común.</t>
  </si>
  <si>
    <t>2.1.1.15</t>
  </si>
  <si>
    <t>Gestión oportuna de  expedientes de pago de prestaciones laborales  y desvinculaciones.</t>
  </si>
  <si>
    <t>2.1.1.16</t>
  </si>
  <si>
    <t>Garantizar el cumplimiento y la correcta gestión de las solicitudes de seguros médicos dirigidos Dependientes adicionales  (Seguros Padres).</t>
  </si>
  <si>
    <t>2.2.2.01</t>
  </si>
  <si>
    <t>Elaboración de la planificación de recursos humanos 2027.</t>
  </si>
  <si>
    <t>2.2.2.02</t>
  </si>
  <si>
    <t>Reporte  trimestral de la dotación de acuerdo a las estructuras aprobadas de la ORS, establecimientos del 1er nivel y nivel especializado de atención.</t>
  </si>
  <si>
    <t>3.1.1.01</t>
  </si>
  <si>
    <t>Consolidación de los Formularios de Levantamiento de Necesidades de Cooperación No Reembolsable remitidos por los CEAS correspondientes.</t>
  </si>
  <si>
    <t>3.1.1.02</t>
  </si>
  <si>
    <t>Consolidación del Formulario de Reporte de Donaciones remitidos por los CEAS correspondientes.</t>
  </si>
  <si>
    <t>3.1.2.01</t>
  </si>
  <si>
    <t>Seguimiento al cumplimiento de la identidad institucional EES. (para el Programa Desempeño SNS).</t>
  </si>
  <si>
    <t>3.1.2.02</t>
  </si>
  <si>
    <t>Seguimiento Plan Interconexión Red Pública de Servicio de Salud (Etrategia de educación en Salud).</t>
  </si>
  <si>
    <t>3.1.3.01</t>
  </si>
  <si>
    <t>Jornadas de sensibilización ambiental institucional (reforestación / limpieza de costas/otras) coordinada con instituciones públicas, privada y ONGs.</t>
  </si>
  <si>
    <t xml:space="preserve">3.1.4.01 </t>
  </si>
  <si>
    <t>Mesa de socialización para el diseño de estrategias de defensa y posible solución de los casos legales y judiciales.</t>
  </si>
  <si>
    <t>3.1.4.02</t>
  </si>
  <si>
    <t>Seguimiento a los casos litigiosos de los hospitales de su demarcación.</t>
  </si>
  <si>
    <t>3.1.5.01</t>
  </si>
  <si>
    <t xml:space="preserve">Actualización de portales web  </t>
  </si>
  <si>
    <t>3.1.5.02</t>
  </si>
  <si>
    <t xml:space="preserve">Soportes incidencias tecnológicas atendidas </t>
  </si>
  <si>
    <t>3.1.5.03</t>
  </si>
  <si>
    <t xml:space="preserve">Inventario de activos tecnológicos </t>
  </si>
  <si>
    <t>3.1.6.01</t>
  </si>
  <si>
    <t>Elaboración de la memoria institucional 2026</t>
  </si>
  <si>
    <t>3.1.6.02</t>
  </si>
  <si>
    <t>Mesas de trabajo para la elaboración del Plan Operativo Anual 2027 de la OR y CEAS</t>
  </si>
  <si>
    <t>3.1.6.03</t>
  </si>
  <si>
    <t>Monitoreo y evaluación del POA 2026</t>
  </si>
  <si>
    <t>3.1.6.04</t>
  </si>
  <si>
    <t>Elaboración y seguimiento de los  planes de mejora acorde a los hallazgos del MEP</t>
  </si>
  <si>
    <t>3.1.6.05</t>
  </si>
  <si>
    <t>Seguimiento a los CEAS en el proceso de análisis y rediseño de estructura y Manuales de Funciones de acuerdo a la nueva estructura estandariazada de los hospitales</t>
  </si>
  <si>
    <t>3.1.6.06</t>
  </si>
  <si>
    <t>Seguimiento a la identificación o implementación de buenas prácticas en los CEAS en  función del Procedimiento aprobado</t>
  </si>
  <si>
    <t>3.1.6.07</t>
  </si>
  <si>
    <t>Elaboración del informe de autodiagnóstico y sistema afinado de puntuación CAF</t>
  </si>
  <si>
    <t>3.1.6.08</t>
  </si>
  <si>
    <t>Informe de seguimiento a plan de mejora CAF año en curso</t>
  </si>
  <si>
    <t>3.1.6.09</t>
  </si>
  <si>
    <t xml:space="preserve">Elaboración plan de mejora CAF del próximo año </t>
  </si>
  <si>
    <t>3.1.6.10</t>
  </si>
  <si>
    <t>Mesa técnica de evaluación de resultados SISMAP Salud y Programa de Desempeño SNS para la elaboración de planes de mejora</t>
  </si>
  <si>
    <t>3.1.6.11</t>
  </si>
  <si>
    <t>Ejecución de las sesiones del Comité de Calidad del SRS</t>
  </si>
  <si>
    <t>3.1.6.12</t>
  </si>
  <si>
    <t>Evaluación de conocimientos NOBACI</t>
  </si>
  <si>
    <t>3.1.6.13</t>
  </si>
  <si>
    <t xml:space="preserve">Elaboración de la Matriz de Riesgos y Planes de Tratamiento </t>
  </si>
  <si>
    <t>3.1.6.14</t>
  </si>
  <si>
    <t xml:space="preserve">Seguimiento al cumplimiento del Plan de Tratamiento de Riesgos </t>
  </si>
  <si>
    <t>3.1.6.15</t>
  </si>
  <si>
    <t xml:space="preserve">Autoevaluación de Controles 
Internos </t>
  </si>
  <si>
    <t>3.1.6.16</t>
  </si>
  <si>
    <t>Seguimiento al plan de mejora derivado de la autoevaluación de los controles internos</t>
  </si>
  <si>
    <t>3.1.6.17</t>
  </si>
  <si>
    <t>Seguimiento al cumplimiento del Plan de Tratamiento de Riesgos en los Hospitales Autogestionados de su región</t>
  </si>
  <si>
    <t>3.1.7.01</t>
  </si>
  <si>
    <t>Actualizacion de Inventarios de la ORS</t>
  </si>
  <si>
    <t>3.1.7.02</t>
  </si>
  <si>
    <t xml:space="preserve">Registro de Activos en el Sistema de Administracion de Bienes (SIAB) </t>
  </si>
  <si>
    <t>3.1.7.03</t>
  </si>
  <si>
    <t>Coordinacion, seguimiento y realizacion de Inventarios de CPN de la Red SNS.</t>
  </si>
  <si>
    <t>3.1.7.04</t>
  </si>
  <si>
    <t>Seguimiento a los EES del SRS al cumplimiento del Registro en SIAB de los bienes patrimoniales</t>
  </si>
  <si>
    <t>3.1.8.01</t>
  </si>
  <si>
    <t>Socialización y supervisión al cumplimiento de los lineamientos de archivo en los  ORS y EES</t>
  </si>
  <si>
    <t>3.1.8.02</t>
  </si>
  <si>
    <t>Elaboración e implementación de mejoras en la gestión de archivos en ORS y EES</t>
  </si>
  <si>
    <t>3.2.1.01</t>
  </si>
  <si>
    <t>Seguimiento a la calidad del cuidado clínico, investigación y gestión a través de la enfermera especialista en todos los niveles de atención</t>
  </si>
  <si>
    <t>3.2.1.02</t>
  </si>
  <si>
    <t>Diseño, inducción e implementación del instrumento de supervisión enfermería en atención primaria</t>
  </si>
  <si>
    <t>3.2.1.03</t>
  </si>
  <si>
    <t>Supervisión y aplicación expediente clínico en los diferentes niveles de atención</t>
  </si>
  <si>
    <t>3.2.1.04</t>
  </si>
  <si>
    <t>Capacitación y retroalimentación en dosificación y administración de medicamentos al personal de enfermería</t>
  </si>
  <si>
    <t>3.2.2.01</t>
  </si>
  <si>
    <t>Implementación de pruebas de Hepatitis B y C en los CDx de los 10 SRS</t>
  </si>
  <si>
    <t>3.2.2.02</t>
  </si>
  <si>
    <t xml:space="preserve">
Monitoreo a los documentos estandarizados para la gestión de los servicios de laboratorio e imágenes en 50% de los establecimientos de salud de primer nivel de atención en salud</t>
  </si>
  <si>
    <t>3.2.2.03</t>
  </si>
  <si>
    <t xml:space="preserve">
Monitoreo a la implementación de resultados online en 50 EES</t>
  </si>
  <si>
    <t>3.2.2.04</t>
  </si>
  <si>
    <t>Seguimiento a la implementación de apoyo telediagnóstico en las regiones priorizadas</t>
  </si>
  <si>
    <t>3.2.2.05</t>
  </si>
  <si>
    <t>Monitoreo a los EES en la aplicación y seguimiento del pase de lista de verificación SLIPTA, para el  fortalecimiento gerencial y mejora continua de la calidad en los laboratorios clínicos de la red pública</t>
  </si>
  <si>
    <t>3.2.2.06</t>
  </si>
  <si>
    <t xml:space="preserve">Levantamiento y análisis de las necesidades de RRHH en los laboratorios e imágenes en los 3 niveles de atención para garantizar la dotación adecuada, distribución y fortalecimiento de la capacidad operativa </t>
  </si>
  <si>
    <t>3.2.2.07</t>
  </si>
  <si>
    <t xml:space="preserve">Monitoreo a los EES a las acciones realizadas en los servicios de laboratorio e imágenes orientadas a la reducción de la mortalidad materna e infantil          </t>
  </si>
  <si>
    <t>3.2.2.08</t>
  </si>
  <si>
    <t>Seguimiento a los acuerdos establecidos en la supervisión a los EES que cuentan con departamento de microbiología para validar la automatización, provisión de insumos,  disponibilidad y certificación de cabinas de bioseguridad</t>
  </si>
  <si>
    <t>3.2.2.09</t>
  </si>
  <si>
    <t>Implementación de un modelo de flujo de referencia y contrarreferencia de muestra de laboratorio clinico e imágenes</t>
  </si>
  <si>
    <t>3.2.2.10</t>
  </si>
  <si>
    <t>Supervisión a los EES  en la implementación de los procedimientos del SUTMER</t>
  </si>
  <si>
    <t>3.2.2.11</t>
  </si>
  <si>
    <t>Seguimiento a los bancos de sangre para garantizar la provisión de los servicios en los EES que cuentan con servicios de transfusión sanguinea</t>
  </si>
  <si>
    <t>3.2.2.12</t>
  </si>
  <si>
    <t>Seguimiento a  clubes de donantes de sangre en los 10 SRS</t>
  </si>
  <si>
    <t>3.2.2.13</t>
  </si>
  <si>
    <t>Supervisión a los EES para el seguimiento de la gestión al suministro de reactivos e insumos de laboratorios e imágenes en el segundo y tercer nivel de atención de los 10 SRS</t>
  </si>
  <si>
    <t>3.2.2.14</t>
  </si>
  <si>
    <t>Supervisión  en el levantamiento para la implementación del Sistema de Registro Nominal de Pacientes de VIH (SIRENP) en los EES de 1er, 2do y 3er nivel donde no ha sido implementado 10 SRS</t>
  </si>
  <si>
    <t>3.2.2.15</t>
  </si>
  <si>
    <t>Seguimiento a los EES  que realizan diagnóstico molecular de tuberculosis mediante GeneXpert, incluyendo la verificación del cumplimiento de los requisitos técnicos y la certificación de las cabinas de bioseguridad</t>
  </si>
  <si>
    <t>3.2.2.16</t>
  </si>
  <si>
    <t xml:space="preserve">Supervisión para el cumplimiento y/o ampliación de la cartera de servicios en primer nivel de atención </t>
  </si>
  <si>
    <t>3.2.2.17</t>
  </si>
  <si>
    <t>Supervisión a los EES procesadores de pruebas de Carga Viral y CD4 para el seguimiento a la provisión, gestión de insumos y reactivos en los SRS Ozama, Higuamo, Yuma, Cibao Noroeste, El Valle, Cibao Norte y Cibao Nordeste</t>
  </si>
  <si>
    <t>3.2.2.18</t>
  </si>
  <si>
    <t>Seguimiento al reporte mensual del infolab en los EES 10 SRS</t>
  </si>
  <si>
    <t>3.2.2.19</t>
  </si>
  <si>
    <t>Supervisión a la realización de la prueba y reporte de resultados de HPV en los laboratorios  procesadores en  SRS  Ozama, Yuma, El Valle y Cibao Norte</t>
  </si>
  <si>
    <t>3.2.2.20</t>
  </si>
  <si>
    <t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t>
  </si>
  <si>
    <t>3.2.2.21</t>
  </si>
  <si>
    <t>Supervisión a EES para verificar  las acciones de bioseguridad y radio protección en los servicios de laboratorios clinicos e imágenes</t>
  </si>
  <si>
    <t>3.2.2.22</t>
  </si>
  <si>
    <t>Supervisión a los CDx para la identificación de acciones requeridas para el fortalecimiento de la provisión de los servicios de laboratorio e  imágenes en los 10 SRS</t>
  </si>
  <si>
    <t>3.2.2.23</t>
  </si>
  <si>
    <t xml:space="preserve">Supervisión en los establecimientos de salud de 2do nivel de los 10 SRS  para el fortalecimiento de la provisión de los servicios de laboratorio e  imágenes </t>
  </si>
  <si>
    <t>3.2.2.24</t>
  </si>
  <si>
    <t>Visita de supervisión  a los EES para verificar el cumplimiento de las acciones para el diagnóstico de malaria en los 10 SRS</t>
  </si>
  <si>
    <t>3.2.2.25</t>
  </si>
  <si>
    <t>Coordinación y Logística para la Capacitación en Metodologías, Técnicas y Uso de los Instrumentos para el Monitoreo de la Calidad en los Servicios, dirigido al personal de Calidad de los Servicios en los EESS de cada SRS.</t>
  </si>
  <si>
    <t> </t>
  </si>
  <si>
    <t>3.2.2.26</t>
  </si>
  <si>
    <t>Formulación del Cronograma de Supervisión en Calidad de los Servicios de Salud.</t>
  </si>
  <si>
    <t>3.2.2.27</t>
  </si>
  <si>
    <t>Supervisión al Monitoreo Interno y Planes de Mejora en Calidad de los Servicios.</t>
  </si>
  <si>
    <t>3.2.2.28</t>
  </si>
  <si>
    <t>Reuniones de Análisis y Seguimiento a la Gestión de la Calidad en los Servicios para la Mejora Continua.</t>
  </si>
  <si>
    <t>3.2.2.29</t>
  </si>
  <si>
    <t>Seguimiento a la Conformación y Funcionamiento de los Comités de Mejora Continua de la Calidad en la Atención y Seguridad del Paciente.</t>
  </si>
  <si>
    <t>3.2.2.30</t>
  </si>
  <si>
    <t>Coordinación y Logística para la Capacitación en Humanización de los Servicios.</t>
  </si>
  <si>
    <t>3.2.2.31</t>
  </si>
  <si>
    <t>Capacitación en el DGCSS-MA-003 Manual del Funcionamiento del Comité de Mejora Continua de la Calidad en la Atención y Seguridad del Paciente, dirigido al personal de los comités en el SRS.</t>
  </si>
  <si>
    <t>3.2.2.32</t>
  </si>
  <si>
    <t>Acompañamiento Técnico en el Monitoreo de Condiciones Esenciales bajo la Metodología VCEm junto a los equipos de la DGCSS de Sede Central.</t>
  </si>
  <si>
    <t>3.2.2.33</t>
  </si>
  <si>
    <t>Capacitación para el Fortalecimiento de la Gestión de la Calidad en Servicios de Salud</t>
  </si>
  <si>
    <t>3.2.3.01</t>
  </si>
  <si>
    <t>Evaluación de los programas de Prevención y Control de Infecciones (PCI) y acciones de bioseguridad en los CEAS  priorizados.</t>
  </si>
  <si>
    <t>3.2.3.02</t>
  </si>
  <si>
    <t>Revisión y validación  de los planes de mejora del programa de prevención y control de infecciones y bioseguridad elaborados por CEAS priorizados.</t>
  </si>
  <si>
    <t>3.2.3.03</t>
  </si>
  <si>
    <t>Seguimiento a la implementación de plan de mejora de prevención y control de infecciones y bioseguridad de establecimientos de salud priorizados.</t>
  </si>
  <si>
    <t>3.2.3.04</t>
  </si>
  <si>
    <t>Coordinación de capacitación de CEAS para el fortalecimiento de las acciones de prevención y control de riesgos biológicos.</t>
  </si>
  <si>
    <t>3.3.1.01</t>
  </si>
  <si>
    <t>Auditorias de calidad del dato en los EES PNA y NE</t>
  </si>
  <si>
    <t>3.3.1.02</t>
  </si>
  <si>
    <t>Reunión de socialización de los informes de  calidad del dato con el personal de estadística de los EES</t>
  </si>
  <si>
    <t>3.5.1.01</t>
  </si>
  <si>
    <t>Actualización del Portal de Transparencia.</t>
  </si>
  <si>
    <t>3.5.1.02</t>
  </si>
  <si>
    <t xml:space="preserve">Evaluación de los portales de transparencia de los hospitales que pertenecen a su regional </t>
  </si>
  <si>
    <t>3.5.1.03</t>
  </si>
  <si>
    <t>Levantamiento del estatus y necesidades de la Oficina de Acceso la Información de la ORS</t>
  </si>
  <si>
    <t>3.5.1.04</t>
  </si>
  <si>
    <t>Levantamiento del estatus y necesidades de las Oficinas de Acceso a la Información Pública de los hospitales que pertenecen a su regional</t>
  </si>
  <si>
    <t>3.5.1.05</t>
  </si>
  <si>
    <t xml:space="preserve">Capacitación en la Ley 200-04 y la Resolución No. 002-21de la Dirección General de Ética e Integridad Gubernamental y demas normativa completaria, dirigida a los RAIs de los hospitales y al personal de la regional </t>
  </si>
  <si>
    <t>3.5.1.06</t>
  </si>
  <si>
    <t xml:space="preserve">Capacitación en el Sistema Nacional de Atención Ciudadana 311,dirigida a los RAIs de los hospitales y al personal de la regional </t>
  </si>
  <si>
    <t>3.5.1.07</t>
  </si>
  <si>
    <t xml:space="preserve">Capacitación sobre declaración jurada de bienes, a los RAI de los hospitales y a los funcionarios competentes, de conformidad con la Ley 311-14.  </t>
  </si>
  <si>
    <t>3.5.1.08</t>
  </si>
  <si>
    <t>Capacitación en la Ley No. 172-13 sobre Protección de Datos Personales dirigida a todo el personal de la regional y los RAI de los hospitales.</t>
  </si>
  <si>
    <t>3.5.1.09</t>
  </si>
  <si>
    <t>Creación de la Matriz de Responsabilidad y socialización  con el personal de la regional</t>
  </si>
  <si>
    <t>3.5.1.10</t>
  </si>
  <si>
    <t xml:space="preserve">Creación y/ o actualización de la Resolución de Información Clasificada, si aplica </t>
  </si>
  <si>
    <t>3.6.1.01</t>
  </si>
  <si>
    <t>Consolidación de la plantilla PACC 2027 ORS y seguimiento al cumplimiento de los CEAS</t>
  </si>
  <si>
    <t>3.6.1.02</t>
  </si>
  <si>
    <t>Seguimiento a la formulación del presupuesto 2027 de la OR y coordinación de la elaboración de los CEAS</t>
  </si>
  <si>
    <t>3.6.1.03</t>
  </si>
  <si>
    <t>Seguimiento al reporte ejecución Metas Físicas y Financieras en el SIGEF 2026</t>
  </si>
  <si>
    <t>3.6.1.04</t>
  </si>
  <si>
    <t>Acompañamiento y seguimiento a los CEAS en el desempeño de los procesos de compras y cumplimiento del SISCOMPRA</t>
  </si>
  <si>
    <t>3.8.1.01</t>
  </si>
  <si>
    <t>Reunión de seguimiento a planes de mejora resultados de las fiscalizaciones aplicadas.</t>
  </si>
  <si>
    <t>3.8.1.02</t>
  </si>
  <si>
    <t>Revisión y  remisión de expedientes de Incentivo Rendimiento Individual  y de guardias presenciales en los plazos establecidos.</t>
  </si>
  <si>
    <t>3.8.1.03</t>
  </si>
  <si>
    <t>Reunión de seguimiento a planes de mejora resultados de la evaluación de control interno aplicada.</t>
  </si>
  <si>
    <t>3.8.1.04</t>
  </si>
  <si>
    <t>Mesa de trabajo junto a la DFC y los EES para la evaluación de los niveles de avance  del plan piloto Proyecto Sistema de Fiscalización y Control Regional.</t>
  </si>
  <si>
    <t>3.8.1.05</t>
  </si>
  <si>
    <t>Compilación y validación de los datos referentes a comportamiento de indicadores (disminución de deuda, eficientización de la nómina e incremento de captación recursos directos).</t>
  </si>
  <si>
    <t>3.8.1.06</t>
  </si>
  <si>
    <t>Ejecución de fondos anticipos financieros (OP y MC) y seguimiento en los plazos establecidos a la liquidación de los anticipos financieros de los EES.</t>
  </si>
  <si>
    <t>3.8.1.07</t>
  </si>
  <si>
    <t>Tramitación oportuna ante el SNS de los registros de firmas en cuentas bancarias a nuevos directores y administradores.</t>
  </si>
  <si>
    <t>3.9.1.01</t>
  </si>
  <si>
    <t>Readecuación de la Infraestructura Física  de los Establecimientos de Salud del PNA acorde a su plan de inversión</t>
  </si>
  <si>
    <t>3.9.1.02</t>
  </si>
  <si>
    <t>Dotación de equipamiento Médico de los establecimientos de salud acorde al nivel de atención.</t>
  </si>
  <si>
    <t>3.9.1.03</t>
  </si>
  <si>
    <t>Readecuación de la Infraestructura Física  de los Establecimientos de Salud del Nivel Especializado</t>
  </si>
  <si>
    <t>3.9.2.01</t>
  </si>
  <si>
    <t xml:space="preserve">Validación de los Planes de Mantenimiento Correctivos y/o Preventivos de Infraestructura y Equipos de los Hospitales SISMAP-SALUD </t>
  </si>
  <si>
    <t>3.9.2.02</t>
  </si>
  <si>
    <t xml:space="preserve">Seguimiento a la ejecución de los Planes de Mantenimiento Correctivos y/o Preventivos de Infraestructura y Equipos de los Hospitales SISMAP-SALUD </t>
  </si>
  <si>
    <t>3.9.3.01</t>
  </si>
  <si>
    <t>Seguimiento al Estatus de Habilitación de EES</t>
  </si>
  <si>
    <t>3.9.3.02</t>
  </si>
  <si>
    <t>Visita de Validación de Autoinspección de Habilitación en CEAS Prorizados</t>
  </si>
  <si>
    <t>3.9.3.03</t>
  </si>
  <si>
    <t>Monitoreo a la Implementación de Planes de Mejora de Habilitación</t>
  </si>
  <si>
    <t>3.10.1.01</t>
  </si>
  <si>
    <t>Capacitación para medición de satisfacción a equipos de atención a usuarios (coordinadores, promotores y AU) de CPN y CCDx.</t>
  </si>
  <si>
    <t>3.10.1.02</t>
  </si>
  <si>
    <t>Seguimiento a la iplementación, evaluación y seguimiento de las encuestas de satisfacción de usuarios y los planes de mejora derivados de su resultado en el 70% de los establecimientos de cada área de salud.</t>
  </si>
  <si>
    <t>3.10.1.03</t>
  </si>
  <si>
    <t>Segumiento a la aplicación de encuestas de satisfacción en CEAS.</t>
  </si>
  <si>
    <t>3.10.1.04</t>
  </si>
  <si>
    <t xml:space="preserve">Elaboración cronograma de implementación de grupos focales
</t>
  </si>
  <si>
    <t>3.10.1.05</t>
  </si>
  <si>
    <t xml:space="preserve">Ejecución de grupos focales para medir calidad percibida del servicio.
</t>
  </si>
  <si>
    <t>3.10.1.06</t>
  </si>
  <si>
    <t>Seguimiento a la gestión de los buzones de sugerencias (QDRS)</t>
  </si>
  <si>
    <t>3.10.1.07</t>
  </si>
  <si>
    <t>Visita de supervisión a los CEAS para validar cumplimiento de los atributos de la experiencia del paciente</t>
  </si>
  <si>
    <t>3.10.1.08</t>
  </si>
  <si>
    <t>Seguimiento a la implementación del plan de mejora de la experiencia del paciente</t>
  </si>
  <si>
    <t>3.10.1.09</t>
  </si>
  <si>
    <t>Seguimiento al cumplimiento indicadores de AU</t>
  </si>
  <si>
    <t>Reporte de supervisión PMC (ver cronograma de visitas)/ Informe Análisis de Indicadores (mayo, septiembre)</t>
  </si>
  <si>
    <t>Plan (elaboración enero) Seguimiento (abril, julio, octubre)</t>
  </si>
  <si>
    <t xml:space="preserve">Informe </t>
  </si>
  <si>
    <t>Informe/ Listado de participación (ver cronograma de visitas)</t>
  </si>
  <si>
    <t>Plantilla estandarizada</t>
  </si>
  <si>
    <t>Ozama, Valdesia, Cibao Sur, Cibao Norte, Yuma</t>
  </si>
  <si>
    <t>Ozama, Cibao Norte</t>
  </si>
  <si>
    <t>Todos los SRS</t>
  </si>
  <si>
    <t>Instrumento que represente la muestra de la ejecución del monitoreo por Área de Salud</t>
  </si>
  <si>
    <t>Hospital Vinicio Calventi, Hospital Santo Cristo de los Milagros, Centro Diagnostico Vietnam, Hospital Angel Contreras, Hospital Los Alcarrizos I, Hospital los Alcarrizos II, Hospital Regional Jose María Cabral y Báez, Centro de Salud Juan XXIII, CPN Bella Vista, Hospital Nuestra Sra. de la Altagracia (Higuey), CDX Anamuya, CPN Verón, Hospital Regional Ing. Luis L. Bogaert, Hospital Materno Infantil Jose Francisco Peña Gómez, Hospital Don Julio Moronta,  Hospital Municipal Dr. José Fausto Ovalles, CDX Mao</t>
  </si>
  <si>
    <t>Establecimientos que realizan pruebas de VIH de la red pública</t>
  </si>
  <si>
    <t>SRS Ozama, Cibao Norte, Cibao Nordeste, Enriquillo, Yuma, Higuamo, El Valle, Cibao Noroeste, Cibao Sur</t>
  </si>
  <si>
    <t>Centro Sanitario de Santo Domingo e IDCP, Hospital Ricardo Limardo, Clínica de Familia La Romana, Hospital Regional Luis Morillo King</t>
  </si>
  <si>
    <t>Cada SRS reportará un Boletín a principio de cada trimestre, consolidando las informaciones de cierre del trimestre previo.</t>
  </si>
  <si>
    <t>Correo remitido a la DMI con el listado de CEAS a participar en los talleres de capacitación.
Cada ADM debe remitir a la DMI a mas tardar el 31 de enero 2026 el listado de participantes para el taller de capacitación.</t>
  </si>
  <si>
    <t>Cada SRS realizará UN (1) taller  con sus CEAS correspondientes.</t>
  </si>
  <si>
    <t>Correo a la DMI con los SUGEMI-2 adjuntos o reporte de SALMI según aplique
Cada SRS enviará a la DMI correo con SUGEMI-2 de los CEAS y Almacén Regional adjunto.</t>
  </si>
  <si>
    <t>Correo a la DMI con los SUGEMI-2 adjuntos o reporte de SALMI según aplique
Cada SRS debe remtir estos SUGEMI-2 o reporte de SALMI a la DMI del 25-30 de cada mes, sin retraso.</t>
  </si>
  <si>
    <t>Cada SRS reportará de manera trimestral un informe  consolidado de las supervisiones realizadas a los EES con PSC selecionados</t>
  </si>
  <si>
    <t>Cada SRS reportará de manera trimestral un informe  consolidado de las supervisiones realizadas a los EES selecionados.</t>
  </si>
  <si>
    <t>Informe consolidado de las minutas reportadas por cada Hospital.
Minutas de reuniones de los CEAS</t>
  </si>
  <si>
    <t>Cada SRS convocará reunión a su CFT , tomará sus acciones de lugar y se discutirán los temas relacionados con la Cadena de Suministro de Medicamentos e Insumos.</t>
  </si>
  <si>
    <t>Los SRS convocarán a los EES de su red en los cuales se identifiquen oportunidades de mejora en el manejo del suministro de los PSC con el fin de capacitar al personal.</t>
  </si>
  <si>
    <t>Cada SRS realizará visitas de supervisión de SALMI en los establecimientos de su red que tengan instalado el sistema.</t>
  </si>
  <si>
    <t>Matriz de comités de salud, actas de conformación y listado de reuniones del comité</t>
  </si>
  <si>
    <t>Por área de salud/zona/CPN con el detalle de las visitas domicialirias desagregadas por pacientes crónicos, puérperas/recién nacidos, gestantes, personas con discapacidad, otros.</t>
  </si>
  <si>
    <t>Matriz</t>
  </si>
  <si>
    <t>Matriz del sistema</t>
  </si>
  <si>
    <t>Matriz Sz-1</t>
  </si>
  <si>
    <t>Plan de inversión PNA 2026</t>
  </si>
  <si>
    <t>Soportes de avance de ejecución</t>
  </si>
  <si>
    <t>Reporte de facturación</t>
  </si>
  <si>
    <t>Consolidado de R y C</t>
  </si>
  <si>
    <t>1- El informe trimestral se realiza en el formulario estandarizado por el INAP. 
2-Adicional presentar listados de asistencia de las capacitaciones y el plan de capacitación 2026.</t>
  </si>
  <si>
    <t>Captura de pantalla remisión informe al Departamento de Evaluación del Desempeño y Capacitación.
El reporte debe ser remitido por correo al Departamento de Evaluación del Desempeño y Capacitación SNS los primeros 5 días hábiles de los meses siguientes: abril, julio, octubre.</t>
  </si>
  <si>
    <t>Presentar anexo formulario por departamento, de acuerdo a la estructura organizativa de cada dependencia.</t>
  </si>
  <si>
    <t>Realizar plan de capacitación en formulario estándarizado por el INAP.</t>
  </si>
  <si>
    <t>Matriz para reportar resultados de evaluación del desempeño laboral 2025.</t>
  </si>
  <si>
    <t>Matriz para reportar acuerdos del desempeño laboral 2026.</t>
  </si>
  <si>
    <t>No se requiere listado de asistencia adicional, ya que la minuta estandarizada del MAP es firmada por los colaboradores que participan en la reunión de revisión.</t>
  </si>
  <si>
    <t xml:space="preserve">Captura de pantalla remisión Plantilla de novedades para reportar acuerdos de desempeño. </t>
  </si>
  <si>
    <t>Informe de implementación del Sistema de Seguridad y Salud en la Administración Pública (SISTAP).</t>
  </si>
  <si>
    <t xml:space="preserve">Evaluación, seguimiento del personal con licencias recurrentes y los enviados a auditoria médica </t>
  </si>
  <si>
    <t>Elaboración de reporte y seguimiento de incidentes laborales.</t>
  </si>
  <si>
    <t xml:space="preserve">Remisión de  la documentación (Copia de cédula, matriz de no vacaciones, certificación de vacaciones, acción de personal dentro del plazo de 5 días a partir de la notificación. </t>
  </si>
  <si>
    <t xml:space="preserve">Seguimiento al  registro y ontrol de solicitudes de Seguros Médicos Dependientes adicionales  (Seguros Padres). </t>
  </si>
  <si>
    <t>Captura de correo enviado a DRH SNS</t>
  </si>
  <si>
    <t>Reporte consolidado (fisico y digital en formato de Excel) enviado a DRH SNS</t>
  </si>
  <si>
    <t>1. Matriz consolidada de proyectos e iniciativas de cooperación no reembolsable.
2. Remisión vía correo electrónico a la División de Cooperación Internacional.</t>
  </si>
  <si>
    <t>1. Formulario de Reporte de Donaciones.
2. Remisión vía correo electrónico a la División de Cooperación Internacional.</t>
  </si>
  <si>
    <t>Captura correo envío a Ju´ridica sns</t>
  </si>
  <si>
    <t>Capturas de actualización</t>
  </si>
  <si>
    <t>Con cortes de actualización al trimestre</t>
  </si>
  <si>
    <t>POA ORS y CEAS
Captura de envío a la DPD SNS</t>
  </si>
  <si>
    <t>MEP</t>
  </si>
  <si>
    <t>Para esta actividad se establece prioridad para Hospitales de tercer Nivel</t>
  </si>
  <si>
    <t>Elaborado por Departamento de Calidad en la Gestión</t>
  </si>
  <si>
    <t>10 SRS</t>
  </si>
  <si>
    <t>SRS Ozama, Valdesia, Enriquillo, El Valle, Cibao Sur.</t>
  </si>
  <si>
    <t>10 SRS
Captura  de matriz enviada   a la DLI</t>
  </si>
  <si>
    <t>Ozama, El Valle, Higuamo, Valdesia, Enriquillo, Cibao Norte, Cibao Sur, Cibao Nordeste, Yuma.</t>
  </si>
  <si>
    <t>SRS Ozama, Higuamo, Yuma, Cibao Noroeste, El Valle, Cibao Norte y Cibao Nordeste</t>
  </si>
  <si>
    <t>10 SRS
Captura de envio a la DLI
INFOLAB</t>
  </si>
  <si>
    <t>SRS  Ozama, Yuma, El Valle y Cibao Norte.</t>
  </si>
  <si>
    <t>Constancia de coordinación logística (correo electrónico, etc)</t>
  </si>
  <si>
    <t>La División regional debe coordinar con el facilitador de sede central la fecha específica para su acompañamiento técnico (de ser requerido).
Preferiblemente presencial, pero también puede ser virtual según disponibilidad.
En caso de modalidad presencial se debe garantizar el lugar con capacidad de personal,  audiovisual, alimentos y bebidas.</t>
  </si>
  <si>
    <t>Cronograma</t>
  </si>
  <si>
    <t>El cronograma puede incluir supervisiones y seguimientos de los distintos temas de la DGCSS, por tanto, hay actividades tanto en modalidad presencial como virtual.
En el transcurso del año se debe haber supervisado en modalidad presencial al 100% de los CEAS en mínimo 1 visita.</t>
  </si>
  <si>
    <t>Formulario; Planes de Mejora; Listados de Participación; Fotos</t>
  </si>
  <si>
    <t>El formulario es el  DGCSS-FO-068; uno por cada establecimiento supervisado en el período a evaluar.</t>
  </si>
  <si>
    <t>Agenda; Listados de Participación; Fotos</t>
  </si>
  <si>
    <t>Preferiblemente presencial, pero también puede ser virtual.
En caso de presencial se debe garantizar un lugar con capacidad suficiente para las personas, recurso audiovisual, alimentos y bebidas.</t>
  </si>
  <si>
    <t>Informe; Listado de Participación</t>
  </si>
  <si>
    <t>El informe (firmado y sellado) debe reflejar la cantidad de los comités que se han conformado y que actualmente continúan activos.</t>
  </si>
  <si>
    <t>Solo los CEAS priorizados en su región desde la DGCSS.</t>
  </si>
  <si>
    <t>Preferiblemente presencial, pero también puede ser virtual.
El tema de la capacitación será definido por la División de Calidad en función de las necesidades detectadas en su región, con el propósito de apoyar la mejora continua de los servicios de salud.</t>
  </si>
  <si>
    <t xml:space="preserve">Formularios de evaluación 
Los instrumentos de evaluación son el Formulario de evaluación de PCI en hospitales, de la OMS, y el DCH-FO-035. </t>
  </si>
  <si>
    <t>planes revisados y validados 
Se realizará revisión de los planes de mejora de PCI y bioseguridad elaborados por los CEAS priorizados, validando su alineación con los resultados obtenidos en sus evaluaciones, las evaluaciones aplicads por los SRS y las brechas identificadas en los boletines informativos de la DGCSS.</t>
  </si>
  <si>
    <t>Constancia de coordinación logística (correo electrónico, etc)
El informe debe incluir los avances en la implementación y/o cierre de las brechas identificadas en los planes de mejora de los CEAS priorizados.</t>
  </si>
  <si>
    <t>Constancia de coordinación logística (correo electrónico, etc)
La División regional debe coordinar con el facilitador de sede central la fecha específica para su acompañamiento técnico (de ser requerido).
Modalidad presencial, garantizando lugar con capacidad para el personal requerido, equipo audiovisual, alimentos y bebidas.</t>
  </si>
  <si>
    <t>Captura correo envío a DGI SNS</t>
  </si>
  <si>
    <t xml:space="preserve">Si es evaluado por la Direccion General de Etica e Integridad Gubernamental (DIGEIG), entrega el  Formulario de evaluación.
Si es evaluado por la OAISNS, entrega la plantilla d e evaluición. </t>
  </si>
  <si>
    <t>El RAI es el responsable de evaluar los portales de transparencia de todos los hospitales que pertenecen a su regional. 
Con excepción de los hospitales que son evaluados directamente por la DIGEIG.
Solo aplica para los que tienen portales de trasnparencia y RAI.</t>
  </si>
  <si>
    <t xml:space="preserve">El RAI es el responsable de realizar un levantamiento de las necesidades de su OAI </t>
  </si>
  <si>
    <t>El RAI realizará un informe de los resultados obtenidos, es el responsable de realizar un levantamiento de las necesidades de la OAI de todos los hospitales que pertenecen a su regional para su correcto funcionamiento.</t>
  </si>
  <si>
    <t xml:space="preserve">
El RAI tiene dos opciones para realizar esta actividad:
1.	Solicitarla a la Dirección General de Etica e Integridad Gubernamental 
2.	Preparar la capacitación e impartirla al personal de la regional 
 </t>
  </si>
  <si>
    <t xml:space="preserve">El RAI tiene dos opciones para realizar esta actividad:
1.	Solicitar al Ministerio de la Presidencia que imparta la capacitación; o, 
2.	Preparar la capacitación e impartirla al personal de la regional </t>
  </si>
  <si>
    <t>El RAI tiene dos opciones para realizar esta actividad:
1.	Solicitar a la Cámara de Cuentas que imparta la capacitación; o, 
2.	Preparar la capacitación e impartirla a todo el personal que le corresponda presentarla</t>
  </si>
  <si>
    <t>El RAI debe preparar la capacitación e impartirla a todo el personal de la regional y hospitales.</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</si>
  <si>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</si>
  <si>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 xml:space="preserve">El RAI es el responsable de crear y actualizar la Resolución de Información Clasificada. </t>
  </si>
  <si>
    <t xml:space="preserve">Matriz PACC consolidada </t>
  </si>
  <si>
    <t xml:space="preserve">Plantillas Presupuesto POA </t>
  </si>
  <si>
    <t>Solo en los SRS Ozama (EES autogestionados: Ney Arias Lora. Reynaldo Almanzar, Hugo Mendoza, Nelson Astacio, Marcelino Velez, INCART, Maternidad Nuestra Señora de la Altragracia, Maternidad de Los Mina, CEMADOJA; CECANOT., Mario Tolentino Dipp y Centro Gastro.
SRS Yuma (EES autogestionados: Hosp. General Nuestra Señora de la Altragracia ) y SRS Cibao Sur (EES autogestionados: Traumatologico Juan Bosch )"</t>
  </si>
  <si>
    <t>Aplica a todos los hospitales registrados en el SECP</t>
  </si>
  <si>
    <t xml:space="preserve">Carta de No Objeción MAP
DFC-F0-016 Formulario reporte mensual guardias presenciales           </t>
  </si>
  <si>
    <t>Planes de Mejora</t>
  </si>
  <si>
    <t>Oficio de solicitud</t>
  </si>
  <si>
    <t>El informe (firmado y sellado) debe reflejar el nivel de cumplimiento de los criterios de habilitación de los EES</t>
  </si>
  <si>
    <t>Fuente: Tablero Power BI</t>
  </si>
  <si>
    <t>Informes</t>
  </si>
  <si>
    <t>Al menos 1 grupo focal por CEAS en todo el año.</t>
  </si>
  <si>
    <t>Al menos 1 visita cuatrimestral a cada CEAS en todo el año.</t>
  </si>
  <si>
    <t>El reporte que indica el cumplimiento es suministrado por el SNS sede central (DAU)</t>
  </si>
  <si>
    <t>Materno Infantil y Adolescentes</t>
  </si>
  <si>
    <t>Primer Nivel</t>
  </si>
  <si>
    <t>Atención Violencia de Género</t>
  </si>
  <si>
    <t>Salud Mental</t>
  </si>
  <si>
    <t>Gestión Clínica</t>
  </si>
  <si>
    <t>Centros Hospitalarios</t>
  </si>
  <si>
    <t>Atención a Usuarios</t>
  </si>
  <si>
    <t>Recursos Humanos</t>
  </si>
  <si>
    <t>Planificación</t>
  </si>
  <si>
    <t>Administrativo-Financiero</t>
  </si>
  <si>
    <t>Enfermería</t>
  </si>
  <si>
    <t>Laboratorios e Imágenes</t>
  </si>
  <si>
    <t>Calidad de los Servicios de Salud</t>
  </si>
  <si>
    <t>Gestión de la Información</t>
  </si>
  <si>
    <t xml:space="preserve">OAI </t>
  </si>
  <si>
    <t>Fiscalización</t>
  </si>
  <si>
    <t>Infraestructura</t>
  </si>
  <si>
    <t>RE1.1 -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</si>
  <si>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RE1.2 - Aumentado el cumplimiento normativo para reducir la incidencia de complicaciones neonatales y maternas, pasando de un promedio del 75.5% en el año 2023 al 88% en el año 2028 en todas las regiones de la Red Pública de Servicios de Salud.</t>
  </si>
  <si>
    <t>RE1.5 -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</si>
  <si>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RE1.6 - Incrementado el acceso oportuno a servicios de salud de calidad, aumentando el acceso a servicios preventivos de 2.23% de la población prioritaria en 2023 al 5.24% en 2028 en todas las regiones del país.</t>
  </si>
  <si>
    <t>RE1.7 - Aumentada la disponibilidad de medicamentos esenciales en los establecimientos de la Red Pública de Servicios de Salud, incrementando el cumplimiento promedio de abastecimiento del 88% en 2023 al 93% en 2028 en todas las regiones del país.</t>
  </si>
  <si>
    <t>RE1.8 -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</si>
  <si>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RE1.9 - Fortalecida la implementación del Modelo de Atención en Salud beneficiando a la población usuaria del primer nivel de atención, incrementando la adscripción del 7% en 2023 al 80% en 2028, en todas las regiones del país.</t>
  </si>
  <si>
    <t>RE1.10 - Mejorada la distribución y presencia del Primer Nivel de Atención respecto a la sectorización, incrementando la presencia del Primer Nivel del 70% en 2023 al 71% en 2028  en todas las regiones del territorio nacional.</t>
  </si>
  <si>
    <t>RE1.11 - Fortalecida la continuidad en la atención de las puérperas y recién nacidos, aumentando la captación oportuna del 30% en 2023 al 50% en 2028 en el Primer Nivel de Atención.</t>
  </si>
  <si>
    <t>RE1.12 -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</si>
  <si>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RE2.1 - Reducida la escasez de recursos humanos de salud, aumentando un 12% en el 2028 la dotación de personal en establecimientos públicos del país.</t>
  </si>
  <si>
    <t>RE2.2 - Incrementada la eficacia de los procesos de contratación y retención de recursos humanos de salud en establecimientos públicos, reduciendo vacantes y mejorando la dotación de personal.</t>
  </si>
  <si>
    <t>RE3.1 -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</si>
  <si>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RE3.2 - Incrementada la satisfacción de usuarios y la calidad percibida de los servicios públicos</t>
  </si>
  <si>
    <t>RE3.3 - Cumplidos los indicadores de gestión pública institucional, garantizando disponibilidad oportuna de la información para la toma de decisiones.</t>
  </si>
  <si>
    <t>RE3.5 - Atendidas las solicitudes de información recibidas en los plazos establecidos, con reportes de cumplimiento mensual y mecanismos de retroalimentación al usuario.</t>
  </si>
  <si>
    <t>RE3.6 - Registradas y procesadas en el Sistema Electrónico de Compras Públicas las adquisiciones y contrataciones institucionales y de la Red Pública.</t>
  </si>
  <si>
    <t>RE3.8 - Implementados y operativos los controles internos definidos por las NOBACI, con revisiones de cumplimiento semestrales y planes de mejora continua.</t>
  </si>
  <si>
    <t>RE3.9 - Instalaciones físicas remodeladas y equipadas conforme a estándares de centros de salud incrementando su capacidad resolutiva.</t>
  </si>
  <si>
    <t>RE3.10 - Implementado un sistema integral de medición y gestión de la satisfacción de usuarios, con reportes trimestrales y planes de mejora continua para elevar la calidad percibida de los servicios públicos.</t>
  </si>
  <si>
    <t>1.1.1 Niños, niñas y Adolescentes reciben atención médica y servicios de salud basado en protocolos nacionales e internacionales.</t>
  </si>
  <si>
    <t>Primer Nivel
Centros Hospitalarios</t>
  </si>
  <si>
    <t>1.1.2 Recién nacidos reciben atención medica y servicios de salud neonatal basados en protocolos y normas nacionales e internacionales</t>
  </si>
  <si>
    <t>1.2.1 Gestantes reciben atención médica y servicios de salud materna basados en protocolos y normas nacionales e internacionales.</t>
  </si>
  <si>
    <t>1.5.1 La población con riesgo o diagnóstico de hipertensión y diabetes recibe servicios integrales de prevención, diagnóstico, manejo y seguimiento de enfermedades crónicas no transmisibles, fortalecidos mediante la implementación del enfoque HEARTS.</t>
  </si>
  <si>
    <t>1.5.2 Las víctimas de violencia de género e intrafamiliar reciben atención integral, oportuna y segura en los servicios de salud.</t>
  </si>
  <si>
    <t>Atención Violencia Género</t>
  </si>
  <si>
    <t>1.5.3 Pacientes reciben medicamentos esenciales para el tratamiento adecuado y oportuno de sus condiciones de salud</t>
  </si>
  <si>
    <t>Primer Nivel
Centros Hospitalarios
Materno Infantil y Adolescentes
Laboratorio e Imágenes
Gestión Clínica</t>
  </si>
  <si>
    <t>1.5.4 La población usuaria recibe servicios de salud mental integrales y oportunos, que promueven el bienestar psicológico, la prevención de trastornos y la atención a personas en crisis.</t>
  </si>
  <si>
    <t>1.6.1 Los estudiantes de los centros educativos en las jurisdicciones de los SRS Metropolitano (Santo Domingo Este y Oeste) y SRS Norcentral (Santiago) reciben seguimiento continuo a la implementación de la iniciativa de salud escolar, asegurando la promoción de la salud, prevención de enfermedades y bienestar integral.</t>
  </si>
  <si>
    <t>1.6.2 Mujeres en edad fértil de población prioritaria recibe acceso oportuno a servicios preventivos de salud a través de campañas y exámenes de detección de cáncer cervicouterino</t>
  </si>
  <si>
    <t>1.6.3 Hombres &gt;40 años de población prioritaria recibe acceso oportuno a servicios preventivos de salud a través de campañas y exámenes de detección de cáncer de próstata</t>
  </si>
  <si>
    <t>1.6.4 Los pacientes del sistema público de salud reciben atención segura y de calidad mediante el monitoreo y evaluación de la adherencia de los establecimientos de salud a protocolos, guías de atención y demás normativas establecidas.</t>
  </si>
  <si>
    <t>1.6.5 La población usuaria recibe servicios odontológicos fortalecidos y de calidad mediante la ejecución de planes de mejora de la atención dental.</t>
  </si>
  <si>
    <t>1.6.6 La población en riesgo y los pacientes con tuberculosis reciben diagnóstico, tratamiento y seguimiento oportunos, garantizando prevención, control y reducción de la transmisión de la enfermedad.</t>
  </si>
  <si>
    <t>1.6.7 La población en riesgo recibe prevención, vigilancia y control de enfermedades zoonóticas, garantizando la detección temprana y la reducción de su transmisión.</t>
  </si>
  <si>
    <t>1.6.8 La población en riesgo y personas con VIH reciben servicios integrales de prevención, diagnóstico, tratamiento y seguimiento, garantizando continuidad de la atención y reducción de la transmisión.</t>
  </si>
  <si>
    <t>1.7.1 Pacientes reciben medicamentos esenciales para el tratamiento adecuado y oportuno de sus condiciones de salud.</t>
  </si>
  <si>
    <t>Primer Nivel
Centros Hospitalarios
Gestión Clínica
Materno Infantil y Adolescentes</t>
  </si>
  <si>
    <t>1.8.1 La población asignada al Primer Nivel de Atención recibe un mayor volumen de servicios de salud, asegurando accesibilidad, cobertura y continuidad en la atención.</t>
  </si>
  <si>
    <t>1.8.2 La población recibe acceso equitativo a servicios de salud, incluidos los de emergencia, de calidad, seguros, integrales, continuos e inclusivos, mediante redes integradas que incorporan mejora continua de procesos y avances tecnológicos.</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</si>
  <si>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</si>
  <si>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1.9.1 Población prioritaria adscrita al Primer Nivel de Atención para recibir atención integral</t>
  </si>
  <si>
    <t>1.10.1 Población de zonas rurales y vulnerables recibe acceso mejorado a atención primaria de salud a través de una distribución más eficiente de recursos.</t>
  </si>
  <si>
    <t>Administrativo Financiero</t>
  </si>
  <si>
    <t>1.11.1Puérperas reciben atención continua y seguimiento postparto en el primer nivel de atención.</t>
  </si>
  <si>
    <t>Materno-Neonatal</t>
  </si>
  <si>
    <t>1.11.2 Recién nacidos reciben atención continua y seguimiento postparto en el primer nivel de atención.</t>
  </si>
  <si>
    <t>1.12.1 La población usuaria de los servicios de salud se beneficia de la disponibilidad oportuna de recursos financieros, gracias a que los establecimientos de salud (EES) ejecutan su presupuesto de manera eficiente, transparente y orientada a garantizar servicios de calidad.</t>
  </si>
  <si>
    <t>Administartivo-Financiero</t>
  </si>
  <si>
    <t>1.12.2 La población usuaria recibe atención continua y coordinada mediante la articulación efectiva de los procesos de referencia y contrarreferencia en la red de salud.</t>
  </si>
  <si>
    <t>Atención a los Usuarios</t>
  </si>
  <si>
    <t>1.12.3 La población usuaria recibe acceso a una cartera de servicios de salud integral, oportuna y de calidad, que responde a sus necesidades sanitarias.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</si>
  <si>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</si>
  <si>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2.2.2. Las autoridades y gestores del SNS disponen de un análisis actualizado de la demanda de recursos humanos por nivel de atención, que permite dimensionar dotaciones, planificar reclutamiento y formación, y mejorar la distribución del personal según necesidades poblacionales.</t>
  </si>
  <si>
    <t>3.1.1 Los Centros de Atención y Servicios (CEAS) y las Oficinas Regionales de Salud (ORS) reciben el Formulario de Levantamiento de Necesidades de Cooperación No Reembolsable como instrumento estandarizado, para identificar y priorizar requerimientos vinculados a cooperación y asistencia técnica.</t>
  </si>
  <si>
    <t xml:space="preserve">Planificación </t>
  </si>
  <si>
    <t>3.1.2 La ciudadanía y los colaboradores reciben información y orientación mediante estrategias de comunicación y campañas inclusivas, fortaleciendo la confianza, aceptación institucional, coordinación interna y promoviendo la transformación del SNS hacia una red pública integrada y centrada en el paciente.</t>
  </si>
  <si>
    <t>3.1.3 Personal y población usuaria reciben beneficios del PAI-RSI mediante iniciativas que promueven eficiencia energética, gestión de residuos, uso racional del agua y sensibilización ambiental en Sede Central y SRS.</t>
  </si>
  <si>
    <t>3.1.4 Los Servicios Regionales de Salud (SRS) reciben procesos estandarizados de gestión y seguimiento de casos litigiosos, asegurando eficiencia, transparencia y resolución oportuna de los procedimientos legales.</t>
  </si>
  <si>
    <t xml:space="preserve">3.1.5 Personal y usuarios del SNS reciben servicios tecnológicos confiables </t>
  </si>
  <si>
    <t xml:space="preserve">Primer Nivel
Centros Hospitalarios
</t>
  </si>
  <si>
    <t>3.1.6 La población usuaria recibe servicios seguros y de calidad mediante el fortalecimiento del modelo institucional de gestión y monitoreo de la calidad, con estándares, indicadores, auditorías y acciones de mejora continua en todas las unidades.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</si>
  <si>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</si>
  <si>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3.1.8 Las Direcciones Regionales y establecimientos del SRS disponen de un sistema institucional de archivo mejorado  que asegura organización, conservación y acceso oportuno documentos, mediante estandarización de la gestión documental, digitalización, trazabilidad, control y seguridad de la información.</t>
  </si>
  <si>
    <t>3.2.1 Los pacientes reciben cuidados seguros y de calidad mediante la continuidad en la implementación y aplicación de los siete estándares de calidad de los servicios de enfermería.</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</si>
  <si>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</si>
  <si>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Laboratorios Clínicos e Imágenes</t>
  </si>
  <si>
    <t>3.2.3 Establecimientos de salud garantizan un entorno de atención seguro y confiable para los usuarios, conforme a estándares nacionales e internacionales</t>
  </si>
  <si>
    <t>3.3.1 Los usuarios de los sistemas de información en salud se benefician de datos confiables y oportunos, mediante la gestión, verificación y aseguramiento de la calidad de la información registrada y reportada.</t>
  </si>
  <si>
    <t>Primer Nivel
Centros Hospitalarios
Materno Infantil y Adolecentes
Gestión Clínica</t>
  </si>
  <si>
    <t>3.5.1 La ciudadanía y los usuarios del SNS acceden a información pública y mecanismos de participación (consultas, veedurías y control social), fortaleciendo la transparencia, la rendición de cuentas y la mejora continua de los servicios.</t>
  </si>
  <si>
    <t>3.6.1 Los establecimientos de la red y unidades usuarias del SNS disponen oportunamente de bienes y servicios esenciales mediante la eficientización de la gestión de compras y contrataciones, asegurando planificación, transparencia, competencia y ahorro.</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</si>
  <si>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</si>
  <si>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Adminsitrativo-Financiero
Planificación</t>
  </si>
  <si>
    <t>3.9.1 La población usuaria del SNS se beneficia de la mejora de la infraestructura y equipamiento de la red de salud, mediante la implementación de programas de readecuación, construcción y equipamiento de hospitales y centros de primer nivel de atención.</t>
  </si>
  <si>
    <t>3.9.2 La población usuaria del SNS se beneficia de servicios continuos y seguros gracias a la implementación del plan de mantenimiento preventivo y correctivo de infraestructuras y equipos médicos en toda la red.</t>
  </si>
  <si>
    <t>3.9.3 Establecimientos de salud logran y sostienen su habilitación conforme a la normativa vigente</t>
  </si>
  <si>
    <t>Calidad de los servicios de Salud</t>
  </si>
  <si>
    <t xml:space="preserve">3.10.1 Personas usuarias de los servicios públicos reciben acceso oportuno y eficiente a servicios públicos de calidad </t>
  </si>
  <si>
    <r>
      <rPr>
        <b/>
        <sz val="10"/>
        <color theme="1"/>
        <rFont val="Times New Roman"/>
        <family val="1"/>
      </rPr>
      <t>Socialización</t>
    </r>
    <r>
      <rPr>
        <sz val="10"/>
        <color theme="1"/>
        <rFont val="Times New Roman"/>
        <family val="1"/>
      </rPr>
      <t xml:space="preserve"> (Listado de participantes/ Agenda) </t>
    </r>
    <r>
      <rPr>
        <b/>
        <sz val="10"/>
        <color theme="1"/>
        <rFont val="Times New Roman"/>
        <family val="1"/>
      </rPr>
      <t>Reporte casos</t>
    </r>
    <r>
      <rPr>
        <sz val="10"/>
        <color theme="1"/>
        <rFont val="Times New Roman"/>
        <family val="1"/>
      </rPr>
      <t xml:space="preserve"> (Formulario para reporte de casos)</t>
    </r>
  </si>
  <si>
    <r>
      <t xml:space="preserve">Formulario de Solicitud enviado por el EES con la retroalimentación de la ORS 
Correo de carga de la solicitud generado por la plataforma de innovación (En cuanto la plataforma esté en funcionamiento) 
Si el hospital tiene practica postulada en 2025 debe presentar el formulario de seguimiento de implementacion 
</t>
    </r>
    <r>
      <rPr>
        <b/>
        <sz val="10"/>
        <color rgb="FF000000"/>
        <rFont val="Times New Roman"/>
        <family val="1"/>
      </rPr>
      <t xml:space="preserve">35% de CEAS por SRS:
</t>
    </r>
    <r>
      <rPr>
        <sz val="10"/>
        <color rgb="FF000000"/>
        <rFont val="Times New Roman"/>
        <family val="1"/>
      </rPr>
      <t>CIBAO NORTE: 11
CIBAO SUR: 6
CIBAO NORDESTE: 8
CIBAO NOROESTE: 6
VALDESIA: 6
ENRIQUILLO: 6
EL VALLE: 5
YUMA:   4
HIGUAMO: 5
OZAMA: 13</t>
    </r>
  </si>
  <si>
    <r>
      <t>La División regional debe coordinar con el facilitador de sede central el mes y la fecha específica para su acompañamiento técnico (</t>
    </r>
    <r>
      <rPr>
        <u/>
        <sz val="10"/>
        <color theme="1"/>
        <rFont val="Times New Roman"/>
        <family val="1"/>
      </rPr>
      <t>no todas serán en este mes; algunas regionales reprogramarán para la fecha coordinada con sede central</t>
    </r>
    <r>
      <rPr>
        <sz val="10"/>
        <color theme="1"/>
        <rFont val="Times New Roman"/>
        <family val="1"/>
      </rPr>
      <t>).
Se debe garantizar el lugar con capacidad de personal y recurso audiovisual, alimentos y bebidas.</t>
    </r>
  </si>
  <si>
    <t>Comentarios ajuste POA</t>
  </si>
  <si>
    <t xml:space="preserve">Solo estana actividades de administracion ,finciaero no tiene actividades </t>
  </si>
  <si>
    <t>Siempre brindamos seguimiento a la realización de las encuestas por lo que considero que no es necesario incluirlo.</t>
  </si>
  <si>
    <t xml:space="preserve">En el medio de verificación en vez de informe podríamos continuar con rep como lo hemos venido realizando. </t>
  </si>
  <si>
    <t>Ajustar acciones por mes (1 acción por mes abarcando los EESS de la región)</t>
  </si>
  <si>
    <t>Emergencias Medicas</t>
  </si>
  <si>
    <t>El mes de la actividad puede vzriar según la disponibilidad del SNS. Ajustar listazdo de participacion como medio de verificacion</t>
  </si>
  <si>
    <t>El mes de la actividad puede variar según la disponibilidad del SNS</t>
  </si>
  <si>
    <t>La fecha de la actividad puede variar según la disponibilidad del SNS. No necesariamente sera en el mes marcado en POA</t>
  </si>
  <si>
    <t>El mes de la actividad puede variar según la disponibilidad del servicio</t>
  </si>
  <si>
    <t>Colocar 1 accion</t>
  </si>
  <si>
    <t>No hay un personal Encargado para el area de archivo</t>
  </si>
  <si>
    <t>SOLICITAMOS QUE SOLO SE REALICE SOLO 1  SIMULACRO , AL IGUAL COMO FUE DISPUESTO PARA LOS HOSPITALES EN EL MES DE OCTUBRE, QUE COINCIDA CON EL SIMULACRO NACIONAL DE RESPUESTA ANTE SISMO.</t>
  </si>
  <si>
    <t xml:space="preserve">Realizar solo en el mes de Enero </t>
  </si>
  <si>
    <t>Se solicita eliuminacion ya que no nos corresponde , no estamos prioirzados y no tenemos EES autogestionable</t>
  </si>
  <si>
    <t xml:space="preserve">favro eliminar ya qe no tenemos </t>
  </si>
  <si>
    <t xml:space="preserve">Ajustar la distribución a trimestral </t>
  </si>
  <si>
    <t>nos n o corresponde esta actividad</t>
  </si>
  <si>
    <t>Columna2</t>
  </si>
  <si>
    <t>gestion clinica</t>
  </si>
  <si>
    <t>Columna3</t>
  </si>
  <si>
    <t>juridica</t>
  </si>
  <si>
    <t xml:space="preserve">Esta actividad se esta reprogramando desde años anteriores, porque en esta regional de salud no contamos con un medico ocupacional, por lo que solicitamosque nos ajusten los tiempos para el ultimo semestre del año. Ya que estamos a merced que nombren un personal.  </t>
  </si>
  <si>
    <t xml:space="preserve">esa actividad es de gestion clinica </t>
  </si>
  <si>
    <t>viáticos dentro del país</t>
  </si>
  <si>
    <t xml:space="preserve">Eliminar no somos priorizados, por ende no nos toca como region </t>
  </si>
  <si>
    <t xml:space="preserve">Analizador automatizado de quimica </t>
  </si>
  <si>
    <t xml:space="preserve">Analizador automatizado de hematologia </t>
  </si>
  <si>
    <t xml:space="preserve">Mezcladores hematologico </t>
  </si>
  <si>
    <t xml:space="preserve">Fotometro </t>
  </si>
  <si>
    <t xml:space="preserve">Equipos de RX Digital </t>
  </si>
  <si>
    <t xml:space="preserve">sonografo digital </t>
  </si>
  <si>
    <t xml:space="preserve">colposcopio </t>
  </si>
  <si>
    <t xml:space="preserve">computadora </t>
  </si>
  <si>
    <t xml:space="preserve">sillas ergonomicas </t>
  </si>
  <si>
    <t xml:space="preserve">Electrocardigrama </t>
  </si>
  <si>
    <t xml:space="preserve">Equipo de quimica, equipo de hematologia, microscopio, centrifuga, sonografo, RX  </t>
  </si>
  <si>
    <t xml:space="preserve">Equipo de quimica, equipo de hematologia, microscopio, centrifuga, </t>
  </si>
  <si>
    <t xml:space="preserve">sillas de oficina, </t>
  </si>
  <si>
    <t xml:space="preserve">gaveteros de tres gavetas </t>
  </si>
  <si>
    <t xml:space="preserve">reactivos de laboratorio: GLICEMIA  </t>
  </si>
  <si>
    <t xml:space="preserve">UREA </t>
  </si>
  <si>
    <t xml:space="preserve">CREATININA </t>
  </si>
  <si>
    <t xml:space="preserve">COLESTEROL TOTAL </t>
  </si>
  <si>
    <t xml:space="preserve">TRIGLICERIDOS </t>
  </si>
  <si>
    <t xml:space="preserve">COLESTEROL HDL </t>
  </si>
  <si>
    <t xml:space="preserve">COLESTEROL LDL </t>
  </si>
  <si>
    <t xml:space="preserve">ACIDO URICO </t>
  </si>
  <si>
    <t>TGO</t>
  </si>
  <si>
    <t>TGP</t>
  </si>
  <si>
    <t xml:space="preserve">AMILASA </t>
  </si>
  <si>
    <t xml:space="preserve">LIPASA </t>
  </si>
  <si>
    <t xml:space="preserve">TIRILLA DE ORINA </t>
  </si>
  <si>
    <t xml:space="preserve">CONTROL DE QUIMICA ALTO Y BAJO </t>
  </si>
  <si>
    <t xml:space="preserve">REACTIVOS HEMATOLOGICO </t>
  </si>
  <si>
    <t xml:space="preserve">LIQUIDO DE SITEMA </t>
  </si>
  <si>
    <t xml:space="preserve">AGUA DESTILADA </t>
  </si>
  <si>
    <t xml:space="preserve">FRASCOS DE ORINA </t>
  </si>
  <si>
    <t xml:space="preserve">FACTOR REUMATOIDE </t>
  </si>
  <si>
    <t xml:space="preserve">PROTEINA C REACTIVA </t>
  </si>
  <si>
    <t>ESTREPTOLISINA O</t>
  </si>
  <si>
    <t xml:space="preserve">PSA </t>
  </si>
  <si>
    <t xml:space="preserve">HEMOGLOBINA GLUCOSILADA </t>
  </si>
  <si>
    <t>HEPATITIS C</t>
  </si>
  <si>
    <t xml:space="preserve">HEPATITIS B </t>
  </si>
  <si>
    <t xml:space="preserve">UCG </t>
  </si>
  <si>
    <t xml:space="preserve">Centro de primer Nivel </t>
  </si>
  <si>
    <t xml:space="preserve">Centro Diagnostico </t>
  </si>
  <si>
    <t xml:space="preserve">Centro de Primer Nivel </t>
  </si>
  <si>
    <t xml:space="preserve">Centro de Diagnostico </t>
  </si>
  <si>
    <t xml:space="preserve">Centro Diagnostico Villa Tapia </t>
  </si>
  <si>
    <t xml:space="preserve">UNA Vista Al Valle </t>
  </si>
  <si>
    <t xml:space="preserve">CENTRO DIAGNOSTICO NAGUA </t>
  </si>
  <si>
    <t xml:space="preserve">CPN la Reforma </t>
  </si>
  <si>
    <t xml:space="preserve">CPN Francisco Mena Pantaleon </t>
  </si>
  <si>
    <t xml:space="preserve">Centro Diagnostico Nagua </t>
  </si>
  <si>
    <t xml:space="preserve">CPN La Reforma </t>
  </si>
  <si>
    <t xml:space="preserve">Centro Diagnostico Tenares </t>
  </si>
  <si>
    <t xml:space="preserve">UNAP Vista al Valle </t>
  </si>
  <si>
    <t xml:space="preserve">CPN Aguayo </t>
  </si>
  <si>
    <t xml:space="preserve">CPN Vista al Valle </t>
  </si>
  <si>
    <t xml:space="preserve">La Reforma </t>
  </si>
  <si>
    <t xml:space="preserve">Centro Diagnostico Samana </t>
  </si>
  <si>
    <t xml:space="preserve">LAS GUAZUMAS, LA YAGUISA, VISTA ALVALLE </t>
  </si>
  <si>
    <t xml:space="preserve">LA REFORMA </t>
  </si>
  <si>
    <t xml:space="preserve">FRANCISCO MENA PANTALEON </t>
  </si>
  <si>
    <t xml:space="preserve">SAN FRANCISCO </t>
  </si>
  <si>
    <t xml:space="preserve">NAGUA </t>
  </si>
  <si>
    <t>SAMANA</t>
  </si>
  <si>
    <t xml:space="preserve">TENARES </t>
  </si>
  <si>
    <t xml:space="preserve">VILLA TAPIA </t>
  </si>
  <si>
    <t xml:space="preserve">Departamento de laboratorio </t>
  </si>
  <si>
    <t xml:space="preserve">todos los centros diagnosticos y las UNAP </t>
  </si>
  <si>
    <t xml:space="preserve">unidad </t>
  </si>
  <si>
    <t xml:space="preserve">UNIDAD </t>
  </si>
  <si>
    <t xml:space="preserve">unidda </t>
  </si>
  <si>
    <t>Laptop I5 o I7 de 7ta. Generación en adelante, 8gb RAM, 256gb SSD o m.2</t>
  </si>
  <si>
    <t>BULTO TIPO MALETIN URBANO PARA LAPTOPS.</t>
  </si>
  <si>
    <t>Computadora de Escritorio I5 o I7 de 7ta. Generación en adelante, 8gb RAM, 256gb SSD o m.2</t>
  </si>
  <si>
    <t>MONITOR 24", LCD/LED, 
720P, 5MS, 16:9, 250CD/M², DCR 1K:1. 1 VGA + 1 
DISPLAYPORT.</t>
  </si>
  <si>
    <t>Mouse USB Optico</t>
  </si>
  <si>
    <t>ALFOMBRILLA MOUSE PAD</t>
  </si>
  <si>
    <t>Teclado USB</t>
  </si>
  <si>
    <t>Baterias de UPS 12v/7am</t>
  </si>
  <si>
    <t>UPS 750va o 1000va</t>
  </si>
  <si>
    <t>Discos duros solidos (M.2 de formato 2242 (42mm de longitud) del tipo PCIe NVMe) (de 128gb a 512gb)</t>
  </si>
  <si>
    <t>Memoria USB 64gb/120gb</t>
  </si>
  <si>
    <t>Pilas Board CR2032</t>
  </si>
  <si>
    <t>Conectores RJ45 1/100</t>
  </si>
  <si>
    <t>KIT DE HERRAMIENTAS DE RED LAN Y TELEFONIA</t>
  </si>
  <si>
    <t>KIT DE HERRAMIENTAS MALETIN PARA REPARAR PC, INCLUYE DESTORNILLADORES, MARTILLO, PULSERA ANTIESTATICA, ALICATES, PINZAS, BROCHAS, CUCHILLA RETRACTIL</t>
  </si>
  <si>
    <t>MULTIMETRO TESTER PROFESIONAL CON MEDIDOR DE TEMPERATURA</t>
  </si>
  <si>
    <t>CAMBIO E ACTUALIZACION DE CENTRAL TELEFONICA SRSND</t>
  </si>
  <si>
    <t>SCANNER DUPLEX, A COLOR, PORTATIL, (ALIMENTACIÓN VERTICAL, ESCÁNER DÚPLEX A COLOR DE UNA PASADA) 1200 DPI, USB</t>
  </si>
  <si>
    <t>IMPRESORA ECOTANK 
MULTIFUNCIONAL (CMYK) IMPRIME, COPIA Y ESCANEA, 
WIRELESS - WIFI DIRECT</t>
  </si>
  <si>
    <t xml:space="preserve">IMPRESORA LASERJET MULTIFUNCTION PRINTER - LASER </t>
  </si>
  <si>
    <t>ROUTER WIFI 6 TECNOLOGIA AX</t>
  </si>
  <si>
    <t>Cable USB para Impresoras 10Pies</t>
  </si>
  <si>
    <t>Fuentes 12v 2amp.</t>
  </si>
  <si>
    <t>Switch 16 Puertos RJ45 300Mbps</t>
  </si>
  <si>
    <t>Switch 8 Puertos RJ45 300Mbps</t>
  </si>
  <si>
    <t>Data Show Proyector LCD, Full HD 1080p, 1000 Lúmenes de color, brillo y blanco</t>
  </si>
  <si>
    <t>FUENTES UNIVERSAL, AC ADAPTER 110V-240V 50/60HZ 90W</t>
  </si>
  <si>
    <t>CAMARA WEB CAM50 - LUZ 
LED, FULL HD, 1080P MICRÓFONO INTEGRADO CON 
REDUCCION DE RUIDO</t>
  </si>
  <si>
    <t>AUDIFONOS,  ESTÉREO, LONGITUD DEL CABLE: 1.8M (3.5 PIES) CON 
MICROFONO</t>
  </si>
  <si>
    <t>srs Informatica</t>
  </si>
  <si>
    <t>SRSCNE</t>
  </si>
  <si>
    <t>CPNs Duarte</t>
  </si>
  <si>
    <t>CPNs Hermanas Mirabal</t>
  </si>
  <si>
    <t>CPNs Maria Trinidad Sanchez</t>
  </si>
  <si>
    <t>CPNs Samaná</t>
  </si>
  <si>
    <t>Centro Diagnostico S.F.M</t>
  </si>
  <si>
    <t>Centro Diagnostico Tenares</t>
  </si>
  <si>
    <t>Centro Diagnostico Villa Tapia</t>
  </si>
  <si>
    <t>Centro Diagnostico Nagua</t>
  </si>
  <si>
    <t>Centro Diagnostico Samaná</t>
  </si>
  <si>
    <t>CPN Rincón Hondo</t>
  </si>
  <si>
    <t>CPN Los Limones de Pimentel</t>
  </si>
  <si>
    <t>CPN Las Coles</t>
  </si>
  <si>
    <t>CPN La Peña</t>
  </si>
  <si>
    <t>CPN La Joya</t>
  </si>
  <si>
    <t>CPN Isleta de Cerrejón</t>
  </si>
  <si>
    <t>CPN Guaraguao</t>
  </si>
  <si>
    <t>CPN El Ramonal</t>
  </si>
  <si>
    <t>CPN El Firme</t>
  </si>
  <si>
    <t>CPN El Cercado</t>
  </si>
  <si>
    <t>CPN Ceiba de los Pájaros</t>
  </si>
  <si>
    <t>CPN Barraquito</t>
  </si>
  <si>
    <t>CPN Marina Gil (Monte Adentro)</t>
  </si>
  <si>
    <t>CPN Hato Palmar</t>
  </si>
  <si>
    <t>CPN Antonio Manuel (Monte Llano)</t>
  </si>
  <si>
    <t>CPN Urb. Villa Tapia</t>
  </si>
  <si>
    <t>CPN Urb. Cabrera</t>
  </si>
  <si>
    <t>CPN La Entrada</t>
  </si>
  <si>
    <t>CPN Las Garzas</t>
  </si>
  <si>
    <t>CPN Arroyo al Medio</t>
  </si>
  <si>
    <t>CPN Urb. Las Terrenas</t>
  </si>
  <si>
    <t>CPN Los Puentes</t>
  </si>
  <si>
    <t>CPN La Pascuala</t>
  </si>
  <si>
    <t>CPN La Majagua</t>
  </si>
  <si>
    <t>Emilinar porque no nos corresponde</t>
  </si>
  <si>
    <t>esta actividad menciona especificamente malaria cuando en nuestra region no es comun</t>
  </si>
  <si>
    <t>la mayoria de los centros tienen la satisfaccion de usuarios por encima de 90% por ende no necesitan plan de mejora (la actividad pide plan de mejora para el 70% de los centros de cada area) hay que tomar en cuenta que  alrededor de un 10%  de los centros es posible que presente una satisfaccion por debajo de 90%</t>
  </si>
  <si>
    <t>Supervisión de cumplimiento de los protocolos de seguridad</t>
  </si>
  <si>
    <t>Se validara con el formulario de politicas y protocolos</t>
  </si>
  <si>
    <t>Se agrega esta actividad a Seguridad , de acuerdo a la actividad que tiene en el 2025</t>
  </si>
  <si>
    <t>3.1.1.2 prograna de seguridad fisica de los Establecimientos de la Red SNS</t>
  </si>
  <si>
    <t>3.1.1.2.01</t>
  </si>
  <si>
    <t>Otros productos quimicos y conexos</t>
  </si>
  <si>
    <t>Plan de seguimiento</t>
  </si>
  <si>
    <t>Hoja de seguimiento</t>
  </si>
  <si>
    <t xml:space="preserve">
Formulario Sutmer</t>
  </si>
  <si>
    <t xml:space="preserve">
Formulario de malaria</t>
  </si>
  <si>
    <t>Evaluación de los procesos de bioseguridad hospitalaria</t>
  </si>
  <si>
    <t xml:space="preserve">cambiar los tiempos  al mes siguiente del plan </t>
  </si>
  <si>
    <t>Elaboración de Estados Financieros ORS y seguimiento a los Estados Financieros de los CEAS (con sus anexos)</t>
  </si>
  <si>
    <t>Estados Financieros (registro digital)</t>
  </si>
  <si>
    <t>se agrego ya que no estaba</t>
  </si>
  <si>
    <t>Plantilla presupuesto 2027</t>
  </si>
  <si>
    <t>Formulación del presupuesto 2027 de la OR y coordinación de los CEAS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</si>
</sst>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0.00;[Red]#,##0.00"/>
    <numFmt numFmtId="165" formatCode="0.0%"/>
    <numFmt numFmtId="166" formatCode="#,##0.00000000"/>
  </numFmts>
  <fonts count="62" x14ac:knownFonts="1">
    <font>
      <sz val="11"/>
      <color theme="1"/>
      <name val="Calibri"/>
      <family val="2"/>
      <scheme val="minor"/>
    </font>
    <font>
      <sz val="10"/>
      <name val="Times New Roman"/>
      <family val="1"/>
    </font>
    <font>
      <sz val="10"/>
      <name val="Arial"/>
      <family val="2"/>
    </font>
    <font>
      <sz val="10"/>
      <name val="Arial"/>
      <family val="2"/>
    </font>
    <font>
      <sz val="9"/>
      <color indexed="81"/>
      <name val="Tahoma"/>
      <family val="2"/>
    </font>
    <font>
      <b/>
      <sz val="9"/>
      <color indexed="81"/>
      <name val="Tahoma"/>
      <family val="2"/>
    </font>
    <font>
      <sz val="8"/>
      <name val="Calibri"/>
      <family val="2"/>
    </font>
    <font>
      <sz val="9"/>
      <color indexed="8"/>
      <name val="Arial"/>
      <family val="2"/>
    </font>
    <font>
      <b/>
      <sz val="9"/>
      <name val="Arial"/>
      <family val="2"/>
    </font>
    <font>
      <sz val="9"/>
      <name val="Arial"/>
      <family val="2"/>
    </font>
    <font>
      <b/>
      <sz val="10"/>
      <name val="Times New Roman"/>
      <family val="1"/>
    </font>
    <font>
      <sz val="9.9"/>
      <color indexed="8"/>
      <name val="Times New Roman"/>
      <family val="1"/>
    </font>
    <font>
      <b/>
      <sz val="10"/>
      <name val="Tw Cen MT"/>
      <family val="2"/>
    </font>
    <font>
      <sz val="8"/>
      <name val="Calibri"/>
      <family val="2"/>
    </font>
    <font>
      <sz val="8"/>
      <color indexed="81"/>
      <name val="Tahoma"/>
      <family val="2"/>
    </font>
    <font>
      <sz val="8"/>
      <name val="Calibri"/>
      <family val="2"/>
    </font>
    <font>
      <sz val="11"/>
      <color theme="1"/>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sz val="11"/>
      <color theme="1"/>
      <name val="Times New Roman"/>
      <family val="1"/>
    </font>
    <font>
      <sz val="10"/>
      <name val="Calibri"/>
      <family val="2"/>
      <scheme val="minor"/>
    </font>
    <font>
      <b/>
      <sz val="10"/>
      <name val="Calibri"/>
      <family val="2"/>
      <scheme val="minor"/>
    </font>
    <font>
      <b/>
      <sz val="9"/>
      <name val="Calibri"/>
      <family val="2"/>
      <scheme val="minor"/>
    </font>
    <font>
      <sz val="9"/>
      <name val="Calibri"/>
      <family val="2"/>
      <scheme val="minor"/>
    </font>
    <font>
      <b/>
      <sz val="8"/>
      <color theme="1"/>
      <name val="Calibri"/>
      <family val="2"/>
      <scheme val="minor"/>
    </font>
    <font>
      <b/>
      <sz val="8"/>
      <name val="Calibri"/>
      <family val="2"/>
      <scheme val="minor"/>
    </font>
    <font>
      <sz val="8"/>
      <color theme="1"/>
      <name val="Calibri"/>
      <family val="2"/>
      <scheme val="minor"/>
    </font>
    <font>
      <sz val="8"/>
      <name val="Calibri"/>
      <family val="2"/>
      <scheme val="minor"/>
    </font>
    <font>
      <b/>
      <sz val="10"/>
      <color theme="1"/>
      <name val="Calibri"/>
      <family val="2"/>
      <scheme val="minor"/>
    </font>
    <font>
      <sz val="10"/>
      <color theme="1"/>
      <name val="Calibri"/>
      <family val="2"/>
      <scheme val="minor"/>
    </font>
    <font>
      <sz val="10"/>
      <color theme="0"/>
      <name val="Arial"/>
      <family val="2"/>
    </font>
    <font>
      <sz val="11"/>
      <name val="Cambria"/>
      <family val="1"/>
      <scheme val="major"/>
    </font>
    <font>
      <b/>
      <sz val="10"/>
      <color theme="0"/>
      <name val="Calibri"/>
      <family val="2"/>
      <scheme val="minor"/>
    </font>
    <font>
      <b/>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sz val="9"/>
      <color theme="1"/>
      <name val="Calibri"/>
      <family val="2"/>
      <scheme val="minor"/>
    </font>
    <font>
      <sz val="9"/>
      <color theme="1"/>
      <name val="Calibri"/>
      <family val="2"/>
      <scheme val="minor"/>
    </font>
    <font>
      <sz val="9"/>
      <color theme="1"/>
      <name val="Arial"/>
      <family val="2"/>
    </font>
    <font>
      <sz val="10"/>
      <color theme="0"/>
      <name val="Calibri"/>
      <family val="2"/>
      <scheme val="minor"/>
    </font>
    <font>
      <sz val="10"/>
      <color theme="0"/>
      <name val="Times New Roman"/>
      <family val="1"/>
    </font>
    <font>
      <b/>
      <sz val="11"/>
      <color theme="1"/>
      <name val="Times New Roman"/>
      <family val="1"/>
    </font>
    <font>
      <sz val="10"/>
      <color theme="1"/>
      <name val="Times New Roman"/>
      <family val="1"/>
    </font>
    <font>
      <b/>
      <sz val="10"/>
      <color theme="1"/>
      <name val="Times New Roman"/>
      <family val="1"/>
    </font>
    <font>
      <sz val="10"/>
      <color theme="1"/>
      <name val="Tw Cen MT"/>
      <family val="2"/>
    </font>
    <font>
      <b/>
      <sz val="10"/>
      <color theme="1"/>
      <name val="Tw Cen MT"/>
      <family val="2"/>
    </font>
    <font>
      <sz val="10"/>
      <color theme="0"/>
      <name val="Tw Cen MT"/>
      <family val="2"/>
    </font>
    <font>
      <b/>
      <sz val="10"/>
      <color theme="0"/>
      <name val="Tw Cen MT"/>
      <family val="2"/>
    </font>
    <font>
      <sz val="10"/>
      <color theme="4" tint="-0.249977111117893"/>
      <name val="Calibri"/>
      <family val="2"/>
      <scheme val="minor"/>
    </font>
    <font>
      <sz val="12"/>
      <color theme="4" tint="-0.249977111117893"/>
      <name val="Calibri"/>
      <family val="2"/>
      <scheme val="minor"/>
    </font>
    <font>
      <sz val="10"/>
      <color rgb="FF000000"/>
      <name val="Times New Roman"/>
      <family val="1"/>
    </font>
    <font>
      <b/>
      <sz val="10"/>
      <color rgb="FF000000"/>
      <name val="Times New Roman"/>
      <family val="1"/>
    </font>
    <font>
      <u/>
      <sz val="10"/>
      <color theme="1"/>
      <name val="Times New Roman"/>
      <family val="1"/>
    </font>
    <font>
      <sz val="10"/>
      <color theme="1"/>
      <name val="Times New Roman"/>
      <family val="1"/>
    </font>
    <font>
      <sz val="10"/>
      <name val="Calibri"/>
      <family val="2"/>
      <scheme val="minor"/>
    </font>
    <font>
      <b/>
      <sz val="10"/>
      <name val="Calibri"/>
      <family val="2"/>
      <scheme val="minor"/>
    </font>
    <font>
      <sz val="10"/>
      <color rgb="FFFF0000"/>
      <name val="Times New Roman"/>
      <family val="1"/>
    </font>
    <font>
      <sz val="10"/>
      <name val="Calibri"/>
      <family val="2"/>
      <scheme val="minor"/>
    </font>
    <font>
      <sz val="8"/>
      <name val="Arial"/>
      <family val="2"/>
    </font>
    <font>
      <sz val="10"/>
      <color theme="1"/>
      <name val="Times New Roman"/>
      <family val="1"/>
    </font>
    <font>
      <b/>
      <sz val="10"/>
      <color theme="1"/>
      <name val="Times New Roman"/>
      <family val="1"/>
    </font>
  </fonts>
  <fills count="4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FF00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rgb="FFF573F5"/>
        <bgColor indexed="64"/>
      </patternFill>
    </fill>
    <fill>
      <patternFill patternType="solid">
        <fgColor theme="4" tint="0.59999389629810485"/>
        <bgColor theme="4" tint="0.59999389629810485"/>
      </patternFill>
    </fill>
    <fill>
      <patternFill patternType="solid">
        <fgColor rgb="FFFFC0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bottom style="thin">
        <color theme="3" tint="0.39991454817346722"/>
      </bottom>
      <diagonal/>
    </border>
    <border>
      <left style="thin">
        <color theme="3" tint="0.39994506668294322"/>
      </left>
      <right/>
      <top/>
      <bottom/>
      <diagonal/>
    </border>
    <border>
      <left/>
      <right style="thin">
        <color theme="3" tint="0.39994506668294322"/>
      </right>
      <top/>
      <bottom/>
      <diagonal/>
    </border>
    <border>
      <left/>
      <right/>
      <top/>
      <bottom style="thin">
        <color theme="4" tint="0.39997558519241921"/>
      </bottom>
      <diagonal/>
    </border>
    <border>
      <left style="thin">
        <color rgb="FFABABAB"/>
      </left>
      <right/>
      <top style="thin">
        <color rgb="FFABABAB"/>
      </top>
      <bottom/>
      <diagonal/>
    </border>
    <border>
      <left/>
      <right/>
      <top style="thin">
        <color theme="3" tint="0.39988402966399123"/>
      </top>
      <bottom/>
      <diagonal/>
    </border>
    <border>
      <left style="thin">
        <color indexed="64"/>
      </left>
      <right style="thin">
        <color theme="4"/>
      </right>
      <top/>
      <bottom/>
      <diagonal/>
    </border>
    <border>
      <left style="thin">
        <color theme="4"/>
      </left>
      <right style="thin">
        <color theme="4"/>
      </right>
      <top/>
      <bottom/>
      <diagonal/>
    </border>
    <border>
      <left style="thin">
        <color theme="4"/>
      </left>
      <right style="thin">
        <color indexed="64"/>
      </right>
      <top/>
      <bottom/>
      <diagonal/>
    </border>
    <border>
      <left style="thin">
        <color theme="4"/>
      </left>
      <right style="thin">
        <color theme="4"/>
      </right>
      <top style="thin">
        <color theme="4"/>
      </top>
      <bottom style="thin">
        <color theme="4"/>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theme="4"/>
      </bottom>
      <diagonal/>
    </border>
    <border>
      <left style="thin">
        <color indexed="64"/>
      </left>
      <right style="thin">
        <color indexed="64"/>
      </right>
      <top style="thin">
        <color indexed="64"/>
      </top>
      <bottom style="thin">
        <color theme="4"/>
      </bottom>
      <diagonal/>
    </border>
    <border>
      <left/>
      <right/>
      <top style="thin">
        <color theme="4"/>
      </top>
      <bottom style="thin">
        <color theme="4"/>
      </bottom>
      <diagonal/>
    </border>
    <border>
      <left/>
      <right/>
      <top/>
      <bottom style="thin">
        <color theme="4"/>
      </bottom>
      <diagonal/>
    </border>
  </borders>
  <cellStyleXfs count="11">
    <xf numFmtId="0" fontId="0" fillId="0" borderId="0"/>
    <xf numFmtId="43" fontId="16" fillId="0" borderId="0" applyFont="0" applyFill="0" applyBorder="0" applyAlignment="0" applyProtection="0"/>
    <xf numFmtId="43" fontId="2" fillId="0" borderId="0" applyFont="0" applyFill="0" applyBorder="0" applyAlignment="0" applyProtection="0"/>
    <xf numFmtId="44" fontId="16" fillId="0" borderId="0" applyFont="0" applyFill="0" applyBorder="0" applyAlignment="0" applyProtection="0"/>
    <xf numFmtId="0" fontId="1" fillId="0" borderId="0"/>
    <xf numFmtId="0" fontId="16" fillId="0" borderId="0"/>
    <xf numFmtId="0" fontId="2" fillId="0" borderId="0"/>
    <xf numFmtId="0" fontId="3" fillId="0" borderId="0"/>
    <xf numFmtId="0" fontId="18" fillId="0" borderId="0"/>
    <xf numFmtId="9" fontId="16" fillId="0" borderId="0" applyFont="0" applyFill="0" applyBorder="0" applyAlignment="0" applyProtection="0"/>
    <xf numFmtId="0" fontId="2" fillId="0" borderId="0"/>
  </cellStyleXfs>
  <cellXfs count="812">
    <xf numFmtId="0" fontId="0" fillId="0" borderId="0" xfId="0"/>
    <xf numFmtId="0" fontId="20" fillId="0" borderId="0" xfId="0" applyFont="1"/>
    <xf numFmtId="0" fontId="1" fillId="0" borderId="0" xfId="4"/>
    <xf numFmtId="0" fontId="2" fillId="0" borderId="0" xfId="6"/>
    <xf numFmtId="0" fontId="21" fillId="0" borderId="0" xfId="4" applyFont="1"/>
    <xf numFmtId="0" fontId="22" fillId="4" borderId="35" xfId="5" applyFont="1" applyFill="1" applyBorder="1" applyAlignment="1">
      <alignment horizontal="center" textRotation="90" wrapText="1"/>
    </xf>
    <xf numFmtId="0" fontId="22" fillId="4" borderId="35" xfId="5" applyFont="1" applyFill="1" applyBorder="1" applyAlignment="1">
      <alignment horizontal="center" vertical="center" wrapText="1"/>
    </xf>
    <xf numFmtId="0" fontId="22" fillId="4" borderId="35" xfId="5" applyFont="1" applyFill="1" applyBorder="1" applyAlignment="1">
      <alignment horizontal="center" vertical="center"/>
    </xf>
    <xf numFmtId="0" fontId="23" fillId="5" borderId="36" xfId="5" applyFont="1" applyFill="1" applyBorder="1" applyAlignment="1">
      <alignment horizontal="left" vertical="top" wrapText="1"/>
    </xf>
    <xf numFmtId="0" fontId="23" fillId="5" borderId="36" xfId="5" applyFont="1" applyFill="1" applyBorder="1" applyAlignment="1">
      <alignment horizontal="center" vertical="top" wrapText="1"/>
    </xf>
    <xf numFmtId="0" fontId="23" fillId="5" borderId="36" xfId="5" applyFont="1" applyFill="1" applyBorder="1" applyAlignment="1">
      <alignment vertical="top" wrapText="1"/>
    </xf>
    <xf numFmtId="4" fontId="23" fillId="5" borderId="36" xfId="5" applyNumberFormat="1" applyFont="1" applyFill="1" applyBorder="1" applyAlignment="1">
      <alignment vertical="top" wrapText="1"/>
    </xf>
    <xf numFmtId="0" fontId="23" fillId="2" borderId="37" xfId="5" applyFont="1" applyFill="1" applyBorder="1" applyAlignment="1">
      <alignment horizontal="left" vertical="top" wrapText="1"/>
    </xf>
    <xf numFmtId="0" fontId="23" fillId="2" borderId="37" xfId="5" applyFont="1" applyFill="1" applyBorder="1" applyAlignment="1">
      <alignment horizontal="center" vertical="top" wrapText="1"/>
    </xf>
    <xf numFmtId="0" fontId="23" fillId="2" borderId="37" xfId="5" applyFont="1" applyFill="1" applyBorder="1" applyAlignment="1">
      <alignment vertical="top" wrapText="1"/>
    </xf>
    <xf numFmtId="4" fontId="23" fillId="2" borderId="37" xfId="5" applyNumberFormat="1" applyFont="1" applyFill="1" applyBorder="1" applyAlignment="1">
      <alignment vertical="top" wrapText="1"/>
    </xf>
    <xf numFmtId="0" fontId="24" fillId="2" borderId="37" xfId="5" applyFont="1" applyFill="1" applyBorder="1" applyAlignment="1">
      <alignment horizontal="left" vertical="top" wrapText="1"/>
    </xf>
    <xf numFmtId="0" fontId="24" fillId="2" borderId="37" xfId="5" applyFont="1" applyFill="1" applyBorder="1" applyAlignment="1">
      <alignment horizontal="center" vertical="top" wrapText="1"/>
    </xf>
    <xf numFmtId="0" fontId="24" fillId="2" borderId="37" xfId="5" applyFont="1" applyFill="1" applyBorder="1" applyAlignment="1">
      <alignment vertical="top" wrapText="1"/>
    </xf>
    <xf numFmtId="4" fontId="24" fillId="6" borderId="37" xfId="5" applyNumberFormat="1" applyFont="1" applyFill="1" applyBorder="1" applyAlignment="1">
      <alignment horizontal="right" vertical="top" wrapText="1"/>
    </xf>
    <xf numFmtId="0" fontId="23" fillId="5" borderId="37" xfId="5" applyFont="1" applyFill="1" applyBorder="1" applyAlignment="1">
      <alignment horizontal="left" vertical="top" wrapText="1"/>
    </xf>
    <xf numFmtId="0" fontId="23" fillId="5" borderId="37" xfId="5" applyFont="1" applyFill="1" applyBorder="1" applyAlignment="1">
      <alignment horizontal="center" vertical="top" wrapText="1"/>
    </xf>
    <xf numFmtId="0" fontId="23" fillId="5" borderId="37" xfId="5" applyFont="1" applyFill="1" applyBorder="1" applyAlignment="1">
      <alignment vertical="top" wrapText="1"/>
    </xf>
    <xf numFmtId="4" fontId="23" fillId="5" borderId="37" xfId="5" applyNumberFormat="1" applyFont="1" applyFill="1" applyBorder="1" applyAlignment="1">
      <alignment vertical="top" wrapText="1"/>
    </xf>
    <xf numFmtId="4" fontId="23" fillId="6" borderId="37" xfId="5" applyNumberFormat="1" applyFont="1" applyFill="1" applyBorder="1" applyAlignment="1">
      <alignment vertical="top" wrapText="1"/>
    </xf>
    <xf numFmtId="0" fontId="21" fillId="4" borderId="35" xfId="5" applyFont="1" applyFill="1" applyBorder="1" applyAlignment="1">
      <alignment vertical="top" wrapText="1"/>
    </xf>
    <xf numFmtId="0" fontId="22" fillId="4" borderId="35" xfId="5" applyFont="1" applyFill="1" applyBorder="1" applyAlignment="1">
      <alignment vertical="top" wrapText="1"/>
    </xf>
    <xf numFmtId="4" fontId="22" fillId="4" borderId="35" xfId="5" applyNumberFormat="1" applyFont="1" applyFill="1" applyBorder="1" applyAlignment="1">
      <alignment vertical="top" wrapText="1"/>
    </xf>
    <xf numFmtId="0" fontId="16" fillId="0" borderId="0" xfId="5"/>
    <xf numFmtId="0" fontId="25" fillId="7" borderId="36" xfId="5" applyFont="1" applyFill="1" applyBorder="1" applyAlignment="1">
      <alignment vertical="top"/>
    </xf>
    <xf numFmtId="0" fontId="26" fillId="7" borderId="36" xfId="5" applyFont="1" applyFill="1" applyBorder="1" applyAlignment="1">
      <alignment horizontal="center" vertical="top"/>
    </xf>
    <xf numFmtId="0" fontId="26" fillId="7" borderId="36" xfId="5" applyFont="1" applyFill="1" applyBorder="1" applyAlignment="1">
      <alignment vertical="top"/>
    </xf>
    <xf numFmtId="164" fontId="26" fillId="7" borderId="36" xfId="1" applyNumberFormat="1" applyFont="1" applyFill="1" applyBorder="1" applyAlignment="1" applyProtection="1">
      <alignment vertical="top"/>
      <protection hidden="1"/>
    </xf>
    <xf numFmtId="0" fontId="25" fillId="8" borderId="37" xfId="5" applyFont="1" applyFill="1" applyBorder="1"/>
    <xf numFmtId="0" fontId="26" fillId="8" borderId="37" xfId="5" applyFont="1" applyFill="1" applyBorder="1" applyAlignment="1">
      <alignment horizontal="center"/>
    </xf>
    <xf numFmtId="0" fontId="26" fillId="8" borderId="37" xfId="5" applyFont="1" applyFill="1" applyBorder="1" applyAlignment="1">
      <alignment horizontal="center" vertical="top"/>
    </xf>
    <xf numFmtId="0" fontId="26" fillId="8" borderId="37" xfId="6" applyFont="1" applyFill="1" applyBorder="1"/>
    <xf numFmtId="164" fontId="26" fillId="8" borderId="37" xfId="1" applyNumberFormat="1" applyFont="1" applyFill="1" applyBorder="1" applyAlignment="1" applyProtection="1">
      <alignment vertical="top"/>
      <protection hidden="1"/>
    </xf>
    <xf numFmtId="0" fontId="25" fillId="9" borderId="37" xfId="5" applyFont="1" applyFill="1" applyBorder="1" applyAlignment="1">
      <alignment vertical="top"/>
    </xf>
    <xf numFmtId="0" fontId="26" fillId="9" borderId="37" xfId="5" applyFont="1" applyFill="1" applyBorder="1" applyAlignment="1">
      <alignment horizontal="center" vertical="top"/>
    </xf>
    <xf numFmtId="0" fontId="26" fillId="9" borderId="37" xfId="6" applyFont="1" applyFill="1" applyBorder="1" applyAlignment="1">
      <alignment vertical="top"/>
    </xf>
    <xf numFmtId="164" fontId="26" fillId="9" borderId="37" xfId="1" applyNumberFormat="1" applyFont="1" applyFill="1" applyBorder="1" applyAlignment="1" applyProtection="1">
      <alignment vertical="top"/>
      <protection hidden="1"/>
    </xf>
    <xf numFmtId="0" fontId="25" fillId="10" borderId="37" xfId="5" applyFont="1" applyFill="1" applyBorder="1" applyAlignment="1">
      <alignment vertical="top"/>
    </xf>
    <xf numFmtId="0" fontId="26" fillId="10" borderId="37" xfId="5" applyFont="1" applyFill="1" applyBorder="1" applyAlignment="1">
      <alignment horizontal="center" vertical="top"/>
    </xf>
    <xf numFmtId="0" fontId="26" fillId="10" borderId="37" xfId="6" applyFont="1" applyFill="1" applyBorder="1" applyAlignment="1">
      <alignment vertical="top"/>
    </xf>
    <xf numFmtId="164" fontId="26" fillId="10" borderId="37" xfId="1" applyNumberFormat="1" applyFont="1" applyFill="1" applyBorder="1" applyAlignment="1" applyProtection="1">
      <alignment vertical="top"/>
      <protection hidden="1"/>
    </xf>
    <xf numFmtId="0" fontId="27" fillId="10" borderId="37" xfId="5" applyFont="1" applyFill="1" applyBorder="1" applyAlignment="1">
      <alignment vertical="top"/>
    </xf>
    <xf numFmtId="0" fontId="28" fillId="10" borderId="37" xfId="5" applyFont="1" applyFill="1" applyBorder="1" applyAlignment="1">
      <alignment horizontal="center" vertical="top"/>
    </xf>
    <xf numFmtId="0" fontId="28" fillId="10" borderId="37" xfId="5" applyFont="1" applyFill="1" applyBorder="1" applyAlignment="1">
      <alignment vertical="top"/>
    </xf>
    <xf numFmtId="164" fontId="28" fillId="10" borderId="37" xfId="1" applyNumberFormat="1" applyFont="1" applyFill="1" applyBorder="1" applyAlignment="1" applyProtection="1">
      <alignment vertical="top"/>
      <protection locked="0"/>
    </xf>
    <xf numFmtId="0" fontId="28" fillId="10" borderId="37" xfId="6" applyFont="1" applyFill="1" applyBorder="1" applyAlignment="1">
      <alignment vertical="top"/>
    </xf>
    <xf numFmtId="0" fontId="28" fillId="10" borderId="37" xfId="6" applyFont="1" applyFill="1" applyBorder="1" applyAlignment="1" applyProtection="1">
      <alignment vertical="top"/>
      <protection locked="0"/>
    </xf>
    <xf numFmtId="0" fontId="28" fillId="10" borderId="37" xfId="6" applyFont="1" applyFill="1" applyBorder="1" applyAlignment="1">
      <alignment vertical="top" wrapText="1"/>
    </xf>
    <xf numFmtId="0" fontId="26" fillId="10" borderId="37" xfId="5" applyFont="1" applyFill="1" applyBorder="1" applyAlignment="1">
      <alignment vertical="top"/>
    </xf>
    <xf numFmtId="0" fontId="27" fillId="10" borderId="37" xfId="5" applyFont="1" applyFill="1" applyBorder="1"/>
    <xf numFmtId="0" fontId="28" fillId="10" borderId="37" xfId="6" applyFont="1" applyFill="1" applyBorder="1"/>
    <xf numFmtId="164" fontId="26" fillId="10" borderId="37" xfId="1" applyNumberFormat="1" applyFont="1" applyFill="1" applyBorder="1" applyAlignment="1" applyProtection="1">
      <alignment vertical="top"/>
      <protection locked="0"/>
    </xf>
    <xf numFmtId="0" fontId="25" fillId="10" borderId="37" xfId="5" applyFont="1" applyFill="1" applyBorder="1"/>
    <xf numFmtId="0" fontId="26" fillId="10" borderId="37" xfId="6" applyFont="1" applyFill="1" applyBorder="1"/>
    <xf numFmtId="164" fontId="26" fillId="10" borderId="37" xfId="1" applyNumberFormat="1" applyFont="1" applyFill="1" applyBorder="1" applyAlignment="1" applyProtection="1">
      <alignment vertical="top"/>
    </xf>
    <xf numFmtId="164" fontId="26" fillId="6" borderId="37" xfId="1" applyNumberFormat="1" applyFont="1" applyFill="1" applyBorder="1" applyAlignment="1" applyProtection="1">
      <alignment horizontal="right" vertical="top"/>
    </xf>
    <xf numFmtId="0" fontId="28" fillId="10" borderId="37" xfId="6" applyFont="1" applyFill="1" applyBorder="1" applyAlignment="1">
      <alignment wrapText="1"/>
    </xf>
    <xf numFmtId="0" fontId="28" fillId="10" borderId="37" xfId="5" applyFont="1" applyFill="1" applyBorder="1" applyAlignment="1">
      <alignment vertical="top" wrapText="1"/>
    </xf>
    <xf numFmtId="0" fontId="26" fillId="10" borderId="37" xfId="6" applyFont="1" applyFill="1" applyBorder="1" applyAlignment="1">
      <alignment vertical="top" wrapText="1"/>
    </xf>
    <xf numFmtId="0" fontId="27" fillId="10" borderId="38" xfId="5" applyFont="1" applyFill="1" applyBorder="1" applyAlignment="1">
      <alignment vertical="top"/>
    </xf>
    <xf numFmtId="0" fontId="28" fillId="10" borderId="38" xfId="5" applyFont="1" applyFill="1" applyBorder="1" applyAlignment="1">
      <alignment horizontal="center" vertical="top"/>
    </xf>
    <xf numFmtId="0" fontId="28" fillId="10" borderId="38" xfId="6" applyFont="1" applyFill="1" applyBorder="1" applyAlignment="1">
      <alignment vertical="top" wrapText="1"/>
    </xf>
    <xf numFmtId="0" fontId="27" fillId="10" borderId="38" xfId="6" applyFont="1" applyFill="1" applyBorder="1" applyProtection="1">
      <protection locked="0"/>
    </xf>
    <xf numFmtId="0" fontId="29" fillId="11" borderId="39" xfId="6" applyFont="1" applyFill="1" applyBorder="1" applyAlignment="1" applyProtection="1">
      <alignment horizontal="left"/>
      <protection locked="0"/>
    </xf>
    <xf numFmtId="0" fontId="30" fillId="11" borderId="0" xfId="6" applyFont="1" applyFill="1"/>
    <xf numFmtId="0" fontId="30" fillId="11" borderId="40" xfId="6" applyFont="1" applyFill="1" applyBorder="1"/>
    <xf numFmtId="0" fontId="21" fillId="6" borderId="39" xfId="6" applyFont="1" applyFill="1" applyBorder="1" applyAlignment="1">
      <alignment horizontal="left"/>
    </xf>
    <xf numFmtId="0" fontId="21" fillId="6" borderId="0" xfId="6" applyFont="1" applyFill="1"/>
    <xf numFmtId="4" fontId="21" fillId="6" borderId="0" xfId="6" applyNumberFormat="1" applyFont="1" applyFill="1" applyProtection="1">
      <protection locked="0"/>
    </xf>
    <xf numFmtId="0" fontId="21" fillId="6" borderId="40" xfId="6" applyFont="1" applyFill="1" applyBorder="1"/>
    <xf numFmtId="0" fontId="21" fillId="6" borderId="39" xfId="5" applyFont="1" applyFill="1" applyBorder="1" applyAlignment="1">
      <alignment horizontal="left" indent="2"/>
    </xf>
    <xf numFmtId="0" fontId="22" fillId="4" borderId="39" xfId="6" applyFont="1" applyFill="1" applyBorder="1" applyAlignment="1">
      <alignment horizontal="left"/>
    </xf>
    <xf numFmtId="0" fontId="21" fillId="4" borderId="0" xfId="6" applyFont="1" applyFill="1"/>
    <xf numFmtId="4" fontId="21" fillId="4" borderId="0" xfId="6" applyNumberFormat="1" applyFont="1" applyFill="1" applyProtection="1">
      <protection locked="0"/>
    </xf>
    <xf numFmtId="0" fontId="21" fillId="4" borderId="40" xfId="6" applyFont="1" applyFill="1" applyBorder="1"/>
    <xf numFmtId="0" fontId="22" fillId="11" borderId="39" xfId="6" applyFont="1" applyFill="1" applyBorder="1" applyProtection="1">
      <protection locked="0"/>
    </xf>
    <xf numFmtId="0" fontId="22" fillId="11" borderId="0" xfId="6" applyFont="1" applyFill="1" applyProtection="1">
      <protection locked="0"/>
    </xf>
    <xf numFmtId="0" fontId="22" fillId="11" borderId="40" xfId="6" applyFont="1" applyFill="1" applyBorder="1" applyProtection="1">
      <protection locked="0"/>
    </xf>
    <xf numFmtId="0" fontId="16" fillId="0" borderId="0" xfId="6" applyFont="1"/>
    <xf numFmtId="0" fontId="21" fillId="0" borderId="0" xfId="6" applyFont="1"/>
    <xf numFmtId="0" fontId="26" fillId="4" borderId="35" xfId="6" applyFont="1" applyFill="1" applyBorder="1" applyAlignment="1">
      <alignment horizontal="center" vertical="center" wrapText="1"/>
    </xf>
    <xf numFmtId="0" fontId="0" fillId="10" borderId="0" xfId="0" applyFill="1"/>
    <xf numFmtId="0" fontId="17" fillId="10" borderId="0" xfId="0" applyFont="1" applyFill="1"/>
    <xf numFmtId="0" fontId="1" fillId="10" borderId="0" xfId="4" applyFill="1"/>
    <xf numFmtId="0" fontId="31" fillId="10" borderId="0" xfId="6" applyFont="1" applyFill="1"/>
    <xf numFmtId="0" fontId="17" fillId="10" borderId="0" xfId="5" applyFont="1" applyFill="1" applyProtection="1">
      <protection locked="0"/>
    </xf>
    <xf numFmtId="0" fontId="17" fillId="10" borderId="0" xfId="5" applyFont="1" applyFill="1"/>
    <xf numFmtId="164" fontId="28" fillId="10" borderId="37" xfId="1" applyNumberFormat="1" applyFont="1" applyFill="1" applyBorder="1" applyAlignment="1" applyProtection="1">
      <alignment vertical="top"/>
    </xf>
    <xf numFmtId="164" fontId="28" fillId="6" borderId="37" xfId="1" applyNumberFormat="1" applyFont="1" applyFill="1" applyBorder="1" applyAlignment="1" applyProtection="1">
      <alignment horizontal="right" vertical="top"/>
    </xf>
    <xf numFmtId="164" fontId="28" fillId="6" borderId="38" xfId="1" applyNumberFormat="1" applyFont="1" applyFill="1" applyBorder="1" applyAlignment="1" applyProtection="1">
      <alignment horizontal="right" vertical="top"/>
    </xf>
    <xf numFmtId="0" fontId="24" fillId="10" borderId="37" xfId="5" applyFont="1" applyFill="1" applyBorder="1" applyAlignment="1">
      <alignment vertical="top" wrapText="1"/>
    </xf>
    <xf numFmtId="0" fontId="23" fillId="10" borderId="37" xfId="5" applyFont="1" applyFill="1" applyBorder="1" applyAlignment="1">
      <alignment vertical="top" wrapText="1"/>
    </xf>
    <xf numFmtId="0" fontId="32" fillId="0" borderId="1" xfId="0" applyFont="1" applyBorder="1"/>
    <xf numFmtId="0" fontId="0" fillId="0" borderId="1" xfId="0" applyBorder="1"/>
    <xf numFmtId="0" fontId="19"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32" fillId="0" borderId="12" xfId="0" applyFont="1" applyBorder="1"/>
    <xf numFmtId="0" fontId="32" fillId="0" borderId="3" xfId="0" applyFont="1" applyBorder="1"/>
    <xf numFmtId="0" fontId="32" fillId="0" borderId="5" xfId="0" applyFont="1" applyBorder="1"/>
    <xf numFmtId="0" fontId="0" fillId="0" borderId="13" xfId="0" applyBorder="1"/>
    <xf numFmtId="0" fontId="33" fillId="10" borderId="0" xfId="0" applyFont="1" applyFill="1"/>
    <xf numFmtId="0" fontId="34" fillId="10" borderId="0" xfId="0" applyFont="1" applyFill="1"/>
    <xf numFmtId="0" fontId="35" fillId="10" borderId="0" xfId="0" applyFont="1" applyFill="1"/>
    <xf numFmtId="0" fontId="36" fillId="10" borderId="0" xfId="0" applyFont="1" applyFill="1"/>
    <xf numFmtId="0" fontId="18" fillId="0" borderId="0" xfId="8"/>
    <xf numFmtId="0" fontId="18" fillId="0" borderId="1" xfId="8" applyBorder="1"/>
    <xf numFmtId="0" fontId="18" fillId="0" borderId="1" xfId="8" applyBorder="1" applyAlignment="1">
      <alignment wrapText="1"/>
    </xf>
    <xf numFmtId="0" fontId="18" fillId="0" borderId="0" xfId="8" applyAlignment="1">
      <alignment wrapText="1"/>
    </xf>
    <xf numFmtId="0" fontId="18" fillId="0" borderId="1" xfId="8" applyBorder="1" applyAlignment="1">
      <alignment vertical="top" wrapText="1"/>
    </xf>
    <xf numFmtId="0" fontId="18" fillId="0" borderId="1" xfId="8" applyBorder="1" applyAlignment="1">
      <alignment vertical="top"/>
    </xf>
    <xf numFmtId="0" fontId="18" fillId="0" borderId="0" xfId="8" applyAlignment="1">
      <alignment vertical="top"/>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center" vertical="center"/>
    </xf>
    <xf numFmtId="0" fontId="18" fillId="0" borderId="1" xfId="8" applyBorder="1" applyAlignment="1">
      <alignment horizontal="left" vertical="center" wrapText="1"/>
    </xf>
    <xf numFmtId="0" fontId="18" fillId="0" borderId="1" xfId="8" applyBorder="1" applyAlignment="1">
      <alignment horizontal="left" vertical="center"/>
    </xf>
    <xf numFmtId="0" fontId="18" fillId="0" borderId="0" xfId="8" applyAlignment="1">
      <alignment horizontal="left" vertical="center"/>
    </xf>
    <xf numFmtId="0" fontId="0" fillId="10" borderId="1" xfId="0" applyFill="1" applyBorder="1"/>
    <xf numFmtId="0" fontId="0" fillId="10" borderId="8" xfId="0" applyFill="1" applyBorder="1"/>
    <xf numFmtId="0" fontId="19" fillId="0" borderId="14" xfId="0" applyFont="1" applyBorder="1"/>
    <xf numFmtId="0" fontId="19" fillId="0" borderId="15" xfId="0" applyFont="1" applyBorder="1"/>
    <xf numFmtId="0" fontId="0" fillId="0" borderId="16" xfId="0" applyBorder="1"/>
    <xf numFmtId="0" fontId="0" fillId="0" borderId="17" xfId="0" applyBorder="1"/>
    <xf numFmtId="0" fontId="19" fillId="0" borderId="18" xfId="0" applyFont="1" applyBorder="1"/>
    <xf numFmtId="0" fontId="37" fillId="0" borderId="19" xfId="0" applyFont="1" applyBorder="1" applyAlignment="1">
      <alignment horizontal="left" vertical="top"/>
    </xf>
    <xf numFmtId="0" fontId="38" fillId="0" borderId="9" xfId="0" applyFont="1" applyBorder="1" applyAlignment="1">
      <alignment horizontal="left" vertical="top"/>
    </xf>
    <xf numFmtId="0" fontId="38" fillId="0" borderId="10" xfId="0" applyFont="1" applyBorder="1" applyAlignment="1">
      <alignment horizontal="left" vertical="top"/>
    </xf>
    <xf numFmtId="0" fontId="38" fillId="0" borderId="11" xfId="0" applyFont="1" applyBorder="1" applyAlignment="1">
      <alignment horizontal="left" vertical="top"/>
    </xf>
    <xf numFmtId="0" fontId="29" fillId="12" borderId="1" xfId="0" applyFont="1" applyFill="1" applyBorder="1" applyAlignment="1">
      <alignment horizontal="center" vertical="center"/>
    </xf>
    <xf numFmtId="0" fontId="29" fillId="12" borderId="19" xfId="0" applyFont="1" applyFill="1" applyBorder="1" applyAlignment="1">
      <alignment horizontal="center" vertical="center"/>
    </xf>
    <xf numFmtId="0" fontId="19" fillId="0" borderId="41" xfId="0" applyFont="1" applyBorder="1"/>
    <xf numFmtId="0" fontId="22" fillId="0" borderId="0" xfId="0" applyFont="1" applyAlignment="1">
      <alignment horizontal="center" vertical="center" wrapText="1"/>
    </xf>
    <xf numFmtId="0" fontId="2" fillId="0" borderId="0" xfId="6" applyAlignment="1">
      <alignment horizontal="center" vertical="center" wrapText="1"/>
    </xf>
    <xf numFmtId="0" fontId="9" fillId="0" borderId="1" xfId="6" applyFont="1" applyBorder="1" applyAlignment="1">
      <alignment horizontal="left" vertical="center" wrapText="1"/>
    </xf>
    <xf numFmtId="0" fontId="2" fillId="0" borderId="0" xfId="6" applyAlignment="1">
      <alignment vertical="center" wrapText="1"/>
    </xf>
    <xf numFmtId="49" fontId="39" fillId="25" borderId="1" xfId="6" applyNumberFormat="1" applyFont="1" applyFill="1" applyBorder="1" applyAlignment="1">
      <alignment horizontal="center" vertical="center" wrapText="1"/>
    </xf>
    <xf numFmtId="43" fontId="39" fillId="25" borderId="20" xfId="2" applyFont="1" applyFill="1" applyBorder="1" applyAlignment="1">
      <alignment horizontal="right" vertical="center" wrapText="1"/>
    </xf>
    <xf numFmtId="49" fontId="39" fillId="26" borderId="1" xfId="6" applyNumberFormat="1" applyFont="1" applyFill="1" applyBorder="1" applyAlignment="1">
      <alignment horizontal="center" vertical="center" wrapText="1"/>
    </xf>
    <xf numFmtId="43" fontId="39" fillId="26" borderId="20" xfId="2" applyFont="1" applyFill="1" applyBorder="1" applyAlignment="1">
      <alignment horizontal="right" vertical="center" wrapText="1"/>
    </xf>
    <xf numFmtId="49" fontId="39" fillId="26" borderId="1" xfId="6" applyNumberFormat="1" applyFont="1" applyFill="1" applyBorder="1" applyAlignment="1">
      <alignment horizontal="left" vertical="center" wrapText="1"/>
    </xf>
    <xf numFmtId="0" fontId="9" fillId="32" borderId="1" xfId="6" applyFont="1" applyFill="1" applyBorder="1" applyAlignment="1">
      <alignment horizontal="left"/>
    </xf>
    <xf numFmtId="49" fontId="39" fillId="33" borderId="1" xfId="6" applyNumberFormat="1" applyFont="1" applyFill="1" applyBorder="1" applyAlignment="1">
      <alignment horizontal="left" vertical="center" wrapText="1"/>
    </xf>
    <xf numFmtId="49" fontId="39" fillId="33" borderId="1" xfId="6" applyNumberFormat="1" applyFont="1" applyFill="1" applyBorder="1" applyAlignment="1">
      <alignment horizontal="center" vertical="center" wrapText="1"/>
    </xf>
    <xf numFmtId="43" fontId="39" fillId="33" borderId="20" xfId="2" applyFont="1" applyFill="1" applyBorder="1" applyAlignment="1">
      <alignment horizontal="right" vertical="center" wrapText="1"/>
    </xf>
    <xf numFmtId="0" fontId="9" fillId="34" borderId="1" xfId="6" applyFont="1" applyFill="1" applyBorder="1" applyAlignment="1">
      <alignment wrapText="1"/>
    </xf>
    <xf numFmtId="0" fontId="9" fillId="35" borderId="1" xfId="6" applyFont="1" applyFill="1" applyBorder="1" applyAlignment="1">
      <alignment horizontal="left"/>
    </xf>
    <xf numFmtId="0" fontId="9" fillId="36" borderId="1" xfId="6" applyFont="1" applyFill="1" applyBorder="1" applyAlignment="1">
      <alignment vertical="center" wrapText="1"/>
    </xf>
    <xf numFmtId="0" fontId="9" fillId="36" borderId="20" xfId="6" applyFont="1" applyFill="1" applyBorder="1" applyAlignment="1">
      <alignment vertical="center" wrapText="1"/>
    </xf>
    <xf numFmtId="0" fontId="9" fillId="0" borderId="0" xfId="6" applyFont="1" applyAlignment="1">
      <alignment horizontal="left" vertical="center" wrapText="1"/>
    </xf>
    <xf numFmtId="0" fontId="9" fillId="0" borderId="0" xfId="6" applyFont="1" applyAlignment="1">
      <alignment vertical="center" wrapText="1"/>
    </xf>
    <xf numFmtId="0" fontId="9" fillId="0" borderId="0" xfId="6" applyFont="1" applyAlignment="1">
      <alignment horizontal="center" vertical="center" wrapText="1"/>
    </xf>
    <xf numFmtId="0" fontId="0" fillId="0" borderId="42" xfId="0" applyBorder="1"/>
    <xf numFmtId="0" fontId="19" fillId="0" borderId="42" xfId="0" applyFont="1" applyBorder="1"/>
    <xf numFmtId="0" fontId="22" fillId="0" borderId="0" xfId="0" applyFont="1" applyAlignment="1">
      <alignment horizontal="justify" vertical="top" wrapText="1"/>
    </xf>
    <xf numFmtId="0" fontId="34" fillId="0" borderId="0" xfId="0" applyFont="1"/>
    <xf numFmtId="0" fontId="35" fillId="0" borderId="0" xfId="0" applyFont="1"/>
    <xf numFmtId="0" fontId="36" fillId="0" borderId="0" xfId="0" applyFont="1"/>
    <xf numFmtId="0" fontId="33" fillId="0" borderId="43" xfId="0" applyFont="1" applyBorder="1"/>
    <xf numFmtId="0" fontId="17" fillId="0" borderId="0" xfId="0" applyFont="1"/>
    <xf numFmtId="0" fontId="22" fillId="0" borderId="0" xfId="0" applyFont="1" applyAlignment="1">
      <alignment vertical="top"/>
    </xf>
    <xf numFmtId="0" fontId="22" fillId="0" borderId="37" xfId="4" applyFont="1" applyBorder="1" applyAlignment="1">
      <alignment vertical="center" wrapText="1"/>
    </xf>
    <xf numFmtId="2" fontId="22" fillId="0" borderId="37" xfId="4" applyNumberFormat="1" applyFont="1" applyBorder="1" applyAlignment="1">
      <alignment vertical="center" wrapText="1"/>
    </xf>
    <xf numFmtId="0" fontId="21" fillId="0" borderId="37" xfId="4" applyFont="1" applyBorder="1" applyAlignment="1">
      <alignment vertical="center" wrapText="1"/>
    </xf>
    <xf numFmtId="0" fontId="21" fillId="0" borderId="39" xfId="4" applyFont="1" applyBorder="1" applyAlignment="1">
      <alignment vertical="center" wrapText="1"/>
    </xf>
    <xf numFmtId="0" fontId="19" fillId="26" borderId="0" xfId="0" applyFont="1" applyFill="1"/>
    <xf numFmtId="0" fontId="0" fillId="26" borderId="10" xfId="0" applyFill="1" applyBorder="1"/>
    <xf numFmtId="0" fontId="0" fillId="0" borderId="0" xfId="0" applyAlignment="1">
      <alignment horizontal="left"/>
    </xf>
    <xf numFmtId="0" fontId="10" fillId="10" borderId="0" xfId="4" applyFont="1" applyFill="1"/>
    <xf numFmtId="0" fontId="21" fillId="10" borderId="0" xfId="4" applyFont="1" applyFill="1"/>
    <xf numFmtId="0" fontId="40" fillId="10" borderId="0" xfId="4" applyFont="1" applyFill="1"/>
    <xf numFmtId="0" fontId="41" fillId="10" borderId="0" xfId="4" applyFont="1" applyFill="1"/>
    <xf numFmtId="0" fontId="22" fillId="0" borderId="0" xfId="0" applyFont="1" applyAlignment="1">
      <alignment vertical="center" wrapText="1"/>
    </xf>
    <xf numFmtId="3" fontId="21" fillId="0" borderId="0" xfId="0" applyNumberFormat="1" applyFont="1" applyAlignment="1" applyProtection="1">
      <alignment horizontal="right" vertical="top"/>
      <protection locked="0"/>
    </xf>
    <xf numFmtId="0" fontId="21" fillId="0" borderId="0" xfId="0" applyFont="1" applyAlignment="1">
      <alignment vertical="top"/>
    </xf>
    <xf numFmtId="0" fontId="22" fillId="0" borderId="0" xfId="0" applyFont="1" applyAlignment="1" applyProtection="1">
      <alignment horizontal="left" vertical="center" wrapText="1"/>
      <protection locked="0"/>
    </xf>
    <xf numFmtId="0" fontId="22" fillId="0" borderId="37" xfId="4" applyFont="1" applyBorder="1" applyAlignment="1" applyProtection="1">
      <alignment vertical="center" wrapText="1"/>
      <protection locked="0"/>
    </xf>
    <xf numFmtId="0" fontId="21" fillId="0" borderId="37" xfId="4" applyFont="1" applyBorder="1" applyAlignment="1" applyProtection="1">
      <alignment vertical="center" wrapText="1"/>
      <protection locked="0"/>
    </xf>
    <xf numFmtId="0" fontId="33" fillId="0" borderId="43" xfId="0" applyFont="1" applyBorder="1" applyAlignment="1">
      <alignment horizontal="center"/>
    </xf>
    <xf numFmtId="0" fontId="20" fillId="0" borderId="0" xfId="0" applyFont="1" applyAlignment="1">
      <alignment horizontal="center"/>
    </xf>
    <xf numFmtId="0" fontId="21" fillId="0" borderId="37" xfId="4" applyFont="1" applyBorder="1" applyAlignment="1">
      <alignment horizontal="center" vertical="center" wrapText="1"/>
    </xf>
    <xf numFmtId="0" fontId="21" fillId="0" borderId="0" xfId="4" applyFont="1" applyAlignment="1">
      <alignment horizontal="center"/>
    </xf>
    <xf numFmtId="0" fontId="21" fillId="0" borderId="39" xfId="4" applyFont="1" applyBorder="1" applyAlignment="1" applyProtection="1">
      <alignment vertical="center" wrapText="1"/>
      <protection locked="0"/>
    </xf>
    <xf numFmtId="0" fontId="0" fillId="0" borderId="22" xfId="0" applyBorder="1"/>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1" fillId="0" borderId="39" xfId="4" applyFont="1" applyBorder="1" applyAlignment="1">
      <alignment vertical="center"/>
    </xf>
    <xf numFmtId="0" fontId="21" fillId="0" borderId="0" xfId="4" applyFont="1" applyAlignment="1">
      <alignment vertical="center"/>
    </xf>
    <xf numFmtId="0" fontId="21" fillId="0" borderId="40" xfId="4" applyFont="1" applyBorder="1" applyAlignment="1">
      <alignment vertical="center"/>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xf numFmtId="0" fontId="22" fillId="0" borderId="37" xfId="4" applyFont="1" applyBorder="1" applyAlignment="1" applyProtection="1">
      <alignment horizontal="left" vertical="center" wrapText="1"/>
      <protection locked="0"/>
    </xf>
    <xf numFmtId="0" fontId="22" fillId="0" borderId="37" xfId="4" applyFont="1" applyBorder="1" applyAlignment="1">
      <alignment horizontal="left" vertical="center" wrapText="1"/>
    </xf>
    <xf numFmtId="0" fontId="21" fillId="0" borderId="37" xfId="4" applyFont="1" applyBorder="1" applyAlignment="1" applyProtection="1">
      <alignment horizontal="left" vertical="center" wrapText="1"/>
      <protection locked="0"/>
    </xf>
    <xf numFmtId="0" fontId="21" fillId="0" borderId="37" xfId="4" applyFont="1" applyBorder="1" applyAlignment="1">
      <alignment horizontal="left" vertical="center" wrapText="1"/>
    </xf>
    <xf numFmtId="0" fontId="21" fillId="0" borderId="39" xfId="4" applyFont="1" applyBorder="1" applyAlignment="1" applyProtection="1">
      <alignment horizontal="left" vertical="center" wrapText="1"/>
      <protection locked="0"/>
    </xf>
    <xf numFmtId="0" fontId="21" fillId="0" borderId="0" xfId="4" applyFont="1" applyAlignment="1">
      <alignment vertical="center" wrapText="1"/>
    </xf>
    <xf numFmtId="43" fontId="21" fillId="0" borderId="37" xfId="4" applyNumberFormat="1" applyFont="1" applyBorder="1" applyAlignment="1" applyProtection="1">
      <alignment vertical="center" wrapText="1"/>
      <protection locked="0"/>
    </xf>
    <xf numFmtId="0" fontId="42" fillId="0" borderId="0" xfId="0" applyFont="1" applyAlignment="1">
      <alignment wrapText="1"/>
    </xf>
    <xf numFmtId="0" fontId="20" fillId="37" borderId="1" xfId="0" applyFont="1" applyFill="1" applyBorder="1" applyAlignment="1">
      <alignment horizontal="left" vertical="center" wrapText="1"/>
    </xf>
    <xf numFmtId="0" fontId="20" fillId="37" borderId="1" xfId="0" applyFont="1" applyFill="1" applyBorder="1" applyAlignment="1">
      <alignment horizontal="center" vertical="center" wrapText="1"/>
    </xf>
    <xf numFmtId="0" fontId="20" fillId="0" borderId="1" xfId="0" applyFont="1" applyBorder="1" applyAlignment="1">
      <alignment horizontal="left" vertical="center" wrapText="1"/>
    </xf>
    <xf numFmtId="9" fontId="20" fillId="0" borderId="1" xfId="0" applyNumberFormat="1" applyFont="1" applyBorder="1" applyAlignment="1">
      <alignment horizontal="center" vertical="center" wrapText="1"/>
    </xf>
    <xf numFmtId="9" fontId="20" fillId="0" borderId="1" xfId="9" applyFont="1" applyBorder="1" applyAlignment="1">
      <alignment horizontal="center" vertical="center" wrapText="1"/>
    </xf>
    <xf numFmtId="9" fontId="20" fillId="37" borderId="1"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10" fontId="20"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0" fontId="42" fillId="0" borderId="0" xfId="0" applyFont="1"/>
    <xf numFmtId="16" fontId="20" fillId="37" borderId="1" xfId="0" applyNumberFormat="1" applyFont="1" applyFill="1" applyBorder="1" applyAlignment="1">
      <alignment horizontal="center" vertical="center" wrapText="1"/>
    </xf>
    <xf numFmtId="9" fontId="20" fillId="0" borderId="1" xfId="9" applyFont="1" applyBorder="1" applyAlignment="1">
      <alignment horizontal="left" vertical="center" wrapText="1"/>
    </xf>
    <xf numFmtId="9" fontId="20" fillId="37" borderId="1" xfId="0" applyNumberFormat="1" applyFont="1" applyFill="1" applyBorder="1" applyAlignment="1">
      <alignment horizontal="left" vertical="center" wrapText="1"/>
    </xf>
    <xf numFmtId="9" fontId="20" fillId="0" borderId="1" xfId="0" applyNumberFormat="1" applyFont="1" applyBorder="1" applyAlignment="1">
      <alignment horizontal="left" vertical="center" wrapText="1"/>
    </xf>
    <xf numFmtId="1" fontId="20" fillId="0" borderId="1" xfId="9" applyNumberFormat="1" applyFont="1" applyBorder="1" applyAlignment="1">
      <alignment horizontal="center" vertical="center" wrapText="1"/>
    </xf>
    <xf numFmtId="0" fontId="43" fillId="0" borderId="0" xfId="0" applyFont="1" applyAlignment="1" applyProtection="1">
      <alignment horizontal="center" vertical="center"/>
      <protection locked="0"/>
    </xf>
    <xf numFmtId="0" fontId="43" fillId="0" borderId="0" xfId="0" applyFont="1" applyAlignment="1" applyProtection="1">
      <alignment horizontal="left" vertical="center" wrapText="1"/>
      <protection locked="0"/>
    </xf>
    <xf numFmtId="0" fontId="43"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43" fillId="0" borderId="0" xfId="0" applyFont="1" applyAlignment="1" applyProtection="1">
      <alignment horizontal="left" vertical="top" wrapText="1"/>
      <protection locked="0"/>
    </xf>
    <xf numFmtId="0" fontId="36" fillId="0" borderId="0" xfId="0" applyFont="1" applyAlignment="1">
      <alignment vertical="top"/>
    </xf>
    <xf numFmtId="0" fontId="36" fillId="10" borderId="0" xfId="0" applyFont="1" applyFill="1" applyAlignment="1">
      <alignment vertical="top"/>
    </xf>
    <xf numFmtId="0" fontId="22" fillId="0" borderId="0" xfId="0" applyFont="1" applyAlignment="1">
      <alignment vertical="top" wrapText="1"/>
    </xf>
    <xf numFmtId="4" fontId="22" fillId="0" borderId="0" xfId="0" applyNumberFormat="1" applyFont="1" applyAlignment="1">
      <alignment vertical="top" wrapText="1"/>
    </xf>
    <xf numFmtId="3" fontId="21" fillId="0" borderId="0" xfId="0" applyNumberFormat="1" applyFont="1" applyAlignment="1" applyProtection="1">
      <alignment horizontal="left" vertical="top"/>
      <protection locked="0"/>
    </xf>
    <xf numFmtId="0" fontId="44" fillId="0" borderId="0" xfId="0" applyFont="1" applyAlignment="1">
      <alignment horizontal="center" vertical="center"/>
    </xf>
    <xf numFmtId="0" fontId="30" fillId="0" borderId="0" xfId="0" applyFont="1"/>
    <xf numFmtId="0" fontId="43" fillId="0" borderId="0" xfId="0" applyFont="1"/>
    <xf numFmtId="0" fontId="36" fillId="10" borderId="0" xfId="0" applyFont="1" applyFill="1" applyAlignment="1">
      <alignment horizontal="center" vertical="center"/>
    </xf>
    <xf numFmtId="0" fontId="21" fillId="10" borderId="0" xfId="0" applyFont="1" applyFill="1"/>
    <xf numFmtId="0" fontId="40" fillId="10" borderId="0" xfId="0" applyFont="1" applyFill="1"/>
    <xf numFmtId="0" fontId="40" fillId="0" borderId="0" xfId="0" applyFont="1"/>
    <xf numFmtId="0" fontId="22" fillId="0" borderId="0" xfId="0" applyFont="1" applyAlignment="1">
      <alignment horizontal="right" vertical="center"/>
    </xf>
    <xf numFmtId="0" fontId="33" fillId="0" borderId="0" xfId="0" applyFont="1"/>
    <xf numFmtId="0" fontId="21" fillId="10" borderId="0" xfId="0" applyFont="1" applyFill="1" applyAlignment="1">
      <alignment horizontal="center" vertical="center"/>
    </xf>
    <xf numFmtId="0" fontId="30" fillId="0" borderId="0" xfId="0" applyFont="1" applyAlignment="1">
      <alignment wrapText="1"/>
    </xf>
    <xf numFmtId="0" fontId="21" fillId="0" borderId="0" xfId="0" applyFont="1" applyAlignment="1">
      <alignment horizontal="center" vertical="center" wrapText="1"/>
    </xf>
    <xf numFmtId="0" fontId="21" fillId="10" borderId="0" xfId="0" applyFont="1" applyFill="1" applyAlignment="1">
      <alignment wrapText="1"/>
    </xf>
    <xf numFmtId="0" fontId="40" fillId="10" borderId="0" xfId="0" applyFont="1" applyFill="1" applyAlignment="1">
      <alignment wrapText="1"/>
    </xf>
    <xf numFmtId="0" fontId="40" fillId="0" borderId="0" xfId="0" applyFont="1" applyAlignment="1">
      <alignment wrapText="1"/>
    </xf>
    <xf numFmtId="0" fontId="30" fillId="10" borderId="0" xfId="0" applyFont="1" applyFill="1"/>
    <xf numFmtId="0" fontId="43" fillId="10" borderId="0" xfId="0" applyFont="1" applyFill="1"/>
    <xf numFmtId="0" fontId="43" fillId="10" borderId="0" xfId="0" applyFont="1" applyFill="1" applyAlignment="1">
      <alignment horizontal="center" vertical="center"/>
    </xf>
    <xf numFmtId="0" fontId="43"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vertical="center" wrapText="1"/>
    </xf>
    <xf numFmtId="0" fontId="43" fillId="10" borderId="0" xfId="0" applyFont="1" applyFill="1" applyAlignment="1">
      <alignment horizontal="left" vertical="center"/>
    </xf>
    <xf numFmtId="0" fontId="30" fillId="10" borderId="0" xfId="0" applyFont="1" applyFill="1" applyAlignment="1">
      <alignment horizontal="center" vertical="center" wrapText="1"/>
    </xf>
    <xf numFmtId="0" fontId="30" fillId="0" borderId="0" xfId="0" applyFont="1" applyAlignment="1">
      <alignment horizontal="center" vertical="center" wrapText="1"/>
    </xf>
    <xf numFmtId="0" fontId="43" fillId="0" borderId="0" xfId="0" applyFont="1" applyAlignment="1" applyProtection="1">
      <alignment horizontal="left" vertical="center"/>
      <protection locked="0"/>
    </xf>
    <xf numFmtId="0" fontId="43" fillId="0" borderId="0" xfId="0" applyFont="1" applyProtection="1">
      <protection locked="0"/>
    </xf>
    <xf numFmtId="0" fontId="43" fillId="0" borderId="47" xfId="0" applyFont="1" applyBorder="1" applyAlignment="1" applyProtection="1">
      <alignment horizontal="left" vertical="center" wrapText="1"/>
      <protection locked="0"/>
    </xf>
    <xf numFmtId="0" fontId="29" fillId="0" borderId="0" xfId="0" applyFont="1"/>
    <xf numFmtId="0" fontId="30" fillId="0" borderId="0" xfId="0" applyFont="1" applyAlignment="1">
      <alignment vertical="top"/>
    </xf>
    <xf numFmtId="0" fontId="40" fillId="0" borderId="0" xfId="0" applyFont="1" applyAlignment="1">
      <alignment vertical="top"/>
    </xf>
    <xf numFmtId="0" fontId="43" fillId="0" borderId="0" xfId="0" applyFont="1" applyAlignment="1">
      <alignment vertical="top"/>
    </xf>
    <xf numFmtId="0" fontId="43" fillId="0" borderId="0" xfId="0" applyFont="1" applyAlignment="1">
      <alignment horizontal="center" vertical="top"/>
    </xf>
    <xf numFmtId="0" fontId="43" fillId="0" borderId="0" xfId="0" applyFont="1" applyAlignment="1">
      <alignment horizontal="left" vertical="top"/>
    </xf>
    <xf numFmtId="0" fontId="43" fillId="0" borderId="0" xfId="0" applyFont="1" applyAlignment="1">
      <alignment horizontal="left" vertical="top" wrapText="1"/>
    </xf>
    <xf numFmtId="0" fontId="30" fillId="10" borderId="0" xfId="0" applyFont="1" applyFill="1" applyAlignment="1">
      <alignment vertical="top"/>
    </xf>
    <xf numFmtId="4" fontId="43" fillId="0" borderId="0" xfId="0" applyNumberFormat="1" applyFont="1" applyAlignment="1">
      <alignment vertical="top"/>
    </xf>
    <xf numFmtId="0" fontId="12" fillId="10" borderId="0" xfId="0" applyFont="1" applyFill="1" applyAlignment="1">
      <alignment horizontal="center" vertical="center" wrapText="1"/>
    </xf>
    <xf numFmtId="0" fontId="12" fillId="10" borderId="0" xfId="0" applyFont="1" applyFill="1" applyAlignment="1">
      <alignment horizontal="left" wrapText="1"/>
    </xf>
    <xf numFmtId="0" fontId="45" fillId="10" borderId="0" xfId="0" applyFont="1" applyFill="1"/>
    <xf numFmtId="0" fontId="12" fillId="10" borderId="0" xfId="0" applyFont="1" applyFill="1" applyAlignment="1">
      <alignment horizontal="center" vertical="center"/>
    </xf>
    <xf numFmtId="0" fontId="12" fillId="10" borderId="0" xfId="0" applyFont="1" applyFill="1" applyAlignment="1">
      <alignment wrapText="1"/>
    </xf>
    <xf numFmtId="0" fontId="12" fillId="11" borderId="23" xfId="0" applyFont="1" applyFill="1" applyBorder="1" applyAlignment="1">
      <alignment horizontal="center" vertical="center" wrapText="1"/>
    </xf>
    <xf numFmtId="0" fontId="12" fillId="11" borderId="24" xfId="0" applyFont="1" applyFill="1" applyBorder="1" applyAlignment="1">
      <alignment horizontal="center" vertical="center" wrapText="1"/>
    </xf>
    <xf numFmtId="0" fontId="12" fillId="11" borderId="25" xfId="0" applyFont="1" applyFill="1" applyBorder="1" applyAlignment="1">
      <alignment horizontal="center" vertical="center" wrapText="1"/>
    </xf>
    <xf numFmtId="9" fontId="45" fillId="0" borderId="8" xfId="9" applyFont="1" applyBorder="1" applyAlignment="1">
      <alignment horizontal="center"/>
    </xf>
    <xf numFmtId="10" fontId="45" fillId="0" borderId="8" xfId="9" applyNumberFormat="1" applyFont="1" applyBorder="1" applyAlignment="1">
      <alignment horizontal="center"/>
    </xf>
    <xf numFmtId="9" fontId="45" fillId="0" borderId="1" xfId="9" applyFont="1" applyBorder="1" applyAlignment="1">
      <alignment horizontal="center"/>
    </xf>
    <xf numFmtId="10" fontId="45" fillId="0" borderId="1" xfId="9" applyNumberFormat="1" applyFont="1" applyBorder="1" applyAlignment="1">
      <alignment horizontal="center"/>
    </xf>
    <xf numFmtId="9" fontId="45" fillId="0" borderId="19" xfId="9" applyFont="1" applyBorder="1" applyAlignment="1">
      <alignment horizontal="center"/>
    </xf>
    <xf numFmtId="10" fontId="45" fillId="0" borderId="19" xfId="9" applyNumberFormat="1" applyFont="1" applyBorder="1" applyAlignment="1">
      <alignment horizontal="center"/>
    </xf>
    <xf numFmtId="0" fontId="44" fillId="0" borderId="0" xfId="0" applyFont="1" applyAlignment="1">
      <alignment horizontal="left" vertical="center" wrapText="1"/>
    </xf>
    <xf numFmtId="0" fontId="1" fillId="0" borderId="0" xfId="0" applyFont="1" applyAlignment="1">
      <alignment horizontal="left" vertical="center" wrapText="1"/>
    </xf>
    <xf numFmtId="9" fontId="43" fillId="0" borderId="0" xfId="0" applyNumberFormat="1" applyFont="1" applyAlignment="1">
      <alignment horizontal="center" vertical="center" wrapText="1"/>
    </xf>
    <xf numFmtId="0" fontId="43" fillId="37" borderId="47" xfId="0" applyFont="1" applyFill="1" applyBorder="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9" fontId="43" fillId="0" borderId="0" xfId="9" applyFont="1" applyFill="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9" fontId="43" fillId="0" borderId="0" xfId="0" applyNumberFormat="1" applyFont="1" applyAlignment="1" applyProtection="1">
      <alignment horizontal="center" vertical="center" wrapText="1"/>
      <protection locked="0"/>
    </xf>
    <xf numFmtId="10" fontId="43" fillId="0" borderId="0" xfId="0" applyNumberFormat="1" applyFont="1" applyAlignment="1" applyProtection="1">
      <alignment horizontal="center" vertical="center" wrapText="1"/>
      <protection locked="0"/>
    </xf>
    <xf numFmtId="0" fontId="43" fillId="0" borderId="0" xfId="9" applyNumberFormat="1" applyFont="1" applyFill="1" applyAlignment="1" applyProtection="1">
      <alignment horizontal="center" vertical="center" wrapText="1"/>
      <protection locked="0"/>
    </xf>
    <xf numFmtId="9" fontId="43" fillId="37" borderId="47" xfId="0" applyNumberFormat="1" applyFont="1" applyFill="1" applyBorder="1" applyAlignment="1" applyProtection="1">
      <alignment horizontal="center" vertical="center" wrapText="1"/>
      <protection locked="0"/>
    </xf>
    <xf numFmtId="1" fontId="43" fillId="37" borderId="47" xfId="0" applyNumberFormat="1" applyFont="1" applyFill="1" applyBorder="1" applyAlignment="1" applyProtection="1">
      <alignment horizontal="center" vertical="center" wrapText="1"/>
      <protection locked="0"/>
    </xf>
    <xf numFmtId="0" fontId="1" fillId="0" borderId="47" xfId="0" applyFont="1" applyBorder="1" applyAlignment="1" applyProtection="1">
      <alignment horizontal="left" vertical="center" wrapText="1"/>
      <protection locked="0"/>
    </xf>
    <xf numFmtId="9" fontId="43" fillId="0" borderId="47" xfId="0" applyNumberFormat="1" applyFont="1" applyBorder="1" applyAlignment="1" applyProtection="1">
      <alignment horizontal="center" vertical="center" wrapText="1"/>
      <protection locked="0"/>
    </xf>
    <xf numFmtId="1" fontId="43" fillId="0" borderId="47" xfId="0" applyNumberFormat="1" applyFont="1" applyBorder="1" applyAlignment="1" applyProtection="1">
      <alignment horizontal="center" vertical="center" wrapText="1"/>
      <protection locked="0"/>
    </xf>
    <xf numFmtId="0" fontId="44" fillId="0" borderId="47" xfId="0" applyFont="1" applyBorder="1" applyAlignment="1" applyProtection="1">
      <alignment horizontal="left" vertical="center" wrapText="1"/>
      <protection locked="0"/>
    </xf>
    <xf numFmtId="165" fontId="43" fillId="0" borderId="0" xfId="0" applyNumberFormat="1" applyFont="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3" fontId="43" fillId="0" borderId="0" xfId="9" applyNumberFormat="1" applyFont="1" applyFill="1" applyAlignment="1" applyProtection="1">
      <alignment horizontal="center" vertical="center" wrapText="1"/>
      <protection locked="0"/>
    </xf>
    <xf numFmtId="1" fontId="43" fillId="0" borderId="0" xfId="0" applyNumberFormat="1" applyFont="1" applyAlignment="1" applyProtection="1">
      <alignment horizontal="center" vertical="center" wrapText="1"/>
      <protection locked="0"/>
    </xf>
    <xf numFmtId="9" fontId="43" fillId="0" borderId="0" xfId="9" applyFont="1" applyFill="1" applyAlignment="1" applyProtection="1">
      <alignment horizontal="center" vertical="top" wrapText="1"/>
      <protection locked="0"/>
    </xf>
    <xf numFmtId="9" fontId="43" fillId="0" borderId="0" xfId="0" applyNumberFormat="1" applyFont="1" applyAlignment="1" applyProtection="1">
      <alignment horizontal="center" vertical="top" wrapText="1"/>
      <protection locked="0"/>
    </xf>
    <xf numFmtId="0" fontId="44" fillId="0" borderId="0" xfId="0" applyFont="1" applyAlignment="1" applyProtection="1">
      <alignment horizontal="left" vertical="top" wrapText="1"/>
      <protection locked="0"/>
    </xf>
    <xf numFmtId="0" fontId="43" fillId="0" borderId="0" xfId="0" applyFont="1" applyAlignment="1" applyProtection="1">
      <alignment horizontal="center" vertical="top" wrapText="1"/>
      <protection locked="0"/>
    </xf>
    <xf numFmtId="1" fontId="43" fillId="0" borderId="0" xfId="9" applyNumberFormat="1" applyFont="1" applyFill="1" applyAlignment="1" applyProtection="1">
      <alignment horizontal="center" vertical="center" wrapText="1"/>
      <protection locked="0"/>
    </xf>
    <xf numFmtId="0" fontId="19" fillId="26" borderId="0" xfId="0" applyFont="1" applyFill="1" applyAlignment="1">
      <alignment horizontal="center"/>
    </xf>
    <xf numFmtId="0" fontId="0" fillId="0" borderId="26" xfId="0" applyBorder="1"/>
    <xf numFmtId="0" fontId="0" fillId="0" borderId="19" xfId="0" applyBorder="1"/>
    <xf numFmtId="0" fontId="32" fillId="0" borderId="27" xfId="0" applyFont="1" applyBorder="1"/>
    <xf numFmtId="3" fontId="21" fillId="0" borderId="0" xfId="0" applyNumberFormat="1" applyFont="1" applyAlignment="1" applyProtection="1">
      <alignment horizontal="center" vertical="top" wrapText="1"/>
      <protection locked="0"/>
    </xf>
    <xf numFmtId="4" fontId="24" fillId="2" borderId="37" xfId="5" applyNumberFormat="1" applyFont="1" applyFill="1" applyBorder="1" applyAlignment="1" applyProtection="1">
      <alignment vertical="top" wrapText="1"/>
      <protection locked="0"/>
    </xf>
    <xf numFmtId="0" fontId="45" fillId="0" borderId="28" xfId="0" applyFont="1" applyBorder="1" applyProtection="1">
      <protection locked="0"/>
    </xf>
    <xf numFmtId="44" fontId="45" fillId="0" borderId="8" xfId="3" applyFont="1" applyBorder="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4" xfId="0" applyFont="1" applyBorder="1" applyProtection="1">
      <protection locked="0"/>
    </xf>
    <xf numFmtId="44" fontId="45" fillId="0" borderId="1" xfId="3" applyFont="1" applyBorder="1" applyAlignment="1" applyProtection="1">
      <alignment horizontal="center" vertical="center"/>
      <protection locked="0"/>
    </xf>
    <xf numFmtId="0" fontId="45" fillId="0" borderId="26" xfId="0" applyFont="1" applyBorder="1" applyProtection="1">
      <protection locked="0"/>
    </xf>
    <xf numFmtId="0" fontId="45" fillId="0" borderId="19" xfId="0" applyFont="1" applyBorder="1" applyAlignment="1" applyProtection="1">
      <alignment horizontal="center" vertical="center"/>
      <protection locked="0"/>
    </xf>
    <xf numFmtId="0" fontId="45" fillId="0" borderId="26" xfId="0" applyFont="1" applyBorder="1" applyAlignment="1" applyProtection="1">
      <alignment wrapText="1"/>
      <protection locked="0"/>
    </xf>
    <xf numFmtId="0" fontId="46" fillId="11" borderId="23" xfId="0" applyFont="1" applyFill="1" applyBorder="1" applyAlignment="1">
      <alignment horizontal="center" vertical="center"/>
    </xf>
    <xf numFmtId="44" fontId="46" fillId="11" borderId="24" xfId="3" applyFont="1" applyFill="1" applyBorder="1" applyAlignment="1" applyProtection="1">
      <alignment horizontal="right" vertical="center"/>
    </xf>
    <xf numFmtId="0" fontId="46" fillId="11" borderId="24" xfId="0" applyFont="1" applyFill="1" applyBorder="1" applyAlignment="1">
      <alignment horizontal="center" vertical="center"/>
    </xf>
    <xf numFmtId="9" fontId="46" fillId="11" borderId="24" xfId="9" applyFont="1" applyFill="1" applyBorder="1" applyAlignment="1" applyProtection="1">
      <alignment horizontal="center" vertical="center"/>
    </xf>
    <xf numFmtId="9" fontId="46" fillId="11" borderId="24" xfId="0" applyNumberFormat="1" applyFont="1" applyFill="1" applyBorder="1" applyAlignment="1">
      <alignment horizontal="center" vertical="center"/>
    </xf>
    <xf numFmtId="9" fontId="46" fillId="11" borderId="25" xfId="0" applyNumberFormat="1" applyFont="1" applyFill="1" applyBorder="1" applyAlignment="1">
      <alignment horizontal="center" vertical="center"/>
    </xf>
    <xf numFmtId="0" fontId="18" fillId="0" borderId="19" xfId="8" applyBorder="1" applyAlignment="1">
      <alignment horizontal="left" vertical="center" wrapText="1"/>
    </xf>
    <xf numFmtId="0" fontId="18" fillId="0" borderId="19" xfId="8" applyBorder="1" applyAlignment="1">
      <alignment horizontal="left" vertical="center"/>
    </xf>
    <xf numFmtId="0" fontId="18" fillId="0" borderId="0" xfId="8" applyAlignment="1">
      <alignment horizontal="left" vertical="center" wrapText="1"/>
    </xf>
    <xf numFmtId="0" fontId="18" fillId="0" borderId="1" xfId="8" applyBorder="1" applyAlignment="1">
      <alignment horizontal="left"/>
    </xf>
    <xf numFmtId="0" fontId="45" fillId="0" borderId="4" xfId="0" applyFont="1" applyBorder="1"/>
    <xf numFmtId="0" fontId="45" fillId="0" borderId="5" xfId="0" applyFont="1" applyBorder="1" applyAlignment="1">
      <alignment horizontal="center" vertical="center"/>
    </xf>
    <xf numFmtId="0" fontId="46" fillId="0" borderId="6" xfId="0" applyFont="1" applyBorder="1"/>
    <xf numFmtId="0" fontId="46" fillId="0" borderId="7" xfId="0" applyFont="1" applyBorder="1" applyAlignment="1">
      <alignment horizontal="center" vertical="center"/>
    </xf>
    <xf numFmtId="10" fontId="45" fillId="0" borderId="29" xfId="9" applyNumberFormat="1" applyFont="1" applyBorder="1" applyAlignment="1">
      <alignment horizontal="center"/>
    </xf>
    <xf numFmtId="10" fontId="45" fillId="0" borderId="5" xfId="9" applyNumberFormat="1" applyFont="1" applyBorder="1" applyAlignment="1">
      <alignment horizontal="center"/>
    </xf>
    <xf numFmtId="10" fontId="45" fillId="0" borderId="27" xfId="9" applyNumberFormat="1" applyFont="1" applyBorder="1" applyAlignment="1">
      <alignment horizontal="center"/>
    </xf>
    <xf numFmtId="0" fontId="12" fillId="10" borderId="0" xfId="0" applyFont="1" applyFill="1" applyAlignment="1" applyProtection="1">
      <alignment wrapText="1"/>
      <protection locked="0"/>
    </xf>
    <xf numFmtId="0" fontId="47" fillId="10" borderId="0" xfId="0" applyFont="1" applyFill="1"/>
    <xf numFmtId="0" fontId="48" fillId="10" borderId="0" xfId="0" applyFont="1" applyFill="1" applyAlignment="1">
      <alignment wrapText="1"/>
    </xf>
    <xf numFmtId="0" fontId="43" fillId="0" borderId="0" xfId="0" applyFont="1" applyAlignment="1" applyProtection="1">
      <alignment vertical="top"/>
      <protection locked="0"/>
    </xf>
    <xf numFmtId="0" fontId="28" fillId="10" borderId="37" xfId="5" applyFont="1" applyFill="1" applyBorder="1" applyAlignment="1">
      <alignment horizontal="center" vertical="top" wrapText="1"/>
    </xf>
    <xf numFmtId="4" fontId="23" fillId="5" borderId="36" xfId="5" applyNumberFormat="1" applyFont="1" applyFill="1" applyBorder="1" applyAlignment="1">
      <alignment horizontal="right" vertical="top" wrapText="1"/>
    </xf>
    <xf numFmtId="4" fontId="23" fillId="6" borderId="37" xfId="5" applyNumberFormat="1" applyFont="1" applyFill="1" applyBorder="1" applyAlignment="1">
      <alignment horizontal="right" vertical="top" wrapText="1"/>
    </xf>
    <xf numFmtId="0" fontId="24" fillId="2" borderId="39" xfId="5" applyFont="1" applyFill="1" applyBorder="1" applyAlignment="1">
      <alignment horizontal="center" vertical="top" wrapText="1"/>
    </xf>
    <xf numFmtId="4" fontId="23" fillId="2" borderId="40" xfId="5" applyNumberFormat="1" applyFont="1" applyFill="1" applyBorder="1" applyAlignment="1">
      <alignment vertical="top" wrapText="1"/>
    </xf>
    <xf numFmtId="0" fontId="24" fillId="10" borderId="37" xfId="5" applyFont="1" applyFill="1" applyBorder="1" applyAlignment="1">
      <alignment wrapText="1"/>
    </xf>
    <xf numFmtId="0" fontId="22" fillId="0" borderId="44" xfId="0" applyFont="1" applyBorder="1" applyAlignment="1">
      <alignment vertical="center" wrapText="1"/>
    </xf>
    <xf numFmtId="0" fontId="22" fillId="0" borderId="45" xfId="0" applyFont="1" applyBorder="1" applyAlignment="1">
      <alignment vertical="center" wrapText="1"/>
    </xf>
    <xf numFmtId="0" fontId="22" fillId="0" borderId="46" xfId="0" applyFont="1" applyBorder="1" applyAlignment="1">
      <alignment vertical="center" wrapText="1"/>
    </xf>
    <xf numFmtId="4" fontId="22" fillId="0" borderId="0" xfId="0" applyNumberFormat="1" applyFont="1" applyAlignment="1">
      <alignment vertical="center" wrapText="1"/>
    </xf>
    <xf numFmtId="0" fontId="30" fillId="10" borderId="0" xfId="0" applyFont="1" applyFill="1" applyAlignment="1">
      <alignment vertical="center"/>
    </xf>
    <xf numFmtId="0" fontId="30" fillId="0" borderId="0" xfId="0" applyFont="1" applyAlignment="1">
      <alignment vertical="center"/>
    </xf>
    <xf numFmtId="0" fontId="2" fillId="10" borderId="0" xfId="6" applyFill="1"/>
    <xf numFmtId="4" fontId="21" fillId="6" borderId="30" xfId="6" applyNumberFormat="1" applyFont="1" applyFill="1" applyBorder="1" applyAlignment="1" applyProtection="1">
      <alignment horizontal="right" vertical="center"/>
      <protection locked="0"/>
    </xf>
    <xf numFmtId="4" fontId="22" fillId="4" borderId="31" xfId="6" applyNumberFormat="1" applyFont="1" applyFill="1" applyBorder="1" applyAlignment="1">
      <alignment horizontal="right" vertical="center"/>
    </xf>
    <xf numFmtId="4" fontId="21" fillId="6" borderId="0" xfId="6" applyNumberFormat="1" applyFont="1" applyFill="1" applyAlignment="1" applyProtection="1">
      <alignment horizontal="right" vertical="center"/>
      <protection locked="0"/>
    </xf>
    <xf numFmtId="0" fontId="30" fillId="0" borderId="0" xfId="0" applyFont="1" applyAlignment="1">
      <alignment vertical="center" wrapText="1"/>
    </xf>
    <xf numFmtId="0" fontId="30" fillId="0" borderId="0" xfId="0"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0" borderId="0" xfId="5" applyFont="1" applyAlignment="1">
      <alignment vertical="center"/>
    </xf>
    <xf numFmtId="0" fontId="30" fillId="0" borderId="0" xfId="6" applyFont="1" applyAlignment="1">
      <alignment vertical="center"/>
    </xf>
    <xf numFmtId="0" fontId="36" fillId="10" borderId="0" xfId="0" applyFont="1" applyFill="1" applyAlignment="1">
      <alignment vertical="center" wrapText="1"/>
    </xf>
    <xf numFmtId="0" fontId="40" fillId="10" borderId="0" xfId="6" applyFont="1" applyFill="1" applyAlignment="1">
      <alignment vertical="center"/>
    </xf>
    <xf numFmtId="0" fontId="40" fillId="10" borderId="0" xfId="6" applyFont="1" applyFill="1" applyAlignment="1">
      <alignment vertical="center" wrapText="1"/>
    </xf>
    <xf numFmtId="0" fontId="21" fillId="0" borderId="0" xfId="6" applyFont="1" applyAlignment="1">
      <alignment vertical="center"/>
    </xf>
    <xf numFmtId="0" fontId="29" fillId="11" borderId="39" xfId="6" applyFont="1" applyFill="1" applyBorder="1" applyAlignment="1" applyProtection="1">
      <alignment horizontal="left" vertical="center"/>
      <protection locked="0"/>
    </xf>
    <xf numFmtId="0" fontId="30" fillId="11" borderId="0" xfId="6" applyFont="1" applyFill="1" applyAlignment="1">
      <alignment vertical="center"/>
    </xf>
    <xf numFmtId="0" fontId="30" fillId="11" borderId="0" xfId="6" applyFont="1" applyFill="1" applyAlignment="1">
      <alignment vertical="center" wrapText="1"/>
    </xf>
    <xf numFmtId="0" fontId="30" fillId="11" borderId="40" xfId="6" applyFont="1" applyFill="1" applyBorder="1" applyAlignment="1">
      <alignment vertical="center"/>
    </xf>
    <xf numFmtId="0" fontId="21" fillId="6" borderId="39" xfId="6" applyFont="1" applyFill="1" applyBorder="1" applyAlignment="1">
      <alignment horizontal="left" vertical="center"/>
    </xf>
    <xf numFmtId="0" fontId="21" fillId="6" borderId="0" xfId="6" applyFont="1" applyFill="1" applyAlignment="1">
      <alignment vertical="center"/>
    </xf>
    <xf numFmtId="0" fontId="21" fillId="6" borderId="0" xfId="6" applyFont="1" applyFill="1" applyAlignment="1">
      <alignment vertical="center" wrapText="1"/>
    </xf>
    <xf numFmtId="4" fontId="21" fillId="6" borderId="0" xfId="6" applyNumberFormat="1" applyFont="1" applyFill="1" applyAlignment="1" applyProtection="1">
      <alignment vertical="center"/>
      <protection locked="0"/>
    </xf>
    <xf numFmtId="0" fontId="21" fillId="6" borderId="40" xfId="6" applyFont="1" applyFill="1" applyBorder="1" applyAlignment="1">
      <alignment vertical="center"/>
    </xf>
    <xf numFmtId="4" fontId="21" fillId="6" borderId="0" xfId="6" applyNumberFormat="1" applyFont="1" applyFill="1" applyAlignment="1">
      <alignment vertical="center"/>
    </xf>
    <xf numFmtId="0" fontId="21" fillId="6" borderId="39" xfId="5" applyFont="1" applyFill="1" applyBorder="1" applyAlignment="1">
      <alignment horizontal="left" vertical="center"/>
    </xf>
    <xf numFmtId="4" fontId="21" fillId="6" borderId="30" xfId="6" applyNumberFormat="1" applyFont="1" applyFill="1" applyBorder="1" applyAlignment="1">
      <alignment vertical="center"/>
    </xf>
    <xf numFmtId="0" fontId="22" fillId="4" borderId="39" xfId="6" applyFont="1" applyFill="1" applyBorder="1" applyAlignment="1">
      <alignment horizontal="left" vertical="center"/>
    </xf>
    <xf numFmtId="0" fontId="21" fillId="4" borderId="0" xfId="6" applyFont="1" applyFill="1" applyAlignment="1">
      <alignment vertical="center"/>
    </xf>
    <xf numFmtId="0" fontId="21" fillId="4" borderId="0" xfId="6" applyFont="1" applyFill="1" applyAlignment="1">
      <alignment vertical="center" wrapText="1"/>
    </xf>
    <xf numFmtId="4" fontId="22" fillId="4" borderId="32" xfId="6" applyNumberFormat="1" applyFont="1" applyFill="1" applyBorder="1" applyAlignment="1">
      <alignment vertical="center"/>
    </xf>
    <xf numFmtId="4" fontId="21" fillId="4" borderId="0" xfId="6" applyNumberFormat="1" applyFont="1" applyFill="1" applyAlignment="1" applyProtection="1">
      <alignment vertical="center"/>
      <protection locked="0"/>
    </xf>
    <xf numFmtId="0" fontId="21" fillId="4" borderId="40" xfId="6" applyFont="1" applyFill="1" applyBorder="1" applyAlignment="1">
      <alignment vertical="center"/>
    </xf>
    <xf numFmtId="0" fontId="22" fillId="11" borderId="39" xfId="6" applyFont="1" applyFill="1" applyBorder="1" applyAlignment="1" applyProtection="1">
      <alignment vertical="center"/>
      <protection locked="0"/>
    </xf>
    <xf numFmtId="0" fontId="22" fillId="11" borderId="0" xfId="6" applyFont="1" applyFill="1" applyAlignment="1" applyProtection="1">
      <alignment vertical="center"/>
      <protection locked="0"/>
    </xf>
    <xf numFmtId="0" fontId="22" fillId="11" borderId="0" xfId="6" applyFont="1" applyFill="1" applyAlignment="1" applyProtection="1">
      <alignment vertical="center" wrapText="1"/>
      <protection locked="0"/>
    </xf>
    <xf numFmtId="0" fontId="22" fillId="11" borderId="40" xfId="6" applyFont="1" applyFill="1" applyBorder="1" applyAlignment="1" applyProtection="1">
      <alignment vertical="center"/>
      <protection locked="0"/>
    </xf>
    <xf numFmtId="0" fontId="29" fillId="7" borderId="36" xfId="5" applyFont="1" applyFill="1" applyBorder="1" applyAlignment="1">
      <alignment vertical="center"/>
    </xf>
    <xf numFmtId="0" fontId="22" fillId="7" borderId="36" xfId="5" applyFont="1" applyFill="1" applyBorder="1" applyAlignment="1">
      <alignment horizontal="center" vertical="center"/>
    </xf>
    <xf numFmtId="0" fontId="22" fillId="7" borderId="36" xfId="5" applyFont="1" applyFill="1" applyBorder="1" applyAlignment="1">
      <alignment vertical="center" wrapText="1"/>
    </xf>
    <xf numFmtId="164" fontId="22" fillId="7" borderId="36" xfId="1" applyNumberFormat="1" applyFont="1" applyFill="1" applyBorder="1" applyAlignment="1" applyProtection="1">
      <alignment vertical="center"/>
      <protection hidden="1"/>
    </xf>
    <xf numFmtId="0" fontId="29" fillId="8" borderId="37" xfId="5" applyFont="1" applyFill="1" applyBorder="1" applyAlignment="1">
      <alignment vertical="center"/>
    </xf>
    <xf numFmtId="0" fontId="22" fillId="8" borderId="37" xfId="5" applyFont="1" applyFill="1" applyBorder="1" applyAlignment="1">
      <alignment horizontal="center" vertical="center"/>
    </xf>
    <xf numFmtId="0" fontId="22" fillId="8" borderId="37" xfId="6" applyFont="1" applyFill="1" applyBorder="1" applyAlignment="1">
      <alignment vertical="center" wrapText="1"/>
    </xf>
    <xf numFmtId="164" fontId="22" fillId="8" borderId="37" xfId="1" applyNumberFormat="1" applyFont="1" applyFill="1" applyBorder="1" applyAlignment="1" applyProtection="1">
      <alignment vertical="center"/>
      <protection hidden="1"/>
    </xf>
    <xf numFmtId="0" fontId="29" fillId="9" borderId="37" xfId="5" applyFont="1" applyFill="1" applyBorder="1" applyAlignment="1">
      <alignment vertical="center"/>
    </xf>
    <xf numFmtId="0" fontId="22" fillId="9" borderId="37" xfId="5" applyFont="1" applyFill="1" applyBorder="1" applyAlignment="1">
      <alignment horizontal="center" vertical="center"/>
    </xf>
    <xf numFmtId="0" fontId="22" fillId="9" borderId="37" xfId="6" applyFont="1" applyFill="1" applyBorder="1" applyAlignment="1">
      <alignment vertical="center" wrapText="1"/>
    </xf>
    <xf numFmtId="164" fontId="22" fillId="9" borderId="37" xfId="1" applyNumberFormat="1" applyFont="1" applyFill="1" applyBorder="1" applyAlignment="1" applyProtection="1">
      <alignment vertical="center"/>
      <protection hidden="1"/>
    </xf>
    <xf numFmtId="0" fontId="29" fillId="10" borderId="37" xfId="5" applyFont="1" applyFill="1" applyBorder="1" applyAlignment="1">
      <alignment vertical="center"/>
    </xf>
    <xf numFmtId="0" fontId="22" fillId="10" borderId="37" xfId="5" applyFont="1" applyFill="1" applyBorder="1" applyAlignment="1">
      <alignment horizontal="center" vertical="center"/>
    </xf>
    <xf numFmtId="0" fontId="22" fillId="10" borderId="37" xfId="6" applyFont="1" applyFill="1" applyBorder="1" applyAlignment="1">
      <alignment vertical="center" wrapText="1"/>
    </xf>
    <xf numFmtId="164" fontId="22" fillId="10" borderId="37" xfId="1" applyNumberFormat="1" applyFont="1" applyFill="1" applyBorder="1" applyAlignment="1" applyProtection="1">
      <alignment vertical="center"/>
      <protection hidden="1"/>
    </xf>
    <xf numFmtId="0" fontId="30" fillId="10" borderId="37" xfId="5" applyFont="1" applyFill="1" applyBorder="1" applyAlignment="1">
      <alignment vertical="center"/>
    </xf>
    <xf numFmtId="0" fontId="21" fillId="10" borderId="37" xfId="5" applyFont="1" applyFill="1" applyBorder="1" applyAlignment="1">
      <alignment horizontal="center" vertical="center"/>
    </xf>
    <xf numFmtId="0" fontId="21" fillId="10" borderId="37" xfId="5" applyFont="1" applyFill="1" applyBorder="1" applyAlignment="1">
      <alignment vertical="center" wrapText="1"/>
    </xf>
    <xf numFmtId="164" fontId="21" fillId="10" borderId="37" xfId="1" applyNumberFormat="1" applyFont="1" applyFill="1" applyBorder="1" applyAlignment="1" applyProtection="1">
      <alignment vertical="center"/>
      <protection locked="0"/>
    </xf>
    <xf numFmtId="164" fontId="21" fillId="10" borderId="37" xfId="1" applyNumberFormat="1" applyFont="1" applyFill="1" applyBorder="1" applyAlignment="1" applyProtection="1">
      <alignment vertical="center"/>
    </xf>
    <xf numFmtId="164" fontId="21" fillId="6" borderId="37" xfId="1" applyNumberFormat="1" applyFont="1" applyFill="1" applyBorder="1" applyAlignment="1" applyProtection="1">
      <alignment horizontal="right" vertical="center"/>
    </xf>
    <xf numFmtId="0" fontId="21" fillId="10" borderId="37" xfId="6" applyFont="1" applyFill="1" applyBorder="1" applyAlignment="1">
      <alignment vertical="center" wrapText="1"/>
    </xf>
    <xf numFmtId="0" fontId="30" fillId="0" borderId="37" xfId="5" applyFont="1" applyBorder="1" applyAlignment="1">
      <alignment vertical="center"/>
    </xf>
    <xf numFmtId="0" fontId="21" fillId="0" borderId="37" xfId="5" applyFont="1" applyBorder="1" applyAlignment="1">
      <alignment horizontal="center" vertical="center"/>
    </xf>
    <xf numFmtId="0" fontId="21" fillId="0" borderId="37" xfId="6" applyFont="1" applyBorder="1" applyAlignment="1">
      <alignment vertical="center" wrapText="1"/>
    </xf>
    <xf numFmtId="0" fontId="21" fillId="10" borderId="37" xfId="6" applyFont="1" applyFill="1" applyBorder="1" applyAlignment="1" applyProtection="1">
      <alignment vertical="center" wrapText="1"/>
      <protection locked="0"/>
    </xf>
    <xf numFmtId="0" fontId="22" fillId="10" borderId="37" xfId="5" applyFont="1" applyFill="1" applyBorder="1" applyAlignment="1">
      <alignment vertical="center" wrapText="1"/>
    </xf>
    <xf numFmtId="164" fontId="22" fillId="10" borderId="37" xfId="1" applyNumberFormat="1" applyFont="1" applyFill="1" applyBorder="1" applyAlignment="1" applyProtection="1">
      <alignment vertical="center"/>
      <protection locked="0"/>
    </xf>
    <xf numFmtId="0" fontId="33" fillId="10" borderId="0" xfId="6" applyFont="1" applyFill="1" applyAlignment="1">
      <alignment vertical="center"/>
    </xf>
    <xf numFmtId="0" fontId="22" fillId="0" borderId="0" xfId="6" applyFont="1" applyAlignment="1">
      <alignment vertical="center"/>
    </xf>
    <xf numFmtId="164" fontId="22" fillId="10" borderId="37" xfId="1" applyNumberFormat="1" applyFont="1" applyFill="1" applyBorder="1" applyAlignment="1" applyProtection="1">
      <alignment vertical="center"/>
    </xf>
    <xf numFmtId="164" fontId="21" fillId="10" borderId="37" xfId="1" applyNumberFormat="1" applyFont="1" applyFill="1" applyBorder="1" applyAlignment="1" applyProtection="1">
      <alignment vertical="center"/>
      <protection hidden="1"/>
    </xf>
    <xf numFmtId="0" fontId="21" fillId="10" borderId="37" xfId="5" applyFont="1" applyFill="1" applyBorder="1" applyAlignment="1">
      <alignment horizontal="center" vertical="center" wrapText="1"/>
    </xf>
    <xf numFmtId="0" fontId="22" fillId="10" borderId="37" xfId="5" applyFont="1" applyFill="1" applyBorder="1" applyAlignment="1">
      <alignment vertical="center"/>
    </xf>
    <xf numFmtId="0" fontId="21" fillId="10" borderId="37" xfId="5" applyFont="1" applyFill="1" applyBorder="1" applyAlignment="1">
      <alignment vertical="center"/>
    </xf>
    <xf numFmtId="0" fontId="30" fillId="10" borderId="38" xfId="5" applyFont="1" applyFill="1" applyBorder="1" applyAlignment="1">
      <alignment vertical="center"/>
    </xf>
    <xf numFmtId="0" fontId="21" fillId="10" borderId="38" xfId="5" applyFont="1" applyFill="1" applyBorder="1" applyAlignment="1">
      <alignment horizontal="center" vertical="center"/>
    </xf>
    <xf numFmtId="0" fontId="21" fillId="10" borderId="38" xfId="5" applyFont="1" applyFill="1" applyBorder="1" applyAlignment="1">
      <alignment vertical="center" wrapText="1"/>
    </xf>
    <xf numFmtId="164" fontId="21" fillId="6" borderId="38" xfId="1" applyNumberFormat="1" applyFont="1" applyFill="1" applyBorder="1" applyAlignment="1" applyProtection="1">
      <alignment horizontal="right" vertical="center"/>
      <protection hidden="1"/>
    </xf>
    <xf numFmtId="0" fontId="30" fillId="0" borderId="0" xfId="6" applyFont="1" applyAlignment="1">
      <alignment vertical="center" wrapText="1"/>
    </xf>
    <xf numFmtId="164" fontId="21" fillId="10" borderId="38" xfId="1" applyNumberFormat="1" applyFont="1" applyFill="1" applyBorder="1" applyAlignment="1" applyProtection="1">
      <alignment vertical="center"/>
      <protection locked="0"/>
    </xf>
    <xf numFmtId="0" fontId="12" fillId="11" borderId="9" xfId="0" applyFont="1" applyFill="1" applyBorder="1" applyAlignment="1">
      <alignment horizontal="center" vertical="center" wrapText="1"/>
    </xf>
    <xf numFmtId="0" fontId="45" fillId="0" borderId="10" xfId="0" applyFont="1" applyBorder="1"/>
    <xf numFmtId="0" fontId="45" fillId="10" borderId="10" xfId="0" applyFont="1" applyFill="1" applyBorder="1"/>
    <xf numFmtId="0" fontId="18" fillId="0" borderId="1" xfId="8" applyBorder="1" applyAlignment="1">
      <alignment horizontal="left" vertical="top" wrapText="1"/>
    </xf>
    <xf numFmtId="0" fontId="18" fillId="0" borderId="0" xfId="8" applyAlignment="1">
      <alignment horizontal="left" vertical="top" wrapText="1"/>
    </xf>
    <xf numFmtId="0" fontId="0" fillId="0" borderId="1" xfId="0" applyBorder="1" applyAlignment="1">
      <alignment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29" fillId="12" borderId="14" xfId="0" applyFont="1" applyFill="1" applyBorder="1" applyAlignment="1">
      <alignment horizontal="center" vertical="center"/>
    </xf>
    <xf numFmtId="0" fontId="0" fillId="11" borderId="0" xfId="0" applyFill="1" applyAlignment="1">
      <alignment vertical="top" wrapText="1"/>
    </xf>
    <xf numFmtId="0" fontId="29" fillId="12" borderId="52" xfId="0" applyFont="1" applyFill="1" applyBorder="1" applyAlignment="1">
      <alignment horizontal="center" vertical="center"/>
    </xf>
    <xf numFmtId="0" fontId="30" fillId="19" borderId="34" xfId="0" applyFont="1" applyFill="1" applyBorder="1" applyAlignment="1">
      <alignment vertical="center" wrapText="1"/>
    </xf>
    <xf numFmtId="0" fontId="30" fillId="38" borderId="34" xfId="0" applyFont="1" applyFill="1" applyBorder="1" applyAlignment="1">
      <alignment vertical="center" wrapText="1"/>
    </xf>
    <xf numFmtId="0" fontId="30" fillId="39" borderId="34" xfId="0" applyFont="1" applyFill="1" applyBorder="1" applyAlignment="1">
      <alignment vertical="center" wrapText="1"/>
    </xf>
    <xf numFmtId="0" fontId="29" fillId="12" borderId="53" xfId="0" applyFont="1" applyFill="1" applyBorder="1" applyAlignment="1">
      <alignment horizontal="center" vertical="center"/>
    </xf>
    <xf numFmtId="0" fontId="30" fillId="0" borderId="20" xfId="0" applyFont="1" applyBorder="1" applyAlignment="1">
      <alignment horizontal="left" vertical="center" wrapText="1"/>
    </xf>
    <xf numFmtId="0" fontId="30" fillId="39" borderId="52" xfId="0" applyFont="1" applyFill="1" applyBorder="1" applyAlignment="1">
      <alignment vertical="center" wrapText="1"/>
    </xf>
    <xf numFmtId="0" fontId="18" fillId="0" borderId="19" xfId="8" applyBorder="1" applyAlignment="1">
      <alignment horizontal="left"/>
    </xf>
    <xf numFmtId="0" fontId="30" fillId="0" borderId="19" xfId="0" applyFont="1" applyBorder="1" applyAlignment="1">
      <alignment vertical="center" wrapText="1"/>
    </xf>
    <xf numFmtId="0" fontId="30" fillId="0" borderId="53" xfId="0" applyFont="1" applyBorder="1" applyAlignment="1">
      <alignment horizontal="left" vertical="center" wrapText="1"/>
    </xf>
    <xf numFmtId="0" fontId="18" fillId="0" borderId="20" xfId="8" applyBorder="1" applyAlignment="1">
      <alignment horizontal="left" vertical="center"/>
    </xf>
    <xf numFmtId="0" fontId="18" fillId="0" borderId="53" xfId="8" applyBorder="1" applyAlignment="1">
      <alignment horizontal="left" vertical="center"/>
    </xf>
    <xf numFmtId="0" fontId="18" fillId="0" borderId="8" xfId="8" applyBorder="1"/>
    <xf numFmtId="0" fontId="18" fillId="0" borderId="21" xfId="8" applyBorder="1"/>
    <xf numFmtId="0" fontId="0" fillId="0" borderId="21" xfId="0" applyBorder="1"/>
    <xf numFmtId="0" fontId="0" fillId="0" borderId="54" xfId="0" applyBorder="1"/>
    <xf numFmtId="0" fontId="0" fillId="0" borderId="34" xfId="0" applyBorder="1" applyAlignment="1">
      <alignment horizontal="left" vertical="center" wrapText="1"/>
    </xf>
    <xf numFmtId="0" fontId="0" fillId="0" borderId="20" xfId="0" applyBorder="1" applyAlignment="1">
      <alignment horizontal="center" vertical="center"/>
    </xf>
    <xf numFmtId="0" fontId="0" fillId="0" borderId="52" xfId="0" applyBorder="1" applyAlignment="1">
      <alignment horizontal="left" vertical="center" wrapText="1"/>
    </xf>
    <xf numFmtId="0" fontId="0" fillId="0" borderId="53" xfId="0" applyBorder="1" applyAlignment="1">
      <alignment horizontal="center" vertical="center"/>
    </xf>
    <xf numFmtId="49" fontId="7" fillId="19" borderId="1" xfId="6" applyNumberFormat="1" applyFont="1" applyFill="1" applyBorder="1" applyAlignment="1">
      <alignment horizontal="left" vertical="center" wrapText="1"/>
    </xf>
    <xf numFmtId="49" fontId="7" fillId="20" borderId="1" xfId="6" applyNumberFormat="1" applyFont="1" applyFill="1" applyBorder="1" applyAlignment="1">
      <alignment horizontal="left" vertical="center" wrapText="1"/>
    </xf>
    <xf numFmtId="49" fontId="7" fillId="0" borderId="1" xfId="6" applyNumberFormat="1" applyFont="1" applyBorder="1" applyAlignment="1">
      <alignment horizontal="left" vertical="center" wrapText="1"/>
    </xf>
    <xf numFmtId="49" fontId="7" fillId="0" borderId="1" xfId="6" applyNumberFormat="1" applyFont="1" applyBorder="1" applyAlignment="1">
      <alignment horizontal="center" vertical="center" wrapText="1"/>
    </xf>
    <xf numFmtId="43" fontId="7" fillId="0" borderId="20" xfId="2" applyFont="1" applyBorder="1" applyAlignment="1">
      <alignment horizontal="right" vertical="center" wrapText="1"/>
    </xf>
    <xf numFmtId="49" fontId="7" fillId="16" borderId="1" xfId="6" applyNumberFormat="1" applyFont="1" applyFill="1" applyBorder="1" applyAlignment="1">
      <alignment horizontal="left" vertical="center" wrapText="1"/>
    </xf>
    <xf numFmtId="0" fontId="9" fillId="32" borderId="34" xfId="6" applyFont="1" applyFill="1" applyBorder="1" applyAlignment="1">
      <alignment horizontal="left"/>
    </xf>
    <xf numFmtId="0" fontId="9" fillId="0" borderId="34" xfId="6" applyFont="1" applyBorder="1" applyAlignment="1">
      <alignment horizontal="left" vertical="center" wrapText="1"/>
    </xf>
    <xf numFmtId="0" fontId="9" fillId="34" borderId="34" xfId="6" applyFont="1" applyFill="1" applyBorder="1" applyAlignment="1">
      <alignment wrapText="1"/>
    </xf>
    <xf numFmtId="0" fontId="9" fillId="35" borderId="34" xfId="6" applyFont="1" applyFill="1" applyBorder="1" applyAlignment="1">
      <alignment horizontal="left"/>
    </xf>
    <xf numFmtId="0" fontId="9" fillId="0" borderId="20" xfId="6" applyFont="1" applyBorder="1" applyAlignment="1">
      <alignment horizontal="left" vertical="center" wrapText="1"/>
    </xf>
    <xf numFmtId="0" fontId="9" fillId="13" borderId="20" xfId="6" applyFont="1" applyFill="1" applyBorder="1" applyAlignment="1">
      <alignment vertical="center" wrapText="1"/>
    </xf>
    <xf numFmtId="0" fontId="9" fillId="14" borderId="20" xfId="6" applyFont="1" applyFill="1" applyBorder="1" applyAlignment="1">
      <alignment vertical="center" wrapText="1"/>
    </xf>
    <xf numFmtId="0" fontId="9" fillId="7" borderId="20" xfId="6" applyFont="1" applyFill="1" applyBorder="1" applyAlignment="1">
      <alignment horizontal="left" vertical="center" wrapText="1"/>
    </xf>
    <xf numFmtId="0" fontId="9" fillId="15" borderId="20" xfId="6" applyFont="1" applyFill="1" applyBorder="1" applyAlignment="1">
      <alignment vertical="center" wrapText="1"/>
    </xf>
    <xf numFmtId="0" fontId="9" fillId="16" borderId="20" xfId="6" applyFont="1" applyFill="1" applyBorder="1" applyAlignment="1">
      <alignment horizontal="left" vertical="center" wrapText="1"/>
    </xf>
    <xf numFmtId="0" fontId="9" fillId="17" borderId="20" xfId="6" applyFont="1" applyFill="1" applyBorder="1" applyAlignment="1">
      <alignment horizontal="left" vertical="center" wrapText="1"/>
    </xf>
    <xf numFmtId="0" fontId="9" fillId="18" borderId="20" xfId="6" applyFont="1" applyFill="1" applyBorder="1" applyAlignment="1">
      <alignment horizontal="left" vertical="center" wrapText="1"/>
    </xf>
    <xf numFmtId="0" fontId="9" fillId="0" borderId="20" xfId="6" applyFont="1" applyBorder="1" applyAlignment="1">
      <alignment vertical="center" wrapText="1"/>
    </xf>
    <xf numFmtId="0" fontId="9" fillId="19" borderId="20" xfId="6" applyFont="1" applyFill="1" applyBorder="1" applyAlignment="1">
      <alignment vertical="center" wrapText="1"/>
    </xf>
    <xf numFmtId="0" fontId="9" fillId="19" borderId="20" xfId="6" applyFont="1" applyFill="1" applyBorder="1" applyAlignment="1">
      <alignment horizontal="left" vertical="center" wrapText="1"/>
    </xf>
    <xf numFmtId="0" fontId="9" fillId="0" borderId="20" xfId="6" applyFont="1" applyBorder="1"/>
    <xf numFmtId="0" fontId="9" fillId="20" borderId="20" xfId="6" applyFont="1" applyFill="1" applyBorder="1" applyAlignment="1">
      <alignment vertical="center" wrapText="1"/>
    </xf>
    <xf numFmtId="0" fontId="9" fillId="21" borderId="20" xfId="6" applyFont="1" applyFill="1" applyBorder="1" applyAlignment="1">
      <alignment horizontal="left" vertical="center" wrapText="1"/>
    </xf>
    <xf numFmtId="0" fontId="9" fillId="22" borderId="20" xfId="6" applyFont="1" applyFill="1" applyBorder="1" applyAlignment="1">
      <alignment horizontal="left" vertical="center" wrapText="1"/>
    </xf>
    <xf numFmtId="0" fontId="9" fillId="23" borderId="20" xfId="6" applyFont="1" applyFill="1" applyBorder="1" applyAlignment="1">
      <alignment horizontal="left" vertical="center" wrapText="1"/>
    </xf>
    <xf numFmtId="0" fontId="9" fillId="24" borderId="20" xfId="6" applyFont="1" applyFill="1" applyBorder="1" applyAlignment="1">
      <alignment horizontal="left" vertical="center" wrapText="1"/>
    </xf>
    <xf numFmtId="0" fontId="9" fillId="25" borderId="20" xfId="6" applyFont="1" applyFill="1" applyBorder="1" applyAlignment="1">
      <alignment horizontal="left" vertical="center" wrapText="1"/>
    </xf>
    <xf numFmtId="0" fontId="39" fillId="25" borderId="20" xfId="6" applyFont="1" applyFill="1" applyBorder="1" applyAlignment="1">
      <alignment horizontal="left" vertical="center" wrapText="1"/>
    </xf>
    <xf numFmtId="0" fontId="9" fillId="26" borderId="20" xfId="6" applyFont="1" applyFill="1" applyBorder="1" applyAlignment="1">
      <alignment horizontal="left" vertical="center" wrapText="1"/>
    </xf>
    <xf numFmtId="0" fontId="9" fillId="27" borderId="20" xfId="6" applyFont="1" applyFill="1" applyBorder="1" applyAlignment="1">
      <alignment vertical="center" wrapText="1"/>
    </xf>
    <xf numFmtId="0" fontId="9" fillId="27" borderId="20" xfId="6" applyFont="1" applyFill="1" applyBorder="1" applyAlignment="1">
      <alignment horizontal="left" vertical="center" wrapText="1"/>
    </xf>
    <xf numFmtId="0" fontId="39" fillId="26" borderId="20" xfId="6" applyFont="1" applyFill="1" applyBorder="1" applyAlignment="1">
      <alignment horizontal="left" vertical="center" wrapText="1"/>
    </xf>
    <xf numFmtId="0" fontId="9" fillId="28" borderId="20" xfId="6" applyFont="1" applyFill="1" applyBorder="1" applyAlignment="1">
      <alignment vertical="center" wrapText="1"/>
    </xf>
    <xf numFmtId="0" fontId="9" fillId="29" borderId="20" xfId="6" applyFont="1" applyFill="1" applyBorder="1" applyAlignment="1">
      <alignment vertical="center" wrapText="1"/>
    </xf>
    <xf numFmtId="0" fontId="9" fillId="30" borderId="20" xfId="6" applyFont="1" applyFill="1" applyBorder="1" applyAlignment="1">
      <alignment horizontal="left" vertical="center" wrapText="1"/>
    </xf>
    <xf numFmtId="0" fontId="9" fillId="31" borderId="20" xfId="6" applyFont="1" applyFill="1" applyBorder="1" applyAlignment="1">
      <alignment vertical="center" wrapText="1"/>
    </xf>
    <xf numFmtId="0" fontId="9" fillId="32" borderId="20" xfId="6" applyFont="1" applyFill="1" applyBorder="1" applyAlignment="1">
      <alignment vertical="center" wrapText="1"/>
    </xf>
    <xf numFmtId="0" fontId="9" fillId="33" borderId="20" xfId="6" applyFont="1" applyFill="1" applyBorder="1" applyAlignment="1">
      <alignment vertical="center" wrapText="1"/>
    </xf>
    <xf numFmtId="0" fontId="9" fillId="33" borderId="20" xfId="6" applyFont="1" applyFill="1" applyBorder="1" applyAlignment="1">
      <alignment horizontal="left" vertical="center" wrapText="1"/>
    </xf>
    <xf numFmtId="0" fontId="9" fillId="34" borderId="20" xfId="6" applyFont="1" applyFill="1" applyBorder="1" applyAlignment="1">
      <alignment horizontal="left" vertical="center" wrapText="1"/>
    </xf>
    <xf numFmtId="0" fontId="9" fillId="35" borderId="20" xfId="6" applyFont="1" applyFill="1" applyBorder="1" applyAlignment="1">
      <alignment vertical="center" wrapText="1"/>
    </xf>
    <xf numFmtId="0" fontId="9" fillId="5" borderId="20" xfId="6" applyFont="1" applyFill="1" applyBorder="1" applyAlignment="1">
      <alignment vertical="center" wrapText="1"/>
    </xf>
    <xf numFmtId="49" fontId="8" fillId="3" borderId="54" xfId="6" applyNumberFormat="1" applyFont="1" applyFill="1" applyBorder="1" applyAlignment="1">
      <alignment horizontal="left" vertical="center" wrapText="1"/>
    </xf>
    <xf numFmtId="49" fontId="8" fillId="3" borderId="8" xfId="6" applyNumberFormat="1" applyFont="1" applyFill="1" applyBorder="1" applyAlignment="1">
      <alignment horizontal="left" vertical="center" wrapText="1"/>
    </xf>
    <xf numFmtId="49" fontId="8" fillId="3" borderId="8" xfId="6" applyNumberFormat="1" applyFont="1" applyFill="1" applyBorder="1" applyAlignment="1">
      <alignment horizontal="center" vertical="center" wrapText="1"/>
    </xf>
    <xf numFmtId="49" fontId="8" fillId="3" borderId="21" xfId="6" applyNumberFormat="1" applyFont="1" applyFill="1" applyBorder="1" applyAlignment="1">
      <alignment horizontal="center" vertical="center" wrapText="1"/>
    </xf>
    <xf numFmtId="0" fontId="9" fillId="0" borderId="21" xfId="6" applyFont="1" applyBorder="1" applyAlignment="1">
      <alignment horizontal="center" vertical="center" wrapText="1"/>
    </xf>
    <xf numFmtId="0" fontId="9" fillId="0" borderId="53" xfId="6" applyFont="1" applyBorder="1" applyAlignment="1">
      <alignment vertical="center" wrapText="1"/>
    </xf>
    <xf numFmtId="0" fontId="21" fillId="0" borderId="0" xfId="0" applyFont="1" applyAlignment="1">
      <alignment vertical="top" wrapText="1"/>
    </xf>
    <xf numFmtId="0" fontId="21" fillId="0" borderId="0" xfId="0" applyFont="1" applyAlignment="1">
      <alignment horizontal="left" vertical="top"/>
    </xf>
    <xf numFmtId="4" fontId="21" fillId="0" borderId="0" xfId="0" applyNumberFormat="1" applyFont="1" applyAlignment="1">
      <alignment horizontal="left" vertical="top"/>
    </xf>
    <xf numFmtId="0" fontId="21" fillId="0" borderId="0" xfId="0" applyFont="1" applyAlignment="1" applyProtection="1">
      <alignment horizontal="left" vertical="top"/>
      <protection locked="0"/>
    </xf>
    <xf numFmtId="0" fontId="21" fillId="0" borderId="0" xfId="0" applyFont="1" applyAlignment="1" applyProtection="1">
      <alignment horizontal="left" vertical="top" wrapText="1"/>
      <protection locked="0"/>
    </xf>
    <xf numFmtId="0" fontId="21" fillId="0" borderId="0" xfId="0" applyFont="1" applyAlignment="1" applyProtection="1">
      <alignment vertical="top"/>
      <protection locked="0"/>
    </xf>
    <xf numFmtId="0" fontId="21" fillId="0" borderId="0" xfId="0" applyFont="1" applyAlignment="1" applyProtection="1">
      <alignment vertical="top" wrapText="1"/>
      <protection locked="0"/>
    </xf>
    <xf numFmtId="0" fontId="1" fillId="0" borderId="0" xfId="0" applyFont="1" applyAlignment="1" applyProtection="1">
      <alignment vertical="top" wrapText="1"/>
      <protection locked="0"/>
    </xf>
    <xf numFmtId="0" fontId="36" fillId="12" borderId="56" xfId="0" applyFont="1" applyFill="1" applyBorder="1" applyAlignment="1">
      <alignment horizontal="center" vertical="center"/>
    </xf>
    <xf numFmtId="0" fontId="34" fillId="0" borderId="57" xfId="8" applyFont="1" applyBorder="1"/>
    <xf numFmtId="0" fontId="36" fillId="12" borderId="55" xfId="0" applyFont="1" applyFill="1" applyBorder="1" applyAlignment="1">
      <alignment horizontal="center" vertical="center"/>
    </xf>
    <xf numFmtId="0" fontId="49" fillId="0" borderId="52" xfId="0" applyFont="1" applyBorder="1" applyAlignment="1">
      <alignment vertical="center" wrapText="1"/>
    </xf>
    <xf numFmtId="0" fontId="50" fillId="0" borderId="19" xfId="8" applyFont="1" applyBorder="1" applyAlignment="1">
      <alignment horizontal="left"/>
    </xf>
    <xf numFmtId="0" fontId="49" fillId="0" borderId="19" xfId="0" applyFont="1" applyBorder="1" applyAlignment="1">
      <alignment vertical="center" wrapText="1"/>
    </xf>
    <xf numFmtId="0" fontId="50" fillId="0" borderId="19" xfId="8" applyFont="1" applyBorder="1"/>
    <xf numFmtId="44" fontId="21" fillId="0" borderId="0" xfId="3" applyFont="1" applyAlignment="1">
      <alignment horizontal="left" vertical="top"/>
    </xf>
    <xf numFmtId="0" fontId="22" fillId="0" borderId="22" xfId="0" applyFont="1" applyBorder="1" applyAlignment="1">
      <alignment vertical="center" wrapText="1"/>
    </xf>
    <xf numFmtId="0" fontId="49" fillId="37" borderId="56" xfId="0" applyFont="1" applyFill="1" applyBorder="1" applyAlignment="1">
      <alignment vertical="center" wrapText="1"/>
    </xf>
    <xf numFmtId="0" fontId="49" fillId="0" borderId="56" xfId="0" applyFont="1" applyBorder="1" applyAlignment="1">
      <alignment vertical="center" wrapText="1"/>
    </xf>
    <xf numFmtId="0" fontId="49" fillId="37" borderId="1" xfId="0" applyFont="1" applyFill="1" applyBorder="1" applyAlignment="1">
      <alignment vertical="center" wrapText="1"/>
    </xf>
    <xf numFmtId="0" fontId="0" fillId="40" borderId="1" xfId="0" applyFill="1" applyBorder="1" applyAlignment="1">
      <alignment horizontal="left" vertical="center" wrapText="1"/>
    </xf>
    <xf numFmtId="0" fontId="0" fillId="40" borderId="1" xfId="0" applyFill="1" applyBorder="1" applyAlignment="1">
      <alignment horizontal="center" vertical="center"/>
    </xf>
    <xf numFmtId="0" fontId="0" fillId="37" borderId="1" xfId="0" applyFill="1" applyBorder="1" applyAlignment="1">
      <alignment horizontal="left" vertical="center" wrapText="1"/>
    </xf>
    <xf numFmtId="0" fontId="0" fillId="37" borderId="1" xfId="0" applyFill="1" applyBorder="1" applyAlignment="1">
      <alignment horizontal="center" vertical="center"/>
    </xf>
    <xf numFmtId="0" fontId="0" fillId="40" borderId="19" xfId="0" applyFill="1" applyBorder="1" applyAlignment="1">
      <alignment horizontal="left" vertical="center" wrapText="1"/>
    </xf>
    <xf numFmtId="0" fontId="0" fillId="40" borderId="19" xfId="0" applyFill="1" applyBorder="1" applyAlignment="1">
      <alignment horizontal="center" vertical="center"/>
    </xf>
    <xf numFmtId="0" fontId="34" fillId="0" borderId="58" xfId="8" applyFont="1" applyBorder="1"/>
    <xf numFmtId="15" fontId="7" fillId="0" borderId="34" xfId="6" applyNumberFormat="1" applyFont="1" applyBorder="1" applyAlignment="1">
      <alignment horizontal="left" vertical="center" wrapText="1"/>
    </xf>
    <xf numFmtId="15" fontId="7" fillId="0" borderId="1" xfId="6" applyNumberFormat="1" applyFont="1" applyBorder="1" applyAlignment="1">
      <alignment horizontal="left" vertical="center" wrapText="1"/>
    </xf>
    <xf numFmtId="49" fontId="7" fillId="13" borderId="34" xfId="6" applyNumberFormat="1" applyFont="1" applyFill="1" applyBorder="1" applyAlignment="1">
      <alignment horizontal="left" vertical="center" wrapText="1"/>
    </xf>
    <xf numFmtId="49" fontId="7" fillId="13" borderId="1" xfId="6" applyNumberFormat="1" applyFont="1" applyFill="1" applyBorder="1" applyAlignment="1">
      <alignment horizontal="left" vertical="center" wrapText="1"/>
    </xf>
    <xf numFmtId="49" fontId="7" fillId="13" borderId="1" xfId="6" applyNumberFormat="1" applyFont="1" applyFill="1" applyBorder="1" applyAlignment="1">
      <alignment horizontal="center" vertical="center" wrapText="1"/>
    </xf>
    <xf numFmtId="43" fontId="7" fillId="13" borderId="20" xfId="2" applyFont="1" applyFill="1" applyBorder="1" applyAlignment="1">
      <alignment horizontal="right" vertical="center" wrapText="1"/>
    </xf>
    <xf numFmtId="15" fontId="7" fillId="14" borderId="34" xfId="6" applyNumberFormat="1" applyFont="1" applyFill="1" applyBorder="1" applyAlignment="1">
      <alignment horizontal="left" vertical="center" wrapText="1"/>
    </xf>
    <xf numFmtId="15" fontId="7" fillId="14" borderId="1" xfId="6" applyNumberFormat="1" applyFont="1" applyFill="1" applyBorder="1" applyAlignment="1">
      <alignment horizontal="left" vertical="center" wrapText="1"/>
    </xf>
    <xf numFmtId="49" fontId="7" fillId="14" borderId="1" xfId="6" applyNumberFormat="1" applyFont="1" applyFill="1" applyBorder="1" applyAlignment="1">
      <alignment horizontal="left" vertical="center" wrapText="1"/>
    </xf>
    <xf numFmtId="49" fontId="7" fillId="14" borderId="1" xfId="6" applyNumberFormat="1" applyFont="1" applyFill="1" applyBorder="1" applyAlignment="1">
      <alignment horizontal="center" vertical="center" wrapText="1"/>
    </xf>
    <xf numFmtId="43" fontId="7" fillId="14" borderId="20" xfId="2" applyFont="1" applyFill="1" applyBorder="1" applyAlignment="1">
      <alignment horizontal="right" vertical="center" wrapText="1"/>
    </xf>
    <xf numFmtId="15" fontId="7" fillId="7" borderId="34" xfId="6" applyNumberFormat="1" applyFont="1" applyFill="1" applyBorder="1" applyAlignment="1">
      <alignment horizontal="left" vertical="center" wrapText="1"/>
    </xf>
    <xf numFmtId="15" fontId="7" fillId="7" borderId="1" xfId="6" applyNumberFormat="1" applyFont="1" applyFill="1" applyBorder="1" applyAlignment="1">
      <alignment horizontal="left" vertical="center" wrapText="1"/>
    </xf>
    <xf numFmtId="49" fontId="7" fillId="7" borderId="1" xfId="6" applyNumberFormat="1" applyFont="1" applyFill="1" applyBorder="1" applyAlignment="1">
      <alignment horizontal="left" vertical="center" wrapText="1"/>
    </xf>
    <xf numFmtId="49" fontId="7" fillId="7" borderId="1" xfId="6" applyNumberFormat="1" applyFont="1" applyFill="1" applyBorder="1" applyAlignment="1">
      <alignment horizontal="center" vertical="center" wrapText="1"/>
    </xf>
    <xf numFmtId="43" fontId="7" fillId="7" borderId="20" xfId="2" applyFont="1" applyFill="1" applyBorder="1" applyAlignment="1">
      <alignment horizontal="right" vertical="center" wrapText="1"/>
    </xf>
    <xf numFmtId="15" fontId="7" fillId="15" borderId="34" xfId="6" applyNumberFormat="1" applyFont="1" applyFill="1" applyBorder="1" applyAlignment="1">
      <alignment horizontal="left" vertical="center" wrapText="1"/>
    </xf>
    <xf numFmtId="15" fontId="7" fillId="15" borderId="1" xfId="6" applyNumberFormat="1" applyFont="1" applyFill="1" applyBorder="1" applyAlignment="1">
      <alignment horizontal="left" vertical="center" wrapText="1"/>
    </xf>
    <xf numFmtId="49" fontId="7" fillId="15" borderId="1" xfId="6" applyNumberFormat="1" applyFont="1" applyFill="1" applyBorder="1" applyAlignment="1">
      <alignment horizontal="left" vertical="center" wrapText="1"/>
    </xf>
    <xf numFmtId="49" fontId="7" fillId="15" borderId="1" xfId="6" applyNumberFormat="1" applyFont="1" applyFill="1" applyBorder="1" applyAlignment="1">
      <alignment horizontal="center" vertical="center" wrapText="1"/>
    </xf>
    <xf numFmtId="43" fontId="7" fillId="15" borderId="20" xfId="2" applyFont="1" applyFill="1" applyBorder="1" applyAlignment="1">
      <alignment horizontal="right" vertical="center" wrapText="1"/>
    </xf>
    <xf numFmtId="15" fontId="7" fillId="16" borderId="34" xfId="6" applyNumberFormat="1" applyFont="1" applyFill="1" applyBorder="1" applyAlignment="1">
      <alignment horizontal="left" vertical="center" wrapText="1"/>
    </xf>
    <xf numFmtId="15" fontId="7" fillId="16" borderId="1" xfId="6" applyNumberFormat="1" applyFont="1" applyFill="1" applyBorder="1" applyAlignment="1">
      <alignment horizontal="left" vertical="center" wrapText="1"/>
    </xf>
    <xf numFmtId="49" fontId="7" fillId="16" borderId="1" xfId="6" applyNumberFormat="1" applyFont="1" applyFill="1" applyBorder="1" applyAlignment="1">
      <alignment horizontal="center" vertical="center" wrapText="1"/>
    </xf>
    <xf numFmtId="43" fontId="7" fillId="16" borderId="20" xfId="2" applyFont="1" applyFill="1" applyBorder="1" applyAlignment="1">
      <alignment horizontal="right" vertical="center" wrapText="1"/>
    </xf>
    <xf numFmtId="49" fontId="7" fillId="16" borderId="20" xfId="6" applyNumberFormat="1" applyFont="1" applyFill="1" applyBorder="1" applyAlignment="1">
      <alignment horizontal="left" vertical="center" wrapText="1"/>
    </xf>
    <xf numFmtId="15" fontId="7" fillId="17" borderId="34" xfId="6" applyNumberFormat="1" applyFont="1" applyFill="1" applyBorder="1" applyAlignment="1">
      <alignment horizontal="left" vertical="center" wrapText="1"/>
    </xf>
    <xf numFmtId="15" fontId="7" fillId="17" borderId="1" xfId="6" applyNumberFormat="1" applyFont="1" applyFill="1" applyBorder="1" applyAlignment="1">
      <alignment horizontal="left" vertical="center" wrapText="1"/>
    </xf>
    <xf numFmtId="49" fontId="7" fillId="17" borderId="1" xfId="6" applyNumberFormat="1" applyFont="1" applyFill="1" applyBorder="1" applyAlignment="1">
      <alignment horizontal="left" vertical="center" wrapText="1"/>
    </xf>
    <xf numFmtId="49" fontId="7" fillId="17" borderId="1" xfId="6" applyNumberFormat="1" applyFont="1" applyFill="1" applyBorder="1" applyAlignment="1">
      <alignment horizontal="center" vertical="center" wrapText="1"/>
    </xf>
    <xf numFmtId="43" fontId="7" fillId="17" borderId="20" xfId="2" applyFont="1" applyFill="1" applyBorder="1" applyAlignment="1">
      <alignment horizontal="right" vertical="center" wrapText="1"/>
    </xf>
    <xf numFmtId="15" fontId="7" fillId="18" borderId="34" xfId="6" applyNumberFormat="1" applyFont="1" applyFill="1" applyBorder="1" applyAlignment="1">
      <alignment horizontal="left" vertical="center" wrapText="1"/>
    </xf>
    <xf numFmtId="15" fontId="7" fillId="18" borderId="1" xfId="6" applyNumberFormat="1" applyFont="1" applyFill="1" applyBorder="1" applyAlignment="1">
      <alignment horizontal="left" vertical="center" wrapText="1"/>
    </xf>
    <xf numFmtId="49" fontId="7" fillId="18" borderId="1" xfId="6" applyNumberFormat="1" applyFont="1" applyFill="1" applyBorder="1" applyAlignment="1">
      <alignment horizontal="left" vertical="center" wrapText="1"/>
    </xf>
    <xf numFmtId="49" fontId="7" fillId="18" borderId="1" xfId="6" applyNumberFormat="1" applyFont="1" applyFill="1" applyBorder="1" applyAlignment="1">
      <alignment horizontal="center" vertical="center" wrapText="1"/>
    </xf>
    <xf numFmtId="43" fontId="7" fillId="18" borderId="20" xfId="2" applyFont="1" applyFill="1" applyBorder="1" applyAlignment="1">
      <alignment horizontal="right" vertical="center" wrapText="1"/>
    </xf>
    <xf numFmtId="15" fontId="7" fillId="19" borderId="34" xfId="6" applyNumberFormat="1" applyFont="1" applyFill="1" applyBorder="1" applyAlignment="1">
      <alignment horizontal="left" vertical="center" wrapText="1"/>
    </xf>
    <xf numFmtId="15" fontId="7" fillId="19" borderId="1" xfId="6" applyNumberFormat="1" applyFont="1" applyFill="1" applyBorder="1" applyAlignment="1">
      <alignment horizontal="left" vertical="center" wrapText="1"/>
    </xf>
    <xf numFmtId="49" fontId="7" fillId="19" borderId="1" xfId="6" applyNumberFormat="1" applyFont="1" applyFill="1" applyBorder="1" applyAlignment="1">
      <alignment horizontal="center" vertical="center" wrapText="1"/>
    </xf>
    <xf numFmtId="43" fontId="7" fillId="19" borderId="20" xfId="2" applyFont="1" applyFill="1" applyBorder="1" applyAlignment="1">
      <alignment horizontal="right" vertical="center" wrapText="1"/>
    </xf>
    <xf numFmtId="15" fontId="7" fillId="20" borderId="34" xfId="6" applyNumberFormat="1" applyFont="1" applyFill="1" applyBorder="1" applyAlignment="1">
      <alignment horizontal="left" vertical="center" wrapText="1"/>
    </xf>
    <xf numFmtId="15" fontId="7" fillId="20" borderId="1" xfId="6" applyNumberFormat="1" applyFont="1" applyFill="1" applyBorder="1" applyAlignment="1">
      <alignment horizontal="left" vertical="center" wrapText="1"/>
    </xf>
    <xf numFmtId="49" fontId="7" fillId="20" borderId="1" xfId="6" applyNumberFormat="1" applyFont="1" applyFill="1" applyBorder="1" applyAlignment="1">
      <alignment horizontal="center" vertical="center" wrapText="1"/>
    </xf>
    <xf numFmtId="43" fontId="7" fillId="20" borderId="20" xfId="2" applyFont="1" applyFill="1" applyBorder="1" applyAlignment="1">
      <alignment horizontal="right" vertical="center" wrapText="1"/>
    </xf>
    <xf numFmtId="49" fontId="7" fillId="21" borderId="34" xfId="6" applyNumberFormat="1" applyFont="1" applyFill="1" applyBorder="1" applyAlignment="1">
      <alignment horizontal="left" vertical="center" wrapText="1"/>
    </xf>
    <xf numFmtId="49" fontId="7" fillId="21" borderId="1" xfId="6" applyNumberFormat="1" applyFont="1" applyFill="1" applyBorder="1" applyAlignment="1">
      <alignment horizontal="left" vertical="center" wrapText="1"/>
    </xf>
    <xf numFmtId="49" fontId="7" fillId="21" borderId="1" xfId="6" applyNumberFormat="1" applyFont="1" applyFill="1" applyBorder="1" applyAlignment="1">
      <alignment horizontal="center" vertical="center" wrapText="1"/>
    </xf>
    <xf numFmtId="43" fontId="7" fillId="21" borderId="20" xfId="2" applyFont="1" applyFill="1" applyBorder="1" applyAlignment="1">
      <alignment horizontal="right" vertical="center" wrapText="1"/>
    </xf>
    <xf numFmtId="15" fontId="7" fillId="22" borderId="34" xfId="6" applyNumberFormat="1" applyFont="1" applyFill="1" applyBorder="1" applyAlignment="1">
      <alignment horizontal="left" vertical="center" wrapText="1"/>
    </xf>
    <xf numFmtId="49" fontId="7" fillId="22" borderId="1" xfId="6" applyNumberFormat="1" applyFont="1" applyFill="1" applyBorder="1" applyAlignment="1">
      <alignment horizontal="left" vertical="center" wrapText="1"/>
    </xf>
    <xf numFmtId="49" fontId="7" fillId="22" borderId="1" xfId="6" applyNumberFormat="1" applyFont="1" applyFill="1" applyBorder="1" applyAlignment="1">
      <alignment horizontal="center" vertical="center" wrapText="1"/>
    </xf>
    <xf numFmtId="43" fontId="7" fillId="22" borderId="20" xfId="2" applyFont="1" applyFill="1" applyBorder="1" applyAlignment="1">
      <alignment horizontal="right" vertical="center" wrapText="1"/>
    </xf>
    <xf numFmtId="15" fontId="7" fillId="22" borderId="1" xfId="6" applyNumberFormat="1" applyFont="1" applyFill="1" applyBorder="1" applyAlignment="1">
      <alignment horizontal="center" vertical="center" wrapText="1"/>
    </xf>
    <xf numFmtId="49" fontId="7" fillId="23" borderId="1" xfId="6" applyNumberFormat="1" applyFont="1" applyFill="1" applyBorder="1" applyAlignment="1">
      <alignment horizontal="left" vertical="center" wrapText="1"/>
    </xf>
    <xf numFmtId="49" fontId="7" fillId="23" borderId="1" xfId="6" applyNumberFormat="1" applyFont="1" applyFill="1" applyBorder="1" applyAlignment="1">
      <alignment horizontal="center" vertical="center" wrapText="1"/>
    </xf>
    <xf numFmtId="43" fontId="7" fillId="23" borderId="20" xfId="2" applyFont="1" applyFill="1" applyBorder="1" applyAlignment="1">
      <alignment horizontal="right" vertical="center" wrapText="1"/>
    </xf>
    <xf numFmtId="15" fontId="7" fillId="24" borderId="34" xfId="6" applyNumberFormat="1" applyFont="1" applyFill="1" applyBorder="1" applyAlignment="1">
      <alignment horizontal="left" vertical="center" wrapText="1"/>
    </xf>
    <xf numFmtId="15" fontId="7" fillId="24" borderId="1" xfId="6" applyNumberFormat="1" applyFont="1" applyFill="1" applyBorder="1" applyAlignment="1">
      <alignment horizontal="left" vertical="center" wrapText="1"/>
    </xf>
    <xf numFmtId="49" fontId="7" fillId="24" borderId="1" xfId="6" applyNumberFormat="1" applyFont="1" applyFill="1" applyBorder="1" applyAlignment="1">
      <alignment horizontal="left" vertical="center" wrapText="1"/>
    </xf>
    <xf numFmtId="49" fontId="7" fillId="24" borderId="1" xfId="6" applyNumberFormat="1" applyFont="1" applyFill="1" applyBorder="1" applyAlignment="1">
      <alignment horizontal="center" vertical="center" wrapText="1"/>
    </xf>
    <xf numFmtId="43" fontId="7" fillId="24" borderId="20" xfId="2" applyFont="1" applyFill="1" applyBorder="1" applyAlignment="1">
      <alignment horizontal="right" vertical="center" wrapText="1"/>
    </xf>
    <xf numFmtId="15" fontId="7" fillId="25" borderId="34" xfId="6" applyNumberFormat="1" applyFont="1" applyFill="1" applyBorder="1" applyAlignment="1">
      <alignment horizontal="left" vertical="center" wrapText="1"/>
    </xf>
    <xf numFmtId="15" fontId="7" fillId="25" borderId="1" xfId="6" applyNumberFormat="1" applyFont="1" applyFill="1" applyBorder="1" applyAlignment="1">
      <alignment horizontal="left" vertical="center" wrapText="1"/>
    </xf>
    <xf numFmtId="49" fontId="7" fillId="25" borderId="1" xfId="6" applyNumberFormat="1" applyFont="1" applyFill="1" applyBorder="1" applyAlignment="1">
      <alignment horizontal="left" vertical="center" wrapText="1"/>
    </xf>
    <xf numFmtId="49" fontId="7" fillId="25" borderId="1" xfId="6" applyNumberFormat="1" applyFont="1" applyFill="1" applyBorder="1" applyAlignment="1">
      <alignment horizontal="center" vertical="center" wrapText="1"/>
    </xf>
    <xf numFmtId="43" fontId="7" fillId="25" borderId="20" xfId="2" applyFont="1" applyFill="1" applyBorder="1" applyAlignment="1">
      <alignment horizontal="right" vertical="center" wrapText="1"/>
    </xf>
    <xf numFmtId="15" fontId="7" fillId="26" borderId="34" xfId="6" applyNumberFormat="1" applyFont="1" applyFill="1" applyBorder="1" applyAlignment="1">
      <alignment horizontal="left" vertical="center" wrapText="1"/>
    </xf>
    <xf numFmtId="15" fontId="7" fillId="26" borderId="1" xfId="6" applyNumberFormat="1" applyFont="1" applyFill="1" applyBorder="1" applyAlignment="1">
      <alignment horizontal="left" vertical="center" wrapText="1"/>
    </xf>
    <xf numFmtId="49" fontId="7" fillId="26" borderId="1" xfId="6" applyNumberFormat="1" applyFont="1" applyFill="1" applyBorder="1" applyAlignment="1">
      <alignment horizontal="left" vertical="center" wrapText="1"/>
    </xf>
    <xf numFmtId="49" fontId="7" fillId="26" borderId="1" xfId="6" applyNumberFormat="1" applyFont="1" applyFill="1" applyBorder="1" applyAlignment="1">
      <alignment horizontal="center" vertical="center" wrapText="1"/>
    </xf>
    <xf numFmtId="43" fontId="7" fillId="26" borderId="20" xfId="2" applyFont="1" applyFill="1" applyBorder="1" applyAlignment="1">
      <alignment horizontal="right" vertical="center" wrapText="1"/>
    </xf>
    <xf numFmtId="15" fontId="7" fillId="27" borderId="34" xfId="6" applyNumberFormat="1" applyFont="1" applyFill="1" applyBorder="1" applyAlignment="1">
      <alignment horizontal="left" vertical="center" wrapText="1"/>
    </xf>
    <xf numFmtId="49" fontId="7" fillId="27" borderId="1" xfId="6" applyNumberFormat="1" applyFont="1" applyFill="1" applyBorder="1" applyAlignment="1">
      <alignment horizontal="left" vertical="center" wrapText="1"/>
    </xf>
    <xf numFmtId="49" fontId="7" fillId="27" borderId="1" xfId="6" applyNumberFormat="1" applyFont="1" applyFill="1" applyBorder="1" applyAlignment="1">
      <alignment horizontal="center" vertical="center" wrapText="1"/>
    </xf>
    <xf numFmtId="43" fontId="7" fillId="27" borderId="20" xfId="2" applyFont="1" applyFill="1" applyBorder="1" applyAlignment="1">
      <alignment horizontal="right" vertical="center" wrapText="1"/>
    </xf>
    <xf numFmtId="15" fontId="7" fillId="28" borderId="34" xfId="6" applyNumberFormat="1" applyFont="1" applyFill="1" applyBorder="1" applyAlignment="1">
      <alignment horizontal="left" vertical="center" wrapText="1"/>
    </xf>
    <xf numFmtId="15" fontId="7" fillId="28" borderId="1" xfId="6" applyNumberFormat="1" applyFont="1" applyFill="1" applyBorder="1" applyAlignment="1">
      <alignment horizontal="left" vertical="center" wrapText="1"/>
    </xf>
    <xf numFmtId="49" fontId="7" fillId="28" borderId="1" xfId="6" applyNumberFormat="1" applyFont="1" applyFill="1" applyBorder="1" applyAlignment="1">
      <alignment horizontal="left" vertical="center" wrapText="1"/>
    </xf>
    <xf numFmtId="49" fontId="7" fillId="28" borderId="1" xfId="6" applyNumberFormat="1" applyFont="1" applyFill="1" applyBorder="1" applyAlignment="1">
      <alignment horizontal="center" vertical="center" wrapText="1"/>
    </xf>
    <xf numFmtId="43" fontId="7" fillId="28" borderId="20" xfId="2" applyFont="1" applyFill="1" applyBorder="1" applyAlignment="1">
      <alignment horizontal="right" vertical="center" wrapText="1"/>
    </xf>
    <xf numFmtId="15" fontId="7" fillId="29" borderId="34" xfId="6" applyNumberFormat="1" applyFont="1" applyFill="1" applyBorder="1" applyAlignment="1">
      <alignment horizontal="left" vertical="center" wrapText="1"/>
    </xf>
    <xf numFmtId="15" fontId="7" fillId="29" borderId="1" xfId="6" applyNumberFormat="1" applyFont="1" applyFill="1" applyBorder="1" applyAlignment="1">
      <alignment horizontal="left" vertical="center" wrapText="1"/>
    </xf>
    <xf numFmtId="49" fontId="7" fillId="29" borderId="1" xfId="6" applyNumberFormat="1" applyFont="1" applyFill="1" applyBorder="1" applyAlignment="1">
      <alignment horizontal="left" vertical="center" wrapText="1"/>
    </xf>
    <xf numFmtId="49" fontId="7" fillId="29" borderId="1" xfId="6" applyNumberFormat="1" applyFont="1" applyFill="1" applyBorder="1" applyAlignment="1">
      <alignment horizontal="center" vertical="center" wrapText="1"/>
    </xf>
    <xf numFmtId="43" fontId="7" fillId="29" borderId="20" xfId="2" applyFont="1" applyFill="1" applyBorder="1" applyAlignment="1">
      <alignment horizontal="right" vertical="center" wrapText="1"/>
    </xf>
    <xf numFmtId="15" fontId="7" fillId="30" borderId="34" xfId="6" applyNumberFormat="1" applyFont="1" applyFill="1" applyBorder="1" applyAlignment="1">
      <alignment horizontal="left" vertical="center" wrapText="1"/>
    </xf>
    <xf numFmtId="15" fontId="7" fillId="30" borderId="1" xfId="6" applyNumberFormat="1" applyFont="1" applyFill="1" applyBorder="1" applyAlignment="1">
      <alignment horizontal="left" vertical="center" wrapText="1"/>
    </xf>
    <xf numFmtId="49" fontId="7" fillId="30" borderId="1" xfId="6" applyNumberFormat="1" applyFont="1" applyFill="1" applyBorder="1" applyAlignment="1">
      <alignment horizontal="left" vertical="center" wrapText="1"/>
    </xf>
    <xf numFmtId="49" fontId="7" fillId="30" borderId="1" xfId="6" applyNumberFormat="1" applyFont="1" applyFill="1" applyBorder="1" applyAlignment="1">
      <alignment horizontal="center" vertical="center" wrapText="1"/>
    </xf>
    <xf numFmtId="43" fontId="7" fillId="30" borderId="20" xfId="2" applyFont="1" applyFill="1" applyBorder="1" applyAlignment="1">
      <alignment horizontal="right" vertical="center" wrapText="1"/>
    </xf>
    <xf numFmtId="15" fontId="7" fillId="31" borderId="34" xfId="6" applyNumberFormat="1" applyFont="1" applyFill="1" applyBorder="1" applyAlignment="1">
      <alignment horizontal="left" vertical="center" wrapText="1"/>
    </xf>
    <xf numFmtId="15" fontId="7" fillId="31" borderId="1" xfId="6" applyNumberFormat="1" applyFont="1" applyFill="1" applyBorder="1" applyAlignment="1">
      <alignment horizontal="left" vertical="center" wrapText="1"/>
    </xf>
    <xf numFmtId="49" fontId="7" fillId="31" borderId="1" xfId="6" applyNumberFormat="1" applyFont="1" applyFill="1" applyBorder="1" applyAlignment="1">
      <alignment horizontal="left" vertical="center" wrapText="1"/>
    </xf>
    <xf numFmtId="49" fontId="7" fillId="31" borderId="1" xfId="6" applyNumberFormat="1" applyFont="1" applyFill="1" applyBorder="1" applyAlignment="1">
      <alignment horizontal="center" vertical="center" wrapText="1"/>
    </xf>
    <xf numFmtId="43" fontId="7" fillId="31" borderId="20" xfId="2" applyFont="1" applyFill="1" applyBorder="1" applyAlignment="1">
      <alignment horizontal="right" vertical="center" wrapText="1"/>
    </xf>
    <xf numFmtId="49" fontId="7" fillId="32" borderId="1" xfId="6" applyNumberFormat="1" applyFont="1" applyFill="1" applyBorder="1" applyAlignment="1">
      <alignment horizontal="left" vertical="center" wrapText="1"/>
    </xf>
    <xf numFmtId="49" fontId="7" fillId="32" borderId="1" xfId="6" applyNumberFormat="1" applyFont="1" applyFill="1" applyBorder="1" applyAlignment="1">
      <alignment horizontal="center" vertical="center" wrapText="1"/>
    </xf>
    <xf numFmtId="43" fontId="7" fillId="32" borderId="20" xfId="2" applyFont="1" applyFill="1" applyBorder="1" applyAlignment="1">
      <alignment horizontal="right" vertical="center" wrapText="1"/>
    </xf>
    <xf numFmtId="15" fontId="7" fillId="33" borderId="34" xfId="6" applyNumberFormat="1" applyFont="1" applyFill="1" applyBorder="1" applyAlignment="1">
      <alignment horizontal="left" vertical="center" wrapText="1"/>
    </xf>
    <xf numFmtId="15" fontId="7" fillId="33" borderId="1" xfId="6" applyNumberFormat="1" applyFont="1" applyFill="1" applyBorder="1" applyAlignment="1">
      <alignment horizontal="left" vertical="center" wrapText="1"/>
    </xf>
    <xf numFmtId="49" fontId="7" fillId="33" borderId="1" xfId="6" applyNumberFormat="1" applyFont="1" applyFill="1" applyBorder="1" applyAlignment="1">
      <alignment horizontal="left" vertical="center" wrapText="1"/>
    </xf>
    <xf numFmtId="49" fontId="7" fillId="33" borderId="1" xfId="6" applyNumberFormat="1" applyFont="1" applyFill="1" applyBorder="1" applyAlignment="1">
      <alignment horizontal="center" vertical="center" wrapText="1"/>
    </xf>
    <xf numFmtId="43" fontId="7" fillId="33" borderId="20" xfId="2" applyFont="1" applyFill="1" applyBorder="1" applyAlignment="1">
      <alignment horizontal="right" vertical="center" wrapText="1"/>
    </xf>
    <xf numFmtId="49" fontId="7" fillId="34" borderId="1" xfId="6" applyNumberFormat="1" applyFont="1" applyFill="1" applyBorder="1" applyAlignment="1">
      <alignment horizontal="left" vertical="center" wrapText="1"/>
    </xf>
    <xf numFmtId="49" fontId="7" fillId="34" borderId="1" xfId="6" applyNumberFormat="1" applyFont="1" applyFill="1" applyBorder="1" applyAlignment="1">
      <alignment horizontal="center" vertical="center" wrapText="1"/>
    </xf>
    <xf numFmtId="43" fontId="7" fillId="34" borderId="20" xfId="2" applyFont="1" applyFill="1" applyBorder="1" applyAlignment="1">
      <alignment horizontal="right" vertical="center" wrapText="1"/>
    </xf>
    <xf numFmtId="49" fontId="7" fillId="35" borderId="1" xfId="6" applyNumberFormat="1" applyFont="1" applyFill="1" applyBorder="1" applyAlignment="1">
      <alignment horizontal="left" vertical="center" wrapText="1"/>
    </xf>
    <xf numFmtId="49" fontId="7" fillId="35" borderId="1" xfId="6" applyNumberFormat="1" applyFont="1" applyFill="1" applyBorder="1" applyAlignment="1">
      <alignment horizontal="center" vertical="center" wrapText="1"/>
    </xf>
    <xf numFmtId="43" fontId="7" fillId="35" borderId="20" xfId="2" applyFont="1" applyFill="1" applyBorder="1" applyAlignment="1">
      <alignment horizontal="right" vertical="center" wrapText="1"/>
    </xf>
    <xf numFmtId="15" fontId="7" fillId="36" borderId="34" xfId="6" applyNumberFormat="1" applyFont="1" applyFill="1" applyBorder="1" applyAlignment="1">
      <alignment horizontal="left" vertical="center" wrapText="1"/>
    </xf>
    <xf numFmtId="15" fontId="7" fillId="36" borderId="1" xfId="6" applyNumberFormat="1" applyFont="1" applyFill="1" applyBorder="1" applyAlignment="1">
      <alignment horizontal="left" vertical="center" wrapText="1"/>
    </xf>
    <xf numFmtId="49" fontId="7" fillId="36" borderId="1" xfId="6" applyNumberFormat="1" applyFont="1" applyFill="1" applyBorder="1" applyAlignment="1">
      <alignment horizontal="left" vertical="center" wrapText="1"/>
    </xf>
    <xf numFmtId="49" fontId="7" fillId="36" borderId="1" xfId="6" applyNumberFormat="1" applyFont="1" applyFill="1" applyBorder="1" applyAlignment="1">
      <alignment horizontal="center" vertical="center" wrapText="1"/>
    </xf>
    <xf numFmtId="43" fontId="7" fillId="36" borderId="20" xfId="2" applyFont="1" applyFill="1" applyBorder="1" applyAlignment="1">
      <alignment horizontal="right" vertical="center" wrapText="1"/>
    </xf>
    <xf numFmtId="49" fontId="7" fillId="36" borderId="20" xfId="6" applyNumberFormat="1" applyFont="1" applyFill="1" applyBorder="1" applyAlignment="1">
      <alignment horizontal="right" vertical="center" wrapText="1"/>
    </xf>
    <xf numFmtId="43" fontId="7" fillId="36" borderId="20" xfId="2" applyFont="1" applyFill="1" applyBorder="1" applyAlignment="1">
      <alignment horizontal="left" vertical="center" wrapText="1"/>
    </xf>
    <xf numFmtId="15" fontId="7" fillId="5" borderId="34" xfId="6" applyNumberFormat="1" applyFont="1" applyFill="1" applyBorder="1" applyAlignment="1">
      <alignment horizontal="left" vertical="center" wrapText="1"/>
    </xf>
    <xf numFmtId="15" fontId="7" fillId="5" borderId="1" xfId="6" applyNumberFormat="1" applyFont="1" applyFill="1" applyBorder="1" applyAlignment="1">
      <alignment horizontal="left" vertical="center" wrapText="1"/>
    </xf>
    <xf numFmtId="49" fontId="7" fillId="5" borderId="1" xfId="6" applyNumberFormat="1" applyFont="1" applyFill="1" applyBorder="1" applyAlignment="1">
      <alignment horizontal="left" vertical="center" wrapText="1"/>
    </xf>
    <xf numFmtId="49" fontId="7" fillId="5" borderId="1" xfId="6" applyNumberFormat="1" applyFont="1" applyFill="1" applyBorder="1" applyAlignment="1">
      <alignment horizontal="center" vertical="center" wrapText="1"/>
    </xf>
    <xf numFmtId="43" fontId="7" fillId="5" borderId="20" xfId="2" applyFont="1" applyFill="1" applyBorder="1" applyAlignment="1">
      <alignment horizontal="right" vertical="center" wrapText="1"/>
    </xf>
    <xf numFmtId="49" fontId="7" fillId="5" borderId="8" xfId="6" applyNumberFormat="1" applyFont="1" applyFill="1" applyBorder="1" applyAlignment="1">
      <alignment horizontal="left" vertical="center" wrapText="1"/>
    </xf>
    <xf numFmtId="49" fontId="7" fillId="5" borderId="8" xfId="6" applyNumberFormat="1" applyFont="1" applyFill="1" applyBorder="1" applyAlignment="1">
      <alignment horizontal="center" vertical="center" wrapText="1"/>
    </xf>
    <xf numFmtId="43" fontId="7" fillId="5" borderId="21" xfId="2" applyFont="1" applyFill="1" applyBorder="1" applyAlignment="1">
      <alignment horizontal="right" vertical="center" wrapText="1"/>
    </xf>
    <xf numFmtId="15" fontId="7" fillId="0" borderId="52" xfId="6" applyNumberFormat="1" applyFont="1" applyBorder="1" applyAlignment="1">
      <alignment horizontal="left" vertical="center" wrapText="1"/>
    </xf>
    <xf numFmtId="15" fontId="7" fillId="0" borderId="19" xfId="6" applyNumberFormat="1" applyFont="1" applyBorder="1" applyAlignment="1">
      <alignment horizontal="left" vertical="center" wrapText="1"/>
    </xf>
    <xf numFmtId="49" fontId="7" fillId="0" borderId="19" xfId="6" applyNumberFormat="1" applyFont="1" applyBorder="1" applyAlignment="1">
      <alignment horizontal="left" vertical="center" wrapText="1"/>
    </xf>
    <xf numFmtId="49" fontId="7" fillId="0" borderId="19" xfId="6" applyNumberFormat="1" applyFont="1" applyBorder="1" applyAlignment="1">
      <alignment horizontal="center" vertical="center" wrapText="1"/>
    </xf>
    <xf numFmtId="43" fontId="7" fillId="0" borderId="53" xfId="2" applyFont="1" applyBorder="1" applyAlignment="1">
      <alignment horizontal="right" vertical="center" wrapText="1"/>
    </xf>
    <xf numFmtId="0" fontId="43" fillId="10" borderId="0" xfId="0" applyFont="1" applyFill="1" applyAlignment="1" applyProtection="1">
      <alignment horizontal="center" vertical="center"/>
      <protection locked="0"/>
    </xf>
    <xf numFmtId="0" fontId="43" fillId="10" borderId="0" xfId="0" applyFont="1" applyFill="1" applyAlignment="1" applyProtection="1">
      <alignment horizontal="left" vertical="center" wrapText="1"/>
      <protection locked="0"/>
    </xf>
    <xf numFmtId="0" fontId="43" fillId="0" borderId="0" xfId="0" applyFont="1" applyAlignment="1">
      <alignment horizontal="center" vertical="top" wrapText="1"/>
    </xf>
    <xf numFmtId="0" fontId="43" fillId="0" borderId="0" xfId="0" applyFont="1" applyAlignment="1" applyProtection="1">
      <alignment horizontal="left" wrapText="1"/>
      <protection locked="0"/>
    </xf>
    <xf numFmtId="0" fontId="43" fillId="0" borderId="0" xfId="0" applyFont="1" applyAlignment="1" applyProtection="1">
      <alignment vertical="center" wrapText="1"/>
      <protection locked="0"/>
    </xf>
    <xf numFmtId="0" fontId="43" fillId="10" borderId="1" xfId="0" applyFont="1" applyFill="1" applyBorder="1"/>
    <xf numFmtId="0" fontId="43" fillId="0" borderId="1" xfId="0" applyFont="1" applyBorder="1"/>
    <xf numFmtId="0" fontId="29" fillId="26" borderId="1" xfId="0" applyFont="1" applyFill="1" applyBorder="1" applyAlignment="1">
      <alignment horizontal="center" vertical="center" wrapText="1"/>
    </xf>
    <xf numFmtId="0" fontId="43" fillId="10" borderId="1" xfId="0" applyFont="1" applyFill="1" applyBorder="1" applyAlignment="1">
      <alignment wrapText="1"/>
    </xf>
    <xf numFmtId="0" fontId="54" fillId="0" borderId="1" xfId="0" applyFont="1" applyBorder="1"/>
    <xf numFmtId="0" fontId="43" fillId="26" borderId="0" xfId="0" applyFont="1" applyFill="1"/>
    <xf numFmtId="0" fontId="43" fillId="26" borderId="0" xfId="0" applyFont="1" applyFill="1" applyAlignment="1" applyProtection="1">
      <alignment horizontal="left" vertical="top" wrapText="1"/>
      <protection locked="0"/>
    </xf>
    <xf numFmtId="0" fontId="43" fillId="26" borderId="0" xfId="0" applyFont="1" applyFill="1" applyAlignment="1" applyProtection="1">
      <alignment horizontal="left" vertical="center" wrapText="1"/>
      <protection locked="0"/>
    </xf>
    <xf numFmtId="0" fontId="43" fillId="26" borderId="0" xfId="0" applyFont="1" applyFill="1" applyAlignment="1" applyProtection="1">
      <alignment horizontal="center" vertical="center"/>
      <protection locked="0"/>
    </xf>
    <xf numFmtId="0" fontId="44" fillId="26" borderId="0" xfId="0" applyFont="1" applyFill="1" applyAlignment="1">
      <alignment horizontal="center" vertical="center"/>
    </xf>
    <xf numFmtId="0" fontId="43" fillId="26" borderId="0" xfId="0" applyFont="1" applyFill="1" applyAlignment="1">
      <alignment horizontal="left" vertical="center" wrapText="1"/>
    </xf>
    <xf numFmtId="0" fontId="43" fillId="26" borderId="0" xfId="0" applyFont="1" applyFill="1" applyAlignment="1" applyProtection="1">
      <alignment vertical="top"/>
      <protection locked="0"/>
    </xf>
    <xf numFmtId="0" fontId="43" fillId="26" borderId="1" xfId="0" applyFont="1" applyFill="1" applyBorder="1" applyAlignment="1">
      <alignment horizontal="center" vertical="center" wrapText="1"/>
    </xf>
    <xf numFmtId="0" fontId="55" fillId="0" borderId="0" xfId="0" applyFont="1" applyAlignment="1">
      <alignment vertical="top"/>
    </xf>
    <xf numFmtId="0" fontId="56" fillId="0" borderId="22" xfId="0" applyFont="1" applyBorder="1" applyAlignment="1">
      <alignment vertical="center" wrapText="1"/>
    </xf>
    <xf numFmtId="3" fontId="55" fillId="0" borderId="0" xfId="0" applyNumberFormat="1" applyFont="1" applyAlignment="1" applyProtection="1">
      <alignment horizontal="right" vertical="top"/>
      <protection locked="0"/>
    </xf>
    <xf numFmtId="0" fontId="55" fillId="0" borderId="0" xfId="0" applyFont="1" applyAlignment="1">
      <alignment vertical="top" wrapText="1"/>
    </xf>
    <xf numFmtId="0" fontId="55" fillId="0" borderId="0" xfId="0" applyFont="1" applyAlignment="1">
      <alignment horizontal="center" vertical="top"/>
    </xf>
    <xf numFmtId="0" fontId="55" fillId="0" borderId="0" xfId="0" applyFont="1" applyAlignment="1" applyProtection="1">
      <alignment vertical="top"/>
      <protection locked="0"/>
    </xf>
    <xf numFmtId="0" fontId="55" fillId="0" borderId="0" xfId="0" applyFont="1" applyAlignment="1" applyProtection="1">
      <alignment vertical="top" wrapText="1"/>
      <protection locked="0"/>
    </xf>
    <xf numFmtId="3" fontId="55" fillId="0" borderId="0" xfId="0" applyNumberFormat="1" applyFont="1" applyAlignment="1" applyProtection="1">
      <alignment horizontal="right" vertical="top" wrapText="1"/>
      <protection locked="0"/>
    </xf>
    <xf numFmtId="44" fontId="55" fillId="0" borderId="0" xfId="3" applyFont="1" applyFill="1" applyAlignment="1" applyProtection="1">
      <alignment horizontal="right" vertical="top"/>
    </xf>
    <xf numFmtId="44" fontId="55" fillId="0" borderId="0" xfId="3" applyFont="1" applyFill="1" applyAlignment="1" applyProtection="1">
      <alignment vertical="top"/>
    </xf>
    <xf numFmtId="0" fontId="55" fillId="0" borderId="0" xfId="0" applyFont="1" applyAlignment="1" applyProtection="1">
      <alignment horizontal="left" vertical="top"/>
      <protection locked="0"/>
    </xf>
    <xf numFmtId="0" fontId="43" fillId="26" borderId="1" xfId="0" applyFont="1" applyFill="1" applyBorder="1"/>
    <xf numFmtId="0" fontId="43" fillId="0" borderId="1" xfId="0" applyFont="1" applyBorder="1" applyAlignment="1">
      <alignment wrapText="1"/>
    </xf>
    <xf numFmtId="0" fontId="43" fillId="26" borderId="0" xfId="0" applyFont="1" applyFill="1" applyAlignment="1">
      <alignment horizontal="center" vertical="top" wrapText="1"/>
    </xf>
    <xf numFmtId="0" fontId="43" fillId="26" borderId="0" xfId="0" applyFont="1" applyFill="1" applyAlignment="1">
      <alignment horizontal="left" vertical="center"/>
    </xf>
    <xf numFmtId="0" fontId="43" fillId="26" borderId="1" xfId="0" applyFont="1" applyFill="1" applyBorder="1" applyAlignment="1">
      <alignment wrapText="1"/>
    </xf>
    <xf numFmtId="0" fontId="43" fillId="26" borderId="0" xfId="0" applyFont="1" applyFill="1" applyAlignment="1" applyProtection="1">
      <alignment horizontal="left" vertical="center"/>
      <protection locked="0"/>
    </xf>
    <xf numFmtId="0" fontId="54" fillId="26" borderId="1" xfId="0" applyFont="1" applyFill="1" applyBorder="1" applyAlignment="1">
      <alignment wrapText="1"/>
    </xf>
    <xf numFmtId="0" fontId="43" fillId="27" borderId="0" xfId="0" applyFont="1" applyFill="1" applyAlignment="1" applyProtection="1">
      <alignment horizontal="left" vertical="center"/>
      <protection locked="0"/>
    </xf>
    <xf numFmtId="0" fontId="43" fillId="27" borderId="0" xfId="0" applyFont="1" applyFill="1" applyAlignment="1" applyProtection="1">
      <alignment horizontal="left" vertical="top" wrapText="1"/>
      <protection locked="0"/>
    </xf>
    <xf numFmtId="0" fontId="43" fillId="27" borderId="0" xfId="0" applyFont="1" applyFill="1" applyAlignment="1" applyProtection="1">
      <alignment horizontal="left" vertical="center" wrapText="1"/>
      <protection locked="0"/>
    </xf>
    <xf numFmtId="0" fontId="43" fillId="27" borderId="0" xfId="0" applyFont="1" applyFill="1" applyAlignment="1" applyProtection="1">
      <alignment horizontal="center" vertical="center"/>
      <protection locked="0"/>
    </xf>
    <xf numFmtId="0" fontId="44" fillId="27" borderId="0" xfId="0" applyFont="1" applyFill="1" applyAlignment="1">
      <alignment horizontal="center" vertical="center"/>
    </xf>
    <xf numFmtId="0" fontId="43" fillId="27" borderId="0" xfId="0" applyFont="1" applyFill="1" applyAlignment="1">
      <alignment horizontal="left" vertical="center" wrapText="1"/>
    </xf>
    <xf numFmtId="0" fontId="43" fillId="27" borderId="0" xfId="0" applyFont="1" applyFill="1" applyAlignment="1" applyProtection="1">
      <alignment vertical="top"/>
      <protection locked="0"/>
    </xf>
    <xf numFmtId="0" fontId="43" fillId="27" borderId="0" xfId="0" applyFont="1" applyFill="1"/>
    <xf numFmtId="0" fontId="57" fillId="26" borderId="47" xfId="0" applyFont="1" applyFill="1" applyBorder="1" applyAlignment="1">
      <alignment horizontal="left" vertical="top" wrapText="1"/>
    </xf>
    <xf numFmtId="0" fontId="43" fillId="26" borderId="47" xfId="0" applyFont="1" applyFill="1" applyBorder="1" applyAlignment="1">
      <alignment horizontal="left" vertical="top" wrapText="1"/>
    </xf>
    <xf numFmtId="3" fontId="55" fillId="0" borderId="0" xfId="0" applyNumberFormat="1" applyFont="1" applyAlignment="1" applyProtection="1">
      <alignment horizontal="center" vertical="top" wrapText="1"/>
      <protection locked="0"/>
    </xf>
    <xf numFmtId="0" fontId="43" fillId="41" borderId="0" xfId="0" applyFont="1" applyFill="1" applyAlignment="1" applyProtection="1">
      <alignment horizontal="left" vertical="top" wrapText="1"/>
      <protection locked="0"/>
    </xf>
    <xf numFmtId="0" fontId="43" fillId="41" borderId="0" xfId="0" applyFont="1" applyFill="1" applyAlignment="1" applyProtection="1">
      <alignment horizontal="left" vertical="center" wrapText="1"/>
      <protection locked="0"/>
    </xf>
    <xf numFmtId="0" fontId="43" fillId="41" borderId="0" xfId="0" applyFont="1" applyFill="1" applyAlignment="1" applyProtection="1">
      <alignment horizontal="center" vertical="center"/>
      <protection locked="0"/>
    </xf>
    <xf numFmtId="0" fontId="44" fillId="41" borderId="0" xfId="0" applyFont="1" applyFill="1" applyAlignment="1">
      <alignment horizontal="center" vertical="center"/>
    </xf>
    <xf numFmtId="0" fontId="43" fillId="41" borderId="0" xfId="0" applyFont="1" applyFill="1" applyAlignment="1">
      <alignment horizontal="left" vertical="center" wrapText="1"/>
    </xf>
    <xf numFmtId="0" fontId="43" fillId="41" borderId="0" xfId="0" applyFont="1" applyFill="1" applyAlignment="1" applyProtection="1">
      <alignment vertical="top"/>
      <protection locked="0"/>
    </xf>
    <xf numFmtId="0" fontId="43" fillId="41" borderId="0" xfId="0" applyFont="1" applyFill="1"/>
    <xf numFmtId="0" fontId="43" fillId="41" borderId="1" xfId="0" applyFont="1" applyFill="1" applyBorder="1" applyAlignment="1">
      <alignment horizontal="center" vertical="center"/>
    </xf>
    <xf numFmtId="0" fontId="43" fillId="27" borderId="1" xfId="0" applyFont="1" applyFill="1" applyBorder="1"/>
    <xf numFmtId="0" fontId="21" fillId="26" borderId="0" xfId="0" applyFont="1" applyFill="1" applyAlignment="1">
      <alignment vertical="top"/>
    </xf>
    <xf numFmtId="3" fontId="21" fillId="26" borderId="0" xfId="0" applyNumberFormat="1" applyFont="1" applyFill="1" applyAlignment="1" applyProtection="1">
      <alignment horizontal="right" vertical="top"/>
      <protection locked="0"/>
    </xf>
    <xf numFmtId="0" fontId="21" fillId="26" borderId="0" xfId="0" applyFont="1" applyFill="1" applyAlignment="1">
      <alignment vertical="top" wrapText="1"/>
    </xf>
    <xf numFmtId="0" fontId="21" fillId="26" borderId="0" xfId="0" applyFont="1" applyFill="1" applyAlignment="1" applyProtection="1">
      <alignment vertical="top"/>
      <protection locked="0"/>
    </xf>
    <xf numFmtId="0" fontId="21" fillId="26" borderId="0" xfId="0" applyFont="1" applyFill="1" applyAlignment="1" applyProtection="1">
      <alignment horizontal="left" vertical="top" wrapText="1"/>
      <protection locked="0"/>
    </xf>
    <xf numFmtId="0" fontId="21" fillId="26" borderId="0" xfId="0" applyFont="1" applyFill="1" applyAlignment="1">
      <alignment horizontal="left" vertical="top"/>
    </xf>
    <xf numFmtId="3" fontId="21" fillId="26" borderId="0" xfId="0" applyNumberFormat="1" applyFont="1" applyFill="1" applyAlignment="1" applyProtection="1">
      <alignment horizontal="center" vertical="top" wrapText="1"/>
      <protection locked="0"/>
    </xf>
    <xf numFmtId="44" fontId="21" fillId="26" borderId="0" xfId="3" applyFont="1" applyFill="1" applyAlignment="1">
      <alignment horizontal="left" vertical="top"/>
    </xf>
    <xf numFmtId="4" fontId="21" fillId="26" borderId="0" xfId="0" applyNumberFormat="1" applyFont="1" applyFill="1" applyAlignment="1">
      <alignment horizontal="left" vertical="top"/>
    </xf>
    <xf numFmtId="0" fontId="21" fillId="26" borderId="0" xfId="0" applyFont="1" applyFill="1" applyAlignment="1" applyProtection="1">
      <alignment horizontal="left" vertical="top"/>
      <protection locked="0"/>
    </xf>
    <xf numFmtId="0" fontId="55" fillId="26" borderId="0" xfId="0" applyFont="1" applyFill="1" applyAlignment="1">
      <alignment vertical="top"/>
    </xf>
    <xf numFmtId="0" fontId="30" fillId="26" borderId="0" xfId="0" applyFont="1" applyFill="1" applyAlignment="1">
      <alignment vertical="top"/>
    </xf>
    <xf numFmtId="3" fontId="21" fillId="26" borderId="0" xfId="0" applyNumberFormat="1" applyFont="1" applyFill="1" applyAlignment="1" applyProtection="1">
      <alignment horizontal="left" vertical="top"/>
      <protection locked="0"/>
    </xf>
    <xf numFmtId="0" fontId="22" fillId="0" borderId="0" xfId="0" applyFont="1" applyAlignment="1" applyProtection="1">
      <alignment vertical="center"/>
      <protection locked="0"/>
    </xf>
    <xf numFmtId="0" fontId="22" fillId="0" borderId="0" xfId="4" applyFont="1" applyAlignment="1" applyProtection="1">
      <alignment vertical="center"/>
      <protection locked="0"/>
    </xf>
    <xf numFmtId="0" fontId="1" fillId="27" borderId="0" xfId="0" applyFont="1" applyFill="1" applyAlignment="1" applyProtection="1">
      <alignment horizontal="left" vertical="center" wrapText="1"/>
      <protection locked="0"/>
    </xf>
    <xf numFmtId="0" fontId="22" fillId="0" borderId="0" xfId="4" applyFont="1" applyAlignment="1" applyProtection="1">
      <alignment horizontal="left" vertical="center" wrapText="1"/>
      <protection locked="0"/>
    </xf>
    <xf numFmtId="0" fontId="21" fillId="0" borderId="37" xfId="4" applyFont="1" applyBorder="1" applyAlignment="1" applyProtection="1">
      <alignment horizontal="right" vertical="center" wrapText="1"/>
      <protection locked="0"/>
    </xf>
    <xf numFmtId="0" fontId="58" fillId="0" borderId="0" xfId="0" applyFont="1" applyAlignment="1">
      <alignment vertical="top"/>
    </xf>
    <xf numFmtId="3" fontId="58" fillId="0" borderId="0" xfId="0" applyNumberFormat="1" applyFont="1" applyAlignment="1" applyProtection="1">
      <alignment horizontal="right" vertical="top"/>
      <protection locked="0"/>
    </xf>
    <xf numFmtId="0" fontId="58" fillId="0" borderId="0" xfId="0" applyFont="1" applyAlignment="1">
      <alignment vertical="top" wrapText="1"/>
    </xf>
    <xf numFmtId="0" fontId="58" fillId="0" borderId="0" xfId="0" applyFont="1" applyAlignment="1">
      <alignment horizontal="center" vertical="top"/>
    </xf>
    <xf numFmtId="0" fontId="58" fillId="0" borderId="0" xfId="0" applyFont="1" applyAlignment="1" applyProtection="1">
      <alignment vertical="top"/>
      <protection locked="0"/>
    </xf>
    <xf numFmtId="0" fontId="58" fillId="0" borderId="0" xfId="0" applyFont="1" applyAlignment="1" applyProtection="1">
      <alignment vertical="top" wrapText="1"/>
      <protection locked="0"/>
    </xf>
    <xf numFmtId="3" fontId="58" fillId="0" borderId="0" xfId="0" applyNumberFormat="1" applyFont="1" applyAlignment="1" applyProtection="1">
      <alignment horizontal="right" vertical="top" wrapText="1"/>
      <protection locked="0"/>
    </xf>
    <xf numFmtId="44" fontId="58" fillId="0" borderId="0" xfId="3" applyFont="1" applyFill="1" applyAlignment="1" applyProtection="1">
      <alignment horizontal="right" vertical="top"/>
    </xf>
    <xf numFmtId="44" fontId="58" fillId="0" borderId="0" xfId="3" applyFont="1" applyFill="1" applyAlignment="1" applyProtection="1">
      <alignment vertical="top"/>
    </xf>
    <xf numFmtId="0" fontId="58" fillId="0" borderId="0" xfId="0" applyFont="1" applyAlignment="1" applyProtection="1">
      <alignment horizontal="left" vertical="top"/>
      <protection locked="0"/>
    </xf>
    <xf numFmtId="0" fontId="43" fillId="10" borderId="0" xfId="0" applyFont="1" applyFill="1" applyAlignment="1" applyProtection="1">
      <alignment horizontal="left" vertical="top" wrapText="1"/>
      <protection locked="0"/>
    </xf>
    <xf numFmtId="0" fontId="44" fillId="10" borderId="0" xfId="0" applyFont="1" applyFill="1" applyAlignment="1">
      <alignment horizontal="center" vertical="center"/>
    </xf>
    <xf numFmtId="0" fontId="43" fillId="10" borderId="0" xfId="0" applyFont="1" applyFill="1" applyAlignment="1">
      <alignment horizontal="left" vertical="center" wrapText="1"/>
    </xf>
    <xf numFmtId="0" fontId="51" fillId="10" borderId="0" xfId="0" applyFont="1" applyFill="1" applyAlignment="1" applyProtection="1">
      <alignment horizontal="left" vertical="top" wrapText="1"/>
      <protection locked="0"/>
    </xf>
    <xf numFmtId="0" fontId="43" fillId="10" borderId="0" xfId="0" applyFont="1" applyFill="1" applyAlignment="1" applyProtection="1">
      <alignment vertical="top"/>
      <protection locked="0"/>
    </xf>
    <xf numFmtId="0" fontId="43" fillId="10" borderId="0" xfId="0" applyFont="1" applyFill="1" applyAlignment="1" applyProtection="1">
      <alignment horizontal="left" vertical="center"/>
      <protection locked="0"/>
    </xf>
    <xf numFmtId="3" fontId="21" fillId="0" borderId="0" xfId="0" applyNumberFormat="1" applyFont="1" applyAlignment="1" applyProtection="1">
      <alignment horizontal="right" vertical="top" wrapText="1"/>
      <protection locked="0"/>
    </xf>
    <xf numFmtId="0" fontId="43" fillId="26" borderId="0" xfId="0" applyFont="1" applyFill="1" applyProtection="1">
      <protection locked="0"/>
    </xf>
    <xf numFmtId="0" fontId="43" fillId="11" borderId="0" xfId="0" applyFont="1" applyFill="1"/>
    <xf numFmtId="0" fontId="43" fillId="11" borderId="0" xfId="0" applyFont="1" applyFill="1" applyAlignment="1" applyProtection="1">
      <alignment horizontal="left" vertical="top" wrapText="1"/>
      <protection locked="0"/>
    </xf>
    <xf numFmtId="0" fontId="43" fillId="11" borderId="0" xfId="0" applyFont="1" applyFill="1" applyAlignment="1" applyProtection="1">
      <alignment horizontal="left" vertical="center" wrapText="1"/>
      <protection locked="0"/>
    </xf>
    <xf numFmtId="0" fontId="43" fillId="11" borderId="0" xfId="0" applyFont="1" applyFill="1" applyAlignment="1" applyProtection="1">
      <alignment horizontal="center" vertical="center"/>
      <protection locked="0"/>
    </xf>
    <xf numFmtId="0" fontId="44" fillId="11" borderId="0" xfId="0" applyFont="1" applyFill="1" applyAlignment="1">
      <alignment horizontal="center" vertical="center"/>
    </xf>
    <xf numFmtId="0" fontId="43" fillId="11" borderId="0" xfId="0" applyFont="1" applyFill="1" applyAlignment="1">
      <alignment horizontal="left" vertical="center" wrapText="1"/>
    </xf>
    <xf numFmtId="0" fontId="43" fillId="11" borderId="0" xfId="0" applyFont="1" applyFill="1" applyAlignment="1" applyProtection="1">
      <alignment vertical="top"/>
      <protection locked="0"/>
    </xf>
    <xf numFmtId="0" fontId="43" fillId="11" borderId="1" xfId="0" applyFont="1" applyFill="1" applyBorder="1"/>
    <xf numFmtId="164" fontId="2" fillId="0" borderId="0" xfId="6" applyNumberFormat="1"/>
    <xf numFmtId="0" fontId="27" fillId="0" borderId="0" xfId="6" applyFont="1"/>
    <xf numFmtId="0" fontId="59" fillId="10" borderId="0" xfId="6" applyFont="1" applyFill="1"/>
    <xf numFmtId="164" fontId="21" fillId="10" borderId="37" xfId="1" applyNumberFormat="1" applyFont="1" applyFill="1" applyBorder="1" applyAlignment="1" applyProtection="1">
      <alignment horizontal="right" vertical="center"/>
    </xf>
    <xf numFmtId="0" fontId="21" fillId="10" borderId="0" xfId="6" applyFont="1" applyFill="1" applyAlignment="1">
      <alignment vertical="center"/>
    </xf>
    <xf numFmtId="4" fontId="27" fillId="10" borderId="38" xfId="6" applyNumberFormat="1" applyFont="1" applyFill="1" applyBorder="1" applyProtection="1">
      <protection locked="0"/>
    </xf>
    <xf numFmtId="166" fontId="2" fillId="0" borderId="0" xfId="6" applyNumberFormat="1"/>
    <xf numFmtId="0" fontId="0" fillId="0" borderId="0" xfId="0" applyFont="1" applyAlignment="1">
      <alignment horizontal="center" vertical="top"/>
    </xf>
    <xf numFmtId="0" fontId="0" fillId="26" borderId="0" xfId="0" applyFont="1" applyFill="1" applyAlignment="1">
      <alignment horizontal="center" vertical="top"/>
    </xf>
    <xf numFmtId="0" fontId="60" fillId="0" borderId="0" xfId="0" applyNumberFormat="1" applyFont="1" applyFill="1" applyAlignment="1" applyProtection="1">
      <alignment horizontal="left" vertical="center"/>
      <protection locked="0"/>
    </xf>
    <xf numFmtId="0" fontId="60" fillId="0" borderId="0" xfId="0" applyFont="1" applyFill="1" applyAlignment="1" applyProtection="1">
      <alignment horizontal="left" vertical="center" wrapText="1"/>
      <protection locked="0"/>
    </xf>
    <xf numFmtId="0" fontId="60" fillId="0" borderId="0" xfId="0" applyFont="1" applyFill="1" applyAlignment="1" applyProtection="1">
      <alignment horizontal="center" vertical="center"/>
      <protection locked="0"/>
    </xf>
    <xf numFmtId="0" fontId="61" fillId="0" borderId="0" xfId="0" applyNumberFormat="1" applyFont="1" applyFill="1" applyAlignment="1" applyProtection="1">
      <alignment horizontal="center" vertical="center"/>
    </xf>
    <xf numFmtId="0" fontId="60" fillId="0" borderId="0" xfId="0" applyFont="1" applyFill="1" applyAlignment="1" applyProtection="1">
      <alignment horizontal="left" vertical="center" wrapText="1"/>
    </xf>
    <xf numFmtId="0" fontId="12" fillId="11" borderId="15"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30" fillId="0" borderId="30" xfId="0" applyFont="1" applyBorder="1" applyAlignment="1" applyProtection="1">
      <alignment horizontal="left"/>
      <protection locked="0"/>
    </xf>
    <xf numFmtId="0" fontId="30" fillId="0" borderId="30" xfId="0" applyFont="1" applyBorder="1" applyAlignment="1" applyProtection="1">
      <alignment horizontal="left" vertical="center"/>
      <protection locked="0"/>
    </xf>
    <xf numFmtId="0" fontId="21" fillId="0" borderId="30" xfId="0" applyFont="1" applyBorder="1" applyAlignment="1" applyProtection="1">
      <alignment horizontal="left" vertical="center"/>
      <protection locked="0"/>
    </xf>
    <xf numFmtId="0" fontId="22" fillId="4" borderId="35" xfId="5" applyFont="1" applyFill="1" applyBorder="1" applyAlignment="1">
      <alignment horizontal="left" vertical="center" textRotation="90"/>
    </xf>
    <xf numFmtId="0" fontId="22" fillId="4" borderId="36" xfId="5" applyFont="1" applyFill="1" applyBorder="1" applyAlignment="1">
      <alignment horizontal="center" vertical="center" wrapText="1"/>
    </xf>
    <xf numFmtId="0" fontId="22" fillId="4" borderId="48" xfId="5" applyFont="1" applyFill="1" applyBorder="1" applyAlignment="1">
      <alignment horizontal="center" vertical="center" wrapText="1"/>
    </xf>
    <xf numFmtId="0" fontId="22" fillId="4" borderId="35" xfId="6" applyFont="1" applyFill="1" applyBorder="1" applyAlignment="1">
      <alignment horizontal="center" vertical="center" wrapText="1"/>
    </xf>
    <xf numFmtId="0" fontId="23" fillId="4" borderId="36" xfId="5" applyFont="1" applyFill="1" applyBorder="1" applyAlignment="1">
      <alignment horizontal="center" vertical="center" wrapText="1"/>
    </xf>
    <xf numFmtId="0" fontId="23" fillId="4" borderId="48" xfId="5" applyFont="1" applyFill="1" applyBorder="1" applyAlignment="1">
      <alignment horizontal="center" vertical="center" wrapText="1"/>
    </xf>
    <xf numFmtId="0" fontId="26" fillId="4" borderId="49" xfId="6" applyFont="1" applyFill="1" applyBorder="1" applyAlignment="1">
      <alignment horizontal="center" vertical="center" wrapText="1"/>
    </xf>
    <xf numFmtId="0" fontId="26" fillId="4" borderId="50" xfId="6" applyFont="1" applyFill="1" applyBorder="1" applyAlignment="1">
      <alignment horizontal="center" vertical="center" wrapText="1"/>
    </xf>
    <xf numFmtId="0" fontId="26" fillId="4" borderId="51" xfId="6" applyFont="1" applyFill="1" applyBorder="1" applyAlignment="1">
      <alignment horizontal="center" vertical="center" wrapText="1"/>
    </xf>
    <xf numFmtId="0" fontId="23" fillId="4" borderId="35" xfId="5" applyFont="1" applyFill="1" applyBorder="1" applyAlignment="1">
      <alignment horizontal="center" textRotation="90"/>
    </xf>
    <xf numFmtId="0" fontId="23" fillId="4" borderId="36" xfId="5" applyFont="1" applyFill="1" applyBorder="1" applyAlignment="1">
      <alignment horizontal="center" vertical="center"/>
    </xf>
    <xf numFmtId="0" fontId="23" fillId="4" borderId="48" xfId="5" applyFont="1" applyFill="1" applyBorder="1" applyAlignment="1">
      <alignment horizontal="center" vertical="center"/>
    </xf>
    <xf numFmtId="0" fontId="42" fillId="37" borderId="20" xfId="0" applyFont="1" applyFill="1" applyBorder="1" applyAlignment="1">
      <alignment horizontal="center" vertical="center" wrapText="1"/>
    </xf>
    <xf numFmtId="0" fontId="42" fillId="37" borderId="33" xfId="0" applyFont="1" applyFill="1" applyBorder="1" applyAlignment="1">
      <alignment horizontal="center" vertical="center" wrapText="1"/>
    </xf>
    <xf numFmtId="0" fontId="42" fillId="37" borderId="34" xfId="0" applyFont="1" applyFill="1" applyBorder="1" applyAlignment="1">
      <alignment horizontal="center" vertical="center" wrapText="1"/>
    </xf>
    <xf numFmtId="0" fontId="42" fillId="37" borderId="19" xfId="0" applyFont="1" applyFill="1" applyBorder="1" applyAlignment="1">
      <alignment horizontal="center" vertical="center" wrapText="1"/>
    </xf>
    <xf numFmtId="0" fontId="42" fillId="37" borderId="8" xfId="0" applyFont="1" applyFill="1" applyBorder="1" applyAlignment="1">
      <alignment horizontal="center" vertical="center" wrapText="1"/>
    </xf>
  </cellXfs>
  <cellStyles count="11">
    <cellStyle name="Millares 2" xfId="1" xr:uid="{00000000-0005-0000-0000-000000000000}"/>
    <cellStyle name="Millares 3" xfId="2" xr:uid="{00000000-0005-0000-0000-000001000000}"/>
    <cellStyle name="Moneda" xfId="3" builtinId="4"/>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 name="Normal 4 2" xfId="10" xr:uid="{8C9B9B4E-984C-4401-8CFF-4691AA43A681}"/>
    <cellStyle name="Normal 5" xfId="8" xr:uid="{00000000-0005-0000-0000-000008000000}"/>
    <cellStyle name="Porcentaje" xfId="9" builtinId="5"/>
  </cellStyles>
  <dxfs count="240">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rgb="FF92D05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border diagonalUp="0" diagonalDown="0">
        <left/>
        <right/>
        <top/>
        <bottom style="thin">
          <color theme="4" tint="0.39997558519241921"/>
        </bottom>
        <vertical/>
        <horizontal/>
      </border>
    </dxf>
    <dxf>
      <alignment horizontal="left" vertical="center" textRotation="0" wrapText="0" indent="0" justifyLastLine="0" shrinkToFit="0" readingOrder="0"/>
      <border diagonalUp="0" diagonalDown="0">
        <left style="thin">
          <color indexed="64"/>
        </left>
        <right/>
        <top style="thin">
          <color indexed="64"/>
        </top>
        <bottom/>
        <vertical/>
        <horizontal/>
      </border>
    </dxf>
    <dxf>
      <alignment horizontal="left" vertical="center" textRotation="0" wrapText="0" indent="0" justifyLastLine="0" shrinkToFit="0" readingOrder="0"/>
      <border diagonalUp="0" diagonalDown="0">
        <left style="thin">
          <color indexed="64"/>
        </left>
        <right/>
        <top style="thin">
          <color indexed="64"/>
        </top>
        <bottom/>
        <vertical/>
        <horizontal/>
      </border>
    </dxf>
    <dxf>
      <alignment horizontal="left" vertical="center" textRotation="0" wrapText="1" indent="0" justifyLastLine="0" shrinkToFit="0" readingOrder="0"/>
    </dxf>
    <dxf>
      <border outline="0">
        <right style="thin">
          <color indexed="64"/>
        </right>
        <top style="thin">
          <color indexed="64"/>
        </top>
      </border>
    </dxf>
    <dxf>
      <border outline="0">
        <bottom style="thin">
          <color indexed="64"/>
        </bottom>
      </border>
    </dxf>
    <dxf>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573F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8"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al="none"/>
        <vertAlign val="baseline"/>
        <sz val="12"/>
        <color theme="4" tint="-0.249977111117893"/>
        <name val="Calibri"/>
        <family val="2"/>
        <scheme val="minor"/>
      </font>
      <numFmt numFmtId="0" formatCode="General"/>
      <fill>
        <patternFill patternType="none">
          <fgColor theme="4" tint="0.79998168889431442"/>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family val="2"/>
        <scheme val="minor"/>
      </font>
      <fill>
        <patternFill patternType="none">
          <fgColor theme="4"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family val="2"/>
        <scheme val="minor"/>
      </font>
      <numFmt numFmtId="0" formatCode="General"/>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theme="4"/>
        </bottom>
        <vertical/>
        <horizontal/>
      </border>
    </dxf>
    <dxf>
      <font>
        <b val="0"/>
        <i val="0"/>
        <strike val="0"/>
        <condense val="0"/>
        <extend val="0"/>
        <outline val="0"/>
        <shadow val="0"/>
        <u val="none"/>
        <vertAlign val="baseline"/>
        <sz val="12"/>
        <color theme="4" tint="-0.249977111117893"/>
        <name val="Calibri"/>
        <family val="2"/>
        <scheme val="minor"/>
      </font>
      <numFmt numFmtId="0" formatCode="General"/>
      <fill>
        <patternFill patternType="none">
          <fgColor theme="4" tint="0.79998168889431442"/>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bottom style="thin">
          <color indexed="64"/>
        </bottom>
      </border>
    </dxf>
    <dxf>
      <fill>
        <patternFill patternType="none">
          <bgColor auto="1"/>
        </patternFill>
      </fill>
    </dxf>
    <dxf>
      <border outline="0">
        <bottom style="thin">
          <color theme="4"/>
        </bottom>
      </border>
    </dxf>
    <dxf>
      <font>
        <b/>
        <i val="0"/>
        <strike val="0"/>
        <condense val="0"/>
        <extend val="0"/>
        <outline val="0"/>
        <shadow val="0"/>
        <u val="none"/>
        <vertAlign val="baseline"/>
        <sz val="10"/>
        <color theme="4" tint="-0.249977111117893"/>
        <name val="Calibri"/>
        <family val="2"/>
        <scheme val="minor"/>
      </font>
      <fill>
        <patternFill patternType="solid">
          <fgColor indexed="64"/>
          <bgColor theme="8"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indexed="8"/>
        <name val="Arial"/>
        <family val="2"/>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indexed="8"/>
        <name val="Arial"/>
        <family val="2"/>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family val="2"/>
        <scheme val="none"/>
      </font>
      <numFmt numFmtId="20" formatCode="d\-mmm\-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family val="2"/>
        <scheme val="none"/>
      </font>
      <numFmt numFmtId="20" formatCode="d\-mmm\-yy"/>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9"/>
        <color auto="1"/>
        <name val="Arial"/>
        <family val="2"/>
        <scheme val="none"/>
      </font>
      <numFmt numFmtId="30" formatCode="@"/>
      <fill>
        <patternFill patternType="solid">
          <fgColor indexed="64"/>
          <bgColor indexed="22"/>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theme="3" tint="0.39994506668294322"/>
        </left>
        <right style="thin">
          <color theme="3" tint="0.39994506668294322"/>
        </right>
        <top/>
        <bottom/>
        <vertical/>
        <horizontal/>
      </border>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border outline="0">
        <right style="thin">
          <color theme="3" tint="0.39994506668294322"/>
        </right>
        <top style="thin">
          <color theme="3" tint="0.39994506668294322"/>
        </top>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vertical/>
        <horizontal/>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vertical/>
        <horizontal/>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vertical/>
        <horizontal/>
      </border>
      <protection locked="0"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vertical/>
        <horizontal/>
      </border>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border outline="0">
        <right style="thin">
          <color theme="3" tint="0.39994506668294322"/>
        </right>
        <top style="thin">
          <color theme="3" tint="0.39994506668294322"/>
        </top>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indexed="65"/>
        </patternFill>
      </fill>
      <alignment horizontal="right"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indexed="65"/>
        </patternFill>
      </fill>
      <alignment horizontal="right"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left"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left"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left"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left" vertical="center" textRotation="0" indent="0" justifyLastLine="0" shrinkToFit="0" readingOrder="0"/>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left" vertical="center" textRotation="0" indent="0" justifyLastLine="0" shrinkToFit="0" readingOrder="0"/>
      <protection locked="0" hidden="0"/>
    </dxf>
    <dxf>
      <font>
        <strike val="0"/>
        <outline val="0"/>
        <shadow val="0"/>
        <u val="none"/>
        <vertAlign val="baseline"/>
        <sz val="10"/>
      </font>
    </dxf>
    <dxf>
      <font>
        <b val="0"/>
        <i val="0"/>
        <strike val="0"/>
        <condense val="0"/>
        <extend val="0"/>
        <outline val="0"/>
        <shadow val="0"/>
        <u val="none"/>
        <vertAlign val="baseline"/>
        <sz val="10"/>
        <color theme="1"/>
        <name val="Times New Roman"/>
        <scheme val="none"/>
      </font>
      <fill>
        <patternFill patternType="none">
          <fgColor indexed="64"/>
          <bgColor indexed="65"/>
        </patternFill>
      </fill>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family val="1"/>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Times New Roman"/>
        <family val="1"/>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font>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dxf>
  </dxfs>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owerPivotData" Target="model/item.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0</xdr:row>
      <xdr:rowOff>0</xdr:rowOff>
    </xdr:from>
    <xdr:to>
      <xdr:col>7</xdr:col>
      <xdr:colOff>1729740</xdr:colOff>
      <xdr:row>5</xdr:row>
      <xdr:rowOff>60919</xdr:rowOff>
    </xdr:to>
    <xdr:pic>
      <xdr:nvPicPr>
        <xdr:cNvPr id="2179" name="Imagen 1">
          <a:extLst>
            <a:ext uri="{FF2B5EF4-FFF2-40B4-BE49-F238E27FC236}">
              <a16:creationId xmlns:a16="http://schemas.microsoft.com/office/drawing/2014/main" id="{00000000-0008-0000-0100-000083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0"/>
          <a:ext cx="1767840" cy="95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5</xdr:row>
          <xdr:rowOff>57150</xdr:rowOff>
        </xdr:from>
        <xdr:to>
          <xdr:col>7</xdr:col>
          <xdr:colOff>1381125</xdr:colOff>
          <xdr:row>7</xdr:row>
          <xdr:rowOff>9525</xdr:rowOff>
        </xdr:to>
        <xdr:sp macro="" textlink="">
          <xdr:nvSpPr>
            <xdr:cNvPr id="2055" name="CommandButton1"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777240</xdr:colOff>
      <xdr:row>7</xdr:row>
      <xdr:rowOff>0</xdr:rowOff>
    </xdr:to>
    <xdr:pic>
      <xdr:nvPicPr>
        <xdr:cNvPr id="51124" name="2 Imagen">
          <a:extLst>
            <a:ext uri="{FF2B5EF4-FFF2-40B4-BE49-F238E27FC236}">
              <a16:creationId xmlns:a16="http://schemas.microsoft.com/office/drawing/2014/main" id="{00000000-0008-0000-0200-0000B4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26820"/>
          <a:ext cx="7772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25" name="2 Imagen">
          <a:extLst>
            <a:ext uri="{FF2B5EF4-FFF2-40B4-BE49-F238E27FC236}">
              <a16:creationId xmlns:a16="http://schemas.microsoft.com/office/drawing/2014/main" id="{00000000-0008-0000-0200-0000B5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192786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26" name="2 Imagen">
          <a:extLst>
            <a:ext uri="{FF2B5EF4-FFF2-40B4-BE49-F238E27FC236}">
              <a16:creationId xmlns:a16="http://schemas.microsoft.com/office/drawing/2014/main" id="{00000000-0008-0000-0200-0000B6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53340</xdr:colOff>
      <xdr:row>0</xdr:row>
      <xdr:rowOff>0</xdr:rowOff>
    </xdr:from>
    <xdr:to>
      <xdr:col>6</xdr:col>
      <xdr:colOff>2186940</xdr:colOff>
      <xdr:row>6</xdr:row>
      <xdr:rowOff>97155</xdr:rowOff>
    </xdr:to>
    <xdr:pic>
      <xdr:nvPicPr>
        <xdr:cNvPr id="51127" name="Imagen 5">
          <a:extLst>
            <a:ext uri="{FF2B5EF4-FFF2-40B4-BE49-F238E27FC236}">
              <a16:creationId xmlns:a16="http://schemas.microsoft.com/office/drawing/2014/main" id="{00000000-0008-0000-0200-0000B7C7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 y="0"/>
          <a:ext cx="2133600" cy="115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95250</xdr:colOff>
          <xdr:row>5</xdr:row>
          <xdr:rowOff>57150</xdr:rowOff>
        </xdr:from>
        <xdr:to>
          <xdr:col>6</xdr:col>
          <xdr:colOff>1552575</xdr:colOff>
          <xdr:row>7</xdr:row>
          <xdr:rowOff>19050</xdr:rowOff>
        </xdr:to>
        <xdr:sp macro="" textlink="">
          <xdr:nvSpPr>
            <xdr:cNvPr id="41219" name="CommandButton1" hidden="1">
              <a:extLst>
                <a:ext uri="{63B3BB69-23CF-44E3-9099-C40C66FF867C}">
                  <a14:compatExt spid="_x0000_s41219"/>
                </a:ext>
                <a:ext uri="{FF2B5EF4-FFF2-40B4-BE49-F238E27FC236}">
                  <a16:creationId xmlns:a16="http://schemas.microsoft.com/office/drawing/2014/main" id="{00000000-0008-0000-0200-000003A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6</xdr:col>
      <xdr:colOff>662940</xdr:colOff>
      <xdr:row>8</xdr:row>
      <xdr:rowOff>0</xdr:rowOff>
    </xdr:from>
    <xdr:to>
      <xdr:col>6</xdr:col>
      <xdr:colOff>1424940</xdr:colOff>
      <xdr:row>8</xdr:row>
      <xdr:rowOff>0</xdr:rowOff>
    </xdr:to>
    <xdr:pic>
      <xdr:nvPicPr>
        <xdr:cNvPr id="51128" name="2 Imagen">
          <a:extLst>
            <a:ext uri="{FF2B5EF4-FFF2-40B4-BE49-F238E27FC236}">
              <a16:creationId xmlns:a16="http://schemas.microsoft.com/office/drawing/2014/main" id="{00000000-0008-0000-0200-0000B8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29" name="2 Imagen">
          <a:extLst>
            <a:ext uri="{FF2B5EF4-FFF2-40B4-BE49-F238E27FC236}">
              <a16:creationId xmlns:a16="http://schemas.microsoft.com/office/drawing/2014/main" id="{00000000-0008-0000-0200-0000B9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0" name="2 Imagen">
          <a:extLst>
            <a:ext uri="{FF2B5EF4-FFF2-40B4-BE49-F238E27FC236}">
              <a16:creationId xmlns:a16="http://schemas.microsoft.com/office/drawing/2014/main" id="{00000000-0008-0000-0200-0000BA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1" name="2 Imagen">
          <a:extLst>
            <a:ext uri="{FF2B5EF4-FFF2-40B4-BE49-F238E27FC236}">
              <a16:creationId xmlns:a16="http://schemas.microsoft.com/office/drawing/2014/main" id="{00000000-0008-0000-0200-0000BB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2" name="2 Imagen">
          <a:extLst>
            <a:ext uri="{FF2B5EF4-FFF2-40B4-BE49-F238E27FC236}">
              <a16:creationId xmlns:a16="http://schemas.microsoft.com/office/drawing/2014/main" id="{00000000-0008-0000-0200-0000BC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3" name="2 Imagen">
          <a:extLst>
            <a:ext uri="{FF2B5EF4-FFF2-40B4-BE49-F238E27FC236}">
              <a16:creationId xmlns:a16="http://schemas.microsoft.com/office/drawing/2014/main" id="{00000000-0008-0000-0200-0000BD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4" name="2 Imagen">
          <a:extLst>
            <a:ext uri="{FF2B5EF4-FFF2-40B4-BE49-F238E27FC236}">
              <a16:creationId xmlns:a16="http://schemas.microsoft.com/office/drawing/2014/main" id="{00000000-0008-0000-0200-0000BE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5" name="2 Imagen">
          <a:extLst>
            <a:ext uri="{FF2B5EF4-FFF2-40B4-BE49-F238E27FC236}">
              <a16:creationId xmlns:a16="http://schemas.microsoft.com/office/drawing/2014/main" id="{00000000-0008-0000-0200-0000BF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6" name="2 Imagen">
          <a:extLst>
            <a:ext uri="{FF2B5EF4-FFF2-40B4-BE49-F238E27FC236}">
              <a16:creationId xmlns:a16="http://schemas.microsoft.com/office/drawing/2014/main" id="{00000000-0008-0000-0200-0000C0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1424940</xdr:colOff>
      <xdr:row>8</xdr:row>
      <xdr:rowOff>0</xdr:rowOff>
    </xdr:to>
    <xdr:pic>
      <xdr:nvPicPr>
        <xdr:cNvPr id="51137" name="2 Imagen">
          <a:extLst>
            <a:ext uri="{FF2B5EF4-FFF2-40B4-BE49-F238E27FC236}">
              <a16:creationId xmlns:a16="http://schemas.microsoft.com/office/drawing/2014/main" id="{00000000-0008-0000-0200-0000C1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662940</xdr:colOff>
      <xdr:row>8</xdr:row>
      <xdr:rowOff>0</xdr:rowOff>
    </xdr:from>
    <xdr:to>
      <xdr:col>6</xdr:col>
      <xdr:colOff>1426845</xdr:colOff>
      <xdr:row>8</xdr:row>
      <xdr:rowOff>0</xdr:rowOff>
    </xdr:to>
    <xdr:pic>
      <xdr:nvPicPr>
        <xdr:cNvPr id="2" name="2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73609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45720</xdr:colOff>
      <xdr:row>0</xdr:row>
      <xdr:rowOff>106680</xdr:rowOff>
    </xdr:from>
    <xdr:to>
      <xdr:col>7</xdr:col>
      <xdr:colOff>609600</xdr:colOff>
      <xdr:row>6</xdr:row>
      <xdr:rowOff>114300</xdr:rowOff>
    </xdr:to>
    <xdr:pic>
      <xdr:nvPicPr>
        <xdr:cNvPr id="10574" name="Imagen 1">
          <a:extLst>
            <a:ext uri="{FF2B5EF4-FFF2-40B4-BE49-F238E27FC236}">
              <a16:creationId xmlns:a16="http://schemas.microsoft.com/office/drawing/2014/main" id="{00000000-0008-0000-0300-00004E2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106680"/>
          <a:ext cx="2080260"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95250</xdr:colOff>
          <xdr:row>5</xdr:row>
          <xdr:rowOff>85725</xdr:rowOff>
        </xdr:from>
        <xdr:to>
          <xdr:col>7</xdr:col>
          <xdr:colOff>76200</xdr:colOff>
          <xdr:row>7</xdr:row>
          <xdr:rowOff>47625</xdr:rowOff>
        </xdr:to>
        <xdr:sp macro="" textlink="">
          <xdr:nvSpPr>
            <xdr:cNvPr id="10449" name="CommandButton1"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312420</xdr:colOff>
      <xdr:row>0</xdr:row>
      <xdr:rowOff>99060</xdr:rowOff>
    </xdr:from>
    <xdr:to>
      <xdr:col>6</xdr:col>
      <xdr:colOff>1905000</xdr:colOff>
      <xdr:row>5</xdr:row>
      <xdr:rowOff>137160</xdr:rowOff>
    </xdr:to>
    <xdr:pic>
      <xdr:nvPicPr>
        <xdr:cNvPr id="43134" name="Imagen 2">
          <a:extLst>
            <a:ext uri="{FF2B5EF4-FFF2-40B4-BE49-F238E27FC236}">
              <a16:creationId xmlns:a16="http://schemas.microsoft.com/office/drawing/2014/main" id="{00000000-0008-0000-0400-00007EA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 y="99060"/>
          <a:ext cx="193548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38100</xdr:colOff>
          <xdr:row>5</xdr:row>
          <xdr:rowOff>95250</xdr:rowOff>
        </xdr:from>
        <xdr:to>
          <xdr:col>6</xdr:col>
          <xdr:colOff>1495425</xdr:colOff>
          <xdr:row>6</xdr:row>
          <xdr:rowOff>190500</xdr:rowOff>
        </xdr:to>
        <xdr:sp macro="" textlink="">
          <xdr:nvSpPr>
            <xdr:cNvPr id="43010" name="CommandButton1" hidden="1">
              <a:extLst>
                <a:ext uri="{63B3BB69-23CF-44E3-9099-C40C66FF867C}">
                  <a14:compatExt spid="_x0000_s43010"/>
                </a:ext>
                <a:ext uri="{FF2B5EF4-FFF2-40B4-BE49-F238E27FC236}">
                  <a16:creationId xmlns:a16="http://schemas.microsoft.com/office/drawing/2014/main" id="{00000000-0008-0000-0400-000002A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5</xdr:col>
      <xdr:colOff>213360</xdr:colOff>
      <xdr:row>0</xdr:row>
      <xdr:rowOff>0</xdr:rowOff>
    </xdr:from>
    <xdr:to>
      <xdr:col>6</xdr:col>
      <xdr:colOff>2004060</xdr:colOff>
      <xdr:row>5</xdr:row>
      <xdr:rowOff>45720</xdr:rowOff>
    </xdr:to>
    <xdr:pic>
      <xdr:nvPicPr>
        <xdr:cNvPr id="44158" name="Imagen 3">
          <a:extLst>
            <a:ext uri="{FF2B5EF4-FFF2-40B4-BE49-F238E27FC236}">
              <a16:creationId xmlns:a16="http://schemas.microsoft.com/office/drawing/2014/main" id="{00000000-0008-0000-0500-00007EA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2004060" cy="98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4</xdr:row>
          <xdr:rowOff>152400</xdr:rowOff>
        </xdr:from>
        <xdr:to>
          <xdr:col>6</xdr:col>
          <xdr:colOff>1457325</xdr:colOff>
          <xdr:row>6</xdr:row>
          <xdr:rowOff>57150</xdr:rowOff>
        </xdr:to>
        <xdr:sp macro="" textlink="">
          <xdr:nvSpPr>
            <xdr:cNvPr id="44034" name="CommandButton1"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548640</xdr:colOff>
      <xdr:row>7</xdr:row>
      <xdr:rowOff>0</xdr:rowOff>
    </xdr:from>
    <xdr:to>
      <xdr:col>3</xdr:col>
      <xdr:colOff>518160</xdr:colOff>
      <xdr:row>7</xdr:row>
      <xdr:rowOff>0</xdr:rowOff>
    </xdr:to>
    <xdr:pic>
      <xdr:nvPicPr>
        <xdr:cNvPr id="45301" name="2 Imagen">
          <a:extLst>
            <a:ext uri="{FF2B5EF4-FFF2-40B4-BE49-F238E27FC236}">
              <a16:creationId xmlns:a16="http://schemas.microsoft.com/office/drawing/2014/main" id="{00000000-0008-0000-0600-0000F5B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31826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38100</xdr:rowOff>
    </xdr:from>
    <xdr:to>
      <xdr:col>3</xdr:col>
      <xdr:colOff>441960</xdr:colOff>
      <xdr:row>6</xdr:row>
      <xdr:rowOff>15240</xdr:rowOff>
    </xdr:to>
    <xdr:pic>
      <xdr:nvPicPr>
        <xdr:cNvPr id="45302" name="Imagen 3">
          <a:extLst>
            <a:ext uri="{FF2B5EF4-FFF2-40B4-BE49-F238E27FC236}">
              <a16:creationId xmlns:a16="http://schemas.microsoft.com/office/drawing/2014/main" id="{00000000-0008-0000-0600-0000F6B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38100"/>
          <a:ext cx="2141220" cy="10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3175</xdr:colOff>
      <xdr:row>160</xdr:row>
      <xdr:rowOff>0</xdr:rowOff>
    </xdr:from>
    <xdr:to>
      <xdr:col>5</xdr:col>
      <xdr:colOff>415237</xdr:colOff>
      <xdr:row>160</xdr:row>
      <xdr:rowOff>635</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6" name="Text Box 3">
          <a:extLst>
            <a:ext uri="{FF2B5EF4-FFF2-40B4-BE49-F238E27FC236}">
              <a16:creationId xmlns:a16="http://schemas.microsoft.com/office/drawing/2014/main" id="{00000000-0008-0000-0700-000006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8" name="Text Box 3">
          <a:extLst>
            <a:ext uri="{FF2B5EF4-FFF2-40B4-BE49-F238E27FC236}">
              <a16:creationId xmlns:a16="http://schemas.microsoft.com/office/drawing/2014/main" id="{00000000-0008-0000-0700-000008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1" name="Text Box 6">
          <a:extLst>
            <a:ext uri="{FF2B5EF4-FFF2-40B4-BE49-F238E27FC236}">
              <a16:creationId xmlns:a16="http://schemas.microsoft.com/office/drawing/2014/main" id="{00000000-0008-0000-0700-00000B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2" name="Text Box 3">
          <a:extLst>
            <a:ext uri="{FF2B5EF4-FFF2-40B4-BE49-F238E27FC236}">
              <a16:creationId xmlns:a16="http://schemas.microsoft.com/office/drawing/2014/main" id="{00000000-0008-0000-0700-00000C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3" name="Text Box 6">
          <a:extLst>
            <a:ext uri="{FF2B5EF4-FFF2-40B4-BE49-F238E27FC236}">
              <a16:creationId xmlns:a16="http://schemas.microsoft.com/office/drawing/2014/main" id="{00000000-0008-0000-0700-00000D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4" name="Text Box 3">
          <a:extLst>
            <a:ext uri="{FF2B5EF4-FFF2-40B4-BE49-F238E27FC236}">
              <a16:creationId xmlns:a16="http://schemas.microsoft.com/office/drawing/2014/main" id="{00000000-0008-0000-0700-00000E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5" name="Text Box 6">
          <a:extLst>
            <a:ext uri="{FF2B5EF4-FFF2-40B4-BE49-F238E27FC236}">
              <a16:creationId xmlns:a16="http://schemas.microsoft.com/office/drawing/2014/main" id="{00000000-0008-0000-0700-00000F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7" name="Text Box 6">
          <a:extLst>
            <a:ext uri="{FF2B5EF4-FFF2-40B4-BE49-F238E27FC236}">
              <a16:creationId xmlns:a16="http://schemas.microsoft.com/office/drawing/2014/main" id="{00000000-0008-0000-0700-000011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8" name="Text Box 3">
          <a:extLst>
            <a:ext uri="{FF2B5EF4-FFF2-40B4-BE49-F238E27FC236}">
              <a16:creationId xmlns:a16="http://schemas.microsoft.com/office/drawing/2014/main" id="{00000000-0008-0000-0700-000012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190500</xdr:colOff>
      <xdr:row>1</xdr:row>
      <xdr:rowOff>152400</xdr:rowOff>
    </xdr:from>
    <xdr:to>
      <xdr:col>4</xdr:col>
      <xdr:colOff>236220</xdr:colOff>
      <xdr:row>5</xdr:row>
      <xdr:rowOff>144780</xdr:rowOff>
    </xdr:to>
    <xdr:pic>
      <xdr:nvPicPr>
        <xdr:cNvPr id="52942" name="Imagen 18">
          <a:extLst>
            <a:ext uri="{FF2B5EF4-FFF2-40B4-BE49-F238E27FC236}">
              <a16:creationId xmlns:a16="http://schemas.microsoft.com/office/drawing/2014/main" id="{00000000-0008-0000-0700-0000CEC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327660"/>
          <a:ext cx="1661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3175</xdr:colOff>
      <xdr:row>160</xdr:row>
      <xdr:rowOff>0</xdr:rowOff>
    </xdr:from>
    <xdr:to>
      <xdr:col>5</xdr:col>
      <xdr:colOff>415237</xdr:colOff>
      <xdr:row>160</xdr:row>
      <xdr:rowOff>635</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8" name="Text Box 3">
          <a:extLst>
            <a:ext uri="{FF2B5EF4-FFF2-40B4-BE49-F238E27FC236}">
              <a16:creationId xmlns:a16="http://schemas.microsoft.com/office/drawing/2014/main" id="{00000000-0008-0000-0800-000008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10" name="Text Box 3">
          <a:extLst>
            <a:ext uri="{FF2B5EF4-FFF2-40B4-BE49-F238E27FC236}">
              <a16:creationId xmlns:a16="http://schemas.microsoft.com/office/drawing/2014/main" id="{00000000-0008-0000-0800-00000A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1" name="Text Box 6">
          <a:extLst>
            <a:ext uri="{FF2B5EF4-FFF2-40B4-BE49-F238E27FC236}">
              <a16:creationId xmlns:a16="http://schemas.microsoft.com/office/drawing/2014/main" id="{00000000-0008-0000-0800-00000B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173</xdr:row>
      <xdr:rowOff>0</xdr:rowOff>
    </xdr:from>
    <xdr:to>
      <xdr:col>5</xdr:col>
      <xdr:colOff>415237</xdr:colOff>
      <xdr:row>173</xdr:row>
      <xdr:rowOff>635</xdr:rowOff>
    </xdr:to>
    <xdr:sp macro="" textlink="">
      <xdr:nvSpPr>
        <xdr:cNvPr id="12" name="Text Box 3">
          <a:extLst>
            <a:ext uri="{FF2B5EF4-FFF2-40B4-BE49-F238E27FC236}">
              <a16:creationId xmlns:a16="http://schemas.microsoft.com/office/drawing/2014/main" id="{00000000-0008-0000-0800-00000C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3" name="Text Box 6">
          <a:extLst>
            <a:ext uri="{FF2B5EF4-FFF2-40B4-BE49-F238E27FC236}">
              <a16:creationId xmlns:a16="http://schemas.microsoft.com/office/drawing/2014/main" id="{00000000-0008-0000-0800-00000D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173</xdr:row>
      <xdr:rowOff>0</xdr:rowOff>
    </xdr:from>
    <xdr:to>
      <xdr:col>5</xdr:col>
      <xdr:colOff>415237</xdr:colOff>
      <xdr:row>173</xdr:row>
      <xdr:rowOff>635</xdr:rowOff>
    </xdr:to>
    <xdr:sp macro="" textlink="">
      <xdr:nvSpPr>
        <xdr:cNvPr id="14" name="Text Box 3">
          <a:extLst>
            <a:ext uri="{FF2B5EF4-FFF2-40B4-BE49-F238E27FC236}">
              <a16:creationId xmlns:a16="http://schemas.microsoft.com/office/drawing/2014/main" id="{00000000-0008-0000-0800-00000E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5" name="Text Box 6">
          <a:extLst>
            <a:ext uri="{FF2B5EF4-FFF2-40B4-BE49-F238E27FC236}">
              <a16:creationId xmlns:a16="http://schemas.microsoft.com/office/drawing/2014/main" id="{00000000-0008-0000-0800-00000F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173</xdr:row>
      <xdr:rowOff>0</xdr:rowOff>
    </xdr:from>
    <xdr:to>
      <xdr:col>5</xdr:col>
      <xdr:colOff>415237</xdr:colOff>
      <xdr:row>173</xdr:row>
      <xdr:rowOff>635</xdr:rowOff>
    </xdr:to>
    <xdr:sp macro="" textlink="">
      <xdr:nvSpPr>
        <xdr:cNvPr id="16" name="Text Box 3">
          <a:extLst>
            <a:ext uri="{FF2B5EF4-FFF2-40B4-BE49-F238E27FC236}">
              <a16:creationId xmlns:a16="http://schemas.microsoft.com/office/drawing/2014/main" id="{00000000-0008-0000-0800-000010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7" name="Text Box 6">
          <a:extLst>
            <a:ext uri="{FF2B5EF4-FFF2-40B4-BE49-F238E27FC236}">
              <a16:creationId xmlns:a16="http://schemas.microsoft.com/office/drawing/2014/main" id="{00000000-0008-0000-0800-000011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173</xdr:row>
      <xdr:rowOff>0</xdr:rowOff>
    </xdr:from>
    <xdr:to>
      <xdr:col>5</xdr:col>
      <xdr:colOff>415237</xdr:colOff>
      <xdr:row>173</xdr:row>
      <xdr:rowOff>635</xdr:rowOff>
    </xdr:to>
    <xdr:sp macro="" textlink="">
      <xdr:nvSpPr>
        <xdr:cNvPr id="18" name="Text Box 3">
          <a:extLst>
            <a:ext uri="{FF2B5EF4-FFF2-40B4-BE49-F238E27FC236}">
              <a16:creationId xmlns:a16="http://schemas.microsoft.com/office/drawing/2014/main" id="{00000000-0008-0000-0800-000012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60960</xdr:rowOff>
    </xdr:from>
    <xdr:to>
      <xdr:col>4</xdr:col>
      <xdr:colOff>320040</xdr:colOff>
      <xdr:row>5</xdr:row>
      <xdr:rowOff>137160</xdr:rowOff>
    </xdr:to>
    <xdr:pic>
      <xdr:nvPicPr>
        <xdr:cNvPr id="52098" name="Imagen 18">
          <a:extLst>
            <a:ext uri="{FF2B5EF4-FFF2-40B4-BE49-F238E27FC236}">
              <a16:creationId xmlns:a16="http://schemas.microsoft.com/office/drawing/2014/main" id="{00000000-0008-0000-0800-000082C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960"/>
          <a:ext cx="200406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9525</xdr:colOff>
      <xdr:row>8</xdr:row>
      <xdr:rowOff>36325</xdr:rowOff>
    </xdr:from>
    <xdr:to>
      <xdr:col>14</xdr:col>
      <xdr:colOff>558899</xdr:colOff>
      <xdr:row>10</xdr:row>
      <xdr:rowOff>52777</xdr:rowOff>
    </xdr:to>
    <xdr:sp macro="" textlink="">
      <xdr:nvSpPr>
        <xdr:cNvPr id="2" name="Rectangle 24">
          <a:extLst>
            <a:ext uri="{FF2B5EF4-FFF2-40B4-BE49-F238E27FC236}">
              <a16:creationId xmlns:a16="http://schemas.microsoft.com/office/drawing/2014/main" id="{00000000-0008-0000-0E00-000002000000}"/>
            </a:ext>
          </a:extLst>
        </xdr:cNvPr>
        <xdr:cNvSpPr/>
      </xdr:nvSpPr>
      <xdr:spPr>
        <a:xfrm>
          <a:off x="9353550" y="3236725"/>
          <a:ext cx="9706732" cy="2016702"/>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a:lstStyle/>
        <a:p>
          <a:endParaRPr lang="es-DO"/>
        </a:p>
      </xdr:txBody>
    </xdr:sp>
    <xdr:clientData/>
  </xdr:twoCellAnchor>
  <xdr:twoCellAnchor>
    <xdr:from>
      <xdr:col>8</xdr:col>
      <xdr:colOff>0</xdr:colOff>
      <xdr:row>21</xdr:row>
      <xdr:rowOff>71397</xdr:rowOff>
    </xdr:from>
    <xdr:to>
      <xdr:col>15</xdr:col>
      <xdr:colOff>3479</xdr:colOff>
      <xdr:row>23</xdr:row>
      <xdr:rowOff>80195</xdr:rowOff>
    </xdr:to>
    <xdr:sp macro="" textlink="">
      <xdr:nvSpPr>
        <xdr:cNvPr id="3" name="Rectangle 12">
          <a:extLst>
            <a:ext uri="{FF2B5EF4-FFF2-40B4-BE49-F238E27FC236}">
              <a16:creationId xmlns:a16="http://schemas.microsoft.com/office/drawing/2014/main" id="{00000000-0008-0000-0E00-000003000000}"/>
            </a:ext>
          </a:extLst>
        </xdr:cNvPr>
        <xdr:cNvSpPr/>
      </xdr:nvSpPr>
      <xdr:spPr>
        <a:xfrm>
          <a:off x="7362825" y="13465452"/>
          <a:ext cx="10150317" cy="1616652"/>
        </a:xfrm>
        <a:prstGeom prst="rect">
          <a:avLst/>
        </a:prstGeom>
        <a:noFill/>
      </xdr:spPr>
      <xdr:style>
        <a:lnRef idx="0">
          <a:schemeClr val="dk1">
            <a:alpha val="0"/>
            <a:hueOff val="0"/>
            <a:satOff val="0"/>
            <a:lumOff val="0"/>
            <a:alphaOff val="0"/>
          </a:schemeClr>
        </a:lnRef>
        <a:fillRef idx="0">
          <a:scrgbClr r="0" g="0" b="0"/>
        </a:fillRef>
        <a:effectRef idx="0">
          <a:schemeClr val="lt1">
            <a:alpha val="0"/>
            <a:hueOff val="0"/>
            <a:satOff val="0"/>
            <a:lumOff val="0"/>
            <a:alphaOff val="0"/>
          </a:schemeClr>
        </a:effectRef>
        <a:fontRef idx="minor">
          <a:schemeClr val="tx1">
            <a:hueOff val="0"/>
            <a:satOff val="0"/>
            <a:lumOff val="0"/>
            <a:alphaOff val="0"/>
          </a:schemeClr>
        </a:fontRef>
      </xdr:style>
      <xdr:txBody>
        <a:bodyPr/>
        <a:lstStyle/>
        <a:p>
          <a:endParaRPr lang="es-D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ptop_33/Desktop/Documentos%20para%20elaboracion%20POA%202026/Recepcion%20POA%20para%20consolidar%20SRS/POA%20SRS%20para%20consolidar/POA%20Estandar%20SRS%202026%20Laboratorio%20PPGR3%20Y%20PPG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ptop_33/Desktop/Carpeta%20a&#241;o%202025/POA&#180;s%202025%20SRS%20Cibao%20Nordeste%20al%2021-02-2025%20%20VFA2/POA%202025%20Cibao%20Nordeste%20VFA2%2021-02-2025%20VFA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Insumos"/>
      <sheetName val="LSIns"/>
      <sheetName val="PEI SNS 2025-2028"/>
      <sheetName val="Obj"/>
      <sheetName val="Catalogo"/>
    </sheetNames>
    <sheetDataSet>
      <sheetData sheetId="0" refreshError="1"/>
      <sheetData sheetId="1" refreshError="1"/>
      <sheetData sheetId="2">
        <row r="9">
          <cell r="H9" t="str">
            <v>1.1.1.01</v>
          </cell>
        </row>
        <row r="10">
          <cell r="H10" t="str">
            <v>1.1.1.02</v>
          </cell>
        </row>
        <row r="11">
          <cell r="H11" t="str">
            <v>1.1.1.03</v>
          </cell>
        </row>
        <row r="12">
          <cell r="H12" t="str">
            <v>1.1.1.04</v>
          </cell>
        </row>
        <row r="13">
          <cell r="H13" t="str">
            <v>1.1.1.05</v>
          </cell>
        </row>
        <row r="14">
          <cell r="H14" t="str">
            <v>1.1.1.06</v>
          </cell>
        </row>
        <row r="15">
          <cell r="H15" t="str">
            <v>1.1.1.07</v>
          </cell>
        </row>
        <row r="16">
          <cell r="H16" t="str">
            <v>1.1.1.08</v>
          </cell>
        </row>
        <row r="17">
          <cell r="H17" t="str">
            <v>1.1.1.09</v>
          </cell>
        </row>
        <row r="18">
          <cell r="H18" t="str">
            <v>1.1.1.10</v>
          </cell>
        </row>
        <row r="19">
          <cell r="H19" t="str">
            <v>1.1.1.11</v>
          </cell>
        </row>
        <row r="20">
          <cell r="H20" t="str">
            <v>1.1.1.12</v>
          </cell>
        </row>
        <row r="21">
          <cell r="H21" t="str">
            <v>1.2.1.01</v>
          </cell>
        </row>
        <row r="22">
          <cell r="H22" t="str">
            <v>1.2.1.02</v>
          </cell>
        </row>
        <row r="23">
          <cell r="H23" t="str">
            <v>1.2.1.03</v>
          </cell>
        </row>
        <row r="24">
          <cell r="H24" t="str">
            <v>1.2.1.04</v>
          </cell>
        </row>
        <row r="25">
          <cell r="H25" t="str">
            <v>1.2.1.05</v>
          </cell>
        </row>
        <row r="26">
          <cell r="H26" t="str">
            <v>1.2.1.06</v>
          </cell>
        </row>
        <row r="27">
          <cell r="H27" t="str">
            <v>1.2.1.07</v>
          </cell>
        </row>
        <row r="28">
          <cell r="H28" t="str">
            <v>1.2.2.01</v>
          </cell>
        </row>
        <row r="29">
          <cell r="H29" t="str">
            <v>1.2.2.02</v>
          </cell>
        </row>
        <row r="30">
          <cell r="H30" t="str">
            <v>1.2.2.03</v>
          </cell>
        </row>
        <row r="31">
          <cell r="H31" t="str">
            <v>1.2.2.04</v>
          </cell>
        </row>
        <row r="32">
          <cell r="H32" t="str">
            <v>1.2.2.05</v>
          </cell>
        </row>
        <row r="33">
          <cell r="H33" t="str">
            <v>1.2.2.06</v>
          </cell>
        </row>
        <row r="34">
          <cell r="H34" t="str">
            <v>1.2.2.07</v>
          </cell>
        </row>
        <row r="35">
          <cell r="H35" t="str">
            <v>1.5.1.01</v>
          </cell>
        </row>
        <row r="36">
          <cell r="H36" t="str">
            <v>1.5.1.02</v>
          </cell>
        </row>
        <row r="37">
          <cell r="H37" t="str">
            <v>1.5.1.03</v>
          </cell>
        </row>
        <row r="38">
          <cell r="H38" t="str">
            <v>1.5.1.04</v>
          </cell>
        </row>
        <row r="39">
          <cell r="H39" t="str">
            <v>1.5.2.01</v>
          </cell>
        </row>
        <row r="40">
          <cell r="H40" t="str">
            <v>1.5.2.02</v>
          </cell>
        </row>
        <row r="41">
          <cell r="H41" t="str">
            <v>1.5.2.03</v>
          </cell>
        </row>
        <row r="42">
          <cell r="H42" t="str">
            <v>1.5.2.04</v>
          </cell>
        </row>
        <row r="43">
          <cell r="H43" t="str">
            <v>1.5.2.05</v>
          </cell>
        </row>
        <row r="44">
          <cell r="H44" t="str">
            <v>1.5.4.01</v>
          </cell>
        </row>
        <row r="45">
          <cell r="H45" t="str">
            <v>1.5.4.02</v>
          </cell>
        </row>
        <row r="46">
          <cell r="H46" t="str">
            <v>1.5.4.03</v>
          </cell>
        </row>
        <row r="47">
          <cell r="H47" t="str">
            <v>1.5.4.04</v>
          </cell>
        </row>
        <row r="48">
          <cell r="H48" t="str">
            <v>1.5.4.05</v>
          </cell>
        </row>
        <row r="49">
          <cell r="H49" t="str">
            <v>1.6.1.01</v>
          </cell>
        </row>
        <row r="50">
          <cell r="H50" t="str">
            <v>1.6.2.01</v>
          </cell>
        </row>
        <row r="51">
          <cell r="H51" t="str">
            <v>1.6.3.01</v>
          </cell>
        </row>
        <row r="52">
          <cell r="H52" t="str">
            <v>1.6.4.01</v>
          </cell>
        </row>
        <row r="53">
          <cell r="H53" t="str">
            <v>1.6.5.01</v>
          </cell>
        </row>
        <row r="54">
          <cell r="H54" t="str">
            <v>1.6.5.02</v>
          </cell>
        </row>
        <row r="55">
          <cell r="H55" t="str">
            <v>1.6.5.03</v>
          </cell>
        </row>
        <row r="56">
          <cell r="H56" t="str">
            <v>1.6.5.04</v>
          </cell>
        </row>
        <row r="57">
          <cell r="H57" t="str">
            <v>1.6.5.05</v>
          </cell>
        </row>
        <row r="58">
          <cell r="H58" t="str">
            <v>1.6.5.06</v>
          </cell>
        </row>
        <row r="59">
          <cell r="H59" t="str">
            <v>1.6.6.01</v>
          </cell>
        </row>
        <row r="60">
          <cell r="H60" t="str">
            <v>1.6.6.02</v>
          </cell>
        </row>
        <row r="61">
          <cell r="H61" t="str">
            <v>1.6.6.03</v>
          </cell>
        </row>
        <row r="62">
          <cell r="H62" t="str">
            <v>1.6.6.04</v>
          </cell>
        </row>
        <row r="63">
          <cell r="H63" t="str">
            <v>1.6.6.05</v>
          </cell>
        </row>
        <row r="64">
          <cell r="H64" t="str">
            <v>1.6.6.06</v>
          </cell>
        </row>
        <row r="65">
          <cell r="H65" t="str">
            <v>1.6.6.07</v>
          </cell>
        </row>
        <row r="66">
          <cell r="H66" t="str">
            <v>1.6.6.08</v>
          </cell>
        </row>
        <row r="67">
          <cell r="H67" t="str">
            <v>1.6.7.01</v>
          </cell>
        </row>
        <row r="68">
          <cell r="H68" t="str">
            <v>1.6.7.02</v>
          </cell>
        </row>
        <row r="69">
          <cell r="H69" t="str">
            <v>1.6.7.03</v>
          </cell>
        </row>
        <row r="70">
          <cell r="H70" t="str">
            <v>1.6.8.01</v>
          </cell>
        </row>
        <row r="71">
          <cell r="H71" t="str">
            <v>1.6.8.02</v>
          </cell>
        </row>
        <row r="72">
          <cell r="H72" t="str">
            <v>1.6.8.03</v>
          </cell>
        </row>
        <row r="73">
          <cell r="H73" t="str">
            <v>1.6.8.04</v>
          </cell>
        </row>
        <row r="74">
          <cell r="H74" t="str">
            <v>1.6.8.05</v>
          </cell>
        </row>
        <row r="75">
          <cell r="H75" t="str">
            <v>1.6.8.06</v>
          </cell>
        </row>
        <row r="76">
          <cell r="H76" t="str">
            <v>1.6.8.07</v>
          </cell>
        </row>
        <row r="77">
          <cell r="H77" t="str">
            <v>1.6.8.08</v>
          </cell>
        </row>
        <row r="78">
          <cell r="H78" t="str">
            <v>1.6.8.09</v>
          </cell>
        </row>
        <row r="79">
          <cell r="H79" t="str">
            <v>1.6.8.10</v>
          </cell>
        </row>
        <row r="80">
          <cell r="H80" t="str">
            <v>1.6.8.11</v>
          </cell>
        </row>
        <row r="81">
          <cell r="H81" t="str">
            <v>1.6.8.12</v>
          </cell>
        </row>
        <row r="82">
          <cell r="H82" t="str">
            <v>1.7.1.01</v>
          </cell>
        </row>
        <row r="83">
          <cell r="H83" t="str">
            <v>1.7.1.02</v>
          </cell>
        </row>
        <row r="84">
          <cell r="H84" t="str">
            <v>1.7.1.03</v>
          </cell>
        </row>
        <row r="85">
          <cell r="H85" t="str">
            <v>1.7.1.04</v>
          </cell>
        </row>
        <row r="86">
          <cell r="H86" t="str">
            <v>1.7.1.05</v>
          </cell>
        </row>
        <row r="87">
          <cell r="H87" t="str">
            <v>1.7.1.06</v>
          </cell>
        </row>
        <row r="88">
          <cell r="H88" t="str">
            <v>1.7.1.07</v>
          </cell>
        </row>
        <row r="89">
          <cell r="H89" t="str">
            <v>1.7.1.08</v>
          </cell>
        </row>
        <row r="90">
          <cell r="H90" t="str">
            <v>1.7.1.09</v>
          </cell>
        </row>
        <row r="91">
          <cell r="H91" t="str">
            <v>1.7.1.10</v>
          </cell>
        </row>
        <row r="92">
          <cell r="H92" t="str">
            <v>1.7.1.11</v>
          </cell>
        </row>
        <row r="93">
          <cell r="H93" t="str">
            <v>1.8.1.01</v>
          </cell>
        </row>
        <row r="94">
          <cell r="H94" t="str">
            <v>1.8.1.02</v>
          </cell>
        </row>
        <row r="95">
          <cell r="H95" t="str">
            <v>1.8.1.03</v>
          </cell>
        </row>
        <row r="96">
          <cell r="H96" t="str">
            <v>1.8.1.04</v>
          </cell>
        </row>
        <row r="97">
          <cell r="H97" t="str">
            <v>1.8.2.01</v>
          </cell>
        </row>
        <row r="98">
          <cell r="H98" t="str">
            <v>1.8.2.02</v>
          </cell>
        </row>
        <row r="99">
          <cell r="H99" t="str">
            <v>1.8.2.03</v>
          </cell>
        </row>
        <row r="100">
          <cell r="H100" t="str">
            <v>1.8.2.04</v>
          </cell>
        </row>
        <row r="101">
          <cell r="H101" t="str">
            <v>1.8.2.05</v>
          </cell>
        </row>
        <row r="102">
          <cell r="H102" t="str">
            <v>1.8.2.06</v>
          </cell>
        </row>
        <row r="103">
          <cell r="H103" t="str">
            <v>1.8.2.07</v>
          </cell>
        </row>
        <row r="104">
          <cell r="H104" t="str">
            <v>1.8.2.08</v>
          </cell>
        </row>
        <row r="105">
          <cell r="H105" t="str">
            <v>1.8.2.09</v>
          </cell>
        </row>
        <row r="106">
          <cell r="H106" t="str">
            <v>1.8.2.10</v>
          </cell>
        </row>
        <row r="107">
          <cell r="H107" t="str">
            <v>1.8.2.11</v>
          </cell>
        </row>
        <row r="108">
          <cell r="H108" t="str">
            <v>1.8.2.12</v>
          </cell>
        </row>
        <row r="109">
          <cell r="H109" t="str">
            <v>1.8.2.13</v>
          </cell>
        </row>
        <row r="110">
          <cell r="H110" t="str">
            <v>1.8.2.14</v>
          </cell>
        </row>
        <row r="111">
          <cell r="H111" t="str">
            <v>1.8.2.15</v>
          </cell>
        </row>
        <row r="112">
          <cell r="H112" t="str">
            <v>1.8.3.01</v>
          </cell>
        </row>
        <row r="113">
          <cell r="H113" t="str">
            <v>1.8.3.02</v>
          </cell>
        </row>
        <row r="114">
          <cell r="H114" t="str">
            <v>1.8.3.03</v>
          </cell>
        </row>
        <row r="115">
          <cell r="H115" t="str">
            <v>1.8.3.04</v>
          </cell>
        </row>
        <row r="116">
          <cell r="H116" t="str">
            <v>1.8.3.05</v>
          </cell>
        </row>
        <row r="117">
          <cell r="H117" t="str">
            <v>1.8.3.06</v>
          </cell>
        </row>
        <row r="118">
          <cell r="H118" t="str">
            <v>1.8.3.07</v>
          </cell>
        </row>
        <row r="119">
          <cell r="H119" t="str">
            <v>1.8.3.08</v>
          </cell>
        </row>
        <row r="120">
          <cell r="H120" t="str">
            <v>1.8.3.09</v>
          </cell>
        </row>
        <row r="121">
          <cell r="H121" t="str">
            <v>1.8.3.10</v>
          </cell>
        </row>
        <row r="122">
          <cell r="H122" t="str">
            <v>1.8.3.11</v>
          </cell>
        </row>
        <row r="123">
          <cell r="H123" t="str">
            <v>1.8.3.12</v>
          </cell>
        </row>
        <row r="124">
          <cell r="H124" t="str">
            <v>1.8.3.13</v>
          </cell>
        </row>
        <row r="125">
          <cell r="H125" t="str">
            <v>1.8.3.14</v>
          </cell>
        </row>
        <row r="126">
          <cell r="H126" t="str">
            <v>1.8.3.15</v>
          </cell>
        </row>
        <row r="127">
          <cell r="H127" t="str">
            <v>1.8.3.16</v>
          </cell>
        </row>
        <row r="128">
          <cell r="H128" t="str">
            <v>1.8.3.17</v>
          </cell>
        </row>
        <row r="129">
          <cell r="H129" t="str">
            <v>1.8.3.18</v>
          </cell>
        </row>
        <row r="130">
          <cell r="H130" t="str">
            <v>1.8.3.19</v>
          </cell>
        </row>
        <row r="131">
          <cell r="H131" t="str">
            <v>1.8.3.20</v>
          </cell>
        </row>
        <row r="132">
          <cell r="H132" t="str">
            <v>1.8.3.21</v>
          </cell>
        </row>
        <row r="133">
          <cell r="H133" t="str">
            <v>1.8.3.22</v>
          </cell>
        </row>
        <row r="134">
          <cell r="H134" t="str">
            <v>1.8.3.23</v>
          </cell>
        </row>
        <row r="135">
          <cell r="H135" t="str">
            <v>1.8.3.24</v>
          </cell>
        </row>
        <row r="136">
          <cell r="H136" t="str">
            <v>1.8.3.25</v>
          </cell>
        </row>
        <row r="137">
          <cell r="H137" t="str">
            <v>1.8.3.26</v>
          </cell>
        </row>
        <row r="138">
          <cell r="H138" t="str">
            <v>1.8.3.27</v>
          </cell>
        </row>
        <row r="139">
          <cell r="H139" t="str">
            <v>1.9.1.01</v>
          </cell>
        </row>
        <row r="140">
          <cell r="H140" t="str">
            <v>1.9.1.02</v>
          </cell>
        </row>
        <row r="141">
          <cell r="H141" t="str">
            <v>1.10.1.01</v>
          </cell>
        </row>
        <row r="142">
          <cell r="H142" t="str">
            <v>1.10.1.02</v>
          </cell>
        </row>
        <row r="143">
          <cell r="H143" t="str">
            <v>1.10.1.03</v>
          </cell>
        </row>
        <row r="144">
          <cell r="H144" t="str">
            <v>1.11.1.01</v>
          </cell>
        </row>
        <row r="145">
          <cell r="H145" t="str">
            <v>1.11.2.01</v>
          </cell>
        </row>
        <row r="146">
          <cell r="H146" t="str">
            <v>1.12.1.01</v>
          </cell>
        </row>
        <row r="147">
          <cell r="H147" t="str">
            <v>1.12.2.01</v>
          </cell>
        </row>
        <row r="148">
          <cell r="H148" t="str">
            <v>1.12.2.02</v>
          </cell>
        </row>
        <row r="149">
          <cell r="H149" t="str">
            <v>1.12.3.01</v>
          </cell>
        </row>
        <row r="150">
          <cell r="H150" t="str">
            <v>1.12.3.02</v>
          </cell>
        </row>
        <row r="151">
          <cell r="H151" t="str">
            <v>1.12.3.03</v>
          </cell>
        </row>
        <row r="152">
          <cell r="H152" t="str">
            <v>1.12.3.04</v>
          </cell>
        </row>
        <row r="153">
          <cell r="H153" t="str">
            <v>1.12.3.05</v>
          </cell>
        </row>
        <row r="154">
          <cell r="H154" t="str">
            <v>1.12.3.06</v>
          </cell>
        </row>
        <row r="155">
          <cell r="H155" t="str">
            <v>2.1.1.01</v>
          </cell>
        </row>
        <row r="156">
          <cell r="H156" t="str">
            <v>2.1.1.02</v>
          </cell>
        </row>
        <row r="157">
          <cell r="H157" t="str">
            <v>2.1.1.03</v>
          </cell>
        </row>
        <row r="158">
          <cell r="H158" t="str">
            <v>2.1.1.04</v>
          </cell>
        </row>
        <row r="159">
          <cell r="H159" t="str">
            <v>2.1.1.05</v>
          </cell>
        </row>
        <row r="160">
          <cell r="H160" t="str">
            <v>2.1.1.06</v>
          </cell>
        </row>
        <row r="161">
          <cell r="H161" t="str">
            <v>2.1.1.07</v>
          </cell>
        </row>
        <row r="162">
          <cell r="H162" t="str">
            <v>2.1.1.08</v>
          </cell>
        </row>
        <row r="163">
          <cell r="H163" t="str">
            <v>2.1.1.09</v>
          </cell>
        </row>
        <row r="164">
          <cell r="H164" t="str">
            <v>2.1.1.10</v>
          </cell>
        </row>
        <row r="165">
          <cell r="H165" t="str">
            <v>2.1.1.11</v>
          </cell>
        </row>
        <row r="166">
          <cell r="H166" t="str">
            <v>2.1.1.12</v>
          </cell>
        </row>
        <row r="167">
          <cell r="H167" t="str">
            <v>2.1.1.13</v>
          </cell>
        </row>
        <row r="168">
          <cell r="H168" t="str">
            <v>2.1.1.14</v>
          </cell>
        </row>
        <row r="169">
          <cell r="H169" t="str">
            <v>2.1.1.15</v>
          </cell>
        </row>
        <row r="170">
          <cell r="H170" t="str">
            <v>2.1.1.16</v>
          </cell>
        </row>
        <row r="171">
          <cell r="H171" t="str">
            <v>2.2.2.01</v>
          </cell>
        </row>
        <row r="172">
          <cell r="H172" t="str">
            <v>2.2.2.02</v>
          </cell>
        </row>
        <row r="173">
          <cell r="H173" t="str">
            <v>3.1.1.01</v>
          </cell>
        </row>
        <row r="174">
          <cell r="H174" t="str">
            <v>3.1.1.02</v>
          </cell>
        </row>
        <row r="175">
          <cell r="H175" t="str">
            <v>3.1.2.01</v>
          </cell>
        </row>
        <row r="176">
          <cell r="H176" t="str">
            <v>3.1.2.02</v>
          </cell>
        </row>
        <row r="177">
          <cell r="H177" t="str">
            <v>3.1.3.01</v>
          </cell>
        </row>
        <row r="178">
          <cell r="H178" t="str">
            <v xml:space="preserve">3.1.4.01 </v>
          </cell>
        </row>
        <row r="179">
          <cell r="H179" t="str">
            <v>3.1.4.02</v>
          </cell>
        </row>
        <row r="180">
          <cell r="H180" t="str">
            <v>3.1.5.01</v>
          </cell>
        </row>
        <row r="181">
          <cell r="H181" t="str">
            <v>3.1.5.02</v>
          </cell>
        </row>
        <row r="182">
          <cell r="H182" t="str">
            <v>3.1.5.03</v>
          </cell>
        </row>
        <row r="183">
          <cell r="H183" t="str">
            <v>3.1.6.01</v>
          </cell>
        </row>
        <row r="184">
          <cell r="H184" t="str">
            <v>3.1.6.02</v>
          </cell>
        </row>
        <row r="185">
          <cell r="H185" t="str">
            <v>3.1.6.03</v>
          </cell>
        </row>
        <row r="186">
          <cell r="H186" t="str">
            <v>3.1.6.04</v>
          </cell>
        </row>
        <row r="187">
          <cell r="H187" t="str">
            <v>3.1.6.05</v>
          </cell>
        </row>
        <row r="188">
          <cell r="H188" t="str">
            <v>3.1.6.06</v>
          </cell>
        </row>
        <row r="189">
          <cell r="H189" t="str">
            <v>3.1.6.07</v>
          </cell>
        </row>
        <row r="190">
          <cell r="H190" t="str">
            <v>3.1.6.08</v>
          </cell>
        </row>
        <row r="191">
          <cell r="H191" t="str">
            <v>3.1.6.09</v>
          </cell>
        </row>
        <row r="192">
          <cell r="H192" t="str">
            <v>3.1.6.10</v>
          </cell>
        </row>
        <row r="193">
          <cell r="H193" t="str">
            <v>3.1.6.11</v>
          </cell>
        </row>
        <row r="194">
          <cell r="H194" t="str">
            <v>3.1.6.12</v>
          </cell>
        </row>
        <row r="195">
          <cell r="H195" t="str">
            <v>3.1.6.13</v>
          </cell>
        </row>
        <row r="196">
          <cell r="H196" t="str">
            <v>3.1.6.14</v>
          </cell>
        </row>
        <row r="197">
          <cell r="H197" t="str">
            <v>3.1.6.15</v>
          </cell>
        </row>
        <row r="198">
          <cell r="H198" t="str">
            <v>3.1.6.16</v>
          </cell>
        </row>
        <row r="199">
          <cell r="H199" t="str">
            <v>3.1.6.17</v>
          </cell>
        </row>
        <row r="200">
          <cell r="H200" t="str">
            <v>3.1.7.01</v>
          </cell>
        </row>
        <row r="201">
          <cell r="H201" t="str">
            <v>3.1.7.02</v>
          </cell>
        </row>
        <row r="202">
          <cell r="H202" t="str">
            <v>3.1.7.03</v>
          </cell>
        </row>
        <row r="203">
          <cell r="H203" t="str">
            <v>3.1.7.04</v>
          </cell>
        </row>
        <row r="204">
          <cell r="H204" t="str">
            <v>3.1.8.01</v>
          </cell>
        </row>
        <row r="205">
          <cell r="H205" t="str">
            <v>3.1.8.02</v>
          </cell>
        </row>
        <row r="206">
          <cell r="H206" t="str">
            <v>3.2.1.01</v>
          </cell>
        </row>
        <row r="207">
          <cell r="H207" t="str">
            <v>3.2.1.02</v>
          </cell>
        </row>
        <row r="208">
          <cell r="H208" t="str">
            <v>3.2.1.03</v>
          </cell>
        </row>
        <row r="209">
          <cell r="H209" t="str">
            <v>3.2.1.04</v>
          </cell>
        </row>
        <row r="210">
          <cell r="H210" t="str">
            <v>3.2.2.01</v>
          </cell>
        </row>
        <row r="211">
          <cell r="H211" t="str">
            <v>3.2.2.02</v>
          </cell>
        </row>
        <row r="212">
          <cell r="H212" t="str">
            <v>3.2.2.03</v>
          </cell>
        </row>
        <row r="213">
          <cell r="H213" t="str">
            <v>3.2.2.04</v>
          </cell>
        </row>
        <row r="214">
          <cell r="H214" t="str">
            <v>3.2.2.05</v>
          </cell>
        </row>
        <row r="215">
          <cell r="H215" t="str">
            <v>3.2.2.06</v>
          </cell>
        </row>
        <row r="216">
          <cell r="H216" t="str">
            <v>3.2.2.07</v>
          </cell>
        </row>
        <row r="217">
          <cell r="H217" t="str">
            <v>3.2.2.08</v>
          </cell>
        </row>
        <row r="218">
          <cell r="H218" t="str">
            <v>3.2.2.09</v>
          </cell>
        </row>
        <row r="219">
          <cell r="H219" t="str">
            <v>3.2.2.10</v>
          </cell>
        </row>
        <row r="220">
          <cell r="H220" t="str">
            <v>3.2.2.11</v>
          </cell>
        </row>
        <row r="221">
          <cell r="H221" t="str">
            <v>3.2.2.12</v>
          </cell>
        </row>
        <row r="222">
          <cell r="H222" t="str">
            <v>3.2.2.13</v>
          </cell>
        </row>
        <row r="223">
          <cell r="H223" t="str">
            <v>3.2.2.14</v>
          </cell>
        </row>
        <row r="224">
          <cell r="H224" t="str">
            <v>3.2.2.15</v>
          </cell>
        </row>
        <row r="225">
          <cell r="H225" t="str">
            <v>3.2.2.16</v>
          </cell>
        </row>
        <row r="226">
          <cell r="H226" t="str">
            <v>3.2.2.17</v>
          </cell>
        </row>
        <row r="227">
          <cell r="H227" t="str">
            <v>3.2.2.18</v>
          </cell>
        </row>
        <row r="228">
          <cell r="H228" t="str">
            <v>3.2.2.19</v>
          </cell>
        </row>
        <row r="229">
          <cell r="H229" t="str">
            <v>3.2.2.20</v>
          </cell>
        </row>
        <row r="230">
          <cell r="H230" t="str">
            <v>3.2.2.21</v>
          </cell>
        </row>
        <row r="231">
          <cell r="H231" t="str">
            <v>3.2.2.22</v>
          </cell>
        </row>
        <row r="232">
          <cell r="H232" t="str">
            <v>3.2.2.23</v>
          </cell>
        </row>
        <row r="233">
          <cell r="H233" t="str">
            <v>3.2.2.24</v>
          </cell>
        </row>
        <row r="234">
          <cell r="H234" t="str">
            <v>3.2.2.25</v>
          </cell>
        </row>
        <row r="235">
          <cell r="H235" t="str">
            <v>3.2.2.26</v>
          </cell>
        </row>
        <row r="236">
          <cell r="H236" t="str">
            <v>3.2.2.27</v>
          </cell>
        </row>
        <row r="237">
          <cell r="H237" t="str">
            <v>3.2.2.28</v>
          </cell>
        </row>
        <row r="238">
          <cell r="H238" t="str">
            <v>3.2.2.29</v>
          </cell>
        </row>
        <row r="239">
          <cell r="H239" t="str">
            <v>3.2.2.30</v>
          </cell>
        </row>
        <row r="240">
          <cell r="H240" t="str">
            <v>3.2.2.31</v>
          </cell>
        </row>
        <row r="241">
          <cell r="H241" t="str">
            <v>3.2.2.32</v>
          </cell>
        </row>
        <row r="242">
          <cell r="H242" t="str">
            <v>3.2.2.33</v>
          </cell>
        </row>
        <row r="243">
          <cell r="H243" t="str">
            <v>3.2.3.01</v>
          </cell>
        </row>
        <row r="244">
          <cell r="H244" t="str">
            <v>3.2.3.02</v>
          </cell>
        </row>
        <row r="245">
          <cell r="H245" t="str">
            <v>3.2.3.03</v>
          </cell>
        </row>
        <row r="246">
          <cell r="H246" t="str">
            <v>3.2.3.04</v>
          </cell>
        </row>
        <row r="247">
          <cell r="H247" t="str">
            <v>3.3.1.01</v>
          </cell>
        </row>
        <row r="248">
          <cell r="H248" t="str">
            <v>3.3.1.02</v>
          </cell>
        </row>
        <row r="249">
          <cell r="H249" t="str">
            <v>3.5.1.01</v>
          </cell>
        </row>
        <row r="250">
          <cell r="H250" t="str">
            <v>3.5.1.02</v>
          </cell>
        </row>
        <row r="251">
          <cell r="H251" t="str">
            <v>3.5.1.03</v>
          </cell>
        </row>
        <row r="252">
          <cell r="H252" t="str">
            <v>3.5.1.04</v>
          </cell>
        </row>
        <row r="253">
          <cell r="H253" t="str">
            <v>3.5.1.05</v>
          </cell>
        </row>
        <row r="254">
          <cell r="H254" t="str">
            <v>3.5.1.06</v>
          </cell>
        </row>
        <row r="255">
          <cell r="H255" t="str">
            <v>3.5.1.07</v>
          </cell>
        </row>
        <row r="256">
          <cell r="H256" t="str">
            <v>3.5.1.08</v>
          </cell>
        </row>
        <row r="257">
          <cell r="H257" t="str">
            <v>3.5.1.09</v>
          </cell>
        </row>
        <row r="258">
          <cell r="H258" t="str">
            <v>3.5.1.10</v>
          </cell>
        </row>
        <row r="259">
          <cell r="H259" t="str">
            <v>3.6.1.01</v>
          </cell>
        </row>
        <row r="260">
          <cell r="H260" t="str">
            <v>3.6.1.02</v>
          </cell>
        </row>
        <row r="261">
          <cell r="H261" t="str">
            <v>3.6.1.03</v>
          </cell>
        </row>
        <row r="262">
          <cell r="H262" t="str">
            <v>3.6.1.04</v>
          </cell>
        </row>
        <row r="263">
          <cell r="H263" t="str">
            <v>3.8.1.01</v>
          </cell>
        </row>
        <row r="264">
          <cell r="H264" t="str">
            <v>3.8.1.02</v>
          </cell>
        </row>
        <row r="265">
          <cell r="H265" t="str">
            <v>3.8.1.03</v>
          </cell>
        </row>
        <row r="266">
          <cell r="H266" t="str">
            <v>3.8.1.04</v>
          </cell>
        </row>
        <row r="267">
          <cell r="H267" t="str">
            <v>3.8.1.05</v>
          </cell>
        </row>
        <row r="268">
          <cell r="H268" t="str">
            <v>3.8.1.06</v>
          </cell>
        </row>
        <row r="269">
          <cell r="H269" t="str">
            <v>3.8.1.07</v>
          </cell>
        </row>
        <row r="270">
          <cell r="H270" t="str">
            <v>3.9.1.01</v>
          </cell>
        </row>
        <row r="271">
          <cell r="H271" t="str">
            <v>3.9.1.02</v>
          </cell>
        </row>
        <row r="272">
          <cell r="H272" t="str">
            <v>3.9.1.03</v>
          </cell>
        </row>
        <row r="273">
          <cell r="H273" t="str">
            <v>3.9.2.01</v>
          </cell>
        </row>
        <row r="274">
          <cell r="H274" t="str">
            <v>3.9.2.02</v>
          </cell>
        </row>
        <row r="275">
          <cell r="H275" t="str">
            <v>3.9.3.01</v>
          </cell>
        </row>
        <row r="276">
          <cell r="H276" t="str">
            <v>3.9.3.02</v>
          </cell>
        </row>
        <row r="277">
          <cell r="H277" t="str">
            <v>3.9.3.03</v>
          </cell>
        </row>
        <row r="278">
          <cell r="H278" t="str">
            <v>3.10.1.01</v>
          </cell>
        </row>
        <row r="279">
          <cell r="H279" t="str">
            <v>3.10.1.02</v>
          </cell>
        </row>
        <row r="280">
          <cell r="H280" t="str">
            <v>3.10.1.03</v>
          </cell>
        </row>
        <row r="281">
          <cell r="H281" t="str">
            <v>3.10.1.04</v>
          </cell>
        </row>
        <row r="282">
          <cell r="H282" t="str">
            <v>3.10.1.05</v>
          </cell>
        </row>
        <row r="283">
          <cell r="H283" t="str">
            <v>3.10.1.06</v>
          </cell>
        </row>
        <row r="284">
          <cell r="H284" t="str">
            <v>3.10.1.07</v>
          </cell>
        </row>
        <row r="285">
          <cell r="H285" t="str">
            <v>3.10.1.08</v>
          </cell>
        </row>
        <row r="286">
          <cell r="H286" t="str">
            <v>3.10.1.09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
      <sheetName val="Formulario PPGR4"/>
      <sheetName val="Formulario PPGR5"/>
      <sheetName val="Formulario PPGR6"/>
      <sheetName val="Formulario PPGR7"/>
      <sheetName val="Formulario PPGR8"/>
      <sheetName val="Tablero Indicadores POA"/>
      <sheetName val="Prov"/>
      <sheetName val="Insumos"/>
      <sheetName val="LSIns"/>
      <sheetName val="Obj"/>
      <sheetName val="Catalogo"/>
    </sheetNames>
    <sheetDataSet>
      <sheetData sheetId="0" refreshError="1"/>
      <sheetData sheetId="1" refreshError="1"/>
      <sheetData sheetId="2">
        <row r="9">
          <cell r="M9">
            <v>1</v>
          </cell>
        </row>
        <row r="10">
          <cell r="S10">
            <v>1</v>
          </cell>
        </row>
        <row r="11">
          <cell r="J11">
            <v>1</v>
          </cell>
          <cell r="K11">
            <v>1</v>
          </cell>
          <cell r="L11">
            <v>1</v>
          </cell>
        </row>
        <row r="12">
          <cell r="M12">
            <v>1</v>
          </cell>
          <cell r="P12">
            <v>1</v>
          </cell>
          <cell r="S12">
            <v>1</v>
          </cell>
          <cell r="U12">
            <v>1</v>
          </cell>
        </row>
        <row r="13">
          <cell r="K13">
            <v>1</v>
          </cell>
          <cell r="N13">
            <v>1</v>
          </cell>
          <cell r="Q13">
            <v>1</v>
          </cell>
          <cell r="T13">
            <v>1</v>
          </cell>
        </row>
        <row r="14">
          <cell r="K14">
            <v>1</v>
          </cell>
          <cell r="N14">
            <v>1</v>
          </cell>
          <cell r="Q14">
            <v>1</v>
          </cell>
          <cell r="T14">
            <v>1</v>
          </cell>
        </row>
        <row r="15">
          <cell r="L15">
            <v>1</v>
          </cell>
          <cell r="O15">
            <v>1</v>
          </cell>
          <cell r="R15">
            <v>1</v>
          </cell>
          <cell r="U15">
            <v>1</v>
          </cell>
        </row>
        <row r="16">
          <cell r="L16">
            <v>1</v>
          </cell>
        </row>
        <row r="17">
          <cell r="J17">
            <v>1</v>
          </cell>
          <cell r="M17">
            <v>1</v>
          </cell>
          <cell r="P17">
            <v>1</v>
          </cell>
          <cell r="S17">
            <v>1</v>
          </cell>
        </row>
        <row r="18">
          <cell r="L18">
            <v>1</v>
          </cell>
          <cell r="O18">
            <v>1</v>
          </cell>
          <cell r="R18">
            <v>1</v>
          </cell>
          <cell r="U18">
            <v>1</v>
          </cell>
        </row>
        <row r="19">
          <cell r="L19">
            <v>1</v>
          </cell>
          <cell r="O19">
            <v>1</v>
          </cell>
          <cell r="R19">
            <v>1</v>
          </cell>
          <cell r="U19">
            <v>1</v>
          </cell>
        </row>
        <row r="20">
          <cell r="L20">
            <v>1</v>
          </cell>
          <cell r="O20">
            <v>1</v>
          </cell>
          <cell r="R20">
            <v>1</v>
          </cell>
          <cell r="U20">
            <v>1</v>
          </cell>
        </row>
        <row r="21">
          <cell r="L21">
            <v>1</v>
          </cell>
          <cell r="O21">
            <v>1</v>
          </cell>
          <cell r="R21">
            <v>1</v>
          </cell>
          <cell r="U21">
            <v>1</v>
          </cell>
        </row>
        <row r="22">
          <cell r="L22">
            <v>1</v>
          </cell>
          <cell r="O22">
            <v>1</v>
          </cell>
          <cell r="R22">
            <v>1</v>
          </cell>
          <cell r="U22">
            <v>1</v>
          </cell>
        </row>
        <row r="23">
          <cell r="M23">
            <v>1</v>
          </cell>
          <cell r="P23">
            <v>1</v>
          </cell>
          <cell r="S23">
            <v>1</v>
          </cell>
        </row>
        <row r="24">
          <cell r="N24">
            <v>1</v>
          </cell>
          <cell r="Q24">
            <v>1</v>
          </cell>
          <cell r="U24">
            <v>1</v>
          </cell>
        </row>
        <row r="25">
          <cell r="J25">
            <v>1</v>
          </cell>
          <cell r="K25">
            <v>1</v>
          </cell>
          <cell r="L25">
            <v>1</v>
          </cell>
          <cell r="M25">
            <v>1</v>
          </cell>
          <cell r="N25">
            <v>1</v>
          </cell>
          <cell r="O25">
            <v>1</v>
          </cell>
          <cell r="P25">
            <v>1</v>
          </cell>
          <cell r="Q25">
            <v>1</v>
          </cell>
          <cell r="R25">
            <v>1</v>
          </cell>
          <cell r="S25">
            <v>1</v>
          </cell>
          <cell r="T25">
            <v>1</v>
          </cell>
          <cell r="U25">
            <v>1</v>
          </cell>
        </row>
        <row r="26">
          <cell r="O26">
            <v>1</v>
          </cell>
          <cell r="U26">
            <v>1</v>
          </cell>
        </row>
        <row r="27">
          <cell r="P27">
            <v>1</v>
          </cell>
          <cell r="U27">
            <v>1</v>
          </cell>
        </row>
        <row r="28">
          <cell r="P28">
            <v>1</v>
          </cell>
        </row>
        <row r="29">
          <cell r="M29">
            <v>1</v>
          </cell>
          <cell r="P29">
            <v>1</v>
          </cell>
          <cell r="R29">
            <v>1</v>
          </cell>
          <cell r="U29">
            <v>1</v>
          </cell>
        </row>
        <row r="30">
          <cell r="P30">
            <v>1</v>
          </cell>
        </row>
        <row r="31">
          <cell r="P31">
            <v>1</v>
          </cell>
          <cell r="U31">
            <v>1</v>
          </cell>
        </row>
        <row r="32">
          <cell r="L32">
            <v>1</v>
          </cell>
          <cell r="O32">
            <v>1</v>
          </cell>
          <cell r="R32">
            <v>1</v>
          </cell>
        </row>
        <row r="33">
          <cell r="P33">
            <v>1</v>
          </cell>
          <cell r="T33">
            <v>1</v>
          </cell>
        </row>
        <row r="34">
          <cell r="O34">
            <v>1</v>
          </cell>
          <cell r="S34">
            <v>1</v>
          </cell>
        </row>
        <row r="35">
          <cell r="L35">
            <v>1</v>
          </cell>
          <cell r="O35">
            <v>1</v>
          </cell>
          <cell r="R35">
            <v>1</v>
          </cell>
          <cell r="U35">
            <v>1</v>
          </cell>
        </row>
        <row r="36">
          <cell r="K36">
            <v>1</v>
          </cell>
          <cell r="S36">
            <v>1</v>
          </cell>
        </row>
        <row r="37">
          <cell r="L37">
            <v>1</v>
          </cell>
        </row>
        <row r="38">
          <cell r="S38">
            <v>1</v>
          </cell>
        </row>
        <row r="39">
          <cell r="U39">
            <v>1</v>
          </cell>
        </row>
        <row r="40">
          <cell r="L40">
            <v>1</v>
          </cell>
        </row>
        <row r="41">
          <cell r="N41">
            <v>1</v>
          </cell>
        </row>
        <row r="42">
          <cell r="N42">
            <v>1</v>
          </cell>
        </row>
        <row r="43">
          <cell r="N43">
            <v>1</v>
          </cell>
          <cell r="T43">
            <v>1</v>
          </cell>
        </row>
        <row r="44">
          <cell r="O44">
            <v>1</v>
          </cell>
          <cell r="U44">
            <v>1</v>
          </cell>
        </row>
        <row r="45">
          <cell r="L45">
            <v>1</v>
          </cell>
          <cell r="O45">
            <v>1</v>
          </cell>
          <cell r="R45">
            <v>1</v>
          </cell>
          <cell r="U45">
            <v>1</v>
          </cell>
        </row>
        <row r="46">
          <cell r="O46">
            <v>1</v>
          </cell>
          <cell r="U46">
            <v>1</v>
          </cell>
        </row>
        <row r="47">
          <cell r="O47">
            <v>1</v>
          </cell>
          <cell r="U47">
            <v>1</v>
          </cell>
        </row>
        <row r="48">
          <cell r="L48">
            <v>1</v>
          </cell>
          <cell r="O48">
            <v>1</v>
          </cell>
          <cell r="R48">
            <v>1</v>
          </cell>
          <cell r="U48">
            <v>1</v>
          </cell>
        </row>
        <row r="49">
          <cell r="L49">
            <v>1</v>
          </cell>
          <cell r="M49">
            <v>1</v>
          </cell>
          <cell r="N49">
            <v>1</v>
          </cell>
          <cell r="O49">
            <v>1</v>
          </cell>
          <cell r="P49">
            <v>1</v>
          </cell>
          <cell r="Q49">
            <v>1</v>
          </cell>
          <cell r="R49">
            <v>1</v>
          </cell>
          <cell r="S49">
            <v>1</v>
          </cell>
          <cell r="T49">
            <v>1</v>
          </cell>
        </row>
        <row r="50">
          <cell r="P50">
            <v>1</v>
          </cell>
          <cell r="S50">
            <v>1</v>
          </cell>
        </row>
        <row r="51">
          <cell r="O51">
            <v>1</v>
          </cell>
          <cell r="T51">
            <v>1</v>
          </cell>
        </row>
        <row r="52">
          <cell r="L52">
            <v>1</v>
          </cell>
          <cell r="M52">
            <v>1</v>
          </cell>
          <cell r="N52">
            <v>1</v>
          </cell>
          <cell r="O52">
            <v>1</v>
          </cell>
          <cell r="P52">
            <v>1</v>
          </cell>
          <cell r="Q52">
            <v>1</v>
          </cell>
          <cell r="R52">
            <v>1</v>
          </cell>
          <cell r="S52">
            <v>1</v>
          </cell>
          <cell r="T52">
            <v>1</v>
          </cell>
        </row>
        <row r="53">
          <cell r="K53">
            <v>1</v>
          </cell>
          <cell r="M53">
            <v>1</v>
          </cell>
          <cell r="O53">
            <v>1</v>
          </cell>
          <cell r="Q53">
            <v>1</v>
          </cell>
          <cell r="S53">
            <v>1</v>
          </cell>
          <cell r="U53">
            <v>1</v>
          </cell>
        </row>
        <row r="54">
          <cell r="L54">
            <v>1</v>
          </cell>
          <cell r="N54">
            <v>1</v>
          </cell>
          <cell r="P54">
            <v>1</v>
          </cell>
          <cell r="R54">
            <v>1</v>
          </cell>
          <cell r="T54">
            <v>1</v>
          </cell>
        </row>
        <row r="55">
          <cell r="M55">
            <v>1</v>
          </cell>
        </row>
        <row r="56">
          <cell r="S56">
            <v>1</v>
          </cell>
        </row>
        <row r="57">
          <cell r="M57">
            <v>1</v>
          </cell>
          <cell r="P57">
            <v>1</v>
          </cell>
          <cell r="S57">
            <v>1</v>
          </cell>
        </row>
        <row r="58">
          <cell r="L58">
            <v>1</v>
          </cell>
          <cell r="O58">
            <v>1</v>
          </cell>
          <cell r="R58">
            <v>1</v>
          </cell>
          <cell r="U58">
            <v>1</v>
          </cell>
        </row>
        <row r="59">
          <cell r="K59">
            <v>1</v>
          </cell>
          <cell r="N59">
            <v>1</v>
          </cell>
          <cell r="Q59">
            <v>1</v>
          </cell>
          <cell r="T59">
            <v>1</v>
          </cell>
        </row>
        <row r="60">
          <cell r="L60">
            <v>1</v>
          </cell>
          <cell r="P60">
            <v>1</v>
          </cell>
          <cell r="R60">
            <v>1</v>
          </cell>
        </row>
        <row r="61">
          <cell r="O61">
            <v>1</v>
          </cell>
          <cell r="S61">
            <v>2</v>
          </cell>
        </row>
        <row r="62">
          <cell r="L62">
            <v>1</v>
          </cell>
          <cell r="O62">
            <v>1</v>
          </cell>
          <cell r="R62">
            <v>1</v>
          </cell>
          <cell r="S62">
            <v>1</v>
          </cell>
          <cell r="T62">
            <v>1</v>
          </cell>
          <cell r="U62">
            <v>1</v>
          </cell>
        </row>
        <row r="63">
          <cell r="L63">
            <v>1</v>
          </cell>
          <cell r="O63">
            <v>1</v>
          </cell>
          <cell r="R63">
            <v>1</v>
          </cell>
          <cell r="U63">
            <v>1</v>
          </cell>
        </row>
        <row r="64">
          <cell r="L64">
            <v>1</v>
          </cell>
          <cell r="O64">
            <v>1</v>
          </cell>
          <cell r="R64">
            <v>1</v>
          </cell>
          <cell r="U64">
            <v>1</v>
          </cell>
        </row>
        <row r="65">
          <cell r="J65">
            <v>1</v>
          </cell>
          <cell r="L65">
            <v>1</v>
          </cell>
          <cell r="N65">
            <v>1</v>
          </cell>
          <cell r="P65">
            <v>1</v>
          </cell>
          <cell r="R65">
            <v>1</v>
          </cell>
          <cell r="T65">
            <v>1</v>
          </cell>
        </row>
        <row r="66">
          <cell r="L66">
            <v>1</v>
          </cell>
          <cell r="O66">
            <v>1</v>
          </cell>
          <cell r="R66">
            <v>1</v>
          </cell>
          <cell r="U66">
            <v>1</v>
          </cell>
        </row>
        <row r="67">
          <cell r="K67">
            <v>1</v>
          </cell>
          <cell r="N67">
            <v>1</v>
          </cell>
          <cell r="Q67">
            <v>1</v>
          </cell>
          <cell r="T67">
            <v>1</v>
          </cell>
        </row>
        <row r="68">
          <cell r="L68">
            <v>1</v>
          </cell>
          <cell r="O68">
            <v>1</v>
          </cell>
          <cell r="R68">
            <v>1</v>
          </cell>
          <cell r="U68">
            <v>1</v>
          </cell>
        </row>
        <row r="69">
          <cell r="L69">
            <v>1</v>
          </cell>
          <cell r="O69">
            <v>1</v>
          </cell>
          <cell r="R69">
            <v>1</v>
          </cell>
          <cell r="U69">
            <v>1</v>
          </cell>
        </row>
        <row r="70">
          <cell r="K70">
            <v>1</v>
          </cell>
          <cell r="L70">
            <v>1</v>
          </cell>
          <cell r="M70">
            <v>1</v>
          </cell>
          <cell r="N70">
            <v>1</v>
          </cell>
          <cell r="O70">
            <v>1</v>
          </cell>
        </row>
        <row r="71">
          <cell r="M71">
            <v>1</v>
          </cell>
          <cell r="Q71">
            <v>1</v>
          </cell>
          <cell r="U71">
            <v>1</v>
          </cell>
        </row>
        <row r="72">
          <cell r="J72">
            <v>1</v>
          </cell>
          <cell r="K72">
            <v>1</v>
          </cell>
          <cell r="L72">
            <v>1</v>
          </cell>
          <cell r="M72">
            <v>1</v>
          </cell>
          <cell r="N72">
            <v>1</v>
          </cell>
          <cell r="O72">
            <v>1</v>
          </cell>
          <cell r="P72">
            <v>1</v>
          </cell>
          <cell r="Q72">
            <v>1</v>
          </cell>
          <cell r="R72">
            <v>1</v>
          </cell>
          <cell r="S72">
            <v>1</v>
          </cell>
          <cell r="T72">
            <v>1</v>
          </cell>
          <cell r="U72">
            <v>1</v>
          </cell>
        </row>
        <row r="73">
          <cell r="J73">
            <v>1</v>
          </cell>
          <cell r="K73">
            <v>1</v>
          </cell>
          <cell r="L73">
            <v>1</v>
          </cell>
          <cell r="M73">
            <v>1</v>
          </cell>
          <cell r="N73">
            <v>1</v>
          </cell>
          <cell r="O73">
            <v>1</v>
          </cell>
          <cell r="P73">
            <v>1</v>
          </cell>
          <cell r="Q73">
            <v>1</v>
          </cell>
          <cell r="R73">
            <v>1</v>
          </cell>
          <cell r="S73">
            <v>1</v>
          </cell>
          <cell r="T73">
            <v>1</v>
          </cell>
          <cell r="U73">
            <v>1</v>
          </cell>
        </row>
        <row r="74">
          <cell r="L74">
            <v>1</v>
          </cell>
          <cell r="O74">
            <v>1</v>
          </cell>
          <cell r="R74">
            <v>1</v>
          </cell>
          <cell r="U74">
            <v>1</v>
          </cell>
        </row>
        <row r="75">
          <cell r="L75">
            <v>1</v>
          </cell>
          <cell r="O75">
            <v>1</v>
          </cell>
          <cell r="R75">
            <v>1</v>
          </cell>
          <cell r="U75">
            <v>1</v>
          </cell>
        </row>
        <row r="76">
          <cell r="L76">
            <v>1</v>
          </cell>
        </row>
        <row r="77">
          <cell r="L77">
            <v>1</v>
          </cell>
          <cell r="O77">
            <v>1</v>
          </cell>
          <cell r="R77">
            <v>1</v>
          </cell>
          <cell r="U77">
            <v>1</v>
          </cell>
        </row>
        <row r="78">
          <cell r="J78">
            <v>1</v>
          </cell>
          <cell r="M78">
            <v>1</v>
          </cell>
          <cell r="P78">
            <v>1</v>
          </cell>
        </row>
        <row r="79">
          <cell r="L79">
            <v>1</v>
          </cell>
          <cell r="O79">
            <v>1</v>
          </cell>
          <cell r="R79">
            <v>1</v>
          </cell>
        </row>
        <row r="80">
          <cell r="K80">
            <v>1</v>
          </cell>
          <cell r="P80">
            <v>1</v>
          </cell>
          <cell r="T80">
            <v>1</v>
          </cell>
        </row>
        <row r="81">
          <cell r="L81">
            <v>1</v>
          </cell>
          <cell r="O81">
            <v>1</v>
          </cell>
          <cell r="R81">
            <v>1</v>
          </cell>
          <cell r="U81">
            <v>1</v>
          </cell>
        </row>
        <row r="82">
          <cell r="K82">
            <v>1</v>
          </cell>
          <cell r="N82">
            <v>1</v>
          </cell>
          <cell r="Q82">
            <v>1</v>
          </cell>
          <cell r="T82">
            <v>1</v>
          </cell>
        </row>
        <row r="83">
          <cell r="L83">
            <v>5</v>
          </cell>
          <cell r="M83">
            <v>5</v>
          </cell>
          <cell r="N83">
            <v>5</v>
          </cell>
          <cell r="O83">
            <v>5</v>
          </cell>
          <cell r="P83">
            <v>5</v>
          </cell>
          <cell r="Q83">
            <v>5</v>
          </cell>
          <cell r="R83">
            <v>5</v>
          </cell>
          <cell r="S83">
            <v>5</v>
          </cell>
          <cell r="T83">
            <v>5</v>
          </cell>
          <cell r="U83">
            <v>5</v>
          </cell>
        </row>
        <row r="84">
          <cell r="L84">
            <v>4</v>
          </cell>
          <cell r="O84">
            <v>4</v>
          </cell>
          <cell r="R84">
            <v>4</v>
          </cell>
          <cell r="U84">
            <v>4</v>
          </cell>
        </row>
        <row r="85">
          <cell r="K85">
            <v>2</v>
          </cell>
          <cell r="M85">
            <v>2</v>
          </cell>
          <cell r="O85">
            <v>2</v>
          </cell>
          <cell r="Q85">
            <v>2</v>
          </cell>
          <cell r="S85">
            <v>2</v>
          </cell>
        </row>
        <row r="86">
          <cell r="L86">
            <v>2</v>
          </cell>
          <cell r="O86">
            <v>2</v>
          </cell>
          <cell r="R86">
            <v>2</v>
          </cell>
          <cell r="U86">
            <v>2</v>
          </cell>
        </row>
        <row r="87">
          <cell r="L87">
            <v>1</v>
          </cell>
          <cell r="M87">
            <v>1</v>
          </cell>
          <cell r="N87">
            <v>1</v>
          </cell>
          <cell r="O87">
            <v>1</v>
          </cell>
          <cell r="P87">
            <v>1</v>
          </cell>
          <cell r="Q87">
            <v>1</v>
          </cell>
          <cell r="R87">
            <v>1</v>
          </cell>
          <cell r="S87">
            <v>1</v>
          </cell>
          <cell r="T87">
            <v>1</v>
          </cell>
          <cell r="U87">
            <v>1</v>
          </cell>
        </row>
        <row r="88">
          <cell r="K88">
            <v>1</v>
          </cell>
          <cell r="N88">
            <v>1</v>
          </cell>
          <cell r="R88">
            <v>1</v>
          </cell>
        </row>
        <row r="89">
          <cell r="K89">
            <v>1</v>
          </cell>
          <cell r="N89">
            <v>1</v>
          </cell>
          <cell r="R89">
            <v>1</v>
          </cell>
        </row>
        <row r="90">
          <cell r="N90">
            <v>1</v>
          </cell>
          <cell r="R90">
            <v>1</v>
          </cell>
        </row>
        <row r="91">
          <cell r="L91">
            <v>1</v>
          </cell>
          <cell r="O91">
            <v>1</v>
          </cell>
          <cell r="R91">
            <v>1</v>
          </cell>
          <cell r="U91">
            <v>1</v>
          </cell>
        </row>
        <row r="92">
          <cell r="L92">
            <v>5</v>
          </cell>
          <cell r="M92">
            <v>5</v>
          </cell>
          <cell r="N92">
            <v>5</v>
          </cell>
          <cell r="O92">
            <v>5</v>
          </cell>
          <cell r="P92">
            <v>5</v>
          </cell>
          <cell r="Q92">
            <v>5</v>
          </cell>
          <cell r="R92">
            <v>5</v>
          </cell>
          <cell r="S92">
            <v>5</v>
          </cell>
          <cell r="T92">
            <v>5</v>
          </cell>
          <cell r="U92">
            <v>5</v>
          </cell>
        </row>
        <row r="93">
          <cell r="M93">
            <v>1</v>
          </cell>
          <cell r="P93">
            <v>1</v>
          </cell>
          <cell r="S93">
            <v>1</v>
          </cell>
        </row>
        <row r="94">
          <cell r="J94">
            <v>1</v>
          </cell>
          <cell r="K94">
            <v>1</v>
          </cell>
          <cell r="L94">
            <v>1</v>
          </cell>
          <cell r="M94">
            <v>1</v>
          </cell>
          <cell r="N94">
            <v>1</v>
          </cell>
          <cell r="O94">
            <v>1</v>
          </cell>
          <cell r="P94">
            <v>1</v>
          </cell>
          <cell r="Q94">
            <v>1</v>
          </cell>
          <cell r="R94">
            <v>1</v>
          </cell>
          <cell r="S94">
            <v>1</v>
          </cell>
          <cell r="T94">
            <v>1</v>
          </cell>
          <cell r="U94">
            <v>1</v>
          </cell>
        </row>
        <row r="95">
          <cell r="M95">
            <v>1</v>
          </cell>
          <cell r="Q95">
            <v>1</v>
          </cell>
        </row>
        <row r="96">
          <cell r="K96">
            <v>1</v>
          </cell>
          <cell r="M96">
            <v>1</v>
          </cell>
        </row>
        <row r="97">
          <cell r="M97">
            <v>2</v>
          </cell>
          <cell r="P97">
            <v>2</v>
          </cell>
          <cell r="S97">
            <v>2</v>
          </cell>
        </row>
        <row r="98">
          <cell r="L98">
            <v>1</v>
          </cell>
          <cell r="O98">
            <v>1</v>
          </cell>
          <cell r="R98">
            <v>1</v>
          </cell>
          <cell r="U98">
            <v>1</v>
          </cell>
        </row>
        <row r="99">
          <cell r="J99">
            <v>1</v>
          </cell>
          <cell r="K99">
            <v>1</v>
          </cell>
          <cell r="L99">
            <v>2</v>
          </cell>
          <cell r="M99">
            <v>1</v>
          </cell>
          <cell r="N99">
            <v>1</v>
          </cell>
          <cell r="O99">
            <v>2</v>
          </cell>
          <cell r="P99">
            <v>1</v>
          </cell>
          <cell r="Q99">
            <v>1</v>
          </cell>
          <cell r="R99">
            <v>1</v>
          </cell>
          <cell r="S99">
            <v>1</v>
          </cell>
          <cell r="T99">
            <v>2</v>
          </cell>
          <cell r="U99">
            <v>1</v>
          </cell>
        </row>
        <row r="100">
          <cell r="L100">
            <v>1</v>
          </cell>
          <cell r="O100">
            <v>1</v>
          </cell>
          <cell r="R100">
            <v>1</v>
          </cell>
          <cell r="U100">
            <v>1</v>
          </cell>
        </row>
        <row r="101">
          <cell r="L101">
            <v>1</v>
          </cell>
          <cell r="O101">
            <v>1</v>
          </cell>
          <cell r="R101">
            <v>1</v>
          </cell>
          <cell r="U101">
            <v>1</v>
          </cell>
        </row>
        <row r="102">
          <cell r="L102">
            <v>1</v>
          </cell>
          <cell r="O102">
            <v>1</v>
          </cell>
          <cell r="R102">
            <v>1</v>
          </cell>
          <cell r="U102">
            <v>1</v>
          </cell>
        </row>
        <row r="103">
          <cell r="L103">
            <v>1</v>
          </cell>
          <cell r="O103">
            <v>1</v>
          </cell>
          <cell r="R103">
            <v>1</v>
          </cell>
          <cell r="U103">
            <v>1</v>
          </cell>
        </row>
        <row r="104">
          <cell r="J104">
            <v>1</v>
          </cell>
          <cell r="K104">
            <v>1</v>
          </cell>
          <cell r="L104">
            <v>1</v>
          </cell>
          <cell r="M104">
            <v>1</v>
          </cell>
          <cell r="N104">
            <v>1</v>
          </cell>
          <cell r="O104">
            <v>1</v>
          </cell>
          <cell r="P104">
            <v>1</v>
          </cell>
          <cell r="Q104">
            <v>1</v>
          </cell>
          <cell r="R104">
            <v>1</v>
          </cell>
          <cell r="S104">
            <v>1</v>
          </cell>
          <cell r="T104">
            <v>1</v>
          </cell>
          <cell r="U104">
            <v>1</v>
          </cell>
        </row>
        <row r="105">
          <cell r="J105">
            <v>1</v>
          </cell>
          <cell r="K105">
            <v>1</v>
          </cell>
          <cell r="L105">
            <v>1</v>
          </cell>
          <cell r="M105">
            <v>1</v>
          </cell>
          <cell r="N105">
            <v>1</v>
          </cell>
          <cell r="O105">
            <v>1</v>
          </cell>
          <cell r="P105">
            <v>1</v>
          </cell>
          <cell r="Q105">
            <v>1</v>
          </cell>
          <cell r="R105">
            <v>1</v>
          </cell>
          <cell r="S105">
            <v>1</v>
          </cell>
          <cell r="T105">
            <v>1</v>
          </cell>
          <cell r="U105">
            <v>1</v>
          </cell>
        </row>
        <row r="106">
          <cell r="J106">
            <v>1</v>
          </cell>
          <cell r="K106">
            <v>1</v>
          </cell>
          <cell r="L106">
            <v>1</v>
          </cell>
          <cell r="M106">
            <v>1</v>
          </cell>
          <cell r="N106">
            <v>1</v>
          </cell>
          <cell r="O106">
            <v>1</v>
          </cell>
          <cell r="P106">
            <v>1</v>
          </cell>
          <cell r="Q106">
            <v>1</v>
          </cell>
          <cell r="R106">
            <v>1</v>
          </cell>
          <cell r="S106">
            <v>1</v>
          </cell>
          <cell r="T106">
            <v>1</v>
          </cell>
          <cell r="U106">
            <v>1</v>
          </cell>
        </row>
        <row r="107">
          <cell r="L107">
            <v>1</v>
          </cell>
          <cell r="O107">
            <v>1</v>
          </cell>
          <cell r="R107">
            <v>1</v>
          </cell>
          <cell r="U107">
            <v>1</v>
          </cell>
        </row>
        <row r="108">
          <cell r="J108">
            <v>1</v>
          </cell>
        </row>
        <row r="109">
          <cell r="L109">
            <v>1</v>
          </cell>
          <cell r="O109">
            <v>1</v>
          </cell>
          <cell r="R109">
            <v>1</v>
          </cell>
        </row>
        <row r="110">
          <cell r="M110">
            <v>1</v>
          </cell>
          <cell r="P110">
            <v>1</v>
          </cell>
          <cell r="S110">
            <v>1</v>
          </cell>
        </row>
        <row r="111">
          <cell r="L111">
            <v>1</v>
          </cell>
          <cell r="O111">
            <v>1</v>
          </cell>
          <cell r="R111">
            <v>1</v>
          </cell>
          <cell r="T111">
            <v>1</v>
          </cell>
        </row>
        <row r="112">
          <cell r="K112">
            <v>1</v>
          </cell>
          <cell r="P112">
            <v>1</v>
          </cell>
        </row>
        <row r="113">
          <cell r="M113">
            <v>1</v>
          </cell>
          <cell r="Q113">
            <v>1</v>
          </cell>
          <cell r="U113">
            <v>1</v>
          </cell>
        </row>
        <row r="114">
          <cell r="M114">
            <v>1</v>
          </cell>
          <cell r="Q114">
            <v>1</v>
          </cell>
          <cell r="S114">
            <v>1</v>
          </cell>
        </row>
        <row r="115">
          <cell r="M115">
            <v>1</v>
          </cell>
          <cell r="R115">
            <v>1</v>
          </cell>
        </row>
        <row r="116">
          <cell r="J116">
            <v>1</v>
          </cell>
          <cell r="M116">
            <v>1</v>
          </cell>
          <cell r="P116">
            <v>1</v>
          </cell>
          <cell r="S116">
            <v>1</v>
          </cell>
        </row>
        <row r="117">
          <cell r="L117">
            <v>1</v>
          </cell>
        </row>
        <row r="118">
          <cell r="N118">
            <v>1</v>
          </cell>
        </row>
        <row r="119">
          <cell r="J119">
            <v>1</v>
          </cell>
          <cell r="K119">
            <v>1</v>
          </cell>
          <cell r="L119">
            <v>1</v>
          </cell>
          <cell r="M119">
            <v>1</v>
          </cell>
          <cell r="N119">
            <v>1</v>
          </cell>
          <cell r="O119">
            <v>1</v>
          </cell>
          <cell r="P119">
            <v>1</v>
          </cell>
          <cell r="Q119">
            <v>1</v>
          </cell>
          <cell r="R119">
            <v>1</v>
          </cell>
          <cell r="S119">
            <v>1</v>
          </cell>
          <cell r="T119">
            <v>1</v>
          </cell>
          <cell r="U119">
            <v>1</v>
          </cell>
        </row>
        <row r="120">
          <cell r="J120">
            <v>1</v>
          </cell>
          <cell r="K120">
            <v>1</v>
          </cell>
          <cell r="L120">
            <v>1</v>
          </cell>
          <cell r="M120">
            <v>1</v>
          </cell>
          <cell r="N120">
            <v>1</v>
          </cell>
          <cell r="O120">
            <v>1</v>
          </cell>
          <cell r="P120">
            <v>1</v>
          </cell>
          <cell r="Q120">
            <v>1</v>
          </cell>
          <cell r="R120">
            <v>1</v>
          </cell>
          <cell r="S120">
            <v>1</v>
          </cell>
          <cell r="T120">
            <v>1</v>
          </cell>
          <cell r="U120">
            <v>1</v>
          </cell>
        </row>
        <row r="121">
          <cell r="L121">
            <v>1</v>
          </cell>
          <cell r="O121">
            <v>1</v>
          </cell>
          <cell r="R121">
            <v>1</v>
          </cell>
          <cell r="T121">
            <v>1</v>
          </cell>
        </row>
        <row r="122">
          <cell r="J122">
            <v>1</v>
          </cell>
          <cell r="L122">
            <v>1</v>
          </cell>
          <cell r="O122">
            <v>1</v>
          </cell>
          <cell r="R122">
            <v>1</v>
          </cell>
          <cell r="T122">
            <v>1</v>
          </cell>
        </row>
        <row r="123">
          <cell r="K123">
            <v>1</v>
          </cell>
          <cell r="N123">
            <v>1</v>
          </cell>
          <cell r="Q123">
            <v>1</v>
          </cell>
          <cell r="T123">
            <v>1</v>
          </cell>
        </row>
        <row r="124">
          <cell r="L124">
            <v>1</v>
          </cell>
          <cell r="O124">
            <v>1</v>
          </cell>
          <cell r="R124">
            <v>1</v>
          </cell>
          <cell r="U124">
            <v>1</v>
          </cell>
        </row>
        <row r="125">
          <cell r="N125">
            <v>1</v>
          </cell>
          <cell r="Q125">
            <v>1</v>
          </cell>
          <cell r="T125">
            <v>1</v>
          </cell>
        </row>
        <row r="126">
          <cell r="L126">
            <v>1</v>
          </cell>
          <cell r="O126">
            <v>1</v>
          </cell>
          <cell r="R126">
            <v>1</v>
          </cell>
          <cell r="U126">
            <v>1</v>
          </cell>
        </row>
        <row r="127">
          <cell r="M127">
            <v>1</v>
          </cell>
          <cell r="Q127">
            <v>1</v>
          </cell>
          <cell r="U127">
            <v>1</v>
          </cell>
        </row>
        <row r="128">
          <cell r="M128">
            <v>1</v>
          </cell>
          <cell r="P128">
            <v>1</v>
          </cell>
          <cell r="T128">
            <v>1</v>
          </cell>
        </row>
        <row r="129">
          <cell r="N129">
            <v>1</v>
          </cell>
          <cell r="Q129">
            <v>1</v>
          </cell>
          <cell r="T129">
            <v>1</v>
          </cell>
        </row>
        <row r="130">
          <cell r="L130">
            <v>1</v>
          </cell>
          <cell r="O130">
            <v>1</v>
          </cell>
          <cell r="R130">
            <v>1</v>
          </cell>
        </row>
        <row r="131">
          <cell r="L131">
            <v>1</v>
          </cell>
          <cell r="O131">
            <v>1</v>
          </cell>
          <cell r="R131">
            <v>1</v>
          </cell>
          <cell r="U131">
            <v>1</v>
          </cell>
        </row>
        <row r="132">
          <cell r="M132">
            <v>1</v>
          </cell>
          <cell r="P132">
            <v>1</v>
          </cell>
          <cell r="S132">
            <v>1</v>
          </cell>
        </row>
        <row r="133">
          <cell r="O133">
            <v>1</v>
          </cell>
          <cell r="T133">
            <v>1</v>
          </cell>
        </row>
        <row r="134">
          <cell r="N134">
            <v>1</v>
          </cell>
          <cell r="S134">
            <v>1</v>
          </cell>
        </row>
        <row r="135">
          <cell r="M135">
            <v>1</v>
          </cell>
          <cell r="O135">
            <v>1</v>
          </cell>
          <cell r="Q135">
            <v>1</v>
          </cell>
          <cell r="S135">
            <v>1</v>
          </cell>
        </row>
        <row r="136">
          <cell r="N136">
            <v>1</v>
          </cell>
          <cell r="Q136">
            <v>1</v>
          </cell>
        </row>
        <row r="137">
          <cell r="N137">
            <v>1</v>
          </cell>
          <cell r="S137">
            <v>1</v>
          </cell>
        </row>
        <row r="138">
          <cell r="L138">
            <v>1</v>
          </cell>
          <cell r="O138">
            <v>1</v>
          </cell>
          <cell r="R138">
            <v>1</v>
          </cell>
          <cell r="U138">
            <v>1</v>
          </cell>
        </row>
        <row r="139">
          <cell r="L139">
            <v>1</v>
          </cell>
          <cell r="O139">
            <v>1</v>
          </cell>
          <cell r="R139">
            <v>1</v>
          </cell>
          <cell r="U139">
            <v>1</v>
          </cell>
        </row>
        <row r="140">
          <cell r="J140">
            <v>1</v>
          </cell>
          <cell r="K140">
            <v>1</v>
          </cell>
          <cell r="L140">
            <v>1</v>
          </cell>
          <cell r="M140">
            <v>1</v>
          </cell>
          <cell r="N140">
            <v>1</v>
          </cell>
          <cell r="O140">
            <v>1</v>
          </cell>
          <cell r="P140">
            <v>1</v>
          </cell>
          <cell r="Q140">
            <v>1</v>
          </cell>
          <cell r="R140">
            <v>1</v>
          </cell>
          <cell r="S140">
            <v>1</v>
          </cell>
          <cell r="T140">
            <v>1</v>
          </cell>
          <cell r="U140">
            <v>1</v>
          </cell>
        </row>
        <row r="141">
          <cell r="L141">
            <v>1</v>
          </cell>
          <cell r="P141">
            <v>1</v>
          </cell>
          <cell r="S141">
            <v>1</v>
          </cell>
        </row>
        <row r="142">
          <cell r="M142">
            <v>1</v>
          </cell>
          <cell r="Q142">
            <v>1</v>
          </cell>
          <cell r="U142">
            <v>1</v>
          </cell>
        </row>
        <row r="143">
          <cell r="M143">
            <v>1</v>
          </cell>
          <cell r="P143">
            <v>1</v>
          </cell>
          <cell r="S143">
            <v>1</v>
          </cell>
        </row>
        <row r="144">
          <cell r="M144">
            <v>1</v>
          </cell>
          <cell r="Q144">
            <v>1</v>
          </cell>
          <cell r="U144">
            <v>1</v>
          </cell>
        </row>
        <row r="145">
          <cell r="J145" t="str">
            <v> </v>
          </cell>
          <cell r="K145" t="str">
            <v> </v>
          </cell>
          <cell r="L145" t="str">
            <v> </v>
          </cell>
          <cell r="M145" t="str">
            <v> </v>
          </cell>
          <cell r="N145" t="str">
            <v> </v>
          </cell>
          <cell r="O145">
            <v>1</v>
          </cell>
          <cell r="P145" t="str">
            <v> </v>
          </cell>
          <cell r="Q145" t="str">
            <v> </v>
          </cell>
          <cell r="R145" t="str">
            <v> </v>
          </cell>
          <cell r="S145" t="str">
            <v> </v>
          </cell>
          <cell r="T145" t="str">
            <v> </v>
          </cell>
          <cell r="U145">
            <v>1</v>
          </cell>
        </row>
        <row r="146">
          <cell r="M146">
            <v>1</v>
          </cell>
        </row>
        <row r="147">
          <cell r="N147">
            <v>1</v>
          </cell>
          <cell r="T147">
            <v>1</v>
          </cell>
        </row>
        <row r="148">
          <cell r="O148">
            <v>1</v>
          </cell>
          <cell r="U148">
            <v>1</v>
          </cell>
        </row>
        <row r="149">
          <cell r="L149">
            <v>1</v>
          </cell>
          <cell r="M149">
            <v>3</v>
          </cell>
        </row>
        <row r="150">
          <cell r="M150">
            <v>3</v>
          </cell>
          <cell r="P150">
            <v>3</v>
          </cell>
          <cell r="S150">
            <v>3</v>
          </cell>
        </row>
        <row r="151">
          <cell r="L151">
            <v>1</v>
          </cell>
          <cell r="M151">
            <v>1</v>
          </cell>
          <cell r="N151">
            <v>1</v>
          </cell>
          <cell r="O151">
            <v>1</v>
          </cell>
          <cell r="P151">
            <v>1</v>
          </cell>
          <cell r="Q151">
            <v>1</v>
          </cell>
          <cell r="R151">
            <v>1</v>
          </cell>
          <cell r="S151">
            <v>1</v>
          </cell>
          <cell r="T151">
            <v>1</v>
          </cell>
        </row>
        <row r="152">
          <cell r="J152">
            <v>1</v>
          </cell>
          <cell r="K152">
            <v>1</v>
          </cell>
          <cell r="L152">
            <v>1</v>
          </cell>
          <cell r="M152">
            <v>1</v>
          </cell>
          <cell r="N152">
            <v>1</v>
          </cell>
          <cell r="O152">
            <v>1</v>
          </cell>
          <cell r="P152">
            <v>1</v>
          </cell>
          <cell r="Q152">
            <v>1</v>
          </cell>
          <cell r="R152">
            <v>1</v>
          </cell>
          <cell r="S152">
            <v>1</v>
          </cell>
          <cell r="T152">
            <v>1</v>
          </cell>
          <cell r="U152">
            <v>1</v>
          </cell>
        </row>
        <row r="153">
          <cell r="L153">
            <v>1</v>
          </cell>
          <cell r="O153">
            <v>1</v>
          </cell>
          <cell r="R153">
            <v>1</v>
          </cell>
          <cell r="U153">
            <v>1</v>
          </cell>
        </row>
        <row r="154">
          <cell r="P154">
            <v>1</v>
          </cell>
          <cell r="U154">
            <v>1</v>
          </cell>
        </row>
        <row r="155">
          <cell r="L155">
            <v>1</v>
          </cell>
          <cell r="O155">
            <v>1</v>
          </cell>
          <cell r="R155">
            <v>1</v>
          </cell>
          <cell r="U155">
            <v>1</v>
          </cell>
        </row>
        <row r="156">
          <cell r="K156">
            <v>1</v>
          </cell>
          <cell r="M156">
            <v>1</v>
          </cell>
          <cell r="O156">
            <v>1</v>
          </cell>
          <cell r="Q156">
            <v>1</v>
          </cell>
          <cell r="S156">
            <v>1</v>
          </cell>
          <cell r="U156">
            <v>1</v>
          </cell>
        </row>
        <row r="157">
          <cell r="Q157">
            <v>1</v>
          </cell>
          <cell r="U157">
            <v>1</v>
          </cell>
        </row>
        <row r="158">
          <cell r="M158">
            <v>1</v>
          </cell>
          <cell r="N158">
            <v>1</v>
          </cell>
          <cell r="O158">
            <v>1</v>
          </cell>
          <cell r="P158">
            <v>1</v>
          </cell>
          <cell r="Q158">
            <v>1</v>
          </cell>
          <cell r="R158">
            <v>1</v>
          </cell>
          <cell r="S158">
            <v>1</v>
          </cell>
          <cell r="T158">
            <v>1</v>
          </cell>
        </row>
        <row r="159">
          <cell r="N159">
            <v>1</v>
          </cell>
          <cell r="S159">
            <v>1</v>
          </cell>
        </row>
        <row r="160">
          <cell r="M160">
            <v>1</v>
          </cell>
          <cell r="P160">
            <v>1</v>
          </cell>
          <cell r="S160">
            <v>1</v>
          </cell>
        </row>
        <row r="161">
          <cell r="L161">
            <v>1</v>
          </cell>
          <cell r="O161">
            <v>1</v>
          </cell>
          <cell r="R161">
            <v>1</v>
          </cell>
        </row>
        <row r="162">
          <cell r="M162">
            <v>1</v>
          </cell>
          <cell r="P162">
            <v>1</v>
          </cell>
          <cell r="S162">
            <v>1</v>
          </cell>
        </row>
        <row r="163">
          <cell r="L163">
            <v>1</v>
          </cell>
          <cell r="O163">
            <v>1</v>
          </cell>
          <cell r="R163">
            <v>1</v>
          </cell>
        </row>
        <row r="164">
          <cell r="L164">
            <v>1</v>
          </cell>
          <cell r="O164">
            <v>1</v>
          </cell>
          <cell r="R164">
            <v>1</v>
          </cell>
          <cell r="U164">
            <v>1</v>
          </cell>
        </row>
        <row r="165">
          <cell r="J165">
            <v>1</v>
          </cell>
          <cell r="M165">
            <v>1</v>
          </cell>
          <cell r="P165">
            <v>1</v>
          </cell>
          <cell r="S165">
            <v>1</v>
          </cell>
        </row>
        <row r="166">
          <cell r="M166">
            <v>1</v>
          </cell>
        </row>
        <row r="167">
          <cell r="L167">
            <v>1</v>
          </cell>
          <cell r="O167">
            <v>1</v>
          </cell>
          <cell r="R167">
            <v>1</v>
          </cell>
        </row>
        <row r="168">
          <cell r="J168">
            <v>1</v>
          </cell>
          <cell r="M168">
            <v>1</v>
          </cell>
          <cell r="P168">
            <v>1</v>
          </cell>
          <cell r="S168">
            <v>1</v>
          </cell>
        </row>
        <row r="169">
          <cell r="M169">
            <v>1</v>
          </cell>
          <cell r="Q169">
            <v>1</v>
          </cell>
          <cell r="U169">
            <v>1</v>
          </cell>
        </row>
        <row r="170">
          <cell r="L170">
            <v>1</v>
          </cell>
          <cell r="O170">
            <v>1</v>
          </cell>
          <cell r="R170">
            <v>1</v>
          </cell>
          <cell r="U170">
            <v>1</v>
          </cell>
        </row>
        <row r="171">
          <cell r="L171">
            <v>1</v>
          </cell>
          <cell r="O171">
            <v>1</v>
          </cell>
          <cell r="R171">
            <v>1</v>
          </cell>
          <cell r="U171">
            <v>1</v>
          </cell>
        </row>
        <row r="172">
          <cell r="K172">
            <v>1</v>
          </cell>
          <cell r="N172">
            <v>1</v>
          </cell>
          <cell r="Q172">
            <v>1</v>
          </cell>
          <cell r="T172">
            <v>1</v>
          </cell>
        </row>
        <row r="173">
          <cell r="J173">
            <v>1</v>
          </cell>
          <cell r="K173">
            <v>1</v>
          </cell>
          <cell r="L173">
            <v>1</v>
          </cell>
          <cell r="M173">
            <v>1</v>
          </cell>
          <cell r="N173">
            <v>1</v>
          </cell>
          <cell r="O173">
            <v>1</v>
          </cell>
          <cell r="P173">
            <v>1</v>
          </cell>
          <cell r="Q173">
            <v>1</v>
          </cell>
          <cell r="R173">
            <v>1</v>
          </cell>
          <cell r="S173">
            <v>1</v>
          </cell>
          <cell r="T173">
            <v>1</v>
          </cell>
          <cell r="U173">
            <v>1</v>
          </cell>
        </row>
        <row r="174">
          <cell r="N174">
            <v>1</v>
          </cell>
        </row>
        <row r="175">
          <cell r="N175">
            <v>1</v>
          </cell>
          <cell r="S175">
            <v>1</v>
          </cell>
        </row>
        <row r="176">
          <cell r="M176">
            <v>1</v>
          </cell>
          <cell r="P176">
            <v>1</v>
          </cell>
          <cell r="S176">
            <v>1</v>
          </cell>
        </row>
        <row r="177">
          <cell r="J177">
            <v>1</v>
          </cell>
          <cell r="K177">
            <v>1</v>
          </cell>
          <cell r="L177">
            <v>1</v>
          </cell>
          <cell r="M177">
            <v>1</v>
          </cell>
          <cell r="N177">
            <v>1</v>
          </cell>
          <cell r="O177">
            <v>1</v>
          </cell>
          <cell r="P177">
            <v>1</v>
          </cell>
          <cell r="Q177">
            <v>1</v>
          </cell>
          <cell r="R177">
            <v>1</v>
          </cell>
          <cell r="S177">
            <v>1</v>
          </cell>
          <cell r="T177">
            <v>1</v>
          </cell>
          <cell r="U177">
            <v>1</v>
          </cell>
        </row>
        <row r="178">
          <cell r="J178">
            <v>1</v>
          </cell>
          <cell r="K178">
            <v>1</v>
          </cell>
          <cell r="L178">
            <v>1</v>
          </cell>
          <cell r="M178">
            <v>1</v>
          </cell>
          <cell r="N178">
            <v>1</v>
          </cell>
          <cell r="O178">
            <v>1</v>
          </cell>
          <cell r="P178">
            <v>1</v>
          </cell>
          <cell r="Q178">
            <v>1</v>
          </cell>
          <cell r="R178">
            <v>1</v>
          </cell>
          <cell r="S178">
            <v>1</v>
          </cell>
          <cell r="T178">
            <v>1</v>
          </cell>
          <cell r="U178">
            <v>1</v>
          </cell>
        </row>
        <row r="179">
          <cell r="M179">
            <v>1</v>
          </cell>
        </row>
        <row r="180">
          <cell r="R180">
            <v>1</v>
          </cell>
          <cell r="U180">
            <v>1</v>
          </cell>
        </row>
        <row r="181">
          <cell r="N181">
            <v>1</v>
          </cell>
          <cell r="S181">
            <v>1</v>
          </cell>
        </row>
        <row r="182">
          <cell r="O182">
            <v>1</v>
          </cell>
          <cell r="T182">
            <v>1</v>
          </cell>
        </row>
        <row r="183">
          <cell r="N183">
            <v>1</v>
          </cell>
          <cell r="Q183">
            <v>1</v>
          </cell>
          <cell r="S183">
            <v>1</v>
          </cell>
        </row>
        <row r="184">
          <cell r="L184">
            <v>1</v>
          </cell>
          <cell r="O184">
            <v>1</v>
          </cell>
          <cell r="R184">
            <v>1</v>
          </cell>
          <cell r="U184">
            <v>1</v>
          </cell>
        </row>
        <row r="185">
          <cell r="N185">
            <v>1</v>
          </cell>
          <cell r="R185">
            <v>1</v>
          </cell>
        </row>
        <row r="186">
          <cell r="K186">
            <v>1</v>
          </cell>
        </row>
        <row r="187">
          <cell r="J187">
            <v>1</v>
          </cell>
          <cell r="M187">
            <v>1</v>
          </cell>
          <cell r="P187">
            <v>1</v>
          </cell>
          <cell r="S187">
            <v>1</v>
          </cell>
        </row>
        <row r="188">
          <cell r="K188">
            <v>1</v>
          </cell>
          <cell r="Q188">
            <v>1</v>
          </cell>
        </row>
        <row r="189">
          <cell r="M189">
            <v>1</v>
          </cell>
          <cell r="U189">
            <v>1</v>
          </cell>
        </row>
        <row r="190">
          <cell r="M190">
            <v>1</v>
          </cell>
          <cell r="P190">
            <v>1</v>
          </cell>
          <cell r="T190">
            <v>1</v>
          </cell>
        </row>
        <row r="191">
          <cell r="M191">
            <v>1</v>
          </cell>
          <cell r="S191">
            <v>1</v>
          </cell>
        </row>
        <row r="192">
          <cell r="L192">
            <v>1</v>
          </cell>
          <cell r="O192">
            <v>1</v>
          </cell>
          <cell r="R192">
            <v>1</v>
          </cell>
          <cell r="U192">
            <v>1</v>
          </cell>
        </row>
        <row r="193">
          <cell r="L193">
            <v>1</v>
          </cell>
          <cell r="O193">
            <v>1</v>
          </cell>
          <cell r="R193">
            <v>1</v>
          </cell>
          <cell r="U193">
            <v>1</v>
          </cell>
        </row>
        <row r="194">
          <cell r="R194">
            <v>1</v>
          </cell>
        </row>
        <row r="195">
          <cell r="S195">
            <v>1</v>
          </cell>
        </row>
        <row r="196">
          <cell r="M196">
            <v>1</v>
          </cell>
          <cell r="Q196">
            <v>1</v>
          </cell>
          <cell r="U196">
            <v>1</v>
          </cell>
        </row>
        <row r="197">
          <cell r="J197">
            <v>1</v>
          </cell>
        </row>
        <row r="198">
          <cell r="J198">
            <v>1</v>
          </cell>
        </row>
        <row r="199">
          <cell r="L199">
            <v>1</v>
          </cell>
          <cell r="O199">
            <v>1</v>
          </cell>
          <cell r="R199">
            <v>1</v>
          </cell>
          <cell r="U199">
            <v>1</v>
          </cell>
        </row>
        <row r="200">
          <cell r="J200">
            <v>1</v>
          </cell>
          <cell r="K200">
            <v>1</v>
          </cell>
          <cell r="L200">
            <v>1</v>
          </cell>
          <cell r="M200">
            <v>1</v>
          </cell>
          <cell r="N200">
            <v>1</v>
          </cell>
          <cell r="O200">
            <v>1</v>
          </cell>
          <cell r="P200">
            <v>1</v>
          </cell>
          <cell r="Q200">
            <v>1</v>
          </cell>
          <cell r="R200">
            <v>1</v>
          </cell>
          <cell r="S200">
            <v>1</v>
          </cell>
          <cell r="T200">
            <v>1</v>
          </cell>
          <cell r="U200">
            <v>1</v>
          </cell>
        </row>
        <row r="201">
          <cell r="L201">
            <v>1</v>
          </cell>
          <cell r="O201">
            <v>1</v>
          </cell>
          <cell r="R201">
            <v>1</v>
          </cell>
          <cell r="U201">
            <v>1</v>
          </cell>
        </row>
        <row r="202">
          <cell r="J202">
            <v>1</v>
          </cell>
          <cell r="K202">
            <v>1</v>
          </cell>
          <cell r="L202">
            <v>1</v>
          </cell>
          <cell r="M202">
            <v>1</v>
          </cell>
          <cell r="N202">
            <v>1</v>
          </cell>
          <cell r="O202">
            <v>1</v>
          </cell>
          <cell r="P202">
            <v>1</v>
          </cell>
          <cell r="Q202">
            <v>1</v>
          </cell>
          <cell r="R202">
            <v>1</v>
          </cell>
          <cell r="S202">
            <v>1</v>
          </cell>
          <cell r="T202">
            <v>1</v>
          </cell>
          <cell r="U202">
            <v>1</v>
          </cell>
        </row>
        <row r="203">
          <cell r="K203">
            <v>1</v>
          </cell>
          <cell r="N203">
            <v>1</v>
          </cell>
          <cell r="Q203">
            <v>1</v>
          </cell>
          <cell r="T203">
            <v>1</v>
          </cell>
        </row>
        <row r="204">
          <cell r="K204">
            <v>1</v>
          </cell>
          <cell r="N204">
            <v>1</v>
          </cell>
          <cell r="Q204">
            <v>1</v>
          </cell>
          <cell r="T204">
            <v>1</v>
          </cell>
        </row>
        <row r="205">
          <cell r="J205">
            <v>1</v>
          </cell>
          <cell r="K205">
            <v>1</v>
          </cell>
          <cell r="L205">
            <v>1</v>
          </cell>
          <cell r="M205">
            <v>1</v>
          </cell>
          <cell r="N205">
            <v>1</v>
          </cell>
          <cell r="O205">
            <v>1</v>
          </cell>
          <cell r="P205">
            <v>1</v>
          </cell>
          <cell r="Q205">
            <v>1</v>
          </cell>
          <cell r="R205">
            <v>1</v>
          </cell>
          <cell r="S205">
            <v>1</v>
          </cell>
          <cell r="T205">
            <v>1</v>
          </cell>
          <cell r="U205">
            <v>1</v>
          </cell>
        </row>
        <row r="206">
          <cell r="J206">
            <v>1</v>
          </cell>
          <cell r="K206">
            <v>1</v>
          </cell>
          <cell r="L206">
            <v>1</v>
          </cell>
          <cell r="M206">
            <v>1</v>
          </cell>
          <cell r="N206">
            <v>1</v>
          </cell>
          <cell r="O206">
            <v>1</v>
          </cell>
          <cell r="P206">
            <v>1</v>
          </cell>
          <cell r="Q206">
            <v>1</v>
          </cell>
          <cell r="R206">
            <v>1</v>
          </cell>
          <cell r="S206">
            <v>1</v>
          </cell>
          <cell r="T206">
            <v>1</v>
          </cell>
          <cell r="U206">
            <v>1</v>
          </cell>
        </row>
        <row r="207">
          <cell r="J207">
            <v>1</v>
          </cell>
          <cell r="N207">
            <v>1</v>
          </cell>
          <cell r="S207">
            <v>1</v>
          </cell>
        </row>
        <row r="208">
          <cell r="L208">
            <v>1</v>
          </cell>
          <cell r="P208">
            <v>1</v>
          </cell>
          <cell r="U208">
            <v>1</v>
          </cell>
        </row>
        <row r="209">
          <cell r="O209">
            <v>1</v>
          </cell>
          <cell r="U209">
            <v>1</v>
          </cell>
        </row>
        <row r="210">
          <cell r="M210">
            <v>1</v>
          </cell>
          <cell r="T210">
            <v>1</v>
          </cell>
        </row>
        <row r="211">
          <cell r="N211">
            <v>1</v>
          </cell>
        </row>
        <row r="212">
          <cell r="P212">
            <v>1</v>
          </cell>
        </row>
        <row r="213">
          <cell r="J213">
            <v>1</v>
          </cell>
        </row>
        <row r="214">
          <cell r="K214">
            <v>1</v>
          </cell>
          <cell r="L214">
            <v>1</v>
          </cell>
          <cell r="M214">
            <v>1</v>
          </cell>
          <cell r="N214">
            <v>1</v>
          </cell>
          <cell r="O214">
            <v>1</v>
          </cell>
          <cell r="P214">
            <v>1</v>
          </cell>
          <cell r="Q214">
            <v>1</v>
          </cell>
          <cell r="R214">
            <v>1</v>
          </cell>
          <cell r="S214">
            <v>1</v>
          </cell>
          <cell r="T214">
            <v>1</v>
          </cell>
        </row>
        <row r="215">
          <cell r="L215">
            <v>1</v>
          </cell>
          <cell r="M215">
            <v>1</v>
          </cell>
          <cell r="N215">
            <v>1</v>
          </cell>
          <cell r="O215">
            <v>1</v>
          </cell>
          <cell r="P215">
            <v>1</v>
          </cell>
          <cell r="Q215">
            <v>1</v>
          </cell>
          <cell r="R215">
            <v>1</v>
          </cell>
          <cell r="S215">
            <v>1</v>
          </cell>
          <cell r="T215">
            <v>1</v>
          </cell>
          <cell r="U215">
            <v>1</v>
          </cell>
        </row>
        <row r="216">
          <cell r="J216">
            <v>1</v>
          </cell>
          <cell r="M216">
            <v>1</v>
          </cell>
          <cell r="P216">
            <v>1</v>
          </cell>
          <cell r="S216">
            <v>1</v>
          </cell>
        </row>
        <row r="217">
          <cell r="J217">
            <v>1</v>
          </cell>
          <cell r="M217">
            <v>1</v>
          </cell>
          <cell r="P217">
            <v>1</v>
          </cell>
          <cell r="S217">
            <v>1</v>
          </cell>
        </row>
        <row r="218">
          <cell r="L218">
            <v>1</v>
          </cell>
          <cell r="O218">
            <v>1</v>
          </cell>
          <cell r="R218">
            <v>1</v>
          </cell>
          <cell r="U218">
            <v>1</v>
          </cell>
        </row>
        <row r="219">
          <cell r="J219">
            <v>1</v>
          </cell>
          <cell r="K219">
            <v>1</v>
          </cell>
          <cell r="L219">
            <v>1</v>
          </cell>
          <cell r="M219">
            <v>1</v>
          </cell>
          <cell r="N219">
            <v>1</v>
          </cell>
          <cell r="O219">
            <v>1</v>
          </cell>
          <cell r="P219">
            <v>1</v>
          </cell>
          <cell r="Q219">
            <v>1</v>
          </cell>
          <cell r="R219">
            <v>1</v>
          </cell>
          <cell r="S219">
            <v>1</v>
          </cell>
          <cell r="T219">
            <v>1</v>
          </cell>
          <cell r="U219">
            <v>1</v>
          </cell>
        </row>
        <row r="220">
          <cell r="U220">
            <v>1</v>
          </cell>
        </row>
        <row r="221">
          <cell r="L221">
            <v>1</v>
          </cell>
          <cell r="O221">
            <v>1</v>
          </cell>
          <cell r="R221">
            <v>1</v>
          </cell>
          <cell r="U221">
            <v>1</v>
          </cell>
        </row>
        <row r="222">
          <cell r="J222">
            <v>1</v>
          </cell>
          <cell r="K222">
            <v>1</v>
          </cell>
          <cell r="L222">
            <v>1</v>
          </cell>
          <cell r="M222">
            <v>1</v>
          </cell>
          <cell r="N222">
            <v>1</v>
          </cell>
          <cell r="O222">
            <v>1</v>
          </cell>
          <cell r="P222">
            <v>1</v>
          </cell>
          <cell r="Q222">
            <v>1</v>
          </cell>
          <cell r="R222">
            <v>1</v>
          </cell>
          <cell r="S222">
            <v>1</v>
          </cell>
          <cell r="T222">
            <v>1</v>
          </cell>
          <cell r="U222">
            <v>1</v>
          </cell>
        </row>
        <row r="223">
          <cell r="O223">
            <v>1</v>
          </cell>
          <cell r="U223">
            <v>1</v>
          </cell>
        </row>
        <row r="224">
          <cell r="R224">
            <v>1</v>
          </cell>
          <cell r="U224">
            <v>1</v>
          </cell>
        </row>
        <row r="225">
          <cell r="L225">
            <v>1</v>
          </cell>
          <cell r="O225">
            <v>1</v>
          </cell>
          <cell r="R225">
            <v>1</v>
          </cell>
          <cell r="U225">
            <v>1</v>
          </cell>
        </row>
        <row r="226">
          <cell r="L226">
            <v>1</v>
          </cell>
          <cell r="O226">
            <v>1</v>
          </cell>
          <cell r="R226">
            <v>1</v>
          </cell>
          <cell r="U226">
            <v>1</v>
          </cell>
        </row>
        <row r="227">
          <cell r="L227">
            <v>1</v>
          </cell>
        </row>
        <row r="228">
          <cell r="N228">
            <v>1</v>
          </cell>
          <cell r="T228">
            <v>1</v>
          </cell>
        </row>
        <row r="229">
          <cell r="N229">
            <v>1</v>
          </cell>
          <cell r="Q229">
            <v>1</v>
          </cell>
          <cell r="T229">
            <v>1</v>
          </cell>
        </row>
        <row r="230">
          <cell r="J230">
            <v>1</v>
          </cell>
        </row>
        <row r="231">
          <cell r="M231">
            <v>1</v>
          </cell>
          <cell r="P231">
            <v>1</v>
          </cell>
          <cell r="S231">
            <v>1</v>
          </cell>
          <cell r="U231">
            <v>1</v>
          </cell>
        </row>
        <row r="232">
          <cell r="Q232">
            <v>1</v>
          </cell>
        </row>
        <row r="233">
          <cell r="T233">
            <v>1</v>
          </cell>
        </row>
        <row r="234">
          <cell r="L234">
            <v>1</v>
          </cell>
          <cell r="O234">
            <v>1</v>
          </cell>
          <cell r="R234">
            <v>1</v>
          </cell>
          <cell r="U234">
            <v>1</v>
          </cell>
        </row>
        <row r="235">
          <cell r="L235">
            <v>1</v>
          </cell>
          <cell r="O235">
            <v>1</v>
          </cell>
          <cell r="R235">
            <v>1</v>
          </cell>
          <cell r="U235">
            <v>1</v>
          </cell>
        </row>
        <row r="236">
          <cell r="O236">
            <v>1</v>
          </cell>
          <cell r="U236">
            <v>1</v>
          </cell>
        </row>
        <row r="237">
          <cell r="L237">
            <v>1</v>
          </cell>
          <cell r="O237">
            <v>1</v>
          </cell>
          <cell r="R237">
            <v>1</v>
          </cell>
          <cell r="U237">
            <v>1</v>
          </cell>
        </row>
        <row r="238">
          <cell r="L238">
            <v>1</v>
          </cell>
          <cell r="O238">
            <v>1</v>
          </cell>
          <cell r="R238">
            <v>1</v>
          </cell>
        </row>
        <row r="239">
          <cell r="M239">
            <v>1</v>
          </cell>
          <cell r="P239">
            <v>1</v>
          </cell>
          <cell r="S239">
            <v>1</v>
          </cell>
        </row>
        <row r="240">
          <cell r="M240">
            <v>1</v>
          </cell>
          <cell r="P240">
            <v>1</v>
          </cell>
          <cell r="S240">
            <v>1</v>
          </cell>
        </row>
        <row r="241">
          <cell r="N241">
            <v>1</v>
          </cell>
          <cell r="Q241">
            <v>1</v>
          </cell>
          <cell r="T241">
            <v>1</v>
          </cell>
        </row>
        <row r="242">
          <cell r="J242">
            <v>1</v>
          </cell>
        </row>
        <row r="243">
          <cell r="J243" t="str">
            <v> </v>
          </cell>
          <cell r="K243" t="str">
            <v> </v>
          </cell>
          <cell r="L243">
            <v>1</v>
          </cell>
          <cell r="M243" t="str">
            <v> </v>
          </cell>
          <cell r="N243" t="str">
            <v> </v>
          </cell>
          <cell r="O243">
            <v>1</v>
          </cell>
          <cell r="P243" t="str">
            <v> </v>
          </cell>
          <cell r="Q243" t="str">
            <v> </v>
          </cell>
          <cell r="R243">
            <v>1</v>
          </cell>
          <cell r="S243" t="str">
            <v> </v>
          </cell>
          <cell r="T243" t="str">
            <v> </v>
          </cell>
          <cell r="U243">
            <v>1</v>
          </cell>
        </row>
        <row r="244">
          <cell r="J244" t="str">
            <v> </v>
          </cell>
          <cell r="K244" t="str">
            <v> </v>
          </cell>
          <cell r="L244">
            <v>1</v>
          </cell>
          <cell r="M244" t="str">
            <v> </v>
          </cell>
          <cell r="N244" t="str">
            <v> </v>
          </cell>
          <cell r="O244">
            <v>1</v>
          </cell>
          <cell r="P244" t="str">
            <v> </v>
          </cell>
          <cell r="Q244" t="str">
            <v> </v>
          </cell>
          <cell r="R244">
            <v>1</v>
          </cell>
          <cell r="S244" t="str">
            <v> </v>
          </cell>
          <cell r="T244" t="str">
            <v> </v>
          </cell>
          <cell r="U244">
            <v>1</v>
          </cell>
        </row>
        <row r="245">
          <cell r="J245" t="str">
            <v> </v>
          </cell>
          <cell r="K245" t="str">
            <v> </v>
          </cell>
          <cell r="M245" t="str">
            <v> </v>
          </cell>
          <cell r="N245" t="str">
            <v> </v>
          </cell>
          <cell r="O245">
            <v>1</v>
          </cell>
          <cell r="P245" t="str">
            <v> </v>
          </cell>
          <cell r="Q245" t="str">
            <v> </v>
          </cell>
          <cell r="S245" t="str">
            <v> </v>
          </cell>
          <cell r="T245" t="str">
            <v> </v>
          </cell>
          <cell r="U245">
            <v>1</v>
          </cell>
        </row>
        <row r="246">
          <cell r="L246">
            <v>1</v>
          </cell>
          <cell r="O246">
            <v>1</v>
          </cell>
          <cell r="R246">
            <v>1</v>
          </cell>
          <cell r="U246">
            <v>1</v>
          </cell>
        </row>
        <row r="247">
          <cell r="J247">
            <v>1</v>
          </cell>
          <cell r="K247">
            <v>1</v>
          </cell>
          <cell r="L247">
            <v>1</v>
          </cell>
          <cell r="M247">
            <v>1</v>
          </cell>
          <cell r="N247">
            <v>1</v>
          </cell>
          <cell r="O247">
            <v>1</v>
          </cell>
          <cell r="P247">
            <v>1</v>
          </cell>
          <cell r="Q247">
            <v>1</v>
          </cell>
          <cell r="R247">
            <v>1</v>
          </cell>
          <cell r="S247">
            <v>1</v>
          </cell>
          <cell r="T247">
            <v>1</v>
          </cell>
          <cell r="U247">
            <v>1</v>
          </cell>
        </row>
        <row r="248">
          <cell r="M248">
            <v>1</v>
          </cell>
          <cell r="P248">
            <v>1</v>
          </cell>
          <cell r="S248">
            <v>1</v>
          </cell>
        </row>
        <row r="249">
          <cell r="J249">
            <v>1</v>
          </cell>
        </row>
        <row r="250">
          <cell r="J250">
            <v>1</v>
          </cell>
        </row>
        <row r="251">
          <cell r="O251">
            <v>1</v>
          </cell>
          <cell r="R251">
            <v>1</v>
          </cell>
          <cell r="U251">
            <v>1</v>
          </cell>
        </row>
        <row r="252">
          <cell r="M252">
            <v>1</v>
          </cell>
          <cell r="P252">
            <v>1</v>
          </cell>
          <cell r="S252">
            <v>1</v>
          </cell>
        </row>
        <row r="253">
          <cell r="L253">
            <v>1</v>
          </cell>
          <cell r="O253">
            <v>1</v>
          </cell>
          <cell r="R253">
            <v>1</v>
          </cell>
          <cell r="U253">
            <v>1</v>
          </cell>
        </row>
        <row r="254">
          <cell r="L254">
            <v>1</v>
          </cell>
          <cell r="O254">
            <v>1</v>
          </cell>
          <cell r="R254">
            <v>1</v>
          </cell>
          <cell r="U254">
            <v>1</v>
          </cell>
        </row>
        <row r="255">
          <cell r="J255">
            <v>1</v>
          </cell>
          <cell r="N255">
            <v>1</v>
          </cell>
          <cell r="R255">
            <v>1</v>
          </cell>
        </row>
        <row r="256">
          <cell r="N256">
            <v>1</v>
          </cell>
          <cell r="Q256">
            <v>1</v>
          </cell>
        </row>
        <row r="257">
          <cell r="N257">
            <v>1</v>
          </cell>
        </row>
        <row r="258">
          <cell r="P258">
            <v>1</v>
          </cell>
        </row>
        <row r="259">
          <cell r="O259">
            <v>1</v>
          </cell>
          <cell r="U259">
            <v>1</v>
          </cell>
        </row>
        <row r="260">
          <cell r="Q260">
            <v>1</v>
          </cell>
        </row>
        <row r="261">
          <cell r="R261">
            <v>1</v>
          </cell>
        </row>
        <row r="262">
          <cell r="P262">
            <v>1</v>
          </cell>
          <cell r="Q262">
            <v>1</v>
          </cell>
        </row>
        <row r="263">
          <cell r="O263">
            <v>1</v>
          </cell>
          <cell r="T263">
            <v>1</v>
          </cell>
        </row>
        <row r="264">
          <cell r="Q264">
            <v>1</v>
          </cell>
        </row>
        <row r="265">
          <cell r="L265">
            <v>1</v>
          </cell>
          <cell r="O265">
            <v>1</v>
          </cell>
          <cell r="R265">
            <v>1</v>
          </cell>
          <cell r="U265">
            <v>1</v>
          </cell>
        </row>
        <row r="266">
          <cell r="K266">
            <v>1</v>
          </cell>
          <cell r="L266" t="str">
            <v xml:space="preserve"> </v>
          </cell>
          <cell r="M266" t="str">
            <v xml:space="preserve"> </v>
          </cell>
          <cell r="N266">
            <v>1</v>
          </cell>
          <cell r="P266" t="str">
            <v xml:space="preserve"> </v>
          </cell>
          <cell r="Q266">
            <v>1</v>
          </cell>
          <cell r="T266">
            <v>1</v>
          </cell>
        </row>
        <row r="267">
          <cell r="P267">
            <v>1</v>
          </cell>
        </row>
        <row r="268">
          <cell r="J268">
            <v>1</v>
          </cell>
          <cell r="M268">
            <v>1</v>
          </cell>
          <cell r="P268">
            <v>1</v>
          </cell>
          <cell r="S268">
            <v>1</v>
          </cell>
        </row>
        <row r="269">
          <cell r="L269">
            <v>1</v>
          </cell>
          <cell r="O269">
            <v>1</v>
          </cell>
          <cell r="R269">
            <v>1</v>
          </cell>
          <cell r="U269">
            <v>1</v>
          </cell>
        </row>
        <row r="270">
          <cell r="O270">
            <v>1</v>
          </cell>
          <cell r="U270">
            <v>1</v>
          </cell>
        </row>
        <row r="277">
          <cell r="M277">
            <v>1</v>
          </cell>
          <cell r="P277">
            <v>1</v>
          </cell>
          <cell r="S277">
            <v>1</v>
          </cell>
        </row>
        <row r="278">
          <cell r="J278">
            <v>1</v>
          </cell>
          <cell r="K278">
            <v>1</v>
          </cell>
          <cell r="L278">
            <v>1</v>
          </cell>
          <cell r="M278">
            <v>1</v>
          </cell>
          <cell r="N278">
            <v>1</v>
          </cell>
          <cell r="O278">
            <v>1</v>
          </cell>
          <cell r="P278">
            <v>1</v>
          </cell>
          <cell r="Q278">
            <v>2</v>
          </cell>
          <cell r="R278">
            <v>1</v>
          </cell>
          <cell r="S278">
            <v>1</v>
          </cell>
          <cell r="T278">
            <v>1</v>
          </cell>
          <cell r="U278">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8:Q134" headerRowDxfId="239" dataDxfId="238" totalsRowDxfId="237">
  <autoFilter ref="B8:Q134" xr:uid="{00000000-0009-0000-0100-000003000000}"/>
  <tableColumns count="16">
    <tableColumn id="20" xr3:uid="{00000000-0010-0000-0000-000014000000}" name="ID_Dependendencia" dataDxfId="236">
      <calculatedColumnFormula>IF('Formulario PPGR1'!$H9="","",CONCATENATE('Formulario PPGR1'!$C9,".",'Formulario PPGR1'!$D9,".",'Formulario PPGR1'!$E9,".",#REF!))</calculatedColumnFormula>
    </tableColumn>
    <tableColumn id="13" xr3:uid="{00000000-0010-0000-0000-00000D000000}" name="POA" dataDxfId="235">
      <calculatedColumnFormula>IF('Formulario PPGR1'!$H9="","",#REF!)</calculatedColumnFormula>
    </tableColumn>
    <tableColumn id="17" xr3:uid="{00000000-0010-0000-0000-000011000000}" name="SRS" dataDxfId="234">
      <calculatedColumnFormula>IF('Formulario PPGR1'!$H9="","",#REF!)</calculatedColumnFormula>
    </tableColumn>
    <tableColumn id="18" xr3:uid="{00000000-0010-0000-0000-000012000000}" name="AREA" dataDxfId="233">
      <calculatedColumnFormula>IF('Formulario PPGR1'!$H9="","",#REF!)</calculatedColumnFormula>
    </tableColumn>
    <tableColumn id="2" xr3:uid="{00000000-0010-0000-0000-000002000000}" name="Cod_Eje" dataDxfId="232">
      <calculatedColumnFormula>_xlfn.XLOOKUP($H9,tbl_ejes_estrategicos[Ejes Estratégicos],tbl_ejes_estrategicos[Cod_Eje],"",0)</calculatedColumnFormula>
    </tableColumn>
    <tableColumn id="16" xr3:uid="{00000000-0010-0000-0000-000010000000}" name="Cod_re" dataDxfId="231" totalsRowDxfId="230">
      <calculatedColumnFormula>_xlfn.XLOOKUP(Tabla3[[#This Row],[Resultado Estratégico Institucional]],Tabla13[RE Concatenado],Tabla13[RE],"",0)</calculatedColumnFormula>
    </tableColumn>
    <tableColumn id="1" xr3:uid="{00000000-0010-0000-0000-000001000000}" name="Eje Estratégico" totalsRowLabel="Total" dataDxfId="229" totalsRowDxfId="228"/>
    <tableColumn id="15" xr3:uid="{00000000-0010-0000-0000-00000F000000}" name="Resultado Estratégico Institucional" dataDxfId="227" totalsRowDxfId="226"/>
    <tableColumn id="3" xr3:uid="{00000000-0010-0000-0000-000003000000}" name="Productos" dataDxfId="225" totalsRowDxfId="224"/>
    <tableColumn id="4" xr3:uid="{00000000-0010-0000-0000-000004000000}" name="Indicador" dataDxfId="223" totalsRowDxfId="222"/>
    <tableColumn id="5" xr3:uid="{00000000-0010-0000-0000-000005000000}" name="Unidad de medida" dataDxfId="221" totalsRowDxfId="220"/>
    <tableColumn id="22" xr3:uid="{00000000-0010-0000-0000-000016000000}" name="Línea Base" dataDxfId="219" totalsRowDxfId="218"/>
    <tableColumn id="6" xr3:uid="{00000000-0010-0000-0000-000006000000}" name="Meta" dataDxfId="217" totalsRowDxfId="216"/>
    <tableColumn id="11" xr3:uid="{00000000-0010-0000-0000-00000B000000}" name="Supuestos" dataDxfId="215" totalsRowDxfId="214"/>
    <tableColumn id="7" xr3:uid="{16BDB572-A24B-4EF3-8DB2-1C4AF9CA2C86}" name="Dependencia responsable" dataDxfId="213" totalsRowDxfId="212"/>
    <tableColumn id="12" xr3:uid="{00000000-0010-0000-0000-00000C000000}" name="Dependencia de apoyo" totalsRowFunction="count" dataDxfId="211" totalsRowDxfId="210"/>
  </tableColumns>
  <tableStyleInfo name="TableStyleLight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A870B9-B36B-4538-A903-477D23130DDF}" name="Tabla7" displayName="Tabla7" ref="F5:H18" totalsRowShown="0" headerRowDxfId="13" headerRowBorderDxfId="12" tableBorderDxfId="11" headerRowCellStyle="Normal 5">
  <autoFilter ref="F5:H18" xr:uid="{48A870B9-B36B-4538-A903-477D23130DDF}"/>
  <tableColumns count="3">
    <tableColumn id="1" xr3:uid="{77BA70AB-DD79-4F70-A321-D930B49137ED}" name="Ls_ObjEstrategico" dataDxfId="10" dataCellStyle="Normal 5"/>
    <tableColumn id="2" xr3:uid="{6859D196-78EF-476B-B7AE-BEF939D5646B}" name="Cod. Obj." dataDxfId="9" dataCellStyle="Normal 5"/>
    <tableColumn id="3" xr3:uid="{BE351F4D-C019-4C06-99E2-0B41507161AE}" name="Cod: LE" dataDxfId="8" dataCellStyle="Normal 5"/>
  </tableColumns>
  <tableStyleInfo name="TableStyleLight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9CA3F19-D2A6-4748-A646-C0549ECF189F}" name="Tabla8" displayName="Tabla8" ref="C140:D164" totalsRowShown="0">
  <autoFilter ref="C140:D164" xr:uid="{69CA3F19-D2A6-4748-A646-C0549ECF189F}"/>
  <tableColumns count="2">
    <tableColumn id="1" xr3:uid="{496E23E4-3757-451F-8751-47788C3EA152}" name="# Obj." dataDxfId="7"/>
    <tableColumn id="2" xr3:uid="{94EADC75-CFA4-4312-9FB6-C597457ECB84}" name="Resultados Esperados" dataDxfId="6"/>
  </tableColumns>
  <tableStyleInfo name="TableStyleLight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48D3AF-ABA3-4734-9CF8-DFFC8F6DB623}" name="LE_tbl" displayName="LE_tbl" ref="B5:C8" totalsRowShown="0" headerRowDxfId="5" headerRowBorderDxfId="4" tableBorderDxfId="3" totalsRowBorderDxfId="2">
  <autoFilter ref="B5:C8" xr:uid="{6448D3AF-ABA3-4734-9CF8-DFFC8F6DB623}"/>
  <tableColumns count="2">
    <tableColumn id="1" xr3:uid="{3F00FFD9-91B2-42A5-9F30-9F6BB56BE123}" name="Ls_LinesEstategica" dataDxfId="1"/>
    <tableColumn id="2" xr3:uid="{ED51DF07-45DC-4164-B39B-B28679CF073F}" name="Le_code"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8:Z537" totalsRowCount="1" headerRowDxfId="209" dataDxfId="208" totalsRowDxfId="207">
  <autoFilter ref="B8:Z536" xr:uid="{00000000-0009-0000-0100-000002000000}"/>
  <sortState xmlns:xlrd2="http://schemas.microsoft.com/office/spreadsheetml/2017/richdata2" ref="B334:Z345">
    <sortCondition ref="H8:H534"/>
  </sortState>
  <tableColumns count="25">
    <tableColumn id="1" xr3:uid="{00000000-0010-0000-0100-000001000000}" name="ID_Dependendencia" dataDxfId="206" totalsRowDxfId="205">
      <calculatedColumnFormula>IF('Formulario PPGR2'!$G9="","",CONCATENATE('Formulario PPGR2'!$C9,".",'Formulario PPGR2'!$D9,".",'Formulario PPGR2'!$E9,".",'Formulario PPGR2'!$F9))</calculatedColumnFormula>
    </tableColumn>
    <tableColumn id="4" xr3:uid="{00000000-0010-0000-0100-000004000000}" name="POA" dataDxfId="204" totalsRowDxfId="203"/>
    <tableColumn id="24" xr3:uid="{00000000-0010-0000-0100-000018000000}" name="SRS" dataDxfId="202" totalsRowDxfId="201">
      <calculatedColumnFormula>IF('Formulario PPGR2'!$G9="","",'Formulario PPGR1'!#REF!)</calculatedColumnFormula>
    </tableColumn>
    <tableColumn id="25" xr3:uid="{00000000-0010-0000-0100-000019000000}" name="AREA" dataDxfId="200" totalsRowDxfId="199">
      <calculatedColumnFormula>IF('Formulario PPGR2'!$G9="","",'Formulario PPGR1'!#REF!)</calculatedColumnFormula>
    </tableColumn>
    <tableColumn id="26" xr3:uid="{00000000-0010-0000-0100-00001A000000}" name="TIPO" dataDxfId="198" totalsRowDxfId="197">
      <calculatedColumnFormula>IF('Formulario PPGR2'!$G9="","",'Formulario PPGR1'!#REF!)</calculatedColumnFormula>
    </tableColumn>
    <tableColumn id="2" xr3:uid="{00000000-0010-0000-0100-000002000000}" name="Productos " dataDxfId="196" totalsRowDxfId="195"/>
    <tableColumn id="3" xr3:uid="{00000000-0010-0000-0100-000003000000}" name="Código" dataDxfId="194" totalsRowDxfId="193"/>
    <tableColumn id="23" xr3:uid="{00000000-0010-0000-0100-000017000000}" name="Actividades Programables Presupuestables" dataDxfId="192" totalsRowDxfId="191"/>
    <tableColumn id="5" xr3:uid="{00000000-0010-0000-0100-000005000000}" name="Ene" totalsRowFunction="sum" dataDxfId="190" totalsRowDxfId="189"/>
    <tableColumn id="6" xr3:uid="{00000000-0010-0000-0100-000006000000}" name="Feb" totalsRowFunction="sum" dataDxfId="188" totalsRowDxfId="187"/>
    <tableColumn id="7" xr3:uid="{00000000-0010-0000-0100-000007000000}" name="Mar" totalsRowFunction="sum" dataDxfId="186" totalsRowDxfId="185"/>
    <tableColumn id="8" xr3:uid="{00000000-0010-0000-0100-000008000000}" name="Abr" totalsRowFunction="sum" dataDxfId="184" totalsRowDxfId="183"/>
    <tableColumn id="9" xr3:uid="{00000000-0010-0000-0100-000009000000}" name="May" totalsRowFunction="sum" dataDxfId="182" totalsRowDxfId="181"/>
    <tableColumn id="10" xr3:uid="{00000000-0010-0000-0100-00000A000000}" name="Jun" totalsRowFunction="sum" dataDxfId="180" totalsRowDxfId="179"/>
    <tableColumn id="11" xr3:uid="{00000000-0010-0000-0100-00000B000000}" name="Jul" totalsRowFunction="sum" dataDxfId="178" totalsRowDxfId="177"/>
    <tableColumn id="12" xr3:uid="{00000000-0010-0000-0100-00000C000000}" name="Ago" totalsRowFunction="sum" dataDxfId="176" totalsRowDxfId="175"/>
    <tableColumn id="13" xr3:uid="{00000000-0010-0000-0100-00000D000000}" name="Sep" totalsRowFunction="sum" dataDxfId="174" totalsRowDxfId="173"/>
    <tableColumn id="14" xr3:uid="{00000000-0010-0000-0100-00000E000000}" name="Oct" totalsRowFunction="sum" dataDxfId="172" totalsRowDxfId="171"/>
    <tableColumn id="15" xr3:uid="{00000000-0010-0000-0100-00000F000000}" name="Nov" totalsRowFunction="sum" dataDxfId="170" totalsRowDxfId="169"/>
    <tableColumn id="16" xr3:uid="{00000000-0010-0000-0100-000010000000}" name="Dic" totalsRowFunction="sum" dataDxfId="168" totalsRowDxfId="167"/>
    <tableColumn id="17" xr3:uid="{00000000-0010-0000-0100-000011000000}" name="Total de Acciones " totalsRowFunction="sum" dataDxfId="166" totalsRowDxfId="165">
      <calculatedColumnFormula>SUM('[2]Formulario PPGR2'!$J9:$U9)</calculatedColumnFormula>
    </tableColumn>
    <tableColumn id="18" xr3:uid="{00000000-0010-0000-0100-000012000000}" name="Medio de Verificación 1" dataDxfId="164" totalsRowDxfId="163"/>
    <tableColumn id="19" xr3:uid="{00000000-0010-0000-0100-000013000000}" name="Medio de Verificación 2" dataDxfId="162" totalsRowDxfId="161"/>
    <tableColumn id="20" xr3:uid="{00000000-0010-0000-0100-000014000000}" name="Medio de Verificación 3" dataDxfId="160" totalsRowDxfId="159"/>
    <tableColumn id="22" xr3:uid="{00000000-0010-0000-0100-000016000000}" name="Responsable " dataDxfId="158" totalsRowDxfId="157"/>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a1" displayName="Tabla1" ref="B8:U1689" headerRowDxfId="156" dataDxfId="155" totalsRowDxfId="154">
  <autoFilter ref="B8:U1689" xr:uid="{00000000-0009-0000-0100-000001000000}"/>
  <tableColumns count="20">
    <tableColumn id="13" xr3:uid="{00000000-0010-0000-0200-00000D000000}" name="ID_Dependendencia" dataDxfId="153" totalsRowDxfId="152">
      <calculatedColumnFormula>IF('Formulario PPGR3'!$G9="","",CONCATENATE('Formulario PPGR3'!$C9,".",'Formulario PPGR3'!$D9,".",'Formulario PPGR3'!$E9,".",'Formulario PPGR3'!$F9))</calculatedColumnFormula>
    </tableColumn>
    <tableColumn id="14" xr3:uid="{00000000-0010-0000-0200-00000E000000}" name="POA" dataDxfId="151" totalsRowDxfId="150"/>
    <tableColumn id="15" xr3:uid="{00000000-0010-0000-0200-00000F000000}" name="SRS" dataDxfId="149" totalsRowDxfId="148"/>
    <tableColumn id="16" xr3:uid="{00000000-0010-0000-0200-000010000000}" name="AREA" dataDxfId="147" totalsRowDxfId="146">
      <calculatedColumnFormula>IF('Formulario PPGR3'!$G9="","",'Formulario PPGR1'!#REF!)</calculatedColumnFormula>
    </tableColumn>
    <tableColumn id="17" xr3:uid="{00000000-0010-0000-0200-000011000000}" name="TIPO" dataDxfId="145" totalsRowDxfId="144">
      <calculatedColumnFormula>IF('Formulario PPGR3'!$G9="","",'Formulario PPGR1'!#REF!)</calculatedColumnFormula>
    </tableColumn>
    <tableColumn id="1" xr3:uid="{00000000-0010-0000-0200-000001000000}" name="Código_Actividad" totalsRowLabel="Total" dataDxfId="143" totalsRowDxfId="142"/>
    <tableColumn id="2" xr3:uid="{00000000-0010-0000-0200-000002000000}" name="Actividad" dataDxfId="141" totalsRowDxfId="140">
      <calculatedColumnFormula array="1">IF(Tabla1[[#This Row],[Código_Actividad]]="","",_xlfn.XLOOKUP(Tabla1[[#This Row],[Código_Actividad]],CodigoActividad,Tabla2[Actividades Programables Presupuestables],"",0))</calculatedColumnFormula>
    </tableColumn>
    <tableColumn id="10" xr3:uid="{00000000-0010-0000-0200-00000A000000}" name="Total de Actividades " totalsRowFunction="sum" dataDxfId="139">
      <calculatedColumnFormula>IFERROR(VLOOKUP('Formulario PPGR3'!$G9,'Formulario PPGR2'!$H$9:$V$536,15,FALSE),"")</calculatedColumnFormula>
    </tableColumn>
    <tableColumn id="3" xr3:uid="{00000000-0010-0000-0200-000003000000}" name="Insumos" dataDxfId="138" totalsRowDxfId="137"/>
    <tableColumn id="11" xr3:uid="{00000000-0010-0000-0200-00000B000000}" name="Descripción" dataDxfId="136" totalsRowDxfId="135"/>
    <tableColumn id="4" xr3:uid="{00000000-0010-0000-0200-000004000000}" name="Unidad de Medida" dataDxfId="134">
      <calculatedColumnFormula>IF(Tabla1[[#This Row],[Descripción]]="","",_xlfn.XLOOKUP(Tabla1[[#This Row],[Descripción]],Tabla10[Descripción],Tabla10[Unidad de Medida],"",0))</calculatedColumnFormula>
    </tableColumn>
    <tableColumn id="5" xr3:uid="{00000000-0010-0000-0200-000005000000}" name="Cantidad de Insumos" dataDxfId="133" totalsRowDxfId="132"/>
    <tableColumn id="6" xr3:uid="{00000000-0010-0000-0200-000006000000}" name="Precio Unitario" dataDxfId="131" dataCellStyle="Moneda">
      <calculatedColumnFormula>IF(Tabla1[[#This Row],[Descripción]]="","",_xlfn.XLOOKUP(Tabla1[[#This Row],[Descripción]],Tabla10[Descripción],Tabla10[Precio Unitario],0))</calculatedColumnFormula>
    </tableColumn>
    <tableColumn id="7" xr3:uid="{00000000-0010-0000-0200-000007000000}" name="Valor Total" totalsRowFunction="sum" dataDxfId="130" dataCellStyle="Moneda">
      <calculatedColumnFormula>IF(Tabla1[[#This Row],[Cantidad de Insumos]]="","",Tabla1[[#This Row],[Precio Unitario]]*Tabla1[[#This Row],[Cantidad de Insumos]])</calculatedColumnFormula>
    </tableColumn>
    <tableColumn id="8" xr3:uid="{00000000-0010-0000-0200-000008000000}" name="Código Presupuestario" dataDxfId="129">
      <calculatedColumnFormula>IF(Tabla1[[#This Row],[Descripción]]="","",_xlfn.XLOOKUP(Tabla1[[#This Row],[Descripción]],Tabla10[Descripción],Tabla10[CODIGO PRESUPUESTARIO],0))</calculatedColumnFormula>
    </tableColumn>
    <tableColumn id="9" xr3:uid="{00000000-0010-0000-0200-000009000000}" name="Fuente de Financiamiento" dataDxfId="128" totalsRowDxfId="127"/>
    <tableColumn id="18" xr3:uid="{4999BA11-7C7C-4ABB-812B-8F35ACFD5A4A}" name="InsumoAbrev" dataDxfId="126" totalsRowDxfId="125">
      <calculatedColumnFormula>IF(Tabla1[[#This Row],[Insumos]]="","",_xlfn.XLOOKUP(Tabla1[[#This Row],[Insumos]],Tabla10[Insumo],Tabla10[InsumoAbrev],"",0))</calculatedColumnFormula>
    </tableColumn>
    <tableColumn id="12" xr3:uid="{1BE41D5E-B76F-47AA-ABFE-52AEB1BDC4CE}" name="Columna1" dataDxfId="124" totalsRowDxfId="123"/>
    <tableColumn id="19" xr3:uid="{B87E65CF-872B-4C87-A1B4-B139361699D5}" name="Columna2" dataDxfId="122" totalsRowDxfId="121"/>
    <tableColumn id="20" xr3:uid="{08BEAD66-478D-4D9F-8666-5BCCDC1AAC5B}" name="Columna3" dataDxfId="120" totalsRowDxfId="119"/>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B8:P103" headerRowDxfId="118" dataDxfId="117" tableBorderDxfId="116" headerRowCellStyle="Normal 2" dataCellStyle="Normal 2">
  <autoFilter ref="B8:P103" xr:uid="{00000000-0009-0000-0100-000004000000}"/>
  <tableColumns count="15">
    <tableColumn id="11" xr3:uid="{00000000-0010-0000-0300-00000B000000}" name="ID_Dependendencia" dataDxfId="115" totalsRowDxfId="114" dataCellStyle="Normal 2">
      <calculatedColumnFormula>IF('Formulario PPGR4'!$G9="","",CONCATENATE('Formulario PPGR4'!$C9,".",'Formulario PPGR4'!$D9,".",'Formulario PPGR4'!$E9,".",'Formulario PPGR4'!$F9))</calculatedColumnFormula>
    </tableColumn>
    <tableColumn id="12" xr3:uid="{00000000-0010-0000-0300-00000C000000}" name="POA" dataDxfId="113" totalsRowDxfId="112" dataCellStyle="Normal 2">
      <calculatedColumnFormula>IF('Formulario PPGR4'!$G9="","",'Formulario PPGR1'!#REF!)</calculatedColumnFormula>
    </tableColumn>
    <tableColumn id="13" xr3:uid="{00000000-0010-0000-0300-00000D000000}" name="SRS" dataDxfId="111" totalsRowDxfId="110" dataCellStyle="Normal 2">
      <calculatedColumnFormula>IF('Formulario PPGR4'!$G9="","",'Formulario PPGR1'!#REF!)</calculatedColumnFormula>
    </tableColumn>
    <tableColumn id="14" xr3:uid="{00000000-0010-0000-0300-00000E000000}" name="AREA" dataDxfId="109" totalsRowDxfId="108" dataCellStyle="Normal 2">
      <calculatedColumnFormula>IF('Formulario PPGR4'!$G9="","",'Formulario PPGR1'!#REF!)</calculatedColumnFormula>
    </tableColumn>
    <tableColumn id="15" xr3:uid="{00000000-0010-0000-0300-00000F000000}" name="TIPO" dataDxfId="107" totalsRowDxfId="106" dataCellStyle="Normal 2">
      <calculatedColumnFormula>IF('Formulario PPGR4'!$G9="","",'Formulario PPGR1'!#REF!)</calculatedColumnFormula>
    </tableColumn>
    <tableColumn id="1" xr3:uid="{00000000-0010-0000-0300-000001000000}" name="Tipo de Intervención" totalsRowLabel="Total" dataDxfId="105" totalsRowDxfId="104" dataCellStyle="Normal 2"/>
    <tableColumn id="2" xr3:uid="{00000000-0010-0000-0300-000002000000}" name="Tipo EESS" dataDxfId="103" totalsRowDxfId="102"/>
    <tableColumn id="3" xr3:uid="{00000000-0010-0000-0300-000003000000}" name="Nombre de establecimiento" dataDxfId="101" dataCellStyle="Normal 2"/>
    <tableColumn id="4" xr3:uid="{00000000-0010-0000-0300-000004000000}" name="Provincia" dataDxfId="100" totalsRowDxfId="99" dataCellStyle="Normal 2"/>
    <tableColumn id="6" xr3:uid="{00000000-0010-0000-0300-000006000000}" name="ListaProvincia" dataDxfId="98" totalsRowDxfId="97" dataCellStyle="Normal 2">
      <calculatedColumnFormula>IFERROR(VLOOKUP('Formulario PPGR4'!$J9,Prov!$A$2:$B$156,2,FALSE),"")</calculatedColumnFormula>
    </tableColumn>
    <tableColumn id="5" xr3:uid="{00000000-0010-0000-0300-000005000000}" name="Municipio" dataDxfId="96" totalsRowDxfId="95" dataCellStyle="Normal 2"/>
    <tableColumn id="7" xr3:uid="{00000000-0010-0000-0300-000007000000}" name="Unidad de Medida" dataDxfId="94" dataCellStyle="Normal 2"/>
    <tableColumn id="8" xr3:uid="{00000000-0010-0000-0300-000008000000}" name="Monto Estimado" totalsRowFunction="sum" dataDxfId="93" totalsRowDxfId="92" dataCellStyle="Normal 2"/>
    <tableColumn id="9" xr3:uid="{00000000-0010-0000-0300-000009000000}" name="Código Presupuestario" dataDxfId="91" totalsRowDxfId="90" dataCellStyle="Normal 2">
      <calculatedColumnFormula>IFERROR(VLOOKUP($G9,Catalogo!$G$20:$H$25,2,FALSE),"")</calculatedColumnFormula>
    </tableColumn>
    <tableColumn id="10" xr3:uid="{00000000-0010-0000-0300-00000A000000}" name="Fuente de Financiamiento" totalsRowFunction="count" dataDxfId="89" totalsRowDxfId="88" dataCellStyle="Normal 2"/>
  </tableColumns>
  <tableStyleInfo name="TableStyleLight2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a46" displayName="Tabla46" ref="B8:W149" headerRowDxfId="87" dataDxfId="86" tableBorderDxfId="85" headerRowCellStyle="Normal 2" dataCellStyle="Normal 2">
  <autoFilter ref="B8:W149" xr:uid="{00000000-0009-0000-0100-000005000000}"/>
  <tableColumns count="22">
    <tableColumn id="17" xr3:uid="{00000000-0010-0000-0400-000011000000}" name="ID_Dependendencia" dataDxfId="84" totalsRowDxfId="83" dataCellStyle="Normal 2">
      <calculatedColumnFormula>IF('Formulario PPGR5'!$G9="","",CONCATENATE('Formulario PPGR5'!$C9,".",'Formulario PPGR5'!$D9,".",'Formulario PPGR5'!$E9,".",'Formulario PPGR5'!$F9))</calculatedColumnFormula>
    </tableColumn>
    <tableColumn id="18" xr3:uid="{00000000-0010-0000-0400-000012000000}" name="POA" dataDxfId="82" totalsRowDxfId="81" dataCellStyle="Normal 2"/>
    <tableColumn id="19" xr3:uid="{00000000-0010-0000-0400-000013000000}" name="SRS" dataDxfId="80" totalsRowDxfId="79" dataCellStyle="Normal 2">
      <calculatedColumnFormula>IF('Formulario PPGR5'!$G9="","",'Formulario PPGR1'!#REF!)</calculatedColumnFormula>
    </tableColumn>
    <tableColumn id="20" xr3:uid="{00000000-0010-0000-0400-000014000000}" name="AREA" dataDxfId="78" totalsRowDxfId="77" dataCellStyle="Normal 2">
      <calculatedColumnFormula>IF('Formulario PPGR5'!$G9="","",'Formulario PPGR1'!#REF!)</calculatedColumnFormula>
    </tableColumn>
    <tableColumn id="21" xr3:uid="{00000000-0010-0000-0400-000015000000}" name="TIPO" dataDxfId="76" totalsRowDxfId="75" dataCellStyle="Normal 2">
      <calculatedColumnFormula>IF('Formulario PPGR5'!$G9="","",'Formulario PPGR1'!#REF!)</calculatedColumnFormula>
    </tableColumn>
    <tableColumn id="1" xr3:uid="{00000000-0010-0000-0400-000001000000}" name="Tipos de Acciones" totalsRowLabel="Total" dataDxfId="74" totalsRowDxfId="73"/>
    <tableColumn id="6" xr3:uid="{00000000-0010-0000-0400-000006000000}" name="Tipo de Equipo" dataDxfId="72" totalsRowDxfId="71"/>
    <tableColumn id="16" xr3:uid="{00000000-0010-0000-0400-000010000000}" name="InsumoAbrev" dataDxfId="70" totalsRowDxfId="69"/>
    <tableColumn id="11" xr3:uid="{00000000-0010-0000-0400-00000B000000}" name="Item" dataDxfId="68" totalsRowDxfId="67"/>
    <tableColumn id="12" xr3:uid="{00000000-0010-0000-0400-00000C000000}" name="Descripción" dataDxfId="66" totalsRowDxfId="65"/>
    <tableColumn id="2" xr3:uid="{00000000-0010-0000-0400-000002000000}" name="Tipo EESS" dataDxfId="64" totalsRowDxfId="63"/>
    <tableColumn id="3" xr3:uid="{00000000-0010-0000-0400-000003000000}" name="Nombre de establecimiento" dataDxfId="62" totalsRowDxfId="61" dataCellStyle="Normal 2"/>
    <tableColumn id="4" xr3:uid="{00000000-0010-0000-0400-000004000000}" name="Provincia" dataDxfId="60" totalsRowDxfId="59" dataCellStyle="Normal 2"/>
    <tableColumn id="15" xr3:uid="{00000000-0010-0000-0400-00000F000000}" name="ListaProvincia" dataDxfId="58" totalsRowDxfId="57" dataCellStyle="Normal 2"/>
    <tableColumn id="5" xr3:uid="{00000000-0010-0000-0400-000005000000}" name="Municipio" dataDxfId="56" totalsRowDxfId="55" dataCellStyle="Normal 2"/>
    <tableColumn id="7" xr3:uid="{00000000-0010-0000-0400-000007000000}" name="Unidad de Medida" dataDxfId="54" totalsRowDxfId="53" dataCellStyle="Normal 2"/>
    <tableColumn id="14" xr3:uid="{00000000-0010-0000-0400-00000E000000}" name="Cantidad de Insumos" dataDxfId="52" totalsRowDxfId="51" dataCellStyle="Normal 2"/>
    <tableColumn id="13" xr3:uid="{00000000-0010-0000-0400-00000D000000}" name="Precio Unitario" dataDxfId="50" totalsRowDxfId="49" dataCellStyle="Normal 2"/>
    <tableColumn id="8" xr3:uid="{00000000-0010-0000-0400-000008000000}" name="Valor Total Estimado" totalsRowFunction="sum" dataDxfId="48" totalsRowDxfId="47" dataCellStyle="Normal 2"/>
    <tableColumn id="9" xr3:uid="{00000000-0010-0000-0400-000009000000}" name="Código Presupuestario" dataDxfId="46" totalsRowDxfId="45" dataCellStyle="Normal 2"/>
    <tableColumn id="10" xr3:uid="{00000000-0010-0000-0400-00000A000000}" name="Fuente de Financiamiento" totalsRowFunction="count" dataDxfId="44" totalsRowDxfId="43" dataCellStyle="Normal 2"/>
    <tableColumn id="22" xr3:uid="{00000000-0010-0000-0400-000016000000}" name="Columna1" dataDxfId="42" totalsRowDxfId="41" dataCellStyle="Normal 2"/>
  </tableColumns>
  <tableStyleInfo name="TableStyleLight2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21F252-51AF-4853-9EA8-A11D3747684D}" name="Tabla10" displayName="Tabla10" ref="A1:F528" totalsRowShown="0" headerRowDxfId="40" headerRowBorderDxfId="39" tableBorderDxfId="38" headerRowCellStyle="Normal 3">
  <autoFilter ref="A1:F528" xr:uid="{4021F252-51AF-4853-9EA8-A11D3747684D}"/>
  <tableColumns count="6">
    <tableColumn id="1" xr3:uid="{D67036FA-2ACC-44F3-B541-50909B793F2B}" name="Insumo" dataDxfId="37" dataCellStyle="Normal 3"/>
    <tableColumn id="2" xr3:uid="{FE680637-AEA4-4B5F-8610-458A36E97FA7}" name="InsumoAbrev" dataDxfId="36" dataCellStyle="Normal 3"/>
    <tableColumn id="3" xr3:uid="{0D762FAB-9136-4494-AE4A-F1A1454A042E}" name="Descripción" dataDxfId="35" dataCellStyle="Normal 3"/>
    <tableColumn id="4" xr3:uid="{8B499464-17AD-4F86-AFDB-0C0441775295}" name="Unidad de Medida" dataDxfId="34" dataCellStyle="Normal 3"/>
    <tableColumn id="5" xr3:uid="{1B8DFA5B-DCC0-48BB-86ED-553104BA85EF}" name="Precio Unitario" dataDxfId="33" dataCellStyle="Millares 3"/>
    <tableColumn id="6" xr3:uid="{D94FFBFC-1BC8-4F8E-947D-BF2AC057C3A0}" name="CODIGO PRESUPUESTARIO" dataDxfId="32" dataCellStyle="Normal 3"/>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BD72A0-A042-41E9-9790-CB7EF6F65C13}" name="Tabla13" displayName="Tabla13" ref="B2:F27" totalsRowShown="0" headerRowDxfId="31" dataDxfId="29" headerRowBorderDxfId="30" tableBorderDxfId="28" totalsRowBorderDxfId="27">
  <autoFilter ref="B2:F27" xr:uid="{66BD72A0-A042-41E9-9790-CB7EF6F65C13}"/>
  <tableColumns count="5">
    <tableColumn id="1" xr3:uid="{35EE1A07-8FA9-4A49-9881-C72E4DC66F33}" name="Eje Estratégic0" dataDxfId="26"/>
    <tableColumn id="2" xr3:uid="{C67A501A-9C43-4257-BA31-4D5CC52966C8}" name="EE" dataDxfId="25" dataCellStyle="Normal 5"/>
    <tableColumn id="5" xr3:uid="{73DDDEDC-ECED-413B-A464-99AD775058C7}" name="RE Concatenado" dataDxfId="24" dataCellStyle="Normal 5">
      <calculatedColumnFormula>_xlfn.CONCAT(Tabla13[[#This Row],[RE]]," - ",Tabla13[[#This Row],[Resultados Estratégicos]])</calculatedColumnFormula>
    </tableColumn>
    <tableColumn id="3" xr3:uid="{B8A413AE-35C7-42B8-A513-43CCCE125721}" name="Resultados Estratégicos" dataDxfId="23"/>
    <tableColumn id="4" xr3:uid="{1C0ABC43-D112-4DDE-A508-0E71D885B330}" name="RE" dataDxfId="22" dataCellStyle="Normal 5"/>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B542370-48C4-4486-8EE6-B5D38E218142}" name="tbl_ejes_estrategicos" displayName="tbl_ejes_estrategicos" ref="I2:J5" totalsRowShown="0" tableBorderDxfId="21">
  <autoFilter ref="I2:J5" xr:uid="{EB542370-48C4-4486-8EE6-B5D38E218142}"/>
  <tableColumns count="2">
    <tableColumn id="1" xr3:uid="{A99B8CF4-1C9D-43FB-9636-289069C52A03}" name="Ejes Estratégicos"/>
    <tableColumn id="2" xr3:uid="{650939B8-9DDD-4F82-809A-45AF6BC1BE04}" name="Cod_Eje"/>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4D271AC-CFCF-44D9-A58D-B4E38B814570}" name="Tabla6" displayName="Tabla6" ref="B56:F80" totalsRowShown="0" headerRowDxfId="20" tableBorderDxfId="19">
  <autoFilter ref="B56:F80" xr:uid="{84D271AC-CFCF-44D9-A58D-B4E38B814570}"/>
  <tableColumns count="5">
    <tableColumn id="1" xr3:uid="{2D193611-46F1-4DC0-B163-BEDE34A94C79}" name="Línea Estratégica" dataDxfId="18"/>
    <tableColumn id="2" xr3:uid="{9DF710BD-0F3B-4A9B-89E5-404227D29DC2}" name="LE" dataDxfId="17" dataCellStyle="Normal 5"/>
    <tableColumn id="3" xr3:uid="{FB836612-4835-49F9-A082-B371CA571AA6}" name="Objetivo Estratégico" dataDxfId="16"/>
    <tableColumn id="4" xr3:uid="{7C22D24E-B3A2-431D-AF7F-7849A81FAB00}" name="Obj" dataDxfId="15" dataCellStyle="Normal 5"/>
    <tableColumn id="5" xr3:uid="{288AEAC4-9CD8-4B3F-8252-D2179F2ED4D0}" name="Resultados Esperados" dataDxfId="14"/>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9.xml"/><Relationship Id="rId5" Type="http://schemas.openxmlformats.org/officeDocument/2006/relationships/table" Target="../tables/table12.xml"/><Relationship Id="rId4" Type="http://schemas.openxmlformats.org/officeDocument/2006/relationships/table" Target="../tables/table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3.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3.xml"/><Relationship Id="rId5" Type="http://schemas.openxmlformats.org/officeDocument/2006/relationships/image" Target="../media/image5.emf"/><Relationship Id="rId4" Type="http://schemas.openxmlformats.org/officeDocument/2006/relationships/control" Target="../activeX/activeX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image" Target="../media/image6.emf"/><Relationship Id="rId4" Type="http://schemas.openxmlformats.org/officeDocument/2006/relationships/control" Target="../activeX/activeX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image" Target="../media/image7.emf"/><Relationship Id="rId4" Type="http://schemas.openxmlformats.org/officeDocument/2006/relationships/control" Target="../activeX/activeX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I70"/>
  <sheetViews>
    <sheetView zoomScaleNormal="100" workbookViewId="0">
      <selection activeCell="I16" sqref="I16"/>
    </sheetView>
  </sheetViews>
  <sheetFormatPr baseColWidth="10" defaultColWidth="9.140625" defaultRowHeight="12.75" x14ac:dyDescent="0.2"/>
  <cols>
    <col min="1" max="1" width="39" style="253" customWidth="1"/>
    <col min="2" max="2" width="18.5703125" style="253" bestFit="1" customWidth="1"/>
    <col min="3" max="3" width="9.140625" style="253" customWidth="1"/>
    <col min="4" max="4" width="13.42578125" style="253" customWidth="1"/>
    <col min="5" max="5" width="14.5703125" style="253" customWidth="1"/>
    <col min="6" max="6" width="14" style="253" customWidth="1"/>
    <col min="7" max="7" width="13.85546875" style="253" customWidth="1"/>
    <col min="8" max="8" width="9.140625" style="253" customWidth="1"/>
    <col min="9" max="9" width="53.28515625" style="253" customWidth="1"/>
    <col min="10" max="16384" width="9.140625" style="253"/>
  </cols>
  <sheetData>
    <row r="1" spans="1:9" x14ac:dyDescent="0.2">
      <c r="I1" s="439" t="s">
        <v>0</v>
      </c>
    </row>
    <row r="2" spans="1:9" x14ac:dyDescent="0.2">
      <c r="A2" s="274" t="s">
        <v>1</v>
      </c>
      <c r="B2" s="275"/>
      <c r="C2" s="275"/>
      <c r="D2" s="276"/>
      <c r="E2" s="276"/>
      <c r="F2" s="276"/>
      <c r="G2" s="276"/>
      <c r="I2" s="440" t="s">
        <v>2</v>
      </c>
    </row>
    <row r="3" spans="1:9" x14ac:dyDescent="0.2">
      <c r="A3" s="277" t="s">
        <v>3</v>
      </c>
      <c r="B3" s="278"/>
      <c r="C3" s="278"/>
      <c r="D3" s="276"/>
      <c r="E3" s="276"/>
      <c r="F3" s="276"/>
      <c r="G3" s="276"/>
      <c r="I3" s="440" t="s">
        <v>4</v>
      </c>
    </row>
    <row r="4" spans="1:9" ht="13.5" thickBot="1" x14ac:dyDescent="0.25">
      <c r="A4" s="277"/>
      <c r="B4" s="278"/>
      <c r="C4" s="278"/>
      <c r="D4" s="276"/>
      <c r="E4" s="276"/>
      <c r="F4" s="276"/>
      <c r="G4" s="276"/>
      <c r="I4" s="440" t="s">
        <v>5</v>
      </c>
    </row>
    <row r="5" spans="1:9" ht="13.5" thickBot="1" x14ac:dyDescent="0.25">
      <c r="A5" s="790" t="s">
        <v>6</v>
      </c>
      <c r="B5" s="791"/>
      <c r="I5" s="440" t="s">
        <v>7</v>
      </c>
    </row>
    <row r="6" spans="1:9" x14ac:dyDescent="0.2">
      <c r="A6" s="338" t="s">
        <v>8</v>
      </c>
      <c r="B6" s="339">
        <f>+'Formulario PPGR2'!$J$537+'Formulario PPGR2'!$K$537+'Formulario PPGR2'!$L$537</f>
        <v>264</v>
      </c>
      <c r="I6" s="440" t="s">
        <v>9</v>
      </c>
    </row>
    <row r="7" spans="1:9" x14ac:dyDescent="0.2">
      <c r="A7" s="338" t="s">
        <v>10</v>
      </c>
      <c r="B7" s="339">
        <f>+'Formulario PPGR2'!$M$537+'Formulario PPGR2'!$N$537+'Formulario PPGR2'!$O$537</f>
        <v>339</v>
      </c>
      <c r="I7" s="440" t="s">
        <v>11</v>
      </c>
    </row>
    <row r="8" spans="1:9" x14ac:dyDescent="0.2">
      <c r="A8" s="338" t="s">
        <v>12</v>
      </c>
      <c r="B8" s="339">
        <f>+'Formulario PPGR2'!$P$537+'Formulario PPGR2'!$Q$537+'Formulario PPGR2'!$R$537</f>
        <v>315</v>
      </c>
      <c r="I8" s="440" t="s">
        <v>13</v>
      </c>
    </row>
    <row r="9" spans="1:9" x14ac:dyDescent="0.2">
      <c r="A9" s="338" t="s">
        <v>14</v>
      </c>
      <c r="B9" s="339">
        <f>+'Formulario PPGR2'!$S$537+'Formulario PPGR2'!$T$537+'Formulario PPGR2'!$U$537</f>
        <v>291</v>
      </c>
      <c r="I9" s="440" t="s">
        <v>15</v>
      </c>
    </row>
    <row r="10" spans="1:9" ht="13.5" thickBot="1" x14ac:dyDescent="0.25">
      <c r="A10" s="340" t="s">
        <v>16</v>
      </c>
      <c r="B10" s="341">
        <f>SUM(B6:B9)</f>
        <v>1209</v>
      </c>
      <c r="I10" s="440" t="s">
        <v>17</v>
      </c>
    </row>
    <row r="11" spans="1:9" x14ac:dyDescent="0.2">
      <c r="I11" s="440" t="s">
        <v>18</v>
      </c>
    </row>
    <row r="12" spans="1:9" x14ac:dyDescent="0.2">
      <c r="I12" s="440" t="s">
        <v>19</v>
      </c>
    </row>
    <row r="13" spans="1:9" x14ac:dyDescent="0.2">
      <c r="I13" s="440" t="s">
        <v>20</v>
      </c>
    </row>
    <row r="14" spans="1:9" x14ac:dyDescent="0.2">
      <c r="I14" s="440" t="s">
        <v>21</v>
      </c>
    </row>
    <row r="15" spans="1:9" x14ac:dyDescent="0.2">
      <c r="I15" s="440" t="s">
        <v>22</v>
      </c>
    </row>
    <row r="16" spans="1:9" x14ac:dyDescent="0.2">
      <c r="I16" s="440" t="s">
        <v>23</v>
      </c>
    </row>
    <row r="17" spans="1:9" ht="13.5" thickBot="1" x14ac:dyDescent="0.25">
      <c r="A17" s="345" t="s">
        <v>24</v>
      </c>
      <c r="B17" s="278">
        <f t="array" ref="B17:D17">+'Formulario PPGR1'!L2:N2</f>
        <v>2026</v>
      </c>
      <c r="C17" s="347">
        <v>0</v>
      </c>
      <c r="D17" s="346">
        <v>0</v>
      </c>
      <c r="E17" s="276"/>
      <c r="F17" s="276"/>
      <c r="G17" s="276"/>
      <c r="I17" s="440" t="s">
        <v>25</v>
      </c>
    </row>
    <row r="18" spans="1:9" ht="26.25" thickBot="1" x14ac:dyDescent="0.25">
      <c r="A18" s="279" t="s">
        <v>26</v>
      </c>
      <c r="B18" s="280" t="s">
        <v>27</v>
      </c>
      <c r="C18" s="280" t="s">
        <v>28</v>
      </c>
      <c r="D18" s="280" t="s">
        <v>29</v>
      </c>
      <c r="E18" s="280" t="s">
        <v>30</v>
      </c>
      <c r="F18" s="280" t="s">
        <v>31</v>
      </c>
      <c r="G18" s="281" t="s">
        <v>32</v>
      </c>
      <c r="I18" s="440" t="s">
        <v>33</v>
      </c>
    </row>
    <row r="19" spans="1:9" x14ac:dyDescent="0.2">
      <c r="A19" s="319"/>
      <c r="B19" s="320"/>
      <c r="C19" s="321"/>
      <c r="D19" s="321"/>
      <c r="E19" s="282" t="e">
        <f t="shared" ref="E19:E36" si="0">+C19/$C$37</f>
        <v>#DIV/0!</v>
      </c>
      <c r="F19" s="283" t="e">
        <f t="shared" ref="F19:F36" si="1">+D19/$D$37</f>
        <v>#DIV/0!</v>
      </c>
      <c r="G19" s="342" t="e">
        <f t="shared" ref="G19:G36" si="2">+B19/$B$37</f>
        <v>#DIV/0!</v>
      </c>
      <c r="I19" s="440" t="s">
        <v>34</v>
      </c>
    </row>
    <row r="20" spans="1:9" x14ac:dyDescent="0.2">
      <c r="A20" s="319"/>
      <c r="B20" s="320"/>
      <c r="C20" s="321"/>
      <c r="D20" s="322"/>
      <c r="E20" s="284" t="e">
        <f t="shared" si="0"/>
        <v>#DIV/0!</v>
      </c>
      <c r="F20" s="285" t="e">
        <f t="shared" si="1"/>
        <v>#DIV/0!</v>
      </c>
      <c r="G20" s="343" t="e">
        <f t="shared" si="2"/>
        <v>#DIV/0!</v>
      </c>
      <c r="I20" s="440" t="s">
        <v>35</v>
      </c>
    </row>
    <row r="21" spans="1:9" x14ac:dyDescent="0.2">
      <c r="A21" s="319"/>
      <c r="B21" s="320"/>
      <c r="C21" s="321"/>
      <c r="D21" s="322"/>
      <c r="E21" s="284" t="e">
        <f t="shared" si="0"/>
        <v>#DIV/0!</v>
      </c>
      <c r="F21" s="285" t="e">
        <f t="shared" si="1"/>
        <v>#DIV/0!</v>
      </c>
      <c r="G21" s="343" t="e">
        <f t="shared" si="2"/>
        <v>#DIV/0!</v>
      </c>
      <c r="I21" s="440" t="s">
        <v>36</v>
      </c>
    </row>
    <row r="22" spans="1:9" x14ac:dyDescent="0.2">
      <c r="A22" s="319"/>
      <c r="B22" s="320"/>
      <c r="C22" s="321"/>
      <c r="D22" s="322"/>
      <c r="E22" s="284" t="e">
        <f t="shared" si="0"/>
        <v>#DIV/0!</v>
      </c>
      <c r="F22" s="285" t="e">
        <f t="shared" si="1"/>
        <v>#DIV/0!</v>
      </c>
      <c r="G22" s="343" t="e">
        <f t="shared" si="2"/>
        <v>#DIV/0!</v>
      </c>
      <c r="I22" s="440" t="s">
        <v>37</v>
      </c>
    </row>
    <row r="23" spans="1:9" x14ac:dyDescent="0.2">
      <c r="A23" s="319"/>
      <c r="B23" s="320"/>
      <c r="C23" s="321"/>
      <c r="D23" s="322"/>
      <c r="E23" s="284" t="e">
        <f t="shared" si="0"/>
        <v>#DIV/0!</v>
      </c>
      <c r="F23" s="285" t="e">
        <f t="shared" si="1"/>
        <v>#DIV/0!</v>
      </c>
      <c r="G23" s="343" t="e">
        <f t="shared" si="2"/>
        <v>#DIV/0!</v>
      </c>
      <c r="I23" s="440" t="s">
        <v>38</v>
      </c>
    </row>
    <row r="24" spans="1:9" x14ac:dyDescent="0.2">
      <c r="A24" s="319"/>
      <c r="B24" s="320"/>
      <c r="C24" s="321"/>
      <c r="D24" s="322"/>
      <c r="E24" s="284" t="e">
        <f t="shared" si="0"/>
        <v>#DIV/0!</v>
      </c>
      <c r="F24" s="285" t="e">
        <f t="shared" si="1"/>
        <v>#DIV/0!</v>
      </c>
      <c r="G24" s="343" t="e">
        <f t="shared" si="2"/>
        <v>#DIV/0!</v>
      </c>
      <c r="I24" s="440" t="s">
        <v>39</v>
      </c>
    </row>
    <row r="25" spans="1:9" x14ac:dyDescent="0.2">
      <c r="A25" s="319"/>
      <c r="B25" s="320"/>
      <c r="C25" s="321"/>
      <c r="D25" s="322"/>
      <c r="E25" s="284" t="e">
        <f t="shared" si="0"/>
        <v>#DIV/0!</v>
      </c>
      <c r="F25" s="285" t="e">
        <f t="shared" si="1"/>
        <v>#DIV/0!</v>
      </c>
      <c r="G25" s="343" t="e">
        <f t="shared" si="2"/>
        <v>#DIV/0!</v>
      </c>
      <c r="I25" s="440" t="s">
        <v>40</v>
      </c>
    </row>
    <row r="26" spans="1:9" x14ac:dyDescent="0.2">
      <c r="A26" s="319"/>
      <c r="B26" s="320"/>
      <c r="C26" s="321"/>
      <c r="D26" s="322"/>
      <c r="E26" s="284" t="e">
        <f t="shared" si="0"/>
        <v>#DIV/0!</v>
      </c>
      <c r="F26" s="285" t="e">
        <f t="shared" si="1"/>
        <v>#DIV/0!</v>
      </c>
      <c r="G26" s="343" t="e">
        <f t="shared" si="2"/>
        <v>#DIV/0!</v>
      </c>
      <c r="I26" s="440" t="s">
        <v>41</v>
      </c>
    </row>
    <row r="27" spans="1:9" x14ac:dyDescent="0.2">
      <c r="A27" s="319"/>
      <c r="B27" s="320"/>
      <c r="C27" s="321"/>
      <c r="D27" s="322"/>
      <c r="E27" s="284" t="e">
        <f t="shared" si="0"/>
        <v>#DIV/0!</v>
      </c>
      <c r="F27" s="285" t="e">
        <f t="shared" si="1"/>
        <v>#DIV/0!</v>
      </c>
      <c r="G27" s="343" t="e">
        <f t="shared" si="2"/>
        <v>#DIV/0!</v>
      </c>
      <c r="I27" s="440" t="s">
        <v>42</v>
      </c>
    </row>
    <row r="28" spans="1:9" x14ac:dyDescent="0.2">
      <c r="A28" s="319"/>
      <c r="B28" s="320"/>
      <c r="C28" s="321"/>
      <c r="D28" s="322"/>
      <c r="E28" s="284" t="e">
        <f t="shared" si="0"/>
        <v>#DIV/0!</v>
      </c>
      <c r="F28" s="285" t="e">
        <f t="shared" si="1"/>
        <v>#DIV/0!</v>
      </c>
      <c r="G28" s="343" t="e">
        <f t="shared" si="2"/>
        <v>#DIV/0!</v>
      </c>
      <c r="I28" s="440" t="s">
        <v>43</v>
      </c>
    </row>
    <row r="29" spans="1:9" x14ac:dyDescent="0.2">
      <c r="A29" s="323"/>
      <c r="B29" s="324"/>
      <c r="C29" s="322"/>
      <c r="D29" s="322"/>
      <c r="E29" s="284" t="e">
        <f t="shared" si="0"/>
        <v>#DIV/0!</v>
      </c>
      <c r="F29" s="285" t="e">
        <f t="shared" si="1"/>
        <v>#DIV/0!</v>
      </c>
      <c r="G29" s="343" t="e">
        <f t="shared" si="2"/>
        <v>#DIV/0!</v>
      </c>
      <c r="I29" s="440" t="s">
        <v>44</v>
      </c>
    </row>
    <row r="30" spans="1:9" x14ac:dyDescent="0.2">
      <c r="A30" s="323"/>
      <c r="B30" s="324"/>
      <c r="C30" s="322"/>
      <c r="D30" s="322"/>
      <c r="E30" s="284" t="e">
        <f t="shared" si="0"/>
        <v>#DIV/0!</v>
      </c>
      <c r="F30" s="285" t="e">
        <f t="shared" si="1"/>
        <v>#DIV/0!</v>
      </c>
      <c r="G30" s="343" t="e">
        <f t="shared" si="2"/>
        <v>#DIV/0!</v>
      </c>
      <c r="I30" s="440" t="s">
        <v>45</v>
      </c>
    </row>
    <row r="31" spans="1:9" x14ac:dyDescent="0.2">
      <c r="A31" s="323"/>
      <c r="B31" s="324"/>
      <c r="C31" s="322"/>
      <c r="D31" s="322"/>
      <c r="E31" s="284" t="e">
        <f t="shared" si="0"/>
        <v>#DIV/0!</v>
      </c>
      <c r="F31" s="285" t="e">
        <f t="shared" si="1"/>
        <v>#DIV/0!</v>
      </c>
      <c r="G31" s="343" t="e">
        <f t="shared" si="2"/>
        <v>#DIV/0!</v>
      </c>
      <c r="I31" s="440" t="s">
        <v>46</v>
      </c>
    </row>
    <row r="32" spans="1:9" x14ac:dyDescent="0.2">
      <c r="A32" s="323"/>
      <c r="B32" s="324"/>
      <c r="C32" s="322"/>
      <c r="D32" s="322"/>
      <c r="E32" s="284" t="e">
        <f t="shared" si="0"/>
        <v>#DIV/0!</v>
      </c>
      <c r="F32" s="285" t="e">
        <f t="shared" si="1"/>
        <v>#DIV/0!</v>
      </c>
      <c r="G32" s="343" t="e">
        <f t="shared" si="2"/>
        <v>#DIV/0!</v>
      </c>
      <c r="I32" s="441" t="s">
        <v>47</v>
      </c>
    </row>
    <row r="33" spans="1:9" x14ac:dyDescent="0.2">
      <c r="A33" s="325"/>
      <c r="B33" s="324"/>
      <c r="C33" s="326"/>
      <c r="D33" s="326"/>
      <c r="E33" s="284" t="e">
        <f t="shared" si="0"/>
        <v>#DIV/0!</v>
      </c>
      <c r="F33" s="285" t="e">
        <f t="shared" si="1"/>
        <v>#DIV/0!</v>
      </c>
      <c r="G33" s="343" t="e">
        <f t="shared" si="2"/>
        <v>#DIV/0!</v>
      </c>
      <c r="I33" s="441" t="s">
        <v>48</v>
      </c>
    </row>
    <row r="34" spans="1:9" x14ac:dyDescent="0.2">
      <c r="A34" s="325"/>
      <c r="B34" s="324"/>
      <c r="C34" s="326"/>
      <c r="D34" s="326"/>
      <c r="E34" s="284" t="e">
        <f t="shared" si="0"/>
        <v>#DIV/0!</v>
      </c>
      <c r="F34" s="285" t="e">
        <f t="shared" si="1"/>
        <v>#DIV/0!</v>
      </c>
      <c r="G34" s="343" t="e">
        <f t="shared" si="2"/>
        <v>#DIV/0!</v>
      </c>
      <c r="I34" s="441" t="s">
        <v>49</v>
      </c>
    </row>
    <row r="35" spans="1:9" x14ac:dyDescent="0.2">
      <c r="A35" s="325"/>
      <c r="B35" s="324"/>
      <c r="C35" s="326"/>
      <c r="D35" s="326"/>
      <c r="E35" s="286" t="e">
        <f t="shared" si="0"/>
        <v>#DIV/0!</v>
      </c>
      <c r="F35" s="287" t="e">
        <f t="shared" si="1"/>
        <v>#DIV/0!</v>
      </c>
      <c r="G35" s="344" t="e">
        <f t="shared" si="2"/>
        <v>#DIV/0!</v>
      </c>
      <c r="I35" s="441" t="s">
        <v>50</v>
      </c>
    </row>
    <row r="36" spans="1:9" ht="13.5" thickBot="1" x14ac:dyDescent="0.25">
      <c r="A36" s="327"/>
      <c r="B36" s="324"/>
      <c r="C36" s="326"/>
      <c r="D36" s="326"/>
      <c r="E36" s="286" t="e">
        <f t="shared" si="0"/>
        <v>#DIV/0!</v>
      </c>
      <c r="F36" s="287" t="e">
        <f t="shared" si="1"/>
        <v>#DIV/0!</v>
      </c>
      <c r="G36" s="344" t="e">
        <f t="shared" si="2"/>
        <v>#DIV/0!</v>
      </c>
      <c r="I36" s="441" t="s">
        <v>51</v>
      </c>
    </row>
    <row r="37" spans="1:9" ht="13.5" thickBot="1" x14ac:dyDescent="0.25">
      <c r="A37" s="328" t="s">
        <v>52</v>
      </c>
      <c r="B37" s="329">
        <f t="shared" ref="B37:G37" si="3">SUM(B19:B36)</f>
        <v>0</v>
      </c>
      <c r="C37" s="330">
        <f t="shared" si="3"/>
        <v>0</v>
      </c>
      <c r="D37" s="330">
        <f t="shared" si="3"/>
        <v>0</v>
      </c>
      <c r="E37" s="331" t="e">
        <f t="shared" si="3"/>
        <v>#DIV/0!</v>
      </c>
      <c r="F37" s="332" t="e">
        <f t="shared" si="3"/>
        <v>#DIV/0!</v>
      </c>
      <c r="G37" s="333" t="e">
        <f t="shared" si="3"/>
        <v>#DIV/0!</v>
      </c>
      <c r="I37" s="441" t="s">
        <v>53</v>
      </c>
    </row>
    <row r="38" spans="1:9" x14ac:dyDescent="0.2">
      <c r="I38" s="441" t="s">
        <v>54</v>
      </c>
    </row>
    <row r="39" spans="1:9" x14ac:dyDescent="0.2">
      <c r="I39" s="441" t="s">
        <v>55</v>
      </c>
    </row>
    <row r="40" spans="1:9" x14ac:dyDescent="0.2">
      <c r="I40" s="441" t="s">
        <v>56</v>
      </c>
    </row>
    <row r="41" spans="1:9" x14ac:dyDescent="0.2">
      <c r="I41" s="441" t="s">
        <v>57</v>
      </c>
    </row>
    <row r="42" spans="1:9" x14ac:dyDescent="0.2">
      <c r="I42" s="441" t="s">
        <v>58</v>
      </c>
    </row>
    <row r="43" spans="1:9" x14ac:dyDescent="0.2">
      <c r="I43" s="441" t="s">
        <v>59</v>
      </c>
    </row>
    <row r="44" spans="1:9" x14ac:dyDescent="0.2">
      <c r="I44" s="441" t="s">
        <v>60</v>
      </c>
    </row>
    <row r="45" spans="1:9" x14ac:dyDescent="0.2">
      <c r="I45" s="441" t="s">
        <v>61</v>
      </c>
    </row>
    <row r="46" spans="1:9" x14ac:dyDescent="0.2">
      <c r="I46" s="441" t="s">
        <v>62</v>
      </c>
    </row>
    <row r="47" spans="1:9" x14ac:dyDescent="0.2">
      <c r="I47" s="441" t="s">
        <v>63</v>
      </c>
    </row>
    <row r="48" spans="1:9" x14ac:dyDescent="0.2">
      <c r="I48" s="441" t="s">
        <v>64</v>
      </c>
    </row>
    <row r="49" spans="9:9" x14ac:dyDescent="0.2">
      <c r="I49" s="441" t="s">
        <v>65</v>
      </c>
    </row>
    <row r="50" spans="9:9" x14ac:dyDescent="0.2">
      <c r="I50" s="441" t="s">
        <v>66</v>
      </c>
    </row>
    <row r="51" spans="9:9" x14ac:dyDescent="0.2">
      <c r="I51" s="441" t="s">
        <v>67</v>
      </c>
    </row>
    <row r="52" spans="9:9" x14ac:dyDescent="0.2">
      <c r="I52" s="441" t="s">
        <v>68</v>
      </c>
    </row>
    <row r="53" spans="9:9" x14ac:dyDescent="0.2">
      <c r="I53" s="441" t="s">
        <v>69</v>
      </c>
    </row>
    <row r="54" spans="9:9" x14ac:dyDescent="0.2">
      <c r="I54" s="441" t="s">
        <v>70</v>
      </c>
    </row>
    <row r="55" spans="9:9" x14ac:dyDescent="0.2">
      <c r="I55" s="441" t="s">
        <v>71</v>
      </c>
    </row>
    <row r="56" spans="9:9" x14ac:dyDescent="0.2">
      <c r="I56" s="441" t="s">
        <v>72</v>
      </c>
    </row>
    <row r="57" spans="9:9" x14ac:dyDescent="0.2">
      <c r="I57" s="441" t="s">
        <v>73</v>
      </c>
    </row>
    <row r="58" spans="9:9" x14ac:dyDescent="0.2">
      <c r="I58" s="441" t="s">
        <v>74</v>
      </c>
    </row>
    <row r="59" spans="9:9" x14ac:dyDescent="0.2">
      <c r="I59" s="441" t="s">
        <v>75</v>
      </c>
    </row>
    <row r="60" spans="9:9" x14ac:dyDescent="0.2">
      <c r="I60" s="441" t="s">
        <v>76</v>
      </c>
    </row>
    <row r="61" spans="9:9" x14ac:dyDescent="0.2">
      <c r="I61" s="441" t="s">
        <v>77</v>
      </c>
    </row>
    <row r="62" spans="9:9" x14ac:dyDescent="0.2">
      <c r="I62" s="441" t="s">
        <v>78</v>
      </c>
    </row>
    <row r="63" spans="9:9" x14ac:dyDescent="0.2">
      <c r="I63" s="441" t="s">
        <v>79</v>
      </c>
    </row>
    <row r="64" spans="9:9" x14ac:dyDescent="0.2">
      <c r="I64" s="441" t="s">
        <v>80</v>
      </c>
    </row>
    <row r="65" spans="9:9" x14ac:dyDescent="0.2">
      <c r="I65" s="441" t="s">
        <v>81</v>
      </c>
    </row>
    <row r="66" spans="9:9" x14ac:dyDescent="0.2">
      <c r="I66" s="441" t="s">
        <v>82</v>
      </c>
    </row>
    <row r="67" spans="9:9" x14ac:dyDescent="0.2">
      <c r="I67" s="441" t="s">
        <v>83</v>
      </c>
    </row>
    <row r="68" spans="9:9" x14ac:dyDescent="0.2">
      <c r="I68" s="441" t="s">
        <v>84</v>
      </c>
    </row>
    <row r="69" spans="9:9" x14ac:dyDescent="0.2">
      <c r="I69" s="441" t="s">
        <v>85</v>
      </c>
    </row>
    <row r="70" spans="9:9" x14ac:dyDescent="0.2">
      <c r="I70" s="441" t="s">
        <v>86</v>
      </c>
    </row>
  </sheetData>
  <sheetProtection sheet="1" objects="1" scenarios="1"/>
  <mergeCells count="1">
    <mergeCell ref="A5:B5"/>
  </mergeCells>
  <pageMargins left="0.7" right="0.7" top="0.75" bottom="0.75" header="0.3" footer="0.3"/>
  <pageSetup paperSize="5" scale="85" orientation="landscape" r:id="rId1"/>
  <ignoredErrors>
    <ignoredError sqref="E36:G37 E19:G33"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I58"/>
  <sheetViews>
    <sheetView workbookViewId="0">
      <pane xSplit="4" ySplit="3" topLeftCell="E4" activePane="bottomRight" state="frozen"/>
      <selection pane="topRight" activeCell="E1" sqref="E1"/>
      <selection pane="bottomLeft" activeCell="A4" sqref="A4"/>
      <selection pane="bottomRight" activeCell="E15" sqref="E15"/>
    </sheetView>
  </sheetViews>
  <sheetFormatPr baseColWidth="10" defaultColWidth="9.140625" defaultRowHeight="15" x14ac:dyDescent="0.25"/>
  <cols>
    <col min="1" max="1" width="53.5703125" style="1" customWidth="1"/>
    <col min="2" max="2" width="12" style="127" bestFit="1" customWidth="1"/>
    <col min="3" max="3" width="9.140625" style="127" customWidth="1"/>
    <col min="4" max="4" width="27.28515625" style="1" customWidth="1"/>
    <col min="5" max="5" width="28.5703125" style="1" customWidth="1"/>
    <col min="6" max="16384" width="9.140625" style="1"/>
  </cols>
  <sheetData>
    <row r="2" spans="1:9" s="222" customFormat="1" ht="14.25" x14ac:dyDescent="0.2">
      <c r="A2" s="810" t="s">
        <v>481</v>
      </c>
      <c r="B2" s="810" t="s">
        <v>482</v>
      </c>
      <c r="C2" s="810" t="s">
        <v>483</v>
      </c>
      <c r="D2" s="810" t="s">
        <v>484</v>
      </c>
      <c r="E2" s="810" t="s">
        <v>485</v>
      </c>
      <c r="F2" s="807" t="s">
        <v>486</v>
      </c>
      <c r="G2" s="808"/>
      <c r="H2" s="808"/>
      <c r="I2" s="809"/>
    </row>
    <row r="3" spans="1:9" s="212" customFormat="1" ht="28.5" x14ac:dyDescent="0.2">
      <c r="A3" s="811"/>
      <c r="B3" s="811"/>
      <c r="C3" s="811"/>
      <c r="D3" s="811"/>
      <c r="E3" s="811"/>
      <c r="F3" s="221" t="s">
        <v>487</v>
      </c>
      <c r="G3" s="221" t="s">
        <v>488</v>
      </c>
      <c r="H3" s="221" t="s">
        <v>489</v>
      </c>
      <c r="I3" s="221" t="s">
        <v>490</v>
      </c>
    </row>
    <row r="4" spans="1:9" ht="30" x14ac:dyDescent="0.25">
      <c r="A4" s="213" t="s">
        <v>491</v>
      </c>
      <c r="B4" s="214">
        <v>1</v>
      </c>
      <c r="C4" s="214">
        <v>8</v>
      </c>
      <c r="D4" s="213" t="s">
        <v>492</v>
      </c>
      <c r="E4" s="213"/>
      <c r="F4" s="214">
        <v>8</v>
      </c>
      <c r="G4" s="214" t="s">
        <v>493</v>
      </c>
      <c r="H4" s="223" t="s">
        <v>494</v>
      </c>
      <c r="I4" s="214" t="s">
        <v>495</v>
      </c>
    </row>
    <row r="5" spans="1:9" x14ac:dyDescent="0.25">
      <c r="A5" s="215" t="s">
        <v>496</v>
      </c>
      <c r="B5" s="216">
        <v>0.97</v>
      </c>
      <c r="C5" s="217">
        <v>1</v>
      </c>
      <c r="D5" s="224" t="s">
        <v>497</v>
      </c>
      <c r="E5" s="224" t="s">
        <v>498</v>
      </c>
      <c r="F5" s="227">
        <v>100</v>
      </c>
      <c r="G5" s="217" t="s">
        <v>499</v>
      </c>
      <c r="H5" s="217" t="s">
        <v>500</v>
      </c>
      <c r="I5" s="217" t="s">
        <v>501</v>
      </c>
    </row>
    <row r="6" spans="1:9" ht="30" x14ac:dyDescent="0.25">
      <c r="A6" s="213" t="s">
        <v>502</v>
      </c>
      <c r="B6" s="218">
        <v>0.6</v>
      </c>
      <c r="C6" s="218">
        <v>0.85</v>
      </c>
      <c r="D6" s="225" t="s">
        <v>503</v>
      </c>
      <c r="E6" s="225" t="s">
        <v>504</v>
      </c>
      <c r="F6" s="217" t="s">
        <v>505</v>
      </c>
      <c r="G6" s="217" t="s">
        <v>506</v>
      </c>
      <c r="H6" s="217" t="s">
        <v>507</v>
      </c>
      <c r="I6" s="217" t="s">
        <v>508</v>
      </c>
    </row>
    <row r="7" spans="1:9" ht="30" x14ac:dyDescent="0.25">
      <c r="A7" s="215" t="s">
        <v>509</v>
      </c>
      <c r="B7" s="216">
        <v>0.46</v>
      </c>
      <c r="C7" s="216">
        <v>0.7</v>
      </c>
      <c r="D7" s="226" t="s">
        <v>510</v>
      </c>
      <c r="E7" s="226" t="s">
        <v>511</v>
      </c>
      <c r="F7" s="217" t="s">
        <v>512</v>
      </c>
      <c r="G7" s="217" t="s">
        <v>513</v>
      </c>
      <c r="H7" s="217" t="s">
        <v>514</v>
      </c>
      <c r="I7" s="217" t="s">
        <v>508</v>
      </c>
    </row>
    <row r="8" spans="1:9" ht="30" x14ac:dyDescent="0.25">
      <c r="A8" s="213" t="s">
        <v>515</v>
      </c>
      <c r="B8" s="214" t="s">
        <v>516</v>
      </c>
      <c r="C8" s="218">
        <v>1</v>
      </c>
      <c r="D8" s="225" t="s">
        <v>517</v>
      </c>
      <c r="E8" s="225" t="s">
        <v>518</v>
      </c>
      <c r="F8" s="217" t="s">
        <v>519</v>
      </c>
      <c r="G8" s="217" t="s">
        <v>506</v>
      </c>
      <c r="H8" s="217" t="s">
        <v>520</v>
      </c>
      <c r="I8" s="217" t="s">
        <v>521</v>
      </c>
    </row>
    <row r="9" spans="1:9" ht="30" x14ac:dyDescent="0.25">
      <c r="A9" s="215" t="s">
        <v>522</v>
      </c>
      <c r="B9" s="216">
        <v>0.77</v>
      </c>
      <c r="C9" s="216">
        <v>0.9</v>
      </c>
      <c r="D9" s="226" t="s">
        <v>523</v>
      </c>
      <c r="E9" s="226" t="s">
        <v>511</v>
      </c>
      <c r="F9" s="217" t="s">
        <v>505</v>
      </c>
      <c r="G9" s="217" t="s">
        <v>506</v>
      </c>
      <c r="H9" s="217" t="s">
        <v>507</v>
      </c>
      <c r="I9" s="217" t="s">
        <v>508</v>
      </c>
    </row>
    <row r="10" spans="1:9" ht="45" x14ac:dyDescent="0.25">
      <c r="A10" s="213" t="s">
        <v>524</v>
      </c>
      <c r="B10" s="218">
        <v>0.9</v>
      </c>
      <c r="C10" s="218">
        <v>1</v>
      </c>
      <c r="D10" s="225" t="s">
        <v>525</v>
      </c>
      <c r="E10" s="225" t="s">
        <v>526</v>
      </c>
      <c r="F10" s="227">
        <v>100</v>
      </c>
      <c r="G10" s="217" t="s">
        <v>499</v>
      </c>
      <c r="H10" s="217" t="s">
        <v>500</v>
      </c>
      <c r="I10" s="217" t="s">
        <v>501</v>
      </c>
    </row>
    <row r="11" spans="1:9" ht="30" x14ac:dyDescent="0.25">
      <c r="A11" s="215" t="s">
        <v>527</v>
      </c>
      <c r="B11" s="216">
        <v>0</v>
      </c>
      <c r="C11" s="216">
        <v>1</v>
      </c>
      <c r="D11" s="226" t="s">
        <v>528</v>
      </c>
      <c r="E11" s="226" t="s">
        <v>529</v>
      </c>
      <c r="F11" s="217" t="s">
        <v>519</v>
      </c>
      <c r="G11" s="217" t="s">
        <v>506</v>
      </c>
      <c r="H11" s="217" t="s">
        <v>520</v>
      </c>
      <c r="I11" s="217" t="s">
        <v>521</v>
      </c>
    </row>
    <row r="12" spans="1:9" ht="45" x14ac:dyDescent="0.25">
      <c r="A12" s="213" t="s">
        <v>530</v>
      </c>
      <c r="B12" s="214" t="s">
        <v>516</v>
      </c>
      <c r="C12" s="218">
        <v>0.75</v>
      </c>
      <c r="D12" s="225" t="s">
        <v>531</v>
      </c>
      <c r="E12" s="225" t="s">
        <v>532</v>
      </c>
      <c r="F12" s="218" t="s">
        <v>505</v>
      </c>
      <c r="G12" s="218" t="s">
        <v>533</v>
      </c>
      <c r="H12" s="218" t="s">
        <v>534</v>
      </c>
      <c r="I12" s="218" t="s">
        <v>535</v>
      </c>
    </row>
    <row r="13" spans="1:9" ht="30" x14ac:dyDescent="0.25">
      <c r="A13" s="215" t="s">
        <v>536</v>
      </c>
      <c r="B13" s="219" t="s">
        <v>516</v>
      </c>
      <c r="C13" s="216">
        <v>0.8</v>
      </c>
      <c r="D13" s="226" t="s">
        <v>537</v>
      </c>
      <c r="E13" s="226" t="s">
        <v>538</v>
      </c>
      <c r="F13" s="216"/>
      <c r="G13" s="216"/>
      <c r="H13" s="216"/>
      <c r="I13" s="216"/>
    </row>
    <row r="14" spans="1:9" x14ac:dyDescent="0.25">
      <c r="A14" s="213" t="s">
        <v>539</v>
      </c>
      <c r="B14" s="214" t="s">
        <v>516</v>
      </c>
      <c r="C14" s="218">
        <v>0.6</v>
      </c>
      <c r="D14" s="225"/>
      <c r="E14" s="225"/>
      <c r="F14" s="218"/>
      <c r="G14" s="218"/>
      <c r="H14" s="218"/>
      <c r="I14" s="218"/>
    </row>
    <row r="15" spans="1:9" x14ac:dyDescent="0.25">
      <c r="A15" s="215" t="s">
        <v>540</v>
      </c>
      <c r="B15" s="216">
        <v>0.98</v>
      </c>
      <c r="C15" s="216">
        <v>1</v>
      </c>
      <c r="D15" s="226"/>
      <c r="E15" s="226"/>
      <c r="F15" s="216"/>
      <c r="G15" s="216"/>
      <c r="H15" s="216"/>
      <c r="I15" s="216"/>
    </row>
    <row r="16" spans="1:9" x14ac:dyDescent="0.25">
      <c r="A16" s="213" t="s">
        <v>541</v>
      </c>
      <c r="B16" s="214" t="s">
        <v>516</v>
      </c>
      <c r="C16" s="218">
        <v>0.9</v>
      </c>
      <c r="D16" s="225"/>
      <c r="E16" s="225"/>
      <c r="F16" s="218"/>
      <c r="G16" s="218"/>
      <c r="H16" s="218"/>
      <c r="I16" s="218"/>
    </row>
    <row r="17" spans="1:9" x14ac:dyDescent="0.25">
      <c r="A17" s="215" t="s">
        <v>542</v>
      </c>
      <c r="B17" s="219" t="s">
        <v>516</v>
      </c>
      <c r="C17" s="216">
        <v>0.35</v>
      </c>
      <c r="D17" s="226"/>
      <c r="E17" s="226"/>
      <c r="F17" s="216"/>
      <c r="G17" s="216"/>
      <c r="H17" s="216"/>
      <c r="I17" s="216"/>
    </row>
    <row r="18" spans="1:9" x14ac:dyDescent="0.25">
      <c r="A18" s="213" t="s">
        <v>543</v>
      </c>
      <c r="B18" s="214" t="s">
        <v>516</v>
      </c>
      <c r="C18" s="214" t="s">
        <v>544</v>
      </c>
      <c r="D18" s="213"/>
      <c r="E18" s="213"/>
      <c r="F18" s="214"/>
      <c r="G18" s="214"/>
      <c r="H18" s="214"/>
      <c r="I18" s="214"/>
    </row>
    <row r="19" spans="1:9" x14ac:dyDescent="0.25">
      <c r="A19" s="215" t="s">
        <v>545</v>
      </c>
      <c r="B19" s="216">
        <v>0.95</v>
      </c>
      <c r="C19" s="216">
        <v>1</v>
      </c>
      <c r="D19" s="226"/>
      <c r="E19" s="226"/>
      <c r="F19" s="216"/>
      <c r="G19" s="216"/>
      <c r="H19" s="216"/>
      <c r="I19" s="216"/>
    </row>
    <row r="20" spans="1:9" x14ac:dyDescent="0.25">
      <c r="A20" s="213" t="s">
        <v>546</v>
      </c>
      <c r="B20" s="214" t="s">
        <v>516</v>
      </c>
      <c r="C20" s="218">
        <v>0.9</v>
      </c>
      <c r="D20" s="225"/>
      <c r="E20" s="225"/>
      <c r="F20" s="218"/>
      <c r="G20" s="218"/>
      <c r="H20" s="218"/>
      <c r="I20" s="218"/>
    </row>
    <row r="21" spans="1:9" x14ac:dyDescent="0.25">
      <c r="A21" s="215" t="s">
        <v>547</v>
      </c>
      <c r="B21" s="216" t="s">
        <v>516</v>
      </c>
      <c r="C21" s="216">
        <v>1</v>
      </c>
      <c r="D21" s="226"/>
      <c r="E21" s="226"/>
      <c r="F21" s="216"/>
      <c r="G21" s="216"/>
      <c r="H21" s="216"/>
      <c r="I21" s="216"/>
    </row>
    <row r="22" spans="1:9" x14ac:dyDescent="0.25">
      <c r="A22" s="213" t="s">
        <v>548</v>
      </c>
      <c r="B22" s="214" t="s">
        <v>516</v>
      </c>
      <c r="C22" s="218">
        <v>0.75</v>
      </c>
      <c r="D22" s="225"/>
      <c r="E22" s="225"/>
      <c r="F22" s="218"/>
      <c r="G22" s="218"/>
      <c r="H22" s="218"/>
      <c r="I22" s="218"/>
    </row>
    <row r="23" spans="1:9" x14ac:dyDescent="0.25">
      <c r="A23" s="215" t="s">
        <v>549</v>
      </c>
      <c r="B23" s="219" t="s">
        <v>516</v>
      </c>
      <c r="C23" s="216">
        <v>0.85</v>
      </c>
      <c r="D23" s="226"/>
      <c r="E23" s="226"/>
      <c r="F23" s="216"/>
      <c r="G23" s="216"/>
      <c r="H23" s="216"/>
      <c r="I23" s="216"/>
    </row>
    <row r="24" spans="1:9" x14ac:dyDescent="0.25">
      <c r="A24" s="213" t="s">
        <v>550</v>
      </c>
      <c r="B24" s="214" t="s">
        <v>516</v>
      </c>
      <c r="C24" s="218">
        <v>0.9</v>
      </c>
      <c r="D24" s="225"/>
      <c r="E24" s="225"/>
      <c r="F24" s="218"/>
      <c r="G24" s="218"/>
      <c r="H24" s="218"/>
      <c r="I24" s="218"/>
    </row>
    <row r="25" spans="1:9" x14ac:dyDescent="0.25">
      <c r="A25" s="215" t="s">
        <v>551</v>
      </c>
      <c r="B25" s="219" t="s">
        <v>516</v>
      </c>
      <c r="C25" s="216">
        <v>0.45</v>
      </c>
      <c r="D25" s="226"/>
      <c r="E25" s="226"/>
      <c r="F25" s="216"/>
      <c r="G25" s="216"/>
      <c r="H25" s="216"/>
      <c r="I25" s="216"/>
    </row>
    <row r="26" spans="1:9" x14ac:dyDescent="0.25">
      <c r="A26" s="213" t="s">
        <v>552</v>
      </c>
      <c r="B26" s="218">
        <v>0.63</v>
      </c>
      <c r="C26" s="218">
        <v>0.85</v>
      </c>
      <c r="D26" s="225"/>
      <c r="E26" s="225"/>
      <c r="F26" s="218"/>
      <c r="G26" s="218"/>
      <c r="H26" s="218"/>
      <c r="I26" s="218"/>
    </row>
    <row r="27" spans="1:9" x14ac:dyDescent="0.25">
      <c r="A27" s="215" t="s">
        <v>553</v>
      </c>
      <c r="B27" s="216">
        <v>0</v>
      </c>
      <c r="C27" s="216">
        <v>0.6</v>
      </c>
      <c r="D27" s="226"/>
      <c r="E27" s="226"/>
      <c r="F27" s="216"/>
      <c r="G27" s="216"/>
      <c r="H27" s="216"/>
      <c r="I27" s="216"/>
    </row>
    <row r="28" spans="1:9" ht="30" x14ac:dyDescent="0.25">
      <c r="A28" s="213" t="s">
        <v>554</v>
      </c>
      <c r="B28" s="214" t="s">
        <v>516</v>
      </c>
      <c r="C28" s="218">
        <v>0.5</v>
      </c>
      <c r="D28" s="225"/>
      <c r="E28" s="225"/>
      <c r="F28" s="218"/>
      <c r="G28" s="218"/>
      <c r="H28" s="218"/>
      <c r="I28" s="218"/>
    </row>
    <row r="29" spans="1:9" x14ac:dyDescent="0.25">
      <c r="A29" s="215" t="s">
        <v>555</v>
      </c>
      <c r="B29" s="219" t="s">
        <v>516</v>
      </c>
      <c r="C29" s="216">
        <v>0.55000000000000004</v>
      </c>
      <c r="D29" s="226"/>
      <c r="E29" s="226"/>
      <c r="F29" s="216"/>
      <c r="G29" s="216"/>
      <c r="H29" s="216"/>
      <c r="I29" s="216"/>
    </row>
    <row r="30" spans="1:9" ht="30" x14ac:dyDescent="0.25">
      <c r="A30" s="213" t="s">
        <v>556</v>
      </c>
      <c r="B30" s="214" t="s">
        <v>516</v>
      </c>
      <c r="C30" s="218">
        <v>0.65</v>
      </c>
      <c r="D30" s="225"/>
      <c r="E30" s="225"/>
      <c r="F30" s="218"/>
      <c r="G30" s="218"/>
      <c r="H30" s="218"/>
      <c r="I30" s="218"/>
    </row>
    <row r="31" spans="1:9" x14ac:dyDescent="0.25">
      <c r="A31" s="215" t="s">
        <v>557</v>
      </c>
      <c r="B31" s="219">
        <v>0</v>
      </c>
      <c r="C31" s="219">
        <v>4</v>
      </c>
      <c r="D31" s="215"/>
      <c r="E31" s="215"/>
      <c r="F31" s="219"/>
      <c r="G31" s="219"/>
      <c r="H31" s="219"/>
      <c r="I31" s="219"/>
    </row>
    <row r="32" spans="1:9" x14ac:dyDescent="0.25">
      <c r="A32" s="213" t="s">
        <v>558</v>
      </c>
      <c r="B32" s="214" t="s">
        <v>516</v>
      </c>
      <c r="C32" s="214" t="s">
        <v>559</v>
      </c>
      <c r="D32" s="213"/>
      <c r="E32" s="213"/>
      <c r="F32" s="214"/>
      <c r="G32" s="214"/>
      <c r="H32" s="214"/>
      <c r="I32" s="214"/>
    </row>
    <row r="33" spans="1:9" x14ac:dyDescent="0.25">
      <c r="A33" s="215" t="s">
        <v>560</v>
      </c>
      <c r="B33" s="219">
        <v>0</v>
      </c>
      <c r="C33" s="216">
        <v>0.3</v>
      </c>
      <c r="D33" s="226"/>
      <c r="E33" s="226"/>
      <c r="F33" s="216"/>
      <c r="G33" s="216"/>
      <c r="H33" s="216"/>
      <c r="I33" s="216"/>
    </row>
    <row r="34" spans="1:9" x14ac:dyDescent="0.25">
      <c r="A34" s="213" t="s">
        <v>561</v>
      </c>
      <c r="B34" s="214">
        <v>0</v>
      </c>
      <c r="C34" s="218">
        <v>0.5</v>
      </c>
      <c r="D34" s="225"/>
      <c r="E34" s="225"/>
      <c r="F34" s="218"/>
      <c r="G34" s="218"/>
      <c r="H34" s="218"/>
      <c r="I34" s="218"/>
    </row>
    <row r="35" spans="1:9" x14ac:dyDescent="0.25">
      <c r="A35" s="215" t="s">
        <v>562</v>
      </c>
      <c r="B35" s="220">
        <v>2.8000000000000001E-2</v>
      </c>
      <c r="C35" s="216">
        <v>0.152</v>
      </c>
      <c r="D35" s="226"/>
      <c r="E35" s="226"/>
      <c r="F35" s="216"/>
      <c r="G35" s="216"/>
      <c r="H35" s="216"/>
      <c r="I35" s="216"/>
    </row>
    <row r="36" spans="1:9" x14ac:dyDescent="0.25">
      <c r="A36" s="213" t="s">
        <v>563</v>
      </c>
      <c r="B36" s="214" t="s">
        <v>516</v>
      </c>
      <c r="C36" s="218">
        <v>0.85</v>
      </c>
      <c r="D36" s="225"/>
      <c r="E36" s="225"/>
      <c r="F36" s="218"/>
      <c r="G36" s="218"/>
      <c r="H36" s="218"/>
      <c r="I36" s="218"/>
    </row>
    <row r="37" spans="1:9" x14ac:dyDescent="0.25">
      <c r="A37" s="215" t="s">
        <v>564</v>
      </c>
      <c r="B37" s="219" t="s">
        <v>516</v>
      </c>
      <c r="C37" s="216">
        <v>0.65</v>
      </c>
      <c r="D37" s="226"/>
      <c r="E37" s="226"/>
      <c r="F37" s="216"/>
      <c r="G37" s="216"/>
      <c r="H37" s="216"/>
      <c r="I37" s="216"/>
    </row>
    <row r="38" spans="1:9" x14ac:dyDescent="0.25">
      <c r="A38" s="213" t="s">
        <v>565</v>
      </c>
      <c r="B38" s="214" t="s">
        <v>516</v>
      </c>
      <c r="C38" s="218">
        <v>0.5</v>
      </c>
      <c r="D38" s="225"/>
      <c r="E38" s="225"/>
      <c r="F38" s="218"/>
      <c r="G38" s="218"/>
      <c r="H38" s="218"/>
      <c r="I38" s="218"/>
    </row>
    <row r="39" spans="1:9" ht="30" x14ac:dyDescent="0.25">
      <c r="A39" s="215" t="s">
        <v>566</v>
      </c>
      <c r="B39" s="219" t="s">
        <v>516</v>
      </c>
      <c r="C39" s="216">
        <v>0.3</v>
      </c>
      <c r="D39" s="226"/>
      <c r="E39" s="226"/>
      <c r="F39" s="216"/>
      <c r="G39" s="216"/>
      <c r="H39" s="216"/>
      <c r="I39" s="216"/>
    </row>
    <row r="40" spans="1:9" x14ac:dyDescent="0.25">
      <c r="A40" s="213" t="s">
        <v>567</v>
      </c>
      <c r="B40" s="214" t="s">
        <v>516</v>
      </c>
      <c r="C40" s="218">
        <v>0.35</v>
      </c>
      <c r="D40" s="225"/>
      <c r="E40" s="225"/>
      <c r="F40" s="218"/>
      <c r="G40" s="218"/>
      <c r="H40" s="218"/>
      <c r="I40" s="218"/>
    </row>
    <row r="41" spans="1:9" ht="30" x14ac:dyDescent="0.25">
      <c r="A41" s="215" t="s">
        <v>568</v>
      </c>
      <c r="B41" s="219" t="s">
        <v>516</v>
      </c>
      <c r="C41" s="216">
        <v>0.6</v>
      </c>
      <c r="D41" s="226"/>
      <c r="E41" s="226"/>
      <c r="F41" s="216"/>
      <c r="G41" s="216"/>
      <c r="H41" s="216"/>
      <c r="I41" s="216"/>
    </row>
    <row r="42" spans="1:9" x14ac:dyDescent="0.25">
      <c r="A42" s="213" t="s">
        <v>569</v>
      </c>
      <c r="B42" s="214" t="s">
        <v>516</v>
      </c>
      <c r="C42" s="218">
        <v>0.85</v>
      </c>
      <c r="D42" s="225"/>
      <c r="E42" s="225"/>
      <c r="F42" s="218"/>
      <c r="G42" s="218"/>
      <c r="H42" s="218"/>
      <c r="I42" s="218"/>
    </row>
    <row r="43" spans="1:9" x14ac:dyDescent="0.25">
      <c r="A43" s="215" t="s">
        <v>570</v>
      </c>
      <c r="B43" s="216">
        <v>0.85</v>
      </c>
      <c r="C43" s="216">
        <v>0.9</v>
      </c>
      <c r="D43" s="226"/>
      <c r="E43" s="226"/>
      <c r="F43" s="216"/>
      <c r="G43" s="216"/>
      <c r="H43" s="216"/>
      <c r="I43" s="216"/>
    </row>
    <row r="44" spans="1:9" x14ac:dyDescent="0.25">
      <c r="A44" s="213" t="s">
        <v>571</v>
      </c>
      <c r="B44" s="214" t="s">
        <v>516</v>
      </c>
      <c r="C44" s="218">
        <v>1</v>
      </c>
      <c r="D44" s="225"/>
      <c r="E44" s="225"/>
      <c r="F44" s="218"/>
      <c r="G44" s="218"/>
      <c r="H44" s="218"/>
      <c r="I44" s="218"/>
    </row>
    <row r="45" spans="1:9" x14ac:dyDescent="0.25">
      <c r="A45" s="215" t="s">
        <v>572</v>
      </c>
      <c r="B45" s="219" t="s">
        <v>516</v>
      </c>
      <c r="C45" s="219" t="s">
        <v>573</v>
      </c>
      <c r="D45" s="215"/>
      <c r="E45" s="215"/>
      <c r="F45" s="219"/>
      <c r="G45" s="219"/>
      <c r="H45" s="219"/>
      <c r="I45" s="219"/>
    </row>
    <row r="46" spans="1:9" x14ac:dyDescent="0.25">
      <c r="A46" s="213" t="s">
        <v>574</v>
      </c>
      <c r="B46" s="214" t="s">
        <v>516</v>
      </c>
      <c r="C46" s="218">
        <v>0.75</v>
      </c>
      <c r="D46" s="225"/>
      <c r="E46" s="225"/>
      <c r="F46" s="218"/>
      <c r="G46" s="218"/>
      <c r="H46" s="218"/>
      <c r="I46" s="218"/>
    </row>
    <row r="47" spans="1:9" x14ac:dyDescent="0.25">
      <c r="A47" s="215" t="s">
        <v>575</v>
      </c>
      <c r="B47" s="219" t="s">
        <v>516</v>
      </c>
      <c r="C47" s="216">
        <v>0.6</v>
      </c>
      <c r="D47" s="226"/>
      <c r="E47" s="226"/>
      <c r="F47" s="216"/>
      <c r="G47" s="216"/>
      <c r="H47" s="216"/>
      <c r="I47" s="216"/>
    </row>
    <row r="48" spans="1:9" x14ac:dyDescent="0.25">
      <c r="A48" s="213" t="s">
        <v>576</v>
      </c>
      <c r="B48" s="214" t="s">
        <v>516</v>
      </c>
      <c r="C48" s="218">
        <v>1</v>
      </c>
      <c r="D48" s="225"/>
      <c r="E48" s="225"/>
      <c r="F48" s="218"/>
      <c r="G48" s="218"/>
      <c r="H48" s="218"/>
      <c r="I48" s="218"/>
    </row>
    <row r="49" spans="1:9" ht="30" x14ac:dyDescent="0.25">
      <c r="A49" s="215" t="s">
        <v>577</v>
      </c>
      <c r="B49" s="219" t="s">
        <v>516</v>
      </c>
      <c r="C49" s="216">
        <v>0.35</v>
      </c>
      <c r="D49" s="226"/>
      <c r="E49" s="226"/>
      <c r="F49" s="216"/>
      <c r="G49" s="216"/>
      <c r="H49" s="216"/>
      <c r="I49" s="216"/>
    </row>
    <row r="50" spans="1:9" x14ac:dyDescent="0.25">
      <c r="A50" s="213" t="s">
        <v>578</v>
      </c>
      <c r="B50" s="214" t="s">
        <v>516</v>
      </c>
      <c r="C50" s="218">
        <v>0.85</v>
      </c>
      <c r="D50" s="225"/>
      <c r="E50" s="225"/>
      <c r="F50" s="218"/>
      <c r="G50" s="218"/>
      <c r="H50" s="218"/>
      <c r="I50" s="218"/>
    </row>
    <row r="51" spans="1:9" x14ac:dyDescent="0.25">
      <c r="A51" s="215" t="s">
        <v>579</v>
      </c>
      <c r="B51" s="219" t="s">
        <v>516</v>
      </c>
      <c r="C51" s="216">
        <v>0.8</v>
      </c>
      <c r="D51" s="226"/>
      <c r="E51" s="226"/>
      <c r="F51" s="216"/>
      <c r="G51" s="216"/>
      <c r="H51" s="216"/>
      <c r="I51" s="216"/>
    </row>
    <row r="52" spans="1:9" x14ac:dyDescent="0.25">
      <c r="A52" s="213" t="s">
        <v>580</v>
      </c>
      <c r="B52" s="214" t="s">
        <v>516</v>
      </c>
      <c r="C52" s="218">
        <v>0.75</v>
      </c>
      <c r="D52" s="225"/>
      <c r="E52" s="225"/>
      <c r="F52" s="218"/>
      <c r="G52" s="218"/>
      <c r="H52" s="218"/>
      <c r="I52" s="218"/>
    </row>
    <row r="53" spans="1:9" ht="30" x14ac:dyDescent="0.25">
      <c r="A53" s="215" t="s">
        <v>581</v>
      </c>
      <c r="B53" s="219" t="s">
        <v>516</v>
      </c>
      <c r="C53" s="216">
        <v>0.8</v>
      </c>
      <c r="D53" s="226"/>
      <c r="E53" s="226"/>
      <c r="F53" s="216"/>
      <c r="G53" s="216"/>
      <c r="H53" s="216"/>
      <c r="I53" s="216"/>
    </row>
    <row r="54" spans="1:9" x14ac:dyDescent="0.25">
      <c r="A54" s="213" t="s">
        <v>582</v>
      </c>
      <c r="B54" s="214" t="s">
        <v>516</v>
      </c>
      <c r="C54" s="218">
        <v>0.9</v>
      </c>
      <c r="D54" s="225"/>
      <c r="E54" s="225"/>
      <c r="F54" s="218"/>
      <c r="G54" s="218"/>
      <c r="H54" s="218"/>
      <c r="I54" s="218"/>
    </row>
    <row r="55" spans="1:9" ht="30" x14ac:dyDescent="0.25">
      <c r="A55" s="215" t="s">
        <v>583</v>
      </c>
      <c r="B55" s="219" t="s">
        <v>516</v>
      </c>
      <c r="C55" s="216">
        <v>0.75</v>
      </c>
      <c r="D55" s="226"/>
      <c r="E55" s="226"/>
      <c r="F55" s="216"/>
      <c r="G55" s="216"/>
      <c r="H55" s="216"/>
      <c r="I55" s="216"/>
    </row>
    <row r="56" spans="1:9" x14ac:dyDescent="0.25">
      <c r="A56" s="213" t="s">
        <v>584</v>
      </c>
      <c r="B56" s="218">
        <v>0.53</v>
      </c>
      <c r="C56" s="218">
        <v>0.7</v>
      </c>
      <c r="D56" s="225"/>
      <c r="E56" s="225"/>
      <c r="F56" s="218"/>
      <c r="G56" s="218"/>
      <c r="H56" s="218"/>
      <c r="I56" s="218"/>
    </row>
    <row r="57" spans="1:9" x14ac:dyDescent="0.25">
      <c r="A57" s="215" t="s">
        <v>585</v>
      </c>
      <c r="B57" s="216">
        <v>0.42</v>
      </c>
      <c r="C57" s="216">
        <v>0.6</v>
      </c>
      <c r="D57" s="226"/>
      <c r="E57" s="226"/>
      <c r="F57" s="216"/>
      <c r="G57" s="216"/>
      <c r="H57" s="216"/>
      <c r="I57" s="216"/>
    </row>
    <row r="58" spans="1:9" x14ac:dyDescent="0.25">
      <c r="A58" s="213" t="s">
        <v>586</v>
      </c>
      <c r="B58" s="214">
        <v>1</v>
      </c>
      <c r="C58" s="214">
        <v>2</v>
      </c>
      <c r="D58" s="213"/>
      <c r="E58" s="213"/>
      <c r="F58" s="214"/>
      <c r="G58" s="214"/>
      <c r="H58" s="214"/>
      <c r="I58" s="214"/>
    </row>
  </sheetData>
  <mergeCells count="6">
    <mergeCell ref="F2:I2"/>
    <mergeCell ref="A2:A3"/>
    <mergeCell ref="B2:B3"/>
    <mergeCell ref="C2:C3"/>
    <mergeCell ref="D2:D3"/>
    <mergeCell ref="E2:E3"/>
  </mergeCells>
  <pageMargins left="0.7" right="0.7" top="0.75" bottom="0.75" header="0.3" footer="0.3"/>
  <pageSetup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Y197"/>
  <sheetViews>
    <sheetView zoomScaleNormal="100" workbookViewId="0">
      <selection activeCell="B9" sqref="B9:C156"/>
    </sheetView>
  </sheetViews>
  <sheetFormatPr baseColWidth="10" defaultColWidth="9.140625" defaultRowHeight="15" x14ac:dyDescent="0.25"/>
  <cols>
    <col min="1" max="2" width="24.140625" style="4" customWidth="1"/>
    <col min="3" max="3" width="13.85546875" style="4" bestFit="1" customWidth="1"/>
    <col min="4" max="4" width="13.85546875" style="4" customWidth="1"/>
    <col min="5" max="5" width="22.140625" style="4" customWidth="1"/>
    <col min="6" max="6" width="20.5703125" style="4" customWidth="1"/>
    <col min="7" max="7" width="16.85546875" style="4" customWidth="1"/>
    <col min="8" max="8" width="15.28515625" style="4" customWidth="1"/>
    <col min="9" max="9" width="16.140625" style="4" customWidth="1"/>
    <col min="10" max="10" width="18.85546875" style="4" customWidth="1"/>
    <col min="11" max="11" width="18.7109375" style="4" customWidth="1"/>
    <col min="12" max="13" width="9.140625" style="88" customWidth="1"/>
    <col min="14" max="14" width="19.140625" style="88" bestFit="1" customWidth="1"/>
    <col min="15" max="15" width="24.140625" style="88" bestFit="1" customWidth="1"/>
    <col min="16" max="16" width="9.140625" style="88" customWidth="1"/>
    <col min="17" max="24" width="9.140625" style="87" customWidth="1"/>
    <col min="25" max="25" width="9.140625" customWidth="1"/>
    <col min="26" max="16384" width="9.140625" style="2"/>
  </cols>
  <sheetData>
    <row r="1" spans="1:25" s="184" customFormat="1" x14ac:dyDescent="0.25">
      <c r="A1" s="181" t="s">
        <v>587</v>
      </c>
      <c r="B1" s="181"/>
      <c r="C1" s="181" t="s">
        <v>588</v>
      </c>
      <c r="D1" s="181"/>
      <c r="E1" s="181" t="s">
        <v>589</v>
      </c>
      <c r="F1" s="181" t="s">
        <v>587</v>
      </c>
      <c r="G1" s="182"/>
      <c r="H1" s="182"/>
      <c r="I1" s="183"/>
      <c r="J1" s="183"/>
      <c r="K1" s="183"/>
      <c r="Q1" s="87"/>
      <c r="R1" s="87"/>
      <c r="S1" s="87"/>
      <c r="T1" s="87"/>
      <c r="U1" s="87"/>
      <c r="V1" s="87"/>
      <c r="W1" s="87"/>
      <c r="X1" s="87"/>
      <c r="Y1" s="87"/>
    </row>
    <row r="2" spans="1:25" s="184" customFormat="1" x14ac:dyDescent="0.25">
      <c r="A2" s="88" t="s">
        <v>590</v>
      </c>
      <c r="B2" s="88" t="s">
        <v>591</v>
      </c>
      <c r="C2" s="88" t="s">
        <v>592</v>
      </c>
      <c r="D2" s="88"/>
      <c r="E2" s="182" t="s">
        <v>593</v>
      </c>
      <c r="F2" s="88" t="s">
        <v>590</v>
      </c>
      <c r="G2" s="182"/>
      <c r="H2" s="182"/>
      <c r="I2" s="183"/>
      <c r="J2" s="183"/>
      <c r="K2" s="183"/>
      <c r="Q2" s="87"/>
      <c r="R2" s="87"/>
      <c r="S2" s="87"/>
      <c r="T2" s="87"/>
      <c r="U2" s="87"/>
      <c r="V2" s="87"/>
      <c r="W2" s="87"/>
      <c r="X2" s="87"/>
      <c r="Y2" s="87"/>
    </row>
    <row r="3" spans="1:25" s="184" customFormat="1" x14ac:dyDescent="0.25">
      <c r="A3" s="88" t="s">
        <v>594</v>
      </c>
      <c r="B3" s="88" t="s">
        <v>595</v>
      </c>
      <c r="C3" s="88" t="s">
        <v>596</v>
      </c>
      <c r="D3" s="88"/>
      <c r="E3" s="182" t="s">
        <v>593</v>
      </c>
      <c r="F3" s="88" t="s">
        <v>597</v>
      </c>
      <c r="G3" s="182"/>
      <c r="H3" s="182"/>
      <c r="I3" s="183"/>
      <c r="J3" s="183"/>
      <c r="K3" s="183"/>
      <c r="Q3" s="87"/>
      <c r="R3" s="87"/>
      <c r="S3" s="87"/>
      <c r="T3" s="87"/>
      <c r="U3" s="87"/>
      <c r="V3" s="87"/>
      <c r="W3" s="87"/>
      <c r="X3" s="87"/>
      <c r="Y3" s="87"/>
    </row>
    <row r="4" spans="1:25" s="184" customFormat="1" x14ac:dyDescent="0.25">
      <c r="A4" s="88" t="s">
        <v>594</v>
      </c>
      <c r="B4" s="88" t="s">
        <v>595</v>
      </c>
      <c r="C4" s="88" t="s">
        <v>598</v>
      </c>
      <c r="D4" s="88"/>
      <c r="E4" s="182" t="s">
        <v>593</v>
      </c>
      <c r="F4" s="88" t="s">
        <v>599</v>
      </c>
      <c r="G4" s="182"/>
      <c r="H4" s="182"/>
      <c r="I4" s="183"/>
      <c r="J4" s="183"/>
      <c r="K4" s="183"/>
      <c r="Q4" s="87"/>
      <c r="R4" s="87"/>
      <c r="S4" s="87"/>
      <c r="T4" s="87"/>
      <c r="U4" s="87"/>
      <c r="V4" s="87"/>
      <c r="W4" s="87"/>
      <c r="X4" s="87"/>
      <c r="Y4" s="87"/>
    </row>
    <row r="5" spans="1:25" s="184" customFormat="1" x14ac:dyDescent="0.25">
      <c r="A5" s="88" t="s">
        <v>594</v>
      </c>
      <c r="B5" s="88" t="s">
        <v>595</v>
      </c>
      <c r="C5" s="88" t="s">
        <v>600</v>
      </c>
      <c r="D5" s="88"/>
      <c r="E5" s="182" t="s">
        <v>601</v>
      </c>
      <c r="F5" s="88" t="s">
        <v>602</v>
      </c>
      <c r="G5" s="182"/>
      <c r="H5" s="182"/>
      <c r="I5" s="183"/>
      <c r="J5" s="183"/>
      <c r="K5" s="183"/>
      <c r="Q5" s="87"/>
      <c r="R5" s="87"/>
      <c r="S5" s="87"/>
      <c r="T5" s="87"/>
      <c r="U5" s="87"/>
      <c r="V5" s="87"/>
      <c r="W5" s="87"/>
      <c r="X5" s="87"/>
      <c r="Y5" s="87"/>
    </row>
    <row r="6" spans="1:25" s="184" customFormat="1" x14ac:dyDescent="0.25">
      <c r="A6" s="88" t="s">
        <v>594</v>
      </c>
      <c r="B6" s="88" t="s">
        <v>595</v>
      </c>
      <c r="C6" s="88" t="s">
        <v>603</v>
      </c>
      <c r="D6" s="88"/>
      <c r="E6" s="182" t="s">
        <v>601</v>
      </c>
      <c r="F6" s="88" t="s">
        <v>604</v>
      </c>
      <c r="G6" s="182"/>
      <c r="H6" s="182"/>
      <c r="I6" s="183"/>
      <c r="J6" s="183"/>
      <c r="K6" s="183"/>
      <c r="Q6" s="87"/>
      <c r="R6" s="87"/>
      <c r="S6" s="87"/>
      <c r="T6" s="87"/>
      <c r="U6" s="87"/>
      <c r="V6" s="87"/>
      <c r="W6" s="87"/>
      <c r="X6" s="87"/>
      <c r="Y6" s="87"/>
    </row>
    <row r="7" spans="1:25" s="184" customFormat="1" x14ac:dyDescent="0.25">
      <c r="A7" s="88" t="s">
        <v>594</v>
      </c>
      <c r="B7" s="88" t="s">
        <v>595</v>
      </c>
      <c r="C7" s="88" t="s">
        <v>605</v>
      </c>
      <c r="D7" s="88"/>
      <c r="E7" s="182" t="s">
        <v>601</v>
      </c>
      <c r="F7" s="88" t="s">
        <v>606</v>
      </c>
      <c r="G7" s="182"/>
      <c r="H7" s="182"/>
      <c r="I7" s="183"/>
      <c r="J7" s="183"/>
      <c r="K7" s="183"/>
      <c r="Q7" s="87"/>
      <c r="R7" s="87"/>
      <c r="S7" s="87"/>
      <c r="T7" s="87"/>
      <c r="U7" s="87"/>
      <c r="V7" s="87"/>
      <c r="W7" s="87"/>
      <c r="X7" s="87"/>
      <c r="Y7" s="87"/>
    </row>
    <row r="8" spans="1:25" s="184" customFormat="1" x14ac:dyDescent="0.25">
      <c r="A8" s="88" t="s">
        <v>594</v>
      </c>
      <c r="B8" s="88" t="s">
        <v>595</v>
      </c>
      <c r="C8" s="88" t="s">
        <v>607</v>
      </c>
      <c r="D8" s="88"/>
      <c r="E8" s="182" t="s">
        <v>608</v>
      </c>
      <c r="F8" s="88" t="s">
        <v>609</v>
      </c>
      <c r="G8" s="182"/>
      <c r="H8" s="182"/>
      <c r="I8" s="183"/>
      <c r="J8" s="183"/>
      <c r="K8" s="183"/>
      <c r="Q8" s="87"/>
      <c r="R8" s="87"/>
      <c r="S8" s="87"/>
      <c r="T8" s="87"/>
      <c r="U8" s="87"/>
      <c r="V8" s="87"/>
      <c r="W8" s="87"/>
      <c r="X8" s="87"/>
      <c r="Y8" s="87"/>
    </row>
    <row r="9" spans="1:25" s="184" customFormat="1" x14ac:dyDescent="0.25">
      <c r="A9" s="88" t="s">
        <v>594</v>
      </c>
      <c r="B9" s="88" t="s">
        <v>595</v>
      </c>
      <c r="C9" s="88" t="s">
        <v>610</v>
      </c>
      <c r="D9" s="88"/>
      <c r="E9" s="182" t="s">
        <v>608</v>
      </c>
      <c r="F9" s="88" t="s">
        <v>611</v>
      </c>
      <c r="G9" s="182"/>
      <c r="H9" s="182"/>
      <c r="I9" s="183"/>
      <c r="J9" s="183"/>
      <c r="K9" s="183"/>
      <c r="Q9" s="87"/>
      <c r="R9" s="87"/>
      <c r="S9" s="87"/>
      <c r="T9" s="87"/>
      <c r="U9" s="87"/>
      <c r="V9" s="87"/>
      <c r="W9" s="87"/>
      <c r="X9" s="87"/>
      <c r="Y9" s="87"/>
    </row>
    <row r="10" spans="1:25" s="184" customFormat="1" x14ac:dyDescent="0.25">
      <c r="A10" s="88" t="s">
        <v>594</v>
      </c>
      <c r="B10" s="88" t="s">
        <v>595</v>
      </c>
      <c r="C10" s="88" t="s">
        <v>612</v>
      </c>
      <c r="D10" s="88"/>
      <c r="E10" s="182" t="s">
        <v>608</v>
      </c>
      <c r="F10" s="88" t="s">
        <v>613</v>
      </c>
      <c r="G10" s="182"/>
      <c r="H10" s="182"/>
      <c r="I10" s="183"/>
      <c r="J10" s="183"/>
      <c r="K10" s="183"/>
      <c r="Q10" s="87"/>
      <c r="R10" s="87"/>
      <c r="S10" s="87"/>
      <c r="T10" s="87"/>
      <c r="U10" s="87"/>
      <c r="V10" s="87"/>
      <c r="W10" s="87"/>
      <c r="X10" s="87"/>
      <c r="Y10" s="87"/>
    </row>
    <row r="11" spans="1:25" s="184" customFormat="1" x14ac:dyDescent="0.25">
      <c r="A11" s="88" t="s">
        <v>594</v>
      </c>
      <c r="B11" s="88" t="s">
        <v>595</v>
      </c>
      <c r="C11" s="88" t="s">
        <v>614</v>
      </c>
      <c r="D11" s="88"/>
      <c r="E11" s="182" t="s">
        <v>615</v>
      </c>
      <c r="F11" s="88" t="s">
        <v>616</v>
      </c>
      <c r="G11" s="182"/>
      <c r="H11" s="182"/>
      <c r="I11" s="183"/>
      <c r="J11" s="183"/>
      <c r="K11" s="183"/>
      <c r="Q11" s="87"/>
      <c r="R11" s="87"/>
      <c r="S11" s="87"/>
      <c r="T11" s="87"/>
      <c r="U11" s="87"/>
      <c r="V11" s="87"/>
      <c r="W11" s="87"/>
      <c r="X11" s="87"/>
      <c r="Y11" s="87"/>
    </row>
    <row r="12" spans="1:25" s="184" customFormat="1" x14ac:dyDescent="0.25">
      <c r="A12" s="88" t="s">
        <v>594</v>
      </c>
      <c r="B12" s="88" t="s">
        <v>595</v>
      </c>
      <c r="C12" s="88" t="s">
        <v>617</v>
      </c>
      <c r="D12" s="88"/>
      <c r="E12" s="182" t="s">
        <v>615</v>
      </c>
      <c r="F12" s="88" t="s">
        <v>618</v>
      </c>
      <c r="G12" s="182"/>
      <c r="H12" s="183"/>
      <c r="I12" s="183"/>
      <c r="J12" s="183"/>
      <c r="K12" s="183"/>
      <c r="Q12" s="87"/>
      <c r="R12" s="87"/>
      <c r="S12" s="87"/>
      <c r="T12" s="87"/>
      <c r="U12" s="87"/>
      <c r="V12" s="87"/>
      <c r="W12" s="87"/>
      <c r="X12" s="87"/>
      <c r="Y12" s="87"/>
    </row>
    <row r="13" spans="1:25" s="184" customFormat="1" x14ac:dyDescent="0.25">
      <c r="A13" s="88" t="s">
        <v>619</v>
      </c>
      <c r="B13" s="88" t="s">
        <v>620</v>
      </c>
      <c r="C13" s="88" t="s">
        <v>621</v>
      </c>
      <c r="D13" s="88"/>
      <c r="E13" s="182" t="s">
        <v>615</v>
      </c>
      <c r="F13" s="88" t="s">
        <v>622</v>
      </c>
      <c r="G13" s="182"/>
      <c r="H13" s="183"/>
      <c r="I13" s="183"/>
      <c r="J13" s="183"/>
      <c r="K13" s="183"/>
      <c r="Q13" s="87"/>
      <c r="R13" s="87"/>
      <c r="S13" s="87"/>
      <c r="T13" s="87"/>
      <c r="U13" s="87"/>
      <c r="V13" s="87"/>
      <c r="W13" s="87"/>
      <c r="X13" s="87"/>
      <c r="Y13" s="87"/>
    </row>
    <row r="14" spans="1:25" s="184" customFormat="1" x14ac:dyDescent="0.25">
      <c r="A14" s="88" t="s">
        <v>619</v>
      </c>
      <c r="B14" s="88" t="s">
        <v>620</v>
      </c>
      <c r="C14" s="88" t="s">
        <v>623</v>
      </c>
      <c r="D14" s="88"/>
      <c r="E14" s="182" t="s">
        <v>615</v>
      </c>
      <c r="F14" s="88" t="s">
        <v>624</v>
      </c>
      <c r="G14" s="182"/>
      <c r="H14" s="183"/>
      <c r="I14" s="183"/>
      <c r="J14" s="183"/>
      <c r="K14" s="183"/>
      <c r="Q14" s="87"/>
      <c r="R14" s="87"/>
      <c r="S14" s="87"/>
      <c r="T14" s="87"/>
      <c r="U14" s="87"/>
      <c r="V14" s="87"/>
      <c r="W14" s="87"/>
      <c r="X14" s="87"/>
      <c r="Y14" s="87"/>
    </row>
    <row r="15" spans="1:25" s="184" customFormat="1" x14ac:dyDescent="0.25">
      <c r="A15" s="88" t="s">
        <v>619</v>
      </c>
      <c r="B15" s="88" t="s">
        <v>620</v>
      </c>
      <c r="C15" s="88" t="s">
        <v>625</v>
      </c>
      <c r="D15" s="88"/>
      <c r="E15" s="182" t="s">
        <v>626</v>
      </c>
      <c r="F15" s="88" t="s">
        <v>619</v>
      </c>
      <c r="G15" s="182"/>
      <c r="H15" s="183"/>
      <c r="I15" s="183"/>
      <c r="J15" s="183"/>
      <c r="K15" s="183"/>
      <c r="Q15" s="87"/>
      <c r="R15" s="87"/>
      <c r="S15" s="87"/>
      <c r="T15" s="87"/>
      <c r="U15" s="87"/>
      <c r="V15" s="87"/>
      <c r="W15" s="87"/>
      <c r="X15" s="87"/>
      <c r="Y15" s="87"/>
    </row>
    <row r="16" spans="1:25" s="184" customFormat="1" x14ac:dyDescent="0.25">
      <c r="A16" s="88" t="s">
        <v>619</v>
      </c>
      <c r="B16" s="88" t="s">
        <v>620</v>
      </c>
      <c r="C16" s="88" t="s">
        <v>627</v>
      </c>
      <c r="D16" s="88"/>
      <c r="E16" s="182" t="s">
        <v>626</v>
      </c>
      <c r="F16" s="88" t="s">
        <v>628</v>
      </c>
      <c r="G16" s="182"/>
      <c r="H16" s="183"/>
      <c r="I16" s="183"/>
      <c r="J16" s="183"/>
      <c r="K16" s="183"/>
      <c r="Q16" s="87"/>
      <c r="R16" s="87"/>
      <c r="S16" s="87"/>
      <c r="T16" s="87"/>
      <c r="U16" s="87"/>
      <c r="V16" s="87"/>
      <c r="W16" s="87"/>
      <c r="X16" s="87"/>
      <c r="Y16" s="87"/>
    </row>
    <row r="17" spans="1:25" s="184" customFormat="1" x14ac:dyDescent="0.25">
      <c r="A17" s="88" t="s">
        <v>619</v>
      </c>
      <c r="B17" s="88" t="s">
        <v>620</v>
      </c>
      <c r="C17" s="88" t="s">
        <v>629</v>
      </c>
      <c r="D17" s="88"/>
      <c r="E17" s="182" t="s">
        <v>626</v>
      </c>
      <c r="F17" s="88" t="s">
        <v>630</v>
      </c>
      <c r="G17" s="182"/>
      <c r="H17" s="183"/>
      <c r="I17" s="183"/>
      <c r="J17" s="183"/>
      <c r="K17" s="183"/>
      <c r="Q17" s="87"/>
      <c r="R17" s="87"/>
      <c r="S17" s="87"/>
      <c r="T17" s="87"/>
      <c r="U17" s="87"/>
      <c r="V17" s="87"/>
      <c r="W17" s="87"/>
      <c r="X17" s="87"/>
      <c r="Y17" s="87"/>
    </row>
    <row r="18" spans="1:25" s="184" customFormat="1" x14ac:dyDescent="0.25">
      <c r="A18" s="88" t="s">
        <v>628</v>
      </c>
      <c r="B18" s="88" t="s">
        <v>631</v>
      </c>
      <c r="C18" s="88" t="s">
        <v>632</v>
      </c>
      <c r="D18" s="88"/>
      <c r="E18" s="182" t="s">
        <v>626</v>
      </c>
      <c r="F18" s="88" t="s">
        <v>633</v>
      </c>
      <c r="G18" s="182"/>
      <c r="H18" s="183"/>
      <c r="I18" s="183"/>
      <c r="J18" s="183"/>
      <c r="K18" s="183"/>
      <c r="Q18" s="87"/>
      <c r="R18" s="87"/>
      <c r="S18" s="87"/>
      <c r="T18" s="87"/>
      <c r="U18" s="87"/>
      <c r="V18" s="87"/>
      <c r="W18" s="87"/>
      <c r="X18" s="87"/>
      <c r="Y18" s="87"/>
    </row>
    <row r="19" spans="1:25" s="184" customFormat="1" x14ac:dyDescent="0.25">
      <c r="A19" s="88" t="s">
        <v>628</v>
      </c>
      <c r="B19" s="88" t="s">
        <v>631</v>
      </c>
      <c r="C19" s="88" t="s">
        <v>634</v>
      </c>
      <c r="D19" s="88"/>
      <c r="E19" s="182" t="s">
        <v>635</v>
      </c>
      <c r="F19" s="88" t="s">
        <v>636</v>
      </c>
      <c r="G19" s="182"/>
      <c r="H19" s="183"/>
      <c r="I19" s="183"/>
      <c r="J19" s="183"/>
      <c r="K19" s="183"/>
      <c r="Q19" s="87"/>
      <c r="R19" s="87"/>
      <c r="S19" s="87"/>
      <c r="T19" s="87"/>
      <c r="U19" s="87"/>
      <c r="V19" s="87"/>
      <c r="W19" s="87"/>
      <c r="X19" s="87"/>
      <c r="Y19" s="87"/>
    </row>
    <row r="20" spans="1:25" s="184" customFormat="1" x14ac:dyDescent="0.25">
      <c r="A20" s="88" t="s">
        <v>628</v>
      </c>
      <c r="B20" s="88" t="s">
        <v>631</v>
      </c>
      <c r="C20" s="88" t="s">
        <v>637</v>
      </c>
      <c r="D20" s="88"/>
      <c r="E20" s="182" t="s">
        <v>635</v>
      </c>
      <c r="F20" s="88" t="s">
        <v>638</v>
      </c>
      <c r="G20" s="182"/>
      <c r="H20" s="183"/>
      <c r="I20" s="183"/>
      <c r="J20" s="183"/>
      <c r="K20" s="183"/>
      <c r="Q20" s="87"/>
      <c r="R20" s="87"/>
      <c r="S20" s="87"/>
      <c r="T20" s="87"/>
      <c r="U20" s="87"/>
      <c r="V20" s="87"/>
      <c r="W20" s="87"/>
      <c r="X20" s="87"/>
      <c r="Y20" s="87"/>
    </row>
    <row r="21" spans="1:25" s="184" customFormat="1" x14ac:dyDescent="0.25">
      <c r="A21" s="88" t="s">
        <v>628</v>
      </c>
      <c r="B21" s="88" t="s">
        <v>631</v>
      </c>
      <c r="C21" s="88" t="s">
        <v>639</v>
      </c>
      <c r="D21" s="88"/>
      <c r="E21" s="182" t="s">
        <v>635</v>
      </c>
      <c r="F21" s="88" t="s">
        <v>640</v>
      </c>
      <c r="G21" s="182"/>
      <c r="H21" s="183"/>
      <c r="I21" s="183"/>
      <c r="J21" s="183"/>
      <c r="K21" s="183"/>
      <c r="Q21" s="87"/>
      <c r="R21" s="87"/>
      <c r="S21" s="87"/>
      <c r="T21" s="87"/>
      <c r="U21" s="87"/>
      <c r="V21" s="87"/>
      <c r="W21" s="87"/>
      <c r="X21" s="87"/>
      <c r="Y21" s="87"/>
    </row>
    <row r="22" spans="1:25" s="184" customFormat="1" x14ac:dyDescent="0.25">
      <c r="A22" s="88" t="s">
        <v>628</v>
      </c>
      <c r="B22" s="88" t="s">
        <v>631</v>
      </c>
      <c r="C22" s="88" t="s">
        <v>641</v>
      </c>
      <c r="D22" s="88"/>
      <c r="E22" s="182" t="s">
        <v>635</v>
      </c>
      <c r="F22" s="88" t="s">
        <v>642</v>
      </c>
      <c r="G22" s="182"/>
      <c r="H22" s="183"/>
      <c r="I22" s="183"/>
      <c r="J22" s="183"/>
      <c r="K22" s="183"/>
      <c r="Q22" s="87"/>
      <c r="R22" s="87"/>
      <c r="S22" s="87"/>
      <c r="T22" s="87"/>
      <c r="U22" s="87"/>
      <c r="V22" s="87"/>
      <c r="W22" s="87"/>
      <c r="X22" s="87"/>
      <c r="Y22" s="87"/>
    </row>
    <row r="23" spans="1:25" s="184" customFormat="1" x14ac:dyDescent="0.25">
      <c r="A23" s="88" t="s">
        <v>628</v>
      </c>
      <c r="B23" s="88" t="s">
        <v>631</v>
      </c>
      <c r="C23" s="88" t="s">
        <v>643</v>
      </c>
      <c r="D23" s="88"/>
      <c r="E23" s="182" t="s">
        <v>635</v>
      </c>
      <c r="F23" s="88" t="s">
        <v>644</v>
      </c>
      <c r="G23" s="182"/>
      <c r="H23" s="183"/>
      <c r="I23" s="183"/>
      <c r="J23" s="183"/>
      <c r="K23" s="183"/>
      <c r="Q23" s="87"/>
      <c r="R23" s="87"/>
      <c r="S23" s="87"/>
      <c r="T23" s="87"/>
      <c r="U23" s="87"/>
      <c r="V23" s="87"/>
      <c r="W23" s="87"/>
      <c r="X23" s="87"/>
      <c r="Y23" s="87"/>
    </row>
    <row r="24" spans="1:25" s="184" customFormat="1" x14ac:dyDescent="0.25">
      <c r="A24" s="88" t="s">
        <v>628</v>
      </c>
      <c r="B24" s="88" t="s">
        <v>631</v>
      </c>
      <c r="C24" s="88" t="s">
        <v>645</v>
      </c>
      <c r="D24" s="88"/>
      <c r="E24" s="182" t="s">
        <v>646</v>
      </c>
      <c r="F24" s="88" t="s">
        <v>594</v>
      </c>
      <c r="G24" s="182"/>
      <c r="H24" s="183"/>
      <c r="I24" s="183"/>
      <c r="J24" s="183"/>
      <c r="K24" s="183"/>
      <c r="Q24" s="87"/>
      <c r="R24" s="87"/>
      <c r="S24" s="87"/>
      <c r="T24" s="87"/>
      <c r="U24" s="87"/>
      <c r="V24" s="87"/>
      <c r="W24" s="87"/>
      <c r="X24" s="87"/>
      <c r="Y24" s="87"/>
    </row>
    <row r="25" spans="1:25" s="184" customFormat="1" x14ac:dyDescent="0.25">
      <c r="A25" s="88" t="s">
        <v>628</v>
      </c>
      <c r="B25" s="88" t="s">
        <v>631</v>
      </c>
      <c r="C25" s="88" t="s">
        <v>647</v>
      </c>
      <c r="D25" s="88"/>
      <c r="E25" s="182" t="s">
        <v>646</v>
      </c>
      <c r="F25" s="88" t="s">
        <v>648</v>
      </c>
      <c r="G25" s="182"/>
      <c r="H25" s="183"/>
      <c r="I25" s="183"/>
      <c r="J25" s="183"/>
      <c r="K25" s="183"/>
      <c r="Q25" s="87"/>
      <c r="R25" s="87"/>
      <c r="S25" s="87"/>
      <c r="T25" s="87"/>
      <c r="U25" s="87"/>
      <c r="V25" s="87"/>
      <c r="W25" s="87"/>
      <c r="X25" s="87"/>
      <c r="Y25" s="87"/>
    </row>
    <row r="26" spans="1:25" s="184" customFormat="1" x14ac:dyDescent="0.25">
      <c r="A26" s="88" t="s">
        <v>628</v>
      </c>
      <c r="B26" s="88" t="s">
        <v>631</v>
      </c>
      <c r="C26" s="88" t="s">
        <v>649</v>
      </c>
      <c r="D26" s="88"/>
      <c r="E26" s="182" t="s">
        <v>646</v>
      </c>
      <c r="F26" s="88" t="s">
        <v>650</v>
      </c>
      <c r="G26" s="182"/>
      <c r="H26" s="183"/>
      <c r="I26" s="183"/>
      <c r="J26" s="183"/>
      <c r="K26" s="183"/>
      <c r="Q26" s="87"/>
      <c r="R26" s="87"/>
      <c r="S26" s="87"/>
      <c r="T26" s="87"/>
      <c r="U26" s="87"/>
      <c r="V26" s="87"/>
      <c r="W26" s="87"/>
      <c r="X26" s="87"/>
      <c r="Y26" s="87"/>
    </row>
    <row r="27" spans="1:25" s="184" customFormat="1" x14ac:dyDescent="0.25">
      <c r="A27" s="88" t="s">
        <v>628</v>
      </c>
      <c r="B27" s="88" t="s">
        <v>631</v>
      </c>
      <c r="C27" s="88" t="s">
        <v>651</v>
      </c>
      <c r="D27" s="88"/>
      <c r="E27" s="182" t="s">
        <v>652</v>
      </c>
      <c r="F27" s="88" t="s">
        <v>653</v>
      </c>
      <c r="G27" s="182"/>
      <c r="H27" s="183"/>
      <c r="I27" s="183"/>
      <c r="J27" s="183"/>
      <c r="K27" s="183"/>
      <c r="Q27" s="87"/>
      <c r="R27" s="87"/>
      <c r="S27" s="87"/>
      <c r="T27" s="87"/>
      <c r="U27" s="87"/>
      <c r="V27" s="87"/>
      <c r="W27" s="87"/>
      <c r="X27" s="87"/>
      <c r="Y27" s="87"/>
    </row>
    <row r="28" spans="1:25" s="184" customFormat="1" x14ac:dyDescent="0.25">
      <c r="A28" s="88" t="s">
        <v>628</v>
      </c>
      <c r="B28" s="88" t="s">
        <v>631</v>
      </c>
      <c r="C28" s="88" t="s">
        <v>654</v>
      </c>
      <c r="D28" s="88"/>
      <c r="E28" s="182" t="s">
        <v>652</v>
      </c>
      <c r="F28" s="88" t="s">
        <v>655</v>
      </c>
      <c r="G28" s="182"/>
      <c r="H28" s="183"/>
      <c r="I28" s="183"/>
      <c r="J28" s="183"/>
      <c r="K28" s="183"/>
      <c r="Q28" s="87"/>
      <c r="R28" s="87"/>
      <c r="S28" s="87"/>
      <c r="T28" s="87"/>
      <c r="U28" s="87"/>
      <c r="V28" s="87"/>
      <c r="W28" s="87"/>
      <c r="X28" s="87"/>
      <c r="Y28" s="87"/>
    </row>
    <row r="29" spans="1:25" s="184" customFormat="1" x14ac:dyDescent="0.25">
      <c r="A29" s="88" t="s">
        <v>653</v>
      </c>
      <c r="B29" s="88" t="s">
        <v>656</v>
      </c>
      <c r="C29" s="88" t="s">
        <v>657</v>
      </c>
      <c r="D29" s="88"/>
      <c r="E29" s="182" t="s">
        <v>652</v>
      </c>
      <c r="F29" s="88" t="s">
        <v>658</v>
      </c>
      <c r="G29" s="182"/>
      <c r="H29" s="183"/>
      <c r="I29" s="183"/>
      <c r="J29" s="183"/>
      <c r="K29" s="183"/>
      <c r="Q29" s="87"/>
      <c r="R29" s="87"/>
      <c r="S29" s="87"/>
      <c r="T29" s="87"/>
      <c r="U29" s="87"/>
      <c r="V29" s="87"/>
      <c r="W29" s="87"/>
      <c r="X29" s="87"/>
      <c r="Y29" s="87"/>
    </row>
    <row r="30" spans="1:25" s="184" customFormat="1" x14ac:dyDescent="0.25">
      <c r="A30" s="88" t="s">
        <v>653</v>
      </c>
      <c r="B30" s="88" t="s">
        <v>656</v>
      </c>
      <c r="C30" s="88" t="s">
        <v>659</v>
      </c>
      <c r="D30" s="88"/>
      <c r="E30" s="182" t="s">
        <v>652</v>
      </c>
      <c r="F30" s="88" t="s">
        <v>660</v>
      </c>
      <c r="G30" s="182"/>
      <c r="H30" s="183"/>
      <c r="I30" s="183"/>
      <c r="J30" s="183"/>
      <c r="K30" s="183"/>
      <c r="Q30" s="87"/>
      <c r="R30" s="87"/>
      <c r="S30" s="87"/>
      <c r="T30" s="87"/>
      <c r="U30" s="87"/>
      <c r="V30" s="87"/>
      <c r="W30" s="87"/>
      <c r="X30" s="87"/>
      <c r="Y30" s="87"/>
    </row>
    <row r="31" spans="1:25" s="184" customFormat="1" x14ac:dyDescent="0.25">
      <c r="A31" s="88" t="s">
        <v>653</v>
      </c>
      <c r="B31" s="88" t="s">
        <v>656</v>
      </c>
      <c r="C31" s="88" t="s">
        <v>661</v>
      </c>
      <c r="D31" s="88"/>
      <c r="E31" s="182" t="s">
        <v>662</v>
      </c>
      <c r="F31" s="88" t="s">
        <v>663</v>
      </c>
      <c r="G31" s="182"/>
      <c r="H31" s="183"/>
      <c r="I31" s="183"/>
      <c r="J31" s="183"/>
      <c r="K31" s="183"/>
      <c r="Q31" s="87"/>
      <c r="R31" s="87"/>
      <c r="S31" s="87"/>
      <c r="T31" s="87"/>
      <c r="U31" s="87"/>
      <c r="V31" s="87"/>
      <c r="W31" s="87"/>
      <c r="X31" s="87"/>
      <c r="Y31" s="87"/>
    </row>
    <row r="32" spans="1:25" s="184" customFormat="1" x14ac:dyDescent="0.25">
      <c r="A32" s="88" t="s">
        <v>653</v>
      </c>
      <c r="B32" s="88" t="s">
        <v>656</v>
      </c>
      <c r="C32" s="88" t="s">
        <v>664</v>
      </c>
      <c r="D32" s="88"/>
      <c r="E32" s="182" t="s">
        <v>662</v>
      </c>
      <c r="F32" s="88" t="s">
        <v>665</v>
      </c>
      <c r="G32" s="182"/>
      <c r="H32" s="183"/>
      <c r="I32" s="183"/>
      <c r="J32" s="183"/>
      <c r="K32" s="183"/>
      <c r="Q32" s="87"/>
      <c r="R32" s="87"/>
      <c r="S32" s="87"/>
      <c r="T32" s="87"/>
      <c r="U32" s="87"/>
      <c r="V32" s="87"/>
      <c r="W32" s="87"/>
      <c r="X32" s="87"/>
      <c r="Y32" s="87"/>
    </row>
    <row r="33" spans="1:25" s="184" customFormat="1" x14ac:dyDescent="0.25">
      <c r="A33" s="88" t="s">
        <v>653</v>
      </c>
      <c r="B33" s="88" t="s">
        <v>656</v>
      </c>
      <c r="C33" s="88" t="s">
        <v>666</v>
      </c>
      <c r="D33" s="88"/>
      <c r="E33" s="182" t="s">
        <v>662</v>
      </c>
      <c r="F33" s="88" t="s">
        <v>667</v>
      </c>
      <c r="G33" s="182"/>
      <c r="H33" s="183"/>
      <c r="I33" s="183"/>
      <c r="J33" s="183"/>
      <c r="K33" s="183"/>
      <c r="Q33" s="87"/>
      <c r="R33" s="87"/>
      <c r="S33" s="87"/>
      <c r="T33" s="87"/>
      <c r="U33" s="87"/>
      <c r="V33" s="87"/>
      <c r="W33" s="87"/>
      <c r="X33" s="87"/>
      <c r="Y33" s="87"/>
    </row>
    <row r="34" spans="1:25" s="184" customFormat="1" x14ac:dyDescent="0.25">
      <c r="A34" s="88" t="s">
        <v>616</v>
      </c>
      <c r="B34" s="88" t="s">
        <v>668</v>
      </c>
      <c r="C34" s="88" t="s">
        <v>669</v>
      </c>
      <c r="D34" s="88"/>
      <c r="E34" s="88"/>
      <c r="F34" s="88"/>
      <c r="G34" s="182"/>
      <c r="H34" s="183"/>
      <c r="I34" s="183"/>
      <c r="J34" s="183"/>
      <c r="K34" s="183"/>
      <c r="Q34" s="87"/>
      <c r="R34" s="87"/>
      <c r="S34" s="87"/>
      <c r="T34" s="87"/>
      <c r="U34" s="87"/>
      <c r="V34" s="87"/>
      <c r="W34" s="87"/>
      <c r="X34" s="87"/>
      <c r="Y34" s="87"/>
    </row>
    <row r="35" spans="1:25" s="184" customFormat="1" x14ac:dyDescent="0.25">
      <c r="A35" s="88" t="s">
        <v>616</v>
      </c>
      <c r="B35" s="88" t="s">
        <v>668</v>
      </c>
      <c r="C35" s="88" t="s">
        <v>670</v>
      </c>
      <c r="D35" s="88"/>
      <c r="E35" s="88"/>
      <c r="F35" s="88"/>
      <c r="G35" s="182"/>
      <c r="H35" s="183"/>
      <c r="I35" s="183"/>
      <c r="J35" s="183"/>
      <c r="K35" s="183"/>
      <c r="Q35" s="87"/>
      <c r="R35" s="87"/>
      <c r="S35" s="87"/>
      <c r="T35" s="87"/>
      <c r="U35" s="87"/>
      <c r="V35" s="87"/>
      <c r="W35" s="87"/>
      <c r="X35" s="87"/>
      <c r="Y35" s="87"/>
    </row>
    <row r="36" spans="1:25" s="184" customFormat="1" x14ac:dyDescent="0.25">
      <c r="A36" s="88" t="s">
        <v>616</v>
      </c>
      <c r="B36" s="88" t="s">
        <v>668</v>
      </c>
      <c r="C36" s="88" t="s">
        <v>671</v>
      </c>
      <c r="D36" s="88"/>
      <c r="E36" s="88"/>
      <c r="F36" s="88"/>
      <c r="G36" s="182"/>
      <c r="H36" s="183"/>
      <c r="I36" s="183"/>
      <c r="J36" s="183"/>
      <c r="K36" s="183"/>
      <c r="Q36" s="87"/>
      <c r="R36" s="87"/>
      <c r="S36" s="87"/>
      <c r="T36" s="87"/>
      <c r="U36" s="87"/>
      <c r="V36" s="87"/>
      <c r="W36" s="87"/>
      <c r="X36" s="87"/>
      <c r="Y36" s="87"/>
    </row>
    <row r="37" spans="1:25" s="184" customFormat="1" x14ac:dyDescent="0.25">
      <c r="A37" s="88" t="s">
        <v>616</v>
      </c>
      <c r="B37" s="88" t="s">
        <v>668</v>
      </c>
      <c r="C37" s="88" t="s">
        <v>672</v>
      </c>
      <c r="D37" s="88"/>
      <c r="E37" s="88"/>
      <c r="F37" s="88"/>
      <c r="G37" s="182"/>
      <c r="H37" s="183"/>
      <c r="I37" s="183"/>
      <c r="J37" s="183"/>
      <c r="K37" s="183"/>
      <c r="Q37" s="87"/>
      <c r="R37" s="87"/>
      <c r="S37" s="87"/>
      <c r="T37" s="87"/>
      <c r="U37" s="87"/>
      <c r="V37" s="87"/>
      <c r="W37" s="87"/>
      <c r="X37" s="87"/>
      <c r="Y37" s="87"/>
    </row>
    <row r="38" spans="1:25" s="184" customFormat="1" x14ac:dyDescent="0.25">
      <c r="A38" s="88" t="s">
        <v>616</v>
      </c>
      <c r="B38" s="88" t="s">
        <v>668</v>
      </c>
      <c r="C38" s="88" t="s">
        <v>673</v>
      </c>
      <c r="D38" s="88"/>
      <c r="E38" s="88"/>
      <c r="F38" s="88"/>
      <c r="G38" s="182"/>
      <c r="H38" s="183"/>
      <c r="I38" s="183"/>
      <c r="J38" s="183"/>
      <c r="K38" s="183"/>
      <c r="Q38" s="87"/>
      <c r="R38" s="87"/>
      <c r="S38" s="87"/>
      <c r="T38" s="87"/>
      <c r="U38" s="87"/>
      <c r="V38" s="87"/>
      <c r="W38" s="87"/>
      <c r="X38" s="87"/>
      <c r="Y38" s="87"/>
    </row>
    <row r="39" spans="1:25" s="184" customFormat="1" x14ac:dyDescent="0.25">
      <c r="A39" s="88" t="s">
        <v>616</v>
      </c>
      <c r="B39" s="88" t="s">
        <v>668</v>
      </c>
      <c r="C39" s="88" t="s">
        <v>674</v>
      </c>
      <c r="D39" s="88"/>
      <c r="E39" s="88"/>
      <c r="F39" s="88"/>
      <c r="G39" s="182"/>
      <c r="H39" s="183"/>
      <c r="I39" s="183"/>
      <c r="J39" s="183"/>
      <c r="K39" s="183"/>
      <c r="Q39" s="87"/>
      <c r="R39" s="87"/>
      <c r="S39" s="87"/>
      <c r="T39" s="87"/>
      <c r="U39" s="87"/>
      <c r="V39" s="87"/>
      <c r="W39" s="87"/>
      <c r="X39" s="87"/>
      <c r="Y39" s="87"/>
    </row>
    <row r="40" spans="1:25" s="184" customFormat="1" x14ac:dyDescent="0.25">
      <c r="A40" s="88" t="s">
        <v>616</v>
      </c>
      <c r="B40" s="88" t="s">
        <v>668</v>
      </c>
      <c r="C40" s="88" t="s">
        <v>675</v>
      </c>
      <c r="D40" s="88"/>
      <c r="E40" s="88"/>
      <c r="F40" s="88"/>
      <c r="G40" s="182"/>
      <c r="H40" s="183"/>
      <c r="I40" s="183"/>
      <c r="J40" s="183"/>
      <c r="K40" s="183"/>
      <c r="Q40" s="87"/>
      <c r="R40" s="87"/>
      <c r="S40" s="87"/>
      <c r="T40" s="87"/>
      <c r="U40" s="87"/>
      <c r="V40" s="87"/>
      <c r="W40" s="87"/>
      <c r="X40" s="87"/>
      <c r="Y40" s="87"/>
    </row>
    <row r="41" spans="1:25" s="184" customFormat="1" x14ac:dyDescent="0.25">
      <c r="A41" s="88" t="s">
        <v>636</v>
      </c>
      <c r="B41" s="88" t="s">
        <v>676</v>
      </c>
      <c r="C41" s="88" t="s">
        <v>677</v>
      </c>
      <c r="D41" s="88"/>
      <c r="E41" s="88"/>
      <c r="F41" s="88"/>
      <c r="G41" s="182"/>
      <c r="H41" s="183"/>
      <c r="I41" s="183"/>
      <c r="J41" s="183"/>
      <c r="K41" s="183"/>
      <c r="Q41" s="87"/>
      <c r="R41" s="87"/>
      <c r="S41" s="87"/>
      <c r="T41" s="87"/>
      <c r="U41" s="87"/>
      <c r="V41" s="87"/>
      <c r="W41" s="87"/>
      <c r="X41" s="87"/>
      <c r="Y41" s="87"/>
    </row>
    <row r="42" spans="1:25" s="184" customFormat="1" x14ac:dyDescent="0.25">
      <c r="A42" s="88" t="s">
        <v>636</v>
      </c>
      <c r="B42" s="88" t="s">
        <v>676</v>
      </c>
      <c r="C42" s="88" t="s">
        <v>678</v>
      </c>
      <c r="D42" s="88"/>
      <c r="E42" s="88"/>
      <c r="F42" s="88"/>
      <c r="G42" s="182"/>
      <c r="H42" s="183"/>
      <c r="I42" s="183"/>
      <c r="J42" s="183"/>
      <c r="K42" s="183"/>
      <c r="Q42" s="87"/>
      <c r="R42" s="87"/>
      <c r="S42" s="87"/>
      <c r="T42" s="87"/>
      <c r="U42" s="87"/>
      <c r="V42" s="87"/>
      <c r="W42" s="87"/>
      <c r="X42" s="87"/>
      <c r="Y42" s="87"/>
    </row>
    <row r="43" spans="1:25" s="184" customFormat="1" x14ac:dyDescent="0.25">
      <c r="A43" s="88" t="s">
        <v>648</v>
      </c>
      <c r="B43" s="88" t="s">
        <v>679</v>
      </c>
      <c r="C43" s="88" t="s">
        <v>680</v>
      </c>
      <c r="D43" s="88"/>
      <c r="E43" s="88"/>
      <c r="F43" s="88"/>
      <c r="G43" s="182"/>
      <c r="H43" s="183"/>
      <c r="I43" s="183"/>
      <c r="J43" s="183"/>
      <c r="K43" s="183"/>
      <c r="Q43" s="87"/>
      <c r="R43" s="87"/>
      <c r="S43" s="87"/>
      <c r="T43" s="87"/>
      <c r="U43" s="87"/>
      <c r="V43" s="87"/>
      <c r="W43" s="87"/>
      <c r="X43" s="87"/>
      <c r="Y43" s="87"/>
    </row>
    <row r="44" spans="1:25" s="184" customFormat="1" x14ac:dyDescent="0.25">
      <c r="A44" s="88" t="s">
        <v>648</v>
      </c>
      <c r="B44" s="88" t="s">
        <v>679</v>
      </c>
      <c r="C44" s="88" t="s">
        <v>681</v>
      </c>
      <c r="D44" s="88"/>
      <c r="E44" s="88"/>
      <c r="F44" s="88"/>
      <c r="G44" s="182"/>
      <c r="H44" s="183"/>
      <c r="I44" s="183"/>
      <c r="J44" s="183"/>
      <c r="K44" s="183"/>
      <c r="Q44" s="87"/>
      <c r="R44" s="87"/>
      <c r="S44" s="87"/>
      <c r="T44" s="87"/>
      <c r="U44" s="87"/>
      <c r="V44" s="87"/>
      <c r="W44" s="87"/>
      <c r="X44" s="87"/>
      <c r="Y44" s="87"/>
    </row>
    <row r="45" spans="1:25" s="184" customFormat="1" x14ac:dyDescent="0.25">
      <c r="A45" s="88" t="s">
        <v>648</v>
      </c>
      <c r="B45" s="88" t="s">
        <v>679</v>
      </c>
      <c r="C45" s="88" t="s">
        <v>682</v>
      </c>
      <c r="D45" s="88"/>
      <c r="E45" s="88"/>
      <c r="F45" s="88"/>
      <c r="G45" s="182"/>
      <c r="H45" s="183"/>
      <c r="I45" s="183"/>
      <c r="J45" s="183"/>
      <c r="K45" s="183"/>
      <c r="Q45" s="87"/>
      <c r="R45" s="87"/>
      <c r="S45" s="87"/>
      <c r="T45" s="87"/>
      <c r="U45" s="87"/>
      <c r="V45" s="87"/>
      <c r="W45" s="87"/>
      <c r="X45" s="87"/>
      <c r="Y45" s="87"/>
    </row>
    <row r="46" spans="1:25" s="184" customFormat="1" x14ac:dyDescent="0.25">
      <c r="A46" s="88" t="s">
        <v>648</v>
      </c>
      <c r="B46" s="88" t="s">
        <v>679</v>
      </c>
      <c r="C46" s="88" t="s">
        <v>683</v>
      </c>
      <c r="D46" s="88"/>
      <c r="E46" s="88"/>
      <c r="F46" s="88"/>
      <c r="G46" s="182"/>
      <c r="H46" s="183"/>
      <c r="I46" s="183"/>
      <c r="J46" s="183"/>
      <c r="K46" s="183"/>
      <c r="Q46" s="87"/>
      <c r="R46" s="87"/>
      <c r="S46" s="87"/>
      <c r="T46" s="87"/>
      <c r="U46" s="87"/>
      <c r="V46" s="87"/>
      <c r="W46" s="87"/>
      <c r="X46" s="87"/>
      <c r="Y46" s="87"/>
    </row>
    <row r="47" spans="1:25" s="184" customFormat="1" x14ac:dyDescent="0.25">
      <c r="A47" s="88" t="s">
        <v>648</v>
      </c>
      <c r="B47" s="88" t="s">
        <v>679</v>
      </c>
      <c r="C47" s="88" t="s">
        <v>684</v>
      </c>
      <c r="D47" s="88"/>
      <c r="E47" s="88"/>
      <c r="F47" s="88"/>
      <c r="G47" s="182"/>
      <c r="H47" s="183"/>
      <c r="I47" s="183"/>
      <c r="J47" s="183"/>
      <c r="K47" s="183"/>
      <c r="Q47" s="87"/>
      <c r="R47" s="87"/>
      <c r="S47" s="87"/>
      <c r="T47" s="87"/>
      <c r="U47" s="87"/>
      <c r="V47" s="87"/>
      <c r="W47" s="87"/>
      <c r="X47" s="87"/>
      <c r="Y47" s="87"/>
    </row>
    <row r="48" spans="1:25" s="184" customFormat="1" x14ac:dyDescent="0.25">
      <c r="A48" s="88" t="s">
        <v>648</v>
      </c>
      <c r="B48" s="88" t="s">
        <v>679</v>
      </c>
      <c r="C48" s="88" t="s">
        <v>685</v>
      </c>
      <c r="D48" s="88"/>
      <c r="E48" s="88"/>
      <c r="F48" s="88"/>
      <c r="G48" s="182"/>
      <c r="H48" s="183"/>
      <c r="I48" s="183"/>
      <c r="J48" s="183"/>
      <c r="K48" s="183"/>
      <c r="Q48" s="87"/>
      <c r="R48" s="87"/>
      <c r="S48" s="87"/>
      <c r="T48" s="87"/>
      <c r="U48" s="87"/>
      <c r="V48" s="87"/>
      <c r="W48" s="87"/>
      <c r="X48" s="87"/>
      <c r="Y48" s="87"/>
    </row>
    <row r="49" spans="1:25" s="184" customFormat="1" x14ac:dyDescent="0.25">
      <c r="A49" s="88" t="s">
        <v>609</v>
      </c>
      <c r="B49" s="88" t="s">
        <v>686</v>
      </c>
      <c r="C49" s="88" t="s">
        <v>687</v>
      </c>
      <c r="D49" s="88"/>
      <c r="E49" s="88"/>
      <c r="F49" s="88"/>
      <c r="G49" s="182"/>
      <c r="H49" s="183"/>
      <c r="I49" s="183"/>
      <c r="J49" s="183"/>
      <c r="K49" s="183"/>
      <c r="Q49" s="87"/>
      <c r="R49" s="87"/>
      <c r="S49" s="87"/>
      <c r="T49" s="87"/>
      <c r="U49" s="87"/>
      <c r="V49" s="87"/>
      <c r="W49" s="87"/>
      <c r="X49" s="87"/>
      <c r="Y49" s="87"/>
    </row>
    <row r="50" spans="1:25" s="184" customFormat="1" x14ac:dyDescent="0.25">
      <c r="A50" s="88" t="s">
        <v>609</v>
      </c>
      <c r="B50" s="88" t="s">
        <v>686</v>
      </c>
      <c r="C50" s="88" t="s">
        <v>688</v>
      </c>
      <c r="D50" s="88"/>
      <c r="E50" s="88"/>
      <c r="F50" s="88"/>
      <c r="G50" s="182"/>
      <c r="H50" s="183"/>
      <c r="I50" s="183"/>
      <c r="J50" s="183"/>
      <c r="K50" s="183"/>
      <c r="Q50" s="87"/>
      <c r="R50" s="87"/>
      <c r="S50" s="87"/>
      <c r="T50" s="87"/>
      <c r="U50" s="87"/>
      <c r="V50" s="87"/>
      <c r="W50" s="87"/>
      <c r="X50" s="87"/>
      <c r="Y50" s="87"/>
    </row>
    <row r="51" spans="1:25" s="184" customFormat="1" x14ac:dyDescent="0.25">
      <c r="A51" s="88" t="s">
        <v>609</v>
      </c>
      <c r="B51" s="88" t="s">
        <v>686</v>
      </c>
      <c r="C51" s="88" t="s">
        <v>689</v>
      </c>
      <c r="D51" s="88"/>
      <c r="E51" s="88"/>
      <c r="F51" s="88"/>
      <c r="G51" s="182"/>
      <c r="H51" s="183"/>
      <c r="I51" s="183"/>
      <c r="J51" s="183"/>
      <c r="K51" s="183"/>
      <c r="Q51" s="87"/>
      <c r="R51" s="87"/>
      <c r="S51" s="87"/>
      <c r="T51" s="87"/>
      <c r="U51" s="87"/>
      <c r="V51" s="87"/>
      <c r="W51" s="87"/>
      <c r="X51" s="87"/>
      <c r="Y51" s="87"/>
    </row>
    <row r="52" spans="1:25" s="184" customFormat="1" x14ac:dyDescent="0.25">
      <c r="A52" s="88" t="s">
        <v>609</v>
      </c>
      <c r="B52" s="88" t="s">
        <v>686</v>
      </c>
      <c r="C52" s="88" t="s">
        <v>690</v>
      </c>
      <c r="D52" s="88"/>
      <c r="E52" s="88"/>
      <c r="F52" s="88"/>
      <c r="G52" s="182"/>
      <c r="H52" s="183"/>
      <c r="I52" s="183"/>
      <c r="J52" s="183"/>
      <c r="K52" s="183"/>
      <c r="Q52" s="87"/>
      <c r="R52" s="87"/>
      <c r="S52" s="87"/>
      <c r="T52" s="87"/>
      <c r="U52" s="87"/>
      <c r="V52" s="87"/>
      <c r="W52" s="87"/>
      <c r="X52" s="87"/>
      <c r="Y52" s="87"/>
    </row>
    <row r="53" spans="1:25" s="184" customFormat="1" x14ac:dyDescent="0.25">
      <c r="A53" s="88" t="s">
        <v>638</v>
      </c>
      <c r="B53" s="88" t="s">
        <v>691</v>
      </c>
      <c r="C53" s="88" t="s">
        <v>692</v>
      </c>
      <c r="D53" s="88"/>
      <c r="E53" s="88"/>
      <c r="F53" s="88"/>
      <c r="G53" s="182"/>
      <c r="H53" s="183"/>
      <c r="I53" s="183"/>
      <c r="J53" s="183"/>
      <c r="K53" s="183"/>
      <c r="Q53" s="87"/>
      <c r="R53" s="87"/>
      <c r="S53" s="87"/>
      <c r="T53" s="87"/>
      <c r="U53" s="87"/>
      <c r="V53" s="87"/>
      <c r="W53" s="87"/>
      <c r="X53" s="87"/>
      <c r="Y53" s="87"/>
    </row>
    <row r="54" spans="1:25" s="184" customFormat="1" x14ac:dyDescent="0.25">
      <c r="A54" s="88" t="s">
        <v>638</v>
      </c>
      <c r="B54" s="88" t="s">
        <v>691</v>
      </c>
      <c r="C54" s="88" t="s">
        <v>693</v>
      </c>
      <c r="D54" s="88"/>
      <c r="E54" s="88"/>
      <c r="F54" s="88"/>
      <c r="G54" s="182"/>
      <c r="H54" s="183"/>
      <c r="I54" s="183"/>
      <c r="J54" s="183"/>
      <c r="K54" s="183"/>
      <c r="Q54" s="87"/>
      <c r="R54" s="87"/>
      <c r="S54" s="87"/>
      <c r="T54" s="87"/>
      <c r="U54" s="87"/>
      <c r="V54" s="87"/>
      <c r="W54" s="87"/>
      <c r="X54" s="87"/>
      <c r="Y54" s="87"/>
    </row>
    <row r="55" spans="1:25" s="184" customFormat="1" x14ac:dyDescent="0.25">
      <c r="A55" s="88" t="s">
        <v>638</v>
      </c>
      <c r="B55" s="88" t="s">
        <v>691</v>
      </c>
      <c r="C55" s="88" t="s">
        <v>694</v>
      </c>
      <c r="D55" s="88"/>
      <c r="E55" s="88"/>
      <c r="F55" s="88"/>
      <c r="G55" s="182"/>
      <c r="H55" s="183"/>
      <c r="I55" s="183"/>
      <c r="J55" s="183"/>
      <c r="K55" s="183"/>
      <c r="Q55" s="87"/>
      <c r="R55" s="87"/>
      <c r="S55" s="87"/>
      <c r="T55" s="87"/>
      <c r="U55" s="87"/>
      <c r="V55" s="87"/>
      <c r="W55" s="87"/>
      <c r="X55" s="87"/>
      <c r="Y55" s="87"/>
    </row>
    <row r="56" spans="1:25" s="184" customFormat="1" x14ac:dyDescent="0.25">
      <c r="A56" s="88" t="s">
        <v>618</v>
      </c>
      <c r="B56" s="88" t="s">
        <v>695</v>
      </c>
      <c r="C56" s="88" t="s">
        <v>696</v>
      </c>
      <c r="D56" s="88"/>
      <c r="E56" s="88"/>
      <c r="F56" s="88"/>
      <c r="G56" s="182"/>
      <c r="H56" s="183"/>
      <c r="I56" s="183"/>
      <c r="J56" s="183"/>
      <c r="K56" s="183"/>
      <c r="Q56" s="87"/>
      <c r="R56" s="87"/>
      <c r="S56" s="87"/>
      <c r="T56" s="87"/>
      <c r="U56" s="87"/>
      <c r="V56" s="87"/>
      <c r="W56" s="87"/>
      <c r="X56" s="87"/>
      <c r="Y56" s="87"/>
    </row>
    <row r="57" spans="1:25" s="184" customFormat="1" x14ac:dyDescent="0.25">
      <c r="A57" s="88" t="s">
        <v>618</v>
      </c>
      <c r="B57" s="88" t="s">
        <v>695</v>
      </c>
      <c r="C57" s="88" t="s">
        <v>697</v>
      </c>
      <c r="D57" s="88"/>
      <c r="E57" s="88"/>
      <c r="F57" s="88"/>
      <c r="G57" s="182"/>
      <c r="H57" s="183"/>
      <c r="I57" s="183"/>
      <c r="J57" s="183"/>
      <c r="K57" s="183"/>
      <c r="Q57" s="87"/>
      <c r="R57" s="87"/>
      <c r="S57" s="87"/>
      <c r="T57" s="87"/>
      <c r="U57" s="87"/>
      <c r="V57" s="87"/>
      <c r="W57" s="87"/>
      <c r="X57" s="87"/>
      <c r="Y57" s="87"/>
    </row>
    <row r="58" spans="1:25" s="184" customFormat="1" x14ac:dyDescent="0.25">
      <c r="A58" s="88" t="s">
        <v>618</v>
      </c>
      <c r="B58" s="88" t="s">
        <v>695</v>
      </c>
      <c r="C58" s="88" t="s">
        <v>698</v>
      </c>
      <c r="D58" s="88"/>
      <c r="E58" s="88"/>
      <c r="F58" s="88"/>
      <c r="G58" s="182"/>
      <c r="H58" s="183"/>
      <c r="I58" s="183"/>
      <c r="J58" s="183"/>
      <c r="K58" s="183"/>
      <c r="Q58" s="87"/>
      <c r="R58" s="87"/>
      <c r="S58" s="87"/>
      <c r="T58" s="87"/>
      <c r="U58" s="87"/>
      <c r="V58" s="87"/>
      <c r="W58" s="87"/>
      <c r="X58" s="87"/>
      <c r="Y58" s="87"/>
    </row>
    <row r="59" spans="1:25" s="184" customFormat="1" x14ac:dyDescent="0.25">
      <c r="A59" s="88" t="s">
        <v>630</v>
      </c>
      <c r="B59" s="88" t="s">
        <v>699</v>
      </c>
      <c r="C59" s="88" t="s">
        <v>700</v>
      </c>
      <c r="D59" s="88"/>
      <c r="E59" s="88"/>
      <c r="F59" s="88"/>
      <c r="G59" s="182"/>
      <c r="H59" s="183"/>
      <c r="I59" s="183"/>
      <c r="J59" s="183"/>
      <c r="K59" s="183"/>
      <c r="Q59" s="87"/>
      <c r="R59" s="87"/>
      <c r="S59" s="87"/>
      <c r="T59" s="87"/>
      <c r="U59" s="87"/>
      <c r="V59" s="87"/>
      <c r="W59" s="87"/>
      <c r="X59" s="87"/>
      <c r="Y59" s="87"/>
    </row>
    <row r="60" spans="1:25" s="184" customFormat="1" x14ac:dyDescent="0.25">
      <c r="A60" s="88" t="s">
        <v>630</v>
      </c>
      <c r="B60" s="88" t="s">
        <v>699</v>
      </c>
      <c r="C60" s="88" t="s">
        <v>701</v>
      </c>
      <c r="D60" s="88"/>
      <c r="E60" s="88"/>
      <c r="F60" s="88"/>
      <c r="G60" s="182"/>
      <c r="H60" s="183"/>
      <c r="I60" s="183"/>
      <c r="J60" s="183"/>
      <c r="K60" s="183"/>
      <c r="Q60" s="87"/>
      <c r="R60" s="87"/>
      <c r="S60" s="87"/>
      <c r="T60" s="87"/>
      <c r="U60" s="87"/>
      <c r="V60" s="87"/>
      <c r="W60" s="87"/>
      <c r="X60" s="87"/>
      <c r="Y60" s="87"/>
    </row>
    <row r="61" spans="1:25" s="184" customFormat="1" x14ac:dyDescent="0.25">
      <c r="A61" s="88" t="s">
        <v>630</v>
      </c>
      <c r="B61" s="88" t="s">
        <v>699</v>
      </c>
      <c r="C61" s="88" t="s">
        <v>702</v>
      </c>
      <c r="D61" s="88"/>
      <c r="E61" s="88"/>
      <c r="F61" s="88"/>
      <c r="G61" s="182"/>
      <c r="H61" s="183"/>
      <c r="I61" s="183"/>
      <c r="J61" s="183"/>
      <c r="K61" s="183"/>
      <c r="Q61" s="87"/>
      <c r="R61" s="87"/>
      <c r="S61" s="87"/>
      <c r="T61" s="87"/>
      <c r="U61" s="87"/>
      <c r="V61" s="87"/>
      <c r="W61" s="87"/>
      <c r="X61" s="87"/>
      <c r="Y61" s="87"/>
    </row>
    <row r="62" spans="1:25" s="184" customFormat="1" x14ac:dyDescent="0.25">
      <c r="A62" s="88" t="s">
        <v>630</v>
      </c>
      <c r="B62" s="88" t="s">
        <v>699</v>
      </c>
      <c r="C62" s="88" t="s">
        <v>703</v>
      </c>
      <c r="D62" s="88"/>
      <c r="E62" s="88"/>
      <c r="F62" s="88"/>
      <c r="G62" s="182"/>
      <c r="H62" s="183"/>
      <c r="I62" s="183"/>
      <c r="J62" s="183"/>
      <c r="K62" s="183"/>
      <c r="Q62" s="87"/>
      <c r="R62" s="87"/>
      <c r="S62" s="87"/>
      <c r="T62" s="87"/>
      <c r="U62" s="87"/>
      <c r="V62" s="87"/>
      <c r="W62" s="87"/>
      <c r="X62" s="87"/>
      <c r="Y62" s="87"/>
    </row>
    <row r="63" spans="1:25" s="184" customFormat="1" x14ac:dyDescent="0.25">
      <c r="A63" s="88" t="s">
        <v>630</v>
      </c>
      <c r="B63" s="88" t="s">
        <v>699</v>
      </c>
      <c r="C63" s="88" t="s">
        <v>704</v>
      </c>
      <c r="D63" s="88"/>
      <c r="E63" s="88"/>
      <c r="F63" s="88"/>
      <c r="G63" s="182"/>
      <c r="H63" s="183"/>
      <c r="I63" s="183"/>
      <c r="J63" s="183"/>
      <c r="K63" s="183"/>
      <c r="Q63" s="87"/>
      <c r="R63" s="87"/>
      <c r="S63" s="87"/>
      <c r="T63" s="87"/>
      <c r="U63" s="87"/>
      <c r="V63" s="87"/>
      <c r="W63" s="87"/>
      <c r="X63" s="87"/>
      <c r="Y63" s="87"/>
    </row>
    <row r="64" spans="1:25" s="184" customFormat="1" x14ac:dyDescent="0.25">
      <c r="A64" s="88" t="s">
        <v>630</v>
      </c>
      <c r="B64" s="88" t="s">
        <v>699</v>
      </c>
      <c r="C64" s="88" t="s">
        <v>705</v>
      </c>
      <c r="D64" s="88"/>
      <c r="E64" s="88"/>
      <c r="F64" s="88"/>
      <c r="G64" s="182"/>
      <c r="H64" s="183"/>
      <c r="I64" s="183"/>
      <c r="J64" s="183"/>
      <c r="K64" s="183"/>
      <c r="Q64" s="87"/>
      <c r="R64" s="87"/>
      <c r="S64" s="87"/>
      <c r="T64" s="87"/>
      <c r="U64" s="87"/>
      <c r="V64" s="87"/>
      <c r="W64" s="87"/>
      <c r="X64" s="87"/>
      <c r="Y64" s="87"/>
    </row>
    <row r="65" spans="1:25" s="184" customFormat="1" x14ac:dyDescent="0.25">
      <c r="A65" s="88" t="s">
        <v>640</v>
      </c>
      <c r="B65" s="88" t="s">
        <v>706</v>
      </c>
      <c r="C65" s="88" t="s">
        <v>707</v>
      </c>
      <c r="D65" s="88"/>
      <c r="E65" s="88"/>
      <c r="F65" s="88"/>
      <c r="G65" s="182"/>
      <c r="H65" s="183"/>
      <c r="I65" s="183"/>
      <c r="J65" s="183"/>
      <c r="K65" s="183"/>
      <c r="Q65" s="87"/>
      <c r="R65" s="87"/>
      <c r="S65" s="87"/>
      <c r="T65" s="87"/>
      <c r="U65" s="87"/>
      <c r="V65" s="87"/>
      <c r="W65" s="87"/>
      <c r="X65" s="87"/>
      <c r="Y65" s="87"/>
    </row>
    <row r="66" spans="1:25" s="184" customFormat="1" x14ac:dyDescent="0.25">
      <c r="A66" s="88" t="s">
        <v>640</v>
      </c>
      <c r="B66" s="88" t="s">
        <v>706</v>
      </c>
      <c r="C66" s="88" t="s">
        <v>708</v>
      </c>
      <c r="D66" s="88"/>
      <c r="E66" s="88"/>
      <c r="F66" s="88"/>
      <c r="G66" s="182"/>
      <c r="H66" s="183"/>
      <c r="I66" s="183"/>
      <c r="J66" s="183"/>
      <c r="K66" s="183"/>
      <c r="Q66" s="87"/>
      <c r="R66" s="87"/>
      <c r="S66" s="87"/>
      <c r="T66" s="87"/>
      <c r="U66" s="87"/>
      <c r="V66" s="87"/>
      <c r="W66" s="87"/>
      <c r="X66" s="87"/>
      <c r="Y66" s="87"/>
    </row>
    <row r="67" spans="1:25" s="184" customFormat="1" x14ac:dyDescent="0.25">
      <c r="A67" s="88" t="s">
        <v>642</v>
      </c>
      <c r="B67" s="88" t="s">
        <v>709</v>
      </c>
      <c r="C67" s="88" t="s">
        <v>710</v>
      </c>
      <c r="D67" s="88"/>
      <c r="E67" s="88"/>
      <c r="F67" s="88"/>
      <c r="G67" s="182"/>
      <c r="H67" s="183"/>
      <c r="I67" s="183"/>
      <c r="J67" s="183"/>
      <c r="K67" s="183"/>
      <c r="Q67" s="87"/>
      <c r="R67" s="87"/>
      <c r="S67" s="87"/>
      <c r="T67" s="87"/>
      <c r="U67" s="87"/>
      <c r="V67" s="87"/>
      <c r="W67" s="87"/>
      <c r="X67" s="87"/>
      <c r="Y67" s="87"/>
    </row>
    <row r="68" spans="1:25" s="184" customFormat="1" x14ac:dyDescent="0.25">
      <c r="A68" s="88" t="s">
        <v>642</v>
      </c>
      <c r="B68" s="88" t="s">
        <v>709</v>
      </c>
      <c r="C68" s="88" t="s">
        <v>711</v>
      </c>
      <c r="D68" s="88"/>
      <c r="E68" s="88"/>
      <c r="F68" s="88"/>
      <c r="G68" s="182"/>
      <c r="H68" s="183"/>
      <c r="I68" s="183"/>
      <c r="J68" s="183"/>
      <c r="K68" s="183"/>
      <c r="Q68" s="87"/>
      <c r="R68" s="87"/>
      <c r="S68" s="87"/>
      <c r="T68" s="87"/>
      <c r="U68" s="87"/>
      <c r="V68" s="87"/>
      <c r="W68" s="87"/>
      <c r="X68" s="87"/>
      <c r="Y68" s="87"/>
    </row>
    <row r="69" spans="1:25" s="184" customFormat="1" x14ac:dyDescent="0.25">
      <c r="A69" s="88" t="s">
        <v>642</v>
      </c>
      <c r="B69" s="88" t="s">
        <v>709</v>
      </c>
      <c r="C69" s="88" t="s">
        <v>712</v>
      </c>
      <c r="D69" s="88"/>
      <c r="E69" s="88"/>
      <c r="F69" s="88"/>
      <c r="G69" s="182"/>
      <c r="H69" s="183"/>
      <c r="I69" s="183"/>
      <c r="J69" s="183"/>
      <c r="K69" s="183"/>
      <c r="Q69" s="87"/>
      <c r="R69" s="87"/>
      <c r="S69" s="87"/>
      <c r="T69" s="87"/>
      <c r="U69" s="87"/>
      <c r="V69" s="87"/>
      <c r="W69" s="87"/>
      <c r="X69" s="87"/>
      <c r="Y69" s="87"/>
    </row>
    <row r="70" spans="1:25" s="184" customFormat="1" x14ac:dyDescent="0.25">
      <c r="A70" s="88" t="s">
        <v>663</v>
      </c>
      <c r="B70" s="88" t="s">
        <v>713</v>
      </c>
      <c r="C70" s="88" t="s">
        <v>714</v>
      </c>
      <c r="D70" s="88"/>
      <c r="E70" s="88"/>
      <c r="F70" s="88"/>
      <c r="G70" s="182"/>
      <c r="H70" s="183"/>
      <c r="I70" s="183"/>
      <c r="J70" s="183"/>
      <c r="K70" s="183"/>
      <c r="Q70" s="87"/>
      <c r="R70" s="87"/>
      <c r="S70" s="87"/>
      <c r="T70" s="87"/>
      <c r="U70" s="87"/>
      <c r="V70" s="87"/>
      <c r="W70" s="87"/>
      <c r="X70" s="87"/>
      <c r="Y70" s="87"/>
    </row>
    <row r="71" spans="1:25" s="184" customFormat="1" x14ac:dyDescent="0.25">
      <c r="A71" s="88" t="s">
        <v>663</v>
      </c>
      <c r="B71" s="88" t="s">
        <v>713</v>
      </c>
      <c r="C71" s="88" t="s">
        <v>715</v>
      </c>
      <c r="D71" s="88"/>
      <c r="E71" s="88"/>
      <c r="F71" s="88"/>
      <c r="G71" s="182"/>
      <c r="H71" s="183"/>
      <c r="I71" s="183"/>
      <c r="J71" s="183"/>
      <c r="K71" s="183"/>
      <c r="Q71" s="87"/>
      <c r="R71" s="87"/>
      <c r="S71" s="87"/>
      <c r="T71" s="87"/>
      <c r="U71" s="87"/>
      <c r="V71" s="87"/>
      <c r="W71" s="87"/>
      <c r="X71" s="87"/>
      <c r="Y71" s="87"/>
    </row>
    <row r="72" spans="1:25" s="184" customFormat="1" x14ac:dyDescent="0.25">
      <c r="A72" s="88" t="s">
        <v>663</v>
      </c>
      <c r="B72" s="88" t="s">
        <v>713</v>
      </c>
      <c r="C72" s="88" t="s">
        <v>716</v>
      </c>
      <c r="D72" s="88"/>
      <c r="E72" s="88"/>
      <c r="F72" s="88"/>
      <c r="G72" s="182"/>
      <c r="H72" s="183"/>
      <c r="I72" s="183"/>
      <c r="J72" s="183"/>
      <c r="K72" s="183"/>
      <c r="Q72" s="87"/>
      <c r="R72" s="87"/>
      <c r="S72" s="87"/>
      <c r="T72" s="87"/>
      <c r="U72" s="87"/>
      <c r="V72" s="87"/>
      <c r="W72" s="87"/>
      <c r="X72" s="87"/>
      <c r="Y72" s="87"/>
    </row>
    <row r="73" spans="1:25" s="184" customFormat="1" x14ac:dyDescent="0.25">
      <c r="A73" s="88" t="s">
        <v>663</v>
      </c>
      <c r="B73" s="88" t="s">
        <v>713</v>
      </c>
      <c r="C73" s="88" t="s">
        <v>717</v>
      </c>
      <c r="D73" s="88"/>
      <c r="E73" s="88"/>
      <c r="F73" s="88"/>
      <c r="G73" s="182"/>
      <c r="H73" s="183"/>
      <c r="I73" s="183"/>
      <c r="J73" s="183"/>
      <c r="K73" s="183"/>
      <c r="Q73" s="87"/>
      <c r="R73" s="87"/>
      <c r="S73" s="87"/>
      <c r="T73" s="87"/>
      <c r="U73" s="87"/>
      <c r="V73" s="87"/>
      <c r="W73" s="87"/>
      <c r="X73" s="87"/>
      <c r="Y73" s="87"/>
    </row>
    <row r="74" spans="1:25" s="184" customFormat="1" x14ac:dyDescent="0.25">
      <c r="A74" s="88" t="s">
        <v>622</v>
      </c>
      <c r="B74" s="88" t="s">
        <v>718</v>
      </c>
      <c r="C74" s="88" t="s">
        <v>719</v>
      </c>
      <c r="D74" s="88"/>
      <c r="E74" s="88"/>
      <c r="F74" s="88"/>
      <c r="G74" s="182"/>
      <c r="H74" s="183"/>
      <c r="I74" s="183"/>
      <c r="J74" s="183"/>
      <c r="K74" s="183"/>
      <c r="Q74" s="87"/>
      <c r="R74" s="87"/>
      <c r="S74" s="87"/>
      <c r="T74" s="87"/>
      <c r="U74" s="87"/>
      <c r="V74" s="87"/>
      <c r="W74" s="87"/>
      <c r="X74" s="87"/>
      <c r="Y74" s="87"/>
    </row>
    <row r="75" spans="1:25" s="184" customFormat="1" x14ac:dyDescent="0.25">
      <c r="A75" s="88" t="s">
        <v>622</v>
      </c>
      <c r="B75" s="88" t="s">
        <v>718</v>
      </c>
      <c r="C75" s="88" t="s">
        <v>720</v>
      </c>
      <c r="D75" s="88"/>
      <c r="E75" s="88"/>
      <c r="F75" s="88"/>
      <c r="G75" s="182"/>
      <c r="H75" s="183"/>
      <c r="I75" s="183"/>
      <c r="J75" s="183"/>
      <c r="K75" s="183"/>
      <c r="Q75" s="87"/>
      <c r="R75" s="87"/>
      <c r="S75" s="87"/>
      <c r="T75" s="87"/>
      <c r="U75" s="87"/>
      <c r="V75" s="87"/>
      <c r="W75" s="87"/>
      <c r="X75" s="87"/>
      <c r="Y75" s="87"/>
    </row>
    <row r="76" spans="1:25" s="184" customFormat="1" x14ac:dyDescent="0.25">
      <c r="A76" s="88" t="s">
        <v>622</v>
      </c>
      <c r="B76" s="88" t="s">
        <v>718</v>
      </c>
      <c r="C76" s="88" t="s">
        <v>721</v>
      </c>
      <c r="D76" s="88"/>
      <c r="E76" s="88"/>
      <c r="F76" s="88"/>
      <c r="G76" s="182"/>
      <c r="H76" s="183"/>
      <c r="I76" s="183"/>
      <c r="J76" s="183"/>
      <c r="K76" s="183"/>
      <c r="Q76" s="87"/>
      <c r="R76" s="87"/>
      <c r="S76" s="87"/>
      <c r="T76" s="87"/>
      <c r="U76" s="87"/>
      <c r="V76" s="87"/>
      <c r="W76" s="87"/>
      <c r="X76" s="87"/>
      <c r="Y76" s="87"/>
    </row>
    <row r="77" spans="1:25" s="184" customFormat="1" x14ac:dyDescent="0.25">
      <c r="A77" s="88" t="s">
        <v>622</v>
      </c>
      <c r="B77" s="88" t="s">
        <v>718</v>
      </c>
      <c r="C77" s="88" t="s">
        <v>722</v>
      </c>
      <c r="D77" s="88"/>
      <c r="E77" s="88"/>
      <c r="F77" s="88"/>
      <c r="G77" s="182"/>
      <c r="H77" s="183"/>
      <c r="I77" s="183"/>
      <c r="J77" s="183"/>
      <c r="K77" s="183"/>
      <c r="Q77" s="87"/>
      <c r="R77" s="87"/>
      <c r="S77" s="87"/>
      <c r="T77" s="87"/>
      <c r="U77" s="87"/>
      <c r="V77" s="87"/>
      <c r="W77" s="87"/>
      <c r="X77" s="87"/>
      <c r="Y77" s="87"/>
    </row>
    <row r="78" spans="1:25" s="184" customFormat="1" x14ac:dyDescent="0.25">
      <c r="A78" s="88" t="s">
        <v>665</v>
      </c>
      <c r="B78" s="88" t="s">
        <v>723</v>
      </c>
      <c r="C78" s="88" t="s">
        <v>724</v>
      </c>
      <c r="D78" s="88"/>
      <c r="E78" s="88"/>
      <c r="F78" s="88"/>
      <c r="G78" s="182"/>
      <c r="H78" s="183"/>
      <c r="I78" s="183"/>
      <c r="J78" s="183"/>
      <c r="K78" s="183"/>
      <c r="Q78" s="87"/>
      <c r="R78" s="87"/>
      <c r="S78" s="87"/>
      <c r="T78" s="87"/>
      <c r="U78" s="87"/>
      <c r="V78" s="87"/>
      <c r="W78" s="87"/>
      <c r="X78" s="87"/>
      <c r="Y78" s="87"/>
    </row>
    <row r="79" spans="1:25" s="184" customFormat="1" x14ac:dyDescent="0.25">
      <c r="A79" s="88" t="s">
        <v>665</v>
      </c>
      <c r="B79" s="88" t="s">
        <v>723</v>
      </c>
      <c r="C79" s="88" t="s">
        <v>725</v>
      </c>
      <c r="D79" s="88"/>
      <c r="E79" s="88"/>
      <c r="F79" s="88"/>
      <c r="G79" s="182"/>
      <c r="H79" s="183"/>
      <c r="I79" s="183"/>
      <c r="J79" s="183"/>
      <c r="K79" s="183"/>
      <c r="Q79" s="87"/>
      <c r="R79" s="87"/>
      <c r="S79" s="87"/>
      <c r="T79" s="87"/>
      <c r="U79" s="87"/>
      <c r="V79" s="87"/>
      <c r="W79" s="87"/>
      <c r="X79" s="87"/>
      <c r="Y79" s="87"/>
    </row>
    <row r="80" spans="1:25" s="184" customFormat="1" x14ac:dyDescent="0.25">
      <c r="A80" s="88" t="s">
        <v>665</v>
      </c>
      <c r="B80" s="88" t="s">
        <v>723</v>
      </c>
      <c r="C80" s="88" t="s">
        <v>726</v>
      </c>
      <c r="D80" s="88"/>
      <c r="E80" s="88"/>
      <c r="F80" s="88"/>
      <c r="G80" s="182"/>
      <c r="H80" s="183"/>
      <c r="I80" s="183"/>
      <c r="J80" s="183"/>
      <c r="K80" s="183"/>
      <c r="Q80" s="87"/>
      <c r="R80" s="87"/>
      <c r="S80" s="87"/>
      <c r="T80" s="87"/>
      <c r="U80" s="87"/>
      <c r="V80" s="87"/>
      <c r="W80" s="87"/>
      <c r="X80" s="87"/>
      <c r="Y80" s="87"/>
    </row>
    <row r="81" spans="1:25" s="184" customFormat="1" x14ac:dyDescent="0.25">
      <c r="A81" s="88" t="s">
        <v>655</v>
      </c>
      <c r="B81" s="88" t="s">
        <v>727</v>
      </c>
      <c r="C81" s="88" t="s">
        <v>728</v>
      </c>
      <c r="D81" s="88"/>
      <c r="E81" s="88"/>
      <c r="F81" s="88"/>
      <c r="G81" s="182"/>
      <c r="H81" s="183"/>
      <c r="I81" s="183"/>
      <c r="J81" s="183"/>
      <c r="K81" s="183"/>
      <c r="Q81" s="87"/>
      <c r="R81" s="87"/>
      <c r="S81" s="87"/>
      <c r="T81" s="87"/>
      <c r="U81" s="87"/>
      <c r="V81" s="87"/>
      <c r="W81" s="87"/>
      <c r="X81" s="87"/>
      <c r="Y81" s="87"/>
    </row>
    <row r="82" spans="1:25" s="184" customFormat="1" x14ac:dyDescent="0.25">
      <c r="A82" s="88" t="s">
        <v>655</v>
      </c>
      <c r="B82" s="88" t="s">
        <v>727</v>
      </c>
      <c r="C82" s="88" t="s">
        <v>729</v>
      </c>
      <c r="D82" s="88"/>
      <c r="E82" s="88"/>
      <c r="F82" s="88"/>
      <c r="G82" s="182"/>
      <c r="H82" s="183"/>
      <c r="I82" s="183"/>
      <c r="J82" s="183"/>
      <c r="K82" s="183"/>
      <c r="Q82" s="87"/>
      <c r="R82" s="87"/>
      <c r="S82" s="87"/>
      <c r="T82" s="87"/>
      <c r="U82" s="87"/>
      <c r="V82" s="87"/>
      <c r="W82" s="87"/>
      <c r="X82" s="87"/>
      <c r="Y82" s="87"/>
    </row>
    <row r="83" spans="1:25" s="184" customFormat="1" x14ac:dyDescent="0.25">
      <c r="A83" s="88" t="s">
        <v>655</v>
      </c>
      <c r="B83" s="88" t="s">
        <v>727</v>
      </c>
      <c r="C83" s="88" t="s">
        <v>730</v>
      </c>
      <c r="D83" s="88"/>
      <c r="E83" s="88"/>
      <c r="F83" s="88"/>
      <c r="G83" s="182"/>
      <c r="H83" s="183"/>
      <c r="I83" s="183"/>
      <c r="J83" s="183"/>
      <c r="K83" s="183"/>
      <c r="Q83" s="87"/>
      <c r="R83" s="87"/>
      <c r="S83" s="87"/>
      <c r="T83" s="87"/>
      <c r="U83" s="87"/>
      <c r="V83" s="87"/>
      <c r="W83" s="87"/>
      <c r="X83" s="87"/>
      <c r="Y83" s="87"/>
    </row>
    <row r="84" spans="1:25" s="184" customFormat="1" x14ac:dyDescent="0.25">
      <c r="A84" s="88" t="s">
        <v>655</v>
      </c>
      <c r="B84" s="88" t="s">
        <v>727</v>
      </c>
      <c r="C84" s="88" t="s">
        <v>731</v>
      </c>
      <c r="D84" s="88"/>
      <c r="E84" s="88"/>
      <c r="F84" s="88"/>
      <c r="G84" s="182"/>
      <c r="H84" s="183"/>
      <c r="I84" s="183"/>
      <c r="J84" s="183"/>
      <c r="K84" s="183"/>
      <c r="Q84" s="87"/>
      <c r="R84" s="87"/>
      <c r="S84" s="87"/>
      <c r="T84" s="87"/>
      <c r="U84" s="87"/>
      <c r="V84" s="87"/>
      <c r="W84" s="87"/>
      <c r="X84" s="87"/>
      <c r="Y84" s="87"/>
    </row>
    <row r="85" spans="1:25" s="184" customFormat="1" x14ac:dyDescent="0.25">
      <c r="A85" s="88" t="s">
        <v>655</v>
      </c>
      <c r="B85" s="88" t="s">
        <v>727</v>
      </c>
      <c r="C85" s="88" t="s">
        <v>732</v>
      </c>
      <c r="D85" s="88"/>
      <c r="E85" s="88"/>
      <c r="F85" s="88"/>
      <c r="G85" s="182"/>
      <c r="H85" s="183"/>
      <c r="I85" s="183"/>
      <c r="J85" s="183"/>
      <c r="K85" s="183"/>
      <c r="Q85" s="87"/>
      <c r="R85" s="87"/>
      <c r="S85" s="87"/>
      <c r="T85" s="87"/>
      <c r="U85" s="87"/>
      <c r="V85" s="87"/>
      <c r="W85" s="87"/>
      <c r="X85" s="87"/>
      <c r="Y85" s="87"/>
    </row>
    <row r="86" spans="1:25" s="184" customFormat="1" x14ac:dyDescent="0.25">
      <c r="A86" s="88" t="s">
        <v>655</v>
      </c>
      <c r="B86" s="88" t="s">
        <v>727</v>
      </c>
      <c r="C86" s="88" t="s">
        <v>733</v>
      </c>
      <c r="D86" s="88"/>
      <c r="E86" s="88"/>
      <c r="F86" s="88"/>
      <c r="G86" s="182"/>
      <c r="H86" s="183"/>
      <c r="I86" s="183"/>
      <c r="J86" s="183"/>
      <c r="K86" s="183"/>
      <c r="Q86" s="87"/>
      <c r="R86" s="87"/>
      <c r="S86" s="87"/>
      <c r="T86" s="87"/>
      <c r="U86" s="87"/>
      <c r="V86" s="87"/>
      <c r="W86" s="87"/>
      <c r="X86" s="87"/>
      <c r="Y86" s="87"/>
    </row>
    <row r="87" spans="1:25" s="184" customFormat="1" x14ac:dyDescent="0.25">
      <c r="A87" s="88" t="s">
        <v>597</v>
      </c>
      <c r="B87" s="88" t="s">
        <v>734</v>
      </c>
      <c r="C87" s="88" t="s">
        <v>735</v>
      </c>
      <c r="D87" s="88"/>
      <c r="E87" s="88"/>
      <c r="F87" s="88"/>
      <c r="G87" s="182"/>
      <c r="H87" s="183"/>
      <c r="I87" s="183"/>
      <c r="J87" s="183"/>
      <c r="K87" s="183"/>
      <c r="Q87" s="87"/>
      <c r="R87" s="87"/>
      <c r="S87" s="87"/>
      <c r="T87" s="87"/>
      <c r="U87" s="87"/>
      <c r="V87" s="87"/>
      <c r="W87" s="87"/>
      <c r="X87" s="87"/>
      <c r="Y87" s="87"/>
    </row>
    <row r="88" spans="1:25" s="184" customFormat="1" x14ac:dyDescent="0.25">
      <c r="A88" s="88" t="s">
        <v>597</v>
      </c>
      <c r="B88" s="88" t="s">
        <v>734</v>
      </c>
      <c r="C88" s="88" t="s">
        <v>736</v>
      </c>
      <c r="D88" s="88"/>
      <c r="E88" s="88"/>
      <c r="F88" s="88"/>
      <c r="G88" s="182"/>
      <c r="H88" s="183"/>
      <c r="I88" s="183"/>
      <c r="J88" s="183"/>
      <c r="K88" s="183"/>
      <c r="Q88" s="87"/>
      <c r="R88" s="87"/>
      <c r="S88" s="87"/>
      <c r="T88" s="87"/>
      <c r="U88" s="87"/>
      <c r="V88" s="87"/>
      <c r="W88" s="87"/>
      <c r="X88" s="87"/>
      <c r="Y88" s="87"/>
    </row>
    <row r="89" spans="1:25" s="184" customFormat="1" x14ac:dyDescent="0.25">
      <c r="A89" s="88" t="s">
        <v>597</v>
      </c>
      <c r="B89" s="88" t="s">
        <v>734</v>
      </c>
      <c r="C89" s="88" t="s">
        <v>737</v>
      </c>
      <c r="D89" s="88"/>
      <c r="E89" s="88"/>
      <c r="F89" s="88"/>
      <c r="G89" s="182"/>
      <c r="H89" s="183"/>
      <c r="I89" s="183"/>
      <c r="J89" s="183"/>
      <c r="K89" s="183"/>
      <c r="Q89" s="87"/>
      <c r="R89" s="87"/>
      <c r="S89" s="87"/>
      <c r="T89" s="87"/>
      <c r="U89" s="87"/>
      <c r="V89" s="87"/>
      <c r="W89" s="87"/>
      <c r="X89" s="87"/>
      <c r="Y89" s="87"/>
    </row>
    <row r="90" spans="1:25" s="184" customFormat="1" x14ac:dyDescent="0.25">
      <c r="A90" s="88" t="s">
        <v>597</v>
      </c>
      <c r="B90" s="88" t="s">
        <v>734</v>
      </c>
      <c r="C90" s="88" t="s">
        <v>738</v>
      </c>
      <c r="D90" s="88"/>
      <c r="E90" s="88"/>
      <c r="F90" s="88"/>
      <c r="G90" s="182"/>
      <c r="H90" s="183"/>
      <c r="I90" s="183"/>
      <c r="J90" s="183"/>
      <c r="K90" s="183"/>
      <c r="Q90" s="87"/>
      <c r="R90" s="87"/>
      <c r="S90" s="87"/>
      <c r="T90" s="87"/>
      <c r="U90" s="87"/>
      <c r="V90" s="87"/>
      <c r="W90" s="87"/>
      <c r="X90" s="87"/>
      <c r="Y90" s="87"/>
    </row>
    <row r="91" spans="1:25" s="184" customFormat="1" x14ac:dyDescent="0.25">
      <c r="A91" s="88" t="s">
        <v>597</v>
      </c>
      <c r="B91" s="88" t="s">
        <v>734</v>
      </c>
      <c r="C91" s="88" t="s">
        <v>739</v>
      </c>
      <c r="D91" s="88"/>
      <c r="E91" s="88"/>
      <c r="F91" s="88"/>
      <c r="G91" s="182"/>
      <c r="H91" s="183"/>
      <c r="I91" s="183"/>
      <c r="J91" s="183"/>
      <c r="K91" s="183"/>
      <c r="Q91" s="87"/>
      <c r="R91" s="87"/>
      <c r="S91" s="87"/>
      <c r="T91" s="87"/>
      <c r="U91" s="87"/>
      <c r="V91" s="87"/>
      <c r="W91" s="87"/>
      <c r="X91" s="87"/>
      <c r="Y91" s="87"/>
    </row>
    <row r="92" spans="1:25" s="184" customFormat="1" x14ac:dyDescent="0.25">
      <c r="A92" s="88" t="s">
        <v>633</v>
      </c>
      <c r="B92" s="88" t="s">
        <v>740</v>
      </c>
      <c r="C92" s="88" t="s">
        <v>741</v>
      </c>
      <c r="D92" s="88"/>
      <c r="E92" s="88"/>
      <c r="F92" s="88"/>
      <c r="G92" s="182"/>
      <c r="H92" s="183"/>
      <c r="I92" s="183"/>
      <c r="J92" s="183"/>
      <c r="K92" s="183"/>
      <c r="Q92" s="87"/>
      <c r="R92" s="87"/>
      <c r="S92" s="87"/>
      <c r="T92" s="87"/>
      <c r="U92" s="87"/>
      <c r="V92" s="87"/>
      <c r="W92" s="87"/>
      <c r="X92" s="87"/>
      <c r="Y92" s="87"/>
    </row>
    <row r="93" spans="1:25" s="184" customFormat="1" x14ac:dyDescent="0.25">
      <c r="A93" s="88" t="s">
        <v>633</v>
      </c>
      <c r="B93" s="88" t="s">
        <v>740</v>
      </c>
      <c r="C93" s="88" t="s">
        <v>742</v>
      </c>
      <c r="D93" s="88"/>
      <c r="E93" s="88"/>
      <c r="F93" s="88"/>
      <c r="G93" s="182"/>
      <c r="H93" s="183"/>
      <c r="I93" s="183"/>
      <c r="J93" s="183"/>
      <c r="K93" s="183"/>
      <c r="Q93" s="87"/>
      <c r="R93" s="87"/>
      <c r="S93" s="87"/>
      <c r="T93" s="87"/>
      <c r="U93" s="87"/>
      <c r="V93" s="87"/>
      <c r="W93" s="87"/>
      <c r="X93" s="87"/>
      <c r="Y93" s="87"/>
    </row>
    <row r="94" spans="1:25" s="184" customFormat="1" x14ac:dyDescent="0.25">
      <c r="A94" s="88" t="s">
        <v>602</v>
      </c>
      <c r="B94" s="88" t="s">
        <v>743</v>
      </c>
      <c r="C94" s="88" t="s">
        <v>744</v>
      </c>
      <c r="D94" s="88"/>
      <c r="E94" s="88"/>
      <c r="F94" s="88"/>
      <c r="G94" s="182"/>
      <c r="H94" s="183"/>
      <c r="I94" s="183"/>
      <c r="J94" s="183"/>
      <c r="K94" s="183"/>
      <c r="Q94" s="87"/>
      <c r="R94" s="87"/>
      <c r="S94" s="87"/>
      <c r="T94" s="87"/>
      <c r="U94" s="87"/>
      <c r="V94" s="87"/>
      <c r="W94" s="87"/>
      <c r="X94" s="87"/>
      <c r="Y94" s="87"/>
    </row>
    <row r="95" spans="1:25" s="184" customFormat="1" x14ac:dyDescent="0.25">
      <c r="A95" s="88" t="s">
        <v>602</v>
      </c>
      <c r="B95" s="88" t="s">
        <v>743</v>
      </c>
      <c r="C95" s="88" t="s">
        <v>745</v>
      </c>
      <c r="D95" s="88"/>
      <c r="E95" s="88"/>
      <c r="F95" s="88"/>
      <c r="G95" s="182"/>
      <c r="H95" s="183"/>
      <c r="I95" s="183"/>
      <c r="J95" s="183"/>
      <c r="K95" s="183"/>
      <c r="Q95" s="87"/>
      <c r="R95" s="87"/>
      <c r="S95" s="87"/>
      <c r="T95" s="87"/>
      <c r="U95" s="87"/>
      <c r="V95" s="87"/>
      <c r="W95" s="87"/>
      <c r="X95" s="87"/>
      <c r="Y95" s="87"/>
    </row>
    <row r="96" spans="1:25" s="184" customFormat="1" x14ac:dyDescent="0.25">
      <c r="A96" s="88" t="s">
        <v>611</v>
      </c>
      <c r="B96" s="88" t="s">
        <v>746</v>
      </c>
      <c r="C96" s="88" t="s">
        <v>747</v>
      </c>
      <c r="D96" s="88"/>
      <c r="E96" s="88"/>
      <c r="F96" s="88"/>
      <c r="G96" s="182"/>
      <c r="H96" s="183"/>
      <c r="I96" s="183"/>
      <c r="J96" s="183"/>
      <c r="K96" s="183"/>
      <c r="Q96" s="87"/>
      <c r="R96" s="87"/>
      <c r="S96" s="87"/>
      <c r="T96" s="87"/>
      <c r="U96" s="87"/>
      <c r="V96" s="87"/>
      <c r="W96" s="87"/>
      <c r="X96" s="87"/>
      <c r="Y96" s="87"/>
    </row>
    <row r="97" spans="1:25" s="184" customFormat="1" x14ac:dyDescent="0.25">
      <c r="A97" s="88" t="s">
        <v>611</v>
      </c>
      <c r="B97" s="88" t="s">
        <v>746</v>
      </c>
      <c r="C97" s="88" t="s">
        <v>748</v>
      </c>
      <c r="D97" s="88"/>
      <c r="E97" s="88"/>
      <c r="F97" s="88"/>
      <c r="G97" s="182"/>
      <c r="H97" s="183"/>
      <c r="I97" s="183"/>
      <c r="J97" s="183"/>
      <c r="K97" s="183"/>
      <c r="Q97" s="87"/>
      <c r="R97" s="87"/>
      <c r="S97" s="87"/>
      <c r="T97" s="87"/>
      <c r="U97" s="87"/>
      <c r="V97" s="87"/>
      <c r="W97" s="87"/>
      <c r="X97" s="87"/>
      <c r="Y97" s="87"/>
    </row>
    <row r="98" spans="1:25" s="184" customFormat="1" x14ac:dyDescent="0.25">
      <c r="A98" s="88" t="s">
        <v>611</v>
      </c>
      <c r="B98" s="88" t="s">
        <v>746</v>
      </c>
      <c r="C98" s="88" t="s">
        <v>749</v>
      </c>
      <c r="D98" s="88"/>
      <c r="E98" s="88"/>
      <c r="F98" s="88"/>
      <c r="G98" s="182"/>
      <c r="H98" s="183"/>
      <c r="I98" s="183"/>
      <c r="J98" s="183"/>
      <c r="K98" s="183"/>
      <c r="Q98" s="87"/>
      <c r="R98" s="87"/>
      <c r="S98" s="87"/>
      <c r="T98" s="87"/>
      <c r="U98" s="87"/>
      <c r="V98" s="87"/>
      <c r="W98" s="87"/>
      <c r="X98" s="87"/>
      <c r="Y98" s="87"/>
    </row>
    <row r="99" spans="1:25" s="184" customFormat="1" x14ac:dyDescent="0.25">
      <c r="A99" s="88" t="s">
        <v>611</v>
      </c>
      <c r="B99" s="88" t="s">
        <v>746</v>
      </c>
      <c r="C99" s="88" t="s">
        <v>750</v>
      </c>
      <c r="D99" s="88"/>
      <c r="E99" s="88"/>
      <c r="F99" s="88"/>
      <c r="G99" s="182"/>
      <c r="H99" s="183"/>
      <c r="I99" s="183"/>
      <c r="J99" s="183"/>
      <c r="K99" s="183"/>
      <c r="Q99" s="87"/>
      <c r="R99" s="87"/>
      <c r="S99" s="87"/>
      <c r="T99" s="87"/>
      <c r="U99" s="87"/>
      <c r="V99" s="87"/>
      <c r="W99" s="87"/>
      <c r="X99" s="87"/>
      <c r="Y99" s="87"/>
    </row>
    <row r="100" spans="1:25" s="184" customFormat="1" x14ac:dyDescent="0.25">
      <c r="A100" s="88" t="s">
        <v>611</v>
      </c>
      <c r="B100" s="88" t="s">
        <v>746</v>
      </c>
      <c r="C100" s="88" t="s">
        <v>751</v>
      </c>
      <c r="D100" s="88"/>
      <c r="E100" s="88"/>
      <c r="F100" s="88"/>
      <c r="G100" s="182"/>
      <c r="H100" s="183"/>
      <c r="I100" s="183"/>
      <c r="J100" s="183"/>
      <c r="K100" s="183"/>
      <c r="Q100" s="87"/>
      <c r="R100" s="87"/>
      <c r="S100" s="87"/>
      <c r="T100" s="87"/>
      <c r="U100" s="87"/>
      <c r="V100" s="87"/>
      <c r="W100" s="87"/>
      <c r="X100" s="87"/>
      <c r="Y100" s="87"/>
    </row>
    <row r="101" spans="1:25" s="184" customFormat="1" x14ac:dyDescent="0.25">
      <c r="A101" s="88" t="s">
        <v>611</v>
      </c>
      <c r="B101" s="88" t="s">
        <v>746</v>
      </c>
      <c r="C101" s="88" t="s">
        <v>752</v>
      </c>
      <c r="D101" s="88"/>
      <c r="E101" s="88"/>
      <c r="F101" s="88"/>
      <c r="G101" s="182"/>
      <c r="H101" s="183"/>
      <c r="I101" s="183"/>
      <c r="J101" s="183"/>
      <c r="K101" s="183"/>
      <c r="Q101" s="87"/>
      <c r="R101" s="87"/>
      <c r="S101" s="87"/>
      <c r="T101" s="87"/>
      <c r="U101" s="87"/>
      <c r="V101" s="87"/>
      <c r="W101" s="87"/>
      <c r="X101" s="87"/>
      <c r="Y101" s="87"/>
    </row>
    <row r="102" spans="1:25" s="184" customFormat="1" x14ac:dyDescent="0.25">
      <c r="A102" s="88" t="s">
        <v>611</v>
      </c>
      <c r="B102" s="88" t="s">
        <v>746</v>
      </c>
      <c r="C102" s="88" t="s">
        <v>753</v>
      </c>
      <c r="D102" s="88"/>
      <c r="E102" s="88"/>
      <c r="F102" s="88"/>
      <c r="G102" s="182"/>
      <c r="H102" s="183"/>
      <c r="I102" s="183"/>
      <c r="J102" s="183"/>
      <c r="K102" s="183"/>
      <c r="Q102" s="87"/>
      <c r="R102" s="87"/>
      <c r="S102" s="87"/>
      <c r="T102" s="87"/>
      <c r="U102" s="87"/>
      <c r="V102" s="87"/>
      <c r="W102" s="87"/>
      <c r="X102" s="87"/>
      <c r="Y102" s="87"/>
    </row>
    <row r="103" spans="1:25" s="184" customFormat="1" x14ac:dyDescent="0.25">
      <c r="A103" s="88" t="s">
        <v>611</v>
      </c>
      <c r="B103" s="88" t="s">
        <v>746</v>
      </c>
      <c r="C103" s="88" t="s">
        <v>754</v>
      </c>
      <c r="D103" s="88"/>
      <c r="E103" s="88"/>
      <c r="F103" s="88"/>
      <c r="G103" s="182"/>
      <c r="H103" s="183"/>
      <c r="I103" s="183"/>
      <c r="J103" s="183"/>
      <c r="K103" s="183"/>
      <c r="Q103" s="87"/>
      <c r="R103" s="87"/>
      <c r="S103" s="87"/>
      <c r="T103" s="87"/>
      <c r="U103" s="87"/>
      <c r="V103" s="87"/>
      <c r="W103" s="87"/>
      <c r="X103" s="87"/>
      <c r="Y103" s="87"/>
    </row>
    <row r="104" spans="1:25" s="184" customFormat="1" x14ac:dyDescent="0.25">
      <c r="A104" s="88" t="s">
        <v>611</v>
      </c>
      <c r="B104" s="88" t="s">
        <v>746</v>
      </c>
      <c r="C104" s="88" t="s">
        <v>755</v>
      </c>
      <c r="D104" s="88"/>
      <c r="E104" s="88"/>
      <c r="F104" s="88"/>
      <c r="G104" s="182"/>
      <c r="H104" s="183"/>
      <c r="I104" s="183"/>
      <c r="J104" s="183"/>
      <c r="K104" s="183"/>
      <c r="Q104" s="87"/>
      <c r="R104" s="87"/>
      <c r="S104" s="87"/>
      <c r="T104" s="87"/>
      <c r="U104" s="87"/>
      <c r="V104" s="87"/>
      <c r="W104" s="87"/>
      <c r="X104" s="87"/>
      <c r="Y104" s="87"/>
    </row>
    <row r="105" spans="1:25" s="184" customFormat="1" x14ac:dyDescent="0.25">
      <c r="A105" s="88" t="s">
        <v>624</v>
      </c>
      <c r="B105" s="88" t="s">
        <v>756</v>
      </c>
      <c r="C105" s="88" t="s">
        <v>757</v>
      </c>
      <c r="D105" s="88"/>
      <c r="E105" s="88"/>
      <c r="F105" s="88"/>
      <c r="G105" s="182"/>
      <c r="H105" s="183"/>
      <c r="I105" s="183"/>
      <c r="J105" s="183"/>
      <c r="K105" s="183"/>
      <c r="Q105" s="87"/>
      <c r="R105" s="87"/>
      <c r="S105" s="87"/>
      <c r="T105" s="87"/>
      <c r="U105" s="87"/>
      <c r="V105" s="87"/>
      <c r="W105" s="87"/>
      <c r="X105" s="87"/>
      <c r="Y105" s="87"/>
    </row>
    <row r="106" spans="1:25" s="184" customFormat="1" x14ac:dyDescent="0.25">
      <c r="A106" s="88" t="s">
        <v>624</v>
      </c>
      <c r="B106" s="88" t="s">
        <v>756</v>
      </c>
      <c r="C106" s="88" t="s">
        <v>758</v>
      </c>
      <c r="D106" s="88"/>
      <c r="E106" s="88"/>
      <c r="F106" s="88"/>
      <c r="G106" s="182"/>
      <c r="H106" s="183"/>
      <c r="I106" s="183"/>
      <c r="J106" s="183"/>
      <c r="K106" s="183"/>
      <c r="Q106" s="87"/>
      <c r="R106" s="87"/>
      <c r="S106" s="87"/>
      <c r="T106" s="87"/>
      <c r="U106" s="87"/>
      <c r="V106" s="87"/>
      <c r="W106" s="87"/>
      <c r="X106" s="87"/>
      <c r="Y106" s="87"/>
    </row>
    <row r="107" spans="1:25" s="184" customFormat="1" x14ac:dyDescent="0.25">
      <c r="A107" s="88" t="s">
        <v>624</v>
      </c>
      <c r="B107" s="88" t="s">
        <v>756</v>
      </c>
      <c r="C107" s="88" t="s">
        <v>759</v>
      </c>
      <c r="D107" s="88"/>
      <c r="E107" s="88"/>
      <c r="F107" s="88"/>
      <c r="G107" s="182"/>
      <c r="H107" s="183"/>
      <c r="I107" s="183"/>
      <c r="J107" s="183"/>
      <c r="K107" s="183"/>
      <c r="Q107" s="87"/>
      <c r="R107" s="87"/>
      <c r="S107" s="87"/>
      <c r="T107" s="87"/>
      <c r="U107" s="87"/>
      <c r="V107" s="87"/>
      <c r="W107" s="87"/>
      <c r="X107" s="87"/>
      <c r="Y107" s="87"/>
    </row>
    <row r="108" spans="1:25" s="184" customFormat="1" x14ac:dyDescent="0.25">
      <c r="A108" s="88" t="s">
        <v>604</v>
      </c>
      <c r="B108" s="88" t="s">
        <v>760</v>
      </c>
      <c r="C108" s="88" t="s">
        <v>761</v>
      </c>
      <c r="D108" s="88"/>
      <c r="E108" s="88"/>
      <c r="F108" s="88"/>
      <c r="G108" s="182"/>
      <c r="H108" s="183"/>
      <c r="I108" s="183"/>
      <c r="J108" s="183"/>
      <c r="K108" s="183"/>
      <c r="Q108" s="87"/>
      <c r="R108" s="87"/>
      <c r="S108" s="87"/>
      <c r="T108" s="87"/>
      <c r="U108" s="87"/>
      <c r="V108" s="87"/>
      <c r="W108" s="87"/>
      <c r="X108" s="87"/>
      <c r="Y108" s="87"/>
    </row>
    <row r="109" spans="1:25" s="184" customFormat="1" x14ac:dyDescent="0.25">
      <c r="A109" s="88" t="s">
        <v>604</v>
      </c>
      <c r="B109" s="88" t="s">
        <v>760</v>
      </c>
      <c r="C109" s="88" t="s">
        <v>762</v>
      </c>
      <c r="D109" s="88"/>
      <c r="E109" s="88"/>
      <c r="F109" s="88"/>
      <c r="G109" s="182"/>
      <c r="H109" s="183"/>
      <c r="I109" s="183"/>
      <c r="J109" s="183"/>
      <c r="K109" s="183"/>
      <c r="Q109" s="87"/>
      <c r="R109" s="87"/>
      <c r="S109" s="87"/>
      <c r="T109" s="87"/>
      <c r="U109" s="87"/>
      <c r="V109" s="87"/>
      <c r="W109" s="87"/>
      <c r="X109" s="87"/>
      <c r="Y109" s="87"/>
    </row>
    <row r="110" spans="1:25" s="184" customFormat="1" x14ac:dyDescent="0.25">
      <c r="A110" s="88" t="s">
        <v>604</v>
      </c>
      <c r="B110" s="88" t="s">
        <v>760</v>
      </c>
      <c r="C110" s="88" t="s">
        <v>763</v>
      </c>
      <c r="D110" s="88"/>
      <c r="E110" s="88"/>
      <c r="F110" s="88"/>
      <c r="G110" s="182"/>
      <c r="H110" s="183"/>
      <c r="I110" s="183"/>
      <c r="J110" s="183"/>
      <c r="K110" s="183"/>
      <c r="Q110" s="87"/>
      <c r="R110" s="87"/>
      <c r="S110" s="87"/>
      <c r="T110" s="87"/>
      <c r="U110" s="87"/>
      <c r="V110" s="87"/>
      <c r="W110" s="87"/>
      <c r="X110" s="87"/>
      <c r="Y110" s="87"/>
    </row>
    <row r="111" spans="1:25" s="184" customFormat="1" x14ac:dyDescent="0.25">
      <c r="A111" s="88" t="s">
        <v>604</v>
      </c>
      <c r="B111" s="88" t="s">
        <v>760</v>
      </c>
      <c r="C111" s="88" t="s">
        <v>764</v>
      </c>
      <c r="D111" s="88"/>
      <c r="E111" s="88"/>
      <c r="F111" s="88"/>
      <c r="G111" s="182"/>
      <c r="H111" s="183"/>
      <c r="I111" s="183"/>
      <c r="J111" s="183"/>
      <c r="K111" s="183"/>
      <c r="Q111" s="87"/>
      <c r="R111" s="87"/>
      <c r="S111" s="87"/>
      <c r="T111" s="87"/>
      <c r="U111" s="87"/>
      <c r="V111" s="87"/>
      <c r="W111" s="87"/>
      <c r="X111" s="87"/>
      <c r="Y111" s="87"/>
    </row>
    <row r="112" spans="1:25" s="184" customFormat="1" x14ac:dyDescent="0.25">
      <c r="A112" s="88" t="s">
        <v>604</v>
      </c>
      <c r="B112" s="88" t="s">
        <v>760</v>
      </c>
      <c r="C112" s="88" t="s">
        <v>765</v>
      </c>
      <c r="D112" s="88"/>
      <c r="E112" s="88"/>
      <c r="F112" s="88"/>
      <c r="G112" s="182"/>
      <c r="H112" s="183"/>
      <c r="I112" s="183"/>
      <c r="J112" s="183"/>
      <c r="K112" s="183"/>
      <c r="Q112" s="87"/>
      <c r="R112" s="87"/>
      <c r="S112" s="87"/>
      <c r="T112" s="87"/>
      <c r="U112" s="87"/>
      <c r="V112" s="87"/>
      <c r="W112" s="87"/>
      <c r="X112" s="87"/>
      <c r="Y112" s="87"/>
    </row>
    <row r="113" spans="1:25" s="184" customFormat="1" x14ac:dyDescent="0.25">
      <c r="A113" s="88" t="s">
        <v>604</v>
      </c>
      <c r="B113" s="88" t="s">
        <v>760</v>
      </c>
      <c r="C113" s="88" t="s">
        <v>766</v>
      </c>
      <c r="D113" s="88"/>
      <c r="E113" s="88"/>
      <c r="F113" s="88"/>
      <c r="G113" s="182"/>
      <c r="H113" s="183"/>
      <c r="I113" s="183"/>
      <c r="J113" s="183"/>
      <c r="K113" s="183"/>
      <c r="Q113" s="87"/>
      <c r="R113" s="87"/>
      <c r="S113" s="87"/>
      <c r="T113" s="87"/>
      <c r="U113" s="87"/>
      <c r="V113" s="87"/>
      <c r="W113" s="87"/>
      <c r="X113" s="87"/>
      <c r="Y113" s="87"/>
    </row>
    <row r="114" spans="1:25" s="184" customFormat="1" x14ac:dyDescent="0.25">
      <c r="A114" s="88" t="s">
        <v>604</v>
      </c>
      <c r="B114" s="88" t="s">
        <v>760</v>
      </c>
      <c r="C114" s="88" t="s">
        <v>767</v>
      </c>
      <c r="D114" s="88"/>
      <c r="E114" s="88"/>
      <c r="F114" s="88"/>
      <c r="G114" s="182"/>
      <c r="H114" s="183"/>
      <c r="I114" s="183"/>
      <c r="J114" s="183"/>
      <c r="K114" s="183"/>
      <c r="Q114" s="87"/>
      <c r="R114" s="87"/>
      <c r="S114" s="87"/>
      <c r="T114" s="87"/>
      <c r="U114" s="87"/>
      <c r="V114" s="87"/>
      <c r="W114" s="87"/>
      <c r="X114" s="87"/>
      <c r="Y114" s="87"/>
    </row>
    <row r="115" spans="1:25" s="184" customFormat="1" x14ac:dyDescent="0.25">
      <c r="A115" s="88" t="s">
        <v>604</v>
      </c>
      <c r="B115" s="88" t="s">
        <v>760</v>
      </c>
      <c r="C115" s="88" t="s">
        <v>768</v>
      </c>
      <c r="D115" s="88"/>
      <c r="E115" s="88"/>
      <c r="F115" s="88"/>
      <c r="G115" s="182"/>
      <c r="H115" s="183"/>
      <c r="I115" s="183"/>
      <c r="J115" s="183"/>
      <c r="K115" s="183"/>
      <c r="Q115" s="87"/>
      <c r="R115" s="87"/>
      <c r="S115" s="87"/>
      <c r="T115" s="87"/>
      <c r="U115" s="87"/>
      <c r="V115" s="87"/>
      <c r="W115" s="87"/>
      <c r="X115" s="87"/>
      <c r="Y115" s="87"/>
    </row>
    <row r="116" spans="1:25" s="184" customFormat="1" x14ac:dyDescent="0.25">
      <c r="A116" s="88" t="s">
        <v>606</v>
      </c>
      <c r="B116" s="88" t="s">
        <v>769</v>
      </c>
      <c r="C116" s="88" t="s">
        <v>770</v>
      </c>
      <c r="D116" s="88"/>
      <c r="E116" s="88"/>
      <c r="F116" s="88"/>
      <c r="G116" s="182"/>
      <c r="H116" s="183"/>
      <c r="I116" s="183"/>
      <c r="J116" s="183"/>
      <c r="K116" s="183"/>
      <c r="Q116" s="87"/>
      <c r="R116" s="87"/>
      <c r="S116" s="87"/>
      <c r="T116" s="87"/>
      <c r="U116" s="87"/>
      <c r="V116" s="87"/>
      <c r="W116" s="87"/>
      <c r="X116" s="87"/>
      <c r="Y116" s="87"/>
    </row>
    <row r="117" spans="1:25" s="184" customFormat="1" x14ac:dyDescent="0.25">
      <c r="A117" s="88" t="s">
        <v>606</v>
      </c>
      <c r="B117" s="88" t="s">
        <v>769</v>
      </c>
      <c r="C117" s="88" t="s">
        <v>771</v>
      </c>
      <c r="D117" s="88"/>
      <c r="E117" s="88"/>
      <c r="F117" s="88"/>
      <c r="G117" s="182"/>
      <c r="H117" s="183"/>
      <c r="I117" s="183"/>
      <c r="J117" s="183"/>
      <c r="K117" s="183"/>
      <c r="Q117" s="87"/>
      <c r="R117" s="87"/>
      <c r="S117" s="87"/>
      <c r="T117" s="87"/>
      <c r="U117" s="87"/>
      <c r="V117" s="87"/>
      <c r="W117" s="87"/>
      <c r="X117" s="87"/>
      <c r="Y117" s="87"/>
    </row>
    <row r="118" spans="1:25" s="184" customFormat="1" x14ac:dyDescent="0.25">
      <c r="A118" s="88" t="s">
        <v>606</v>
      </c>
      <c r="B118" s="88" t="s">
        <v>769</v>
      </c>
      <c r="C118" s="88" t="s">
        <v>772</v>
      </c>
      <c r="D118" s="88"/>
      <c r="E118" s="88"/>
      <c r="F118" s="88"/>
      <c r="G118" s="182"/>
      <c r="H118" s="183"/>
      <c r="I118" s="183"/>
      <c r="J118" s="183"/>
      <c r="K118" s="183"/>
      <c r="Q118" s="87"/>
      <c r="R118" s="87"/>
      <c r="S118" s="87"/>
      <c r="T118" s="87"/>
      <c r="U118" s="87"/>
      <c r="V118" s="87"/>
      <c r="W118" s="87"/>
      <c r="X118" s="87"/>
      <c r="Y118" s="87"/>
    </row>
    <row r="119" spans="1:25" s="184" customFormat="1" x14ac:dyDescent="0.25">
      <c r="A119" s="88" t="s">
        <v>650</v>
      </c>
      <c r="B119" s="88" t="s">
        <v>773</v>
      </c>
      <c r="C119" s="88" t="s">
        <v>774</v>
      </c>
      <c r="D119" s="88"/>
      <c r="E119" s="88"/>
      <c r="F119" s="88"/>
      <c r="G119" s="182"/>
      <c r="H119" s="183"/>
      <c r="I119" s="183"/>
      <c r="J119" s="183"/>
      <c r="K119" s="183"/>
      <c r="Q119" s="87"/>
      <c r="R119" s="87"/>
      <c r="S119" s="87"/>
      <c r="T119" s="87"/>
      <c r="U119" s="87"/>
      <c r="V119" s="87"/>
      <c r="W119" s="87"/>
      <c r="X119" s="87"/>
      <c r="Y119" s="87"/>
    </row>
    <row r="120" spans="1:25" s="184" customFormat="1" x14ac:dyDescent="0.25">
      <c r="A120" s="88" t="s">
        <v>650</v>
      </c>
      <c r="B120" s="88" t="s">
        <v>773</v>
      </c>
      <c r="C120" s="88" t="s">
        <v>775</v>
      </c>
      <c r="D120" s="88"/>
      <c r="E120" s="88"/>
      <c r="F120" s="88"/>
      <c r="G120" s="182"/>
      <c r="H120" s="183"/>
      <c r="I120" s="183"/>
      <c r="J120" s="183"/>
      <c r="K120" s="183"/>
      <c r="Q120" s="87"/>
      <c r="R120" s="87"/>
      <c r="S120" s="87"/>
      <c r="T120" s="87"/>
      <c r="U120" s="87"/>
      <c r="V120" s="87"/>
      <c r="W120" s="87"/>
      <c r="X120" s="87"/>
      <c r="Y120" s="87"/>
    </row>
    <row r="121" spans="1:25" s="184" customFormat="1" x14ac:dyDescent="0.25">
      <c r="A121" s="88" t="s">
        <v>650</v>
      </c>
      <c r="B121" s="88" t="s">
        <v>773</v>
      </c>
      <c r="C121" s="88" t="s">
        <v>776</v>
      </c>
      <c r="D121" s="88"/>
      <c r="E121" s="88"/>
      <c r="F121" s="88"/>
      <c r="G121" s="182"/>
      <c r="H121" s="183"/>
      <c r="I121" s="183"/>
      <c r="J121" s="183"/>
      <c r="K121" s="183"/>
      <c r="Q121" s="87"/>
      <c r="R121" s="87"/>
      <c r="S121" s="87"/>
      <c r="T121" s="87"/>
      <c r="U121" s="87"/>
      <c r="V121" s="87"/>
      <c r="W121" s="87"/>
      <c r="X121" s="87"/>
      <c r="Y121" s="87"/>
    </row>
    <row r="122" spans="1:25" s="184" customFormat="1" x14ac:dyDescent="0.25">
      <c r="A122" s="88" t="s">
        <v>650</v>
      </c>
      <c r="B122" s="88" t="s">
        <v>773</v>
      </c>
      <c r="C122" s="88" t="s">
        <v>777</v>
      </c>
      <c r="D122" s="88"/>
      <c r="E122" s="88"/>
      <c r="F122" s="88"/>
      <c r="G122" s="182"/>
      <c r="H122" s="183"/>
      <c r="I122" s="183"/>
      <c r="J122" s="183"/>
      <c r="K122" s="183"/>
      <c r="Q122" s="87"/>
      <c r="R122" s="87"/>
      <c r="S122" s="87"/>
      <c r="T122" s="87"/>
      <c r="U122" s="87"/>
      <c r="V122" s="87"/>
      <c r="W122" s="87"/>
      <c r="X122" s="87"/>
      <c r="Y122" s="87"/>
    </row>
    <row r="123" spans="1:25" s="184" customFormat="1" x14ac:dyDescent="0.25">
      <c r="A123" s="88" t="s">
        <v>650</v>
      </c>
      <c r="B123" s="88" t="s">
        <v>773</v>
      </c>
      <c r="C123" s="88" t="s">
        <v>778</v>
      </c>
      <c r="D123" s="88"/>
      <c r="E123" s="88"/>
      <c r="F123" s="88"/>
      <c r="G123" s="182"/>
      <c r="H123" s="183"/>
      <c r="I123" s="183"/>
      <c r="J123" s="183"/>
      <c r="K123" s="183"/>
      <c r="Q123" s="87"/>
      <c r="R123" s="87"/>
      <c r="S123" s="87"/>
      <c r="T123" s="87"/>
      <c r="U123" s="87"/>
      <c r="V123" s="87"/>
      <c r="W123" s="87"/>
      <c r="X123" s="87"/>
      <c r="Y123" s="87"/>
    </row>
    <row r="124" spans="1:25" s="184" customFormat="1" x14ac:dyDescent="0.25">
      <c r="A124" s="88" t="s">
        <v>650</v>
      </c>
      <c r="B124" s="88" t="s">
        <v>773</v>
      </c>
      <c r="C124" s="88" t="s">
        <v>779</v>
      </c>
      <c r="D124" s="88"/>
      <c r="E124" s="88"/>
      <c r="F124" s="88"/>
      <c r="G124" s="182"/>
      <c r="H124" s="183"/>
      <c r="I124" s="183"/>
      <c r="J124" s="183"/>
      <c r="K124" s="183"/>
      <c r="Q124" s="87"/>
      <c r="R124" s="87"/>
      <c r="S124" s="87"/>
      <c r="T124" s="87"/>
      <c r="U124" s="87"/>
      <c r="V124" s="87"/>
      <c r="W124" s="87"/>
      <c r="X124" s="87"/>
      <c r="Y124" s="87"/>
    </row>
    <row r="125" spans="1:25" s="184" customFormat="1" x14ac:dyDescent="0.25">
      <c r="A125" s="88" t="s">
        <v>644</v>
      </c>
      <c r="B125" s="88" t="s">
        <v>780</v>
      </c>
      <c r="C125" s="88" t="s">
        <v>781</v>
      </c>
      <c r="D125" s="88"/>
      <c r="E125" s="88"/>
      <c r="F125" s="88"/>
      <c r="G125" s="182"/>
      <c r="H125" s="183"/>
      <c r="I125" s="183"/>
      <c r="J125" s="183"/>
      <c r="K125" s="183"/>
      <c r="Q125" s="87"/>
      <c r="R125" s="87"/>
      <c r="S125" s="87"/>
      <c r="T125" s="87"/>
      <c r="U125" s="87"/>
      <c r="V125" s="87"/>
      <c r="W125" s="87"/>
      <c r="X125" s="87"/>
      <c r="Y125" s="87"/>
    </row>
    <row r="126" spans="1:25" s="184" customFormat="1" x14ac:dyDescent="0.25">
      <c r="A126" s="88" t="s">
        <v>644</v>
      </c>
      <c r="B126" s="88" t="s">
        <v>780</v>
      </c>
      <c r="C126" s="88" t="s">
        <v>782</v>
      </c>
      <c r="D126" s="88"/>
      <c r="E126" s="88"/>
      <c r="F126" s="88"/>
      <c r="G126" s="182"/>
      <c r="H126" s="183"/>
      <c r="I126" s="183"/>
      <c r="J126" s="183"/>
      <c r="K126" s="183"/>
      <c r="Q126" s="87"/>
      <c r="R126" s="87"/>
      <c r="S126" s="87"/>
      <c r="T126" s="87"/>
      <c r="U126" s="87"/>
      <c r="V126" s="87"/>
      <c r="W126" s="87"/>
      <c r="X126" s="87"/>
      <c r="Y126" s="87"/>
    </row>
    <row r="127" spans="1:25" s="184" customFormat="1" x14ac:dyDescent="0.25">
      <c r="A127" s="88" t="s">
        <v>644</v>
      </c>
      <c r="B127" s="88" t="s">
        <v>780</v>
      </c>
      <c r="C127" s="88" t="s">
        <v>783</v>
      </c>
      <c r="D127" s="88"/>
      <c r="E127" s="88"/>
      <c r="F127" s="88"/>
      <c r="G127" s="182"/>
      <c r="H127" s="183"/>
      <c r="I127" s="183"/>
      <c r="J127" s="183"/>
      <c r="K127" s="183"/>
      <c r="Q127" s="87"/>
      <c r="R127" s="87"/>
      <c r="S127" s="87"/>
      <c r="T127" s="87"/>
      <c r="U127" s="87"/>
      <c r="V127" s="87"/>
      <c r="W127" s="87"/>
      <c r="X127" s="87"/>
      <c r="Y127" s="87"/>
    </row>
    <row r="128" spans="1:25" s="184" customFormat="1" x14ac:dyDescent="0.25">
      <c r="A128" s="88" t="s">
        <v>644</v>
      </c>
      <c r="B128" s="88" t="s">
        <v>780</v>
      </c>
      <c r="C128" s="88" t="s">
        <v>784</v>
      </c>
      <c r="D128" s="88"/>
      <c r="E128" s="88"/>
      <c r="F128" s="88"/>
      <c r="G128" s="182"/>
      <c r="H128" s="183"/>
      <c r="I128" s="183"/>
      <c r="J128" s="183"/>
      <c r="K128" s="183"/>
      <c r="Q128" s="87"/>
      <c r="R128" s="87"/>
      <c r="S128" s="87"/>
      <c r="T128" s="87"/>
      <c r="U128" s="87"/>
      <c r="V128" s="87"/>
      <c r="W128" s="87"/>
      <c r="X128" s="87"/>
      <c r="Y128" s="87"/>
    </row>
    <row r="129" spans="1:25" s="184" customFormat="1" x14ac:dyDescent="0.25">
      <c r="A129" s="88" t="s">
        <v>644</v>
      </c>
      <c r="B129" s="88" t="s">
        <v>780</v>
      </c>
      <c r="C129" s="88" t="s">
        <v>785</v>
      </c>
      <c r="D129" s="88"/>
      <c r="E129" s="88"/>
      <c r="F129" s="88"/>
      <c r="G129" s="182"/>
      <c r="H129" s="183"/>
      <c r="I129" s="183"/>
      <c r="J129" s="183"/>
      <c r="K129" s="183"/>
      <c r="Q129" s="87"/>
      <c r="R129" s="87"/>
      <c r="S129" s="87"/>
      <c r="T129" s="87"/>
      <c r="U129" s="87"/>
      <c r="V129" s="87"/>
      <c r="W129" s="87"/>
      <c r="X129" s="87"/>
      <c r="Y129" s="87"/>
    </row>
    <row r="130" spans="1:25" s="184" customFormat="1" x14ac:dyDescent="0.25">
      <c r="A130" s="88" t="s">
        <v>644</v>
      </c>
      <c r="B130" s="88" t="s">
        <v>780</v>
      </c>
      <c r="C130" s="88" t="s">
        <v>786</v>
      </c>
      <c r="D130" s="88"/>
      <c r="E130" s="88"/>
      <c r="F130" s="88"/>
      <c r="G130" s="182"/>
      <c r="H130" s="183"/>
      <c r="I130" s="183"/>
      <c r="J130" s="183"/>
      <c r="K130" s="183"/>
      <c r="Q130" s="87"/>
      <c r="R130" s="87"/>
      <c r="S130" s="87"/>
      <c r="T130" s="87"/>
      <c r="U130" s="87"/>
      <c r="V130" s="87"/>
      <c r="W130" s="87"/>
      <c r="X130" s="87"/>
      <c r="Y130" s="87"/>
    </row>
    <row r="131" spans="1:25" s="184" customFormat="1" x14ac:dyDescent="0.25">
      <c r="A131" s="88" t="s">
        <v>667</v>
      </c>
      <c r="B131" s="88" t="s">
        <v>787</v>
      </c>
      <c r="C131" s="88" t="s">
        <v>788</v>
      </c>
      <c r="D131" s="88"/>
      <c r="E131" s="88"/>
      <c r="F131" s="88"/>
      <c r="G131" s="182"/>
      <c r="H131" s="183"/>
      <c r="I131" s="183"/>
      <c r="J131" s="183"/>
      <c r="K131" s="183"/>
      <c r="Q131" s="87"/>
      <c r="R131" s="87"/>
      <c r="S131" s="87"/>
      <c r="T131" s="87"/>
      <c r="U131" s="87"/>
      <c r="V131" s="87"/>
      <c r="W131" s="87"/>
      <c r="X131" s="87"/>
      <c r="Y131" s="87"/>
    </row>
    <row r="132" spans="1:25" s="184" customFormat="1" x14ac:dyDescent="0.25">
      <c r="A132" s="88" t="s">
        <v>667</v>
      </c>
      <c r="B132" s="88" t="s">
        <v>787</v>
      </c>
      <c r="C132" s="88" t="s">
        <v>789</v>
      </c>
      <c r="D132" s="88"/>
      <c r="E132" s="88"/>
      <c r="F132" s="88"/>
      <c r="G132" s="182"/>
      <c r="H132" s="183"/>
      <c r="I132" s="183"/>
      <c r="J132" s="183"/>
      <c r="K132" s="183"/>
      <c r="Q132" s="87"/>
      <c r="R132" s="87"/>
      <c r="S132" s="87"/>
      <c r="T132" s="87"/>
      <c r="U132" s="87"/>
      <c r="V132" s="87"/>
      <c r="W132" s="87"/>
      <c r="X132" s="87"/>
      <c r="Y132" s="87"/>
    </row>
    <row r="133" spans="1:25" s="184" customFormat="1" x14ac:dyDescent="0.25">
      <c r="A133" s="88" t="s">
        <v>667</v>
      </c>
      <c r="B133" s="88" t="s">
        <v>787</v>
      </c>
      <c r="C133" s="88" t="s">
        <v>790</v>
      </c>
      <c r="D133" s="88"/>
      <c r="E133" s="88"/>
      <c r="F133" s="88"/>
      <c r="G133" s="182"/>
      <c r="H133" s="183"/>
      <c r="I133" s="183"/>
      <c r="J133" s="183"/>
      <c r="K133" s="183"/>
      <c r="Q133" s="87"/>
      <c r="R133" s="87"/>
      <c r="S133" s="87"/>
      <c r="T133" s="87"/>
      <c r="U133" s="87"/>
      <c r="V133" s="87"/>
      <c r="W133" s="87"/>
      <c r="X133" s="87"/>
      <c r="Y133" s="87"/>
    </row>
    <row r="134" spans="1:25" s="184" customFormat="1" x14ac:dyDescent="0.25">
      <c r="A134" s="88" t="s">
        <v>667</v>
      </c>
      <c r="B134" s="88" t="s">
        <v>787</v>
      </c>
      <c r="C134" s="88" t="s">
        <v>791</v>
      </c>
      <c r="D134" s="88"/>
      <c r="E134" s="88"/>
      <c r="F134" s="88"/>
      <c r="G134" s="182"/>
      <c r="H134" s="183"/>
      <c r="I134" s="183"/>
      <c r="J134" s="183"/>
      <c r="K134" s="183"/>
      <c r="Q134" s="87"/>
      <c r="R134" s="87"/>
      <c r="S134" s="87"/>
      <c r="T134" s="87"/>
      <c r="U134" s="87"/>
      <c r="V134" s="87"/>
      <c r="W134" s="87"/>
      <c r="X134" s="87"/>
      <c r="Y134" s="87"/>
    </row>
    <row r="135" spans="1:25" s="184" customFormat="1" x14ac:dyDescent="0.25">
      <c r="A135" s="88" t="s">
        <v>613</v>
      </c>
      <c r="B135" s="88" t="s">
        <v>792</v>
      </c>
      <c r="C135" s="88" t="s">
        <v>793</v>
      </c>
      <c r="D135" s="88"/>
      <c r="E135" s="88"/>
      <c r="F135" s="88"/>
      <c r="G135" s="182"/>
      <c r="H135" s="183"/>
      <c r="I135" s="183"/>
      <c r="J135" s="183"/>
      <c r="K135" s="183"/>
      <c r="Q135" s="87"/>
      <c r="R135" s="87"/>
      <c r="S135" s="87"/>
      <c r="T135" s="87"/>
      <c r="U135" s="87"/>
      <c r="V135" s="87"/>
      <c r="W135" s="87"/>
      <c r="X135" s="87"/>
      <c r="Y135" s="87"/>
    </row>
    <row r="136" spans="1:25" s="184" customFormat="1" x14ac:dyDescent="0.25">
      <c r="A136" s="88" t="s">
        <v>613</v>
      </c>
      <c r="B136" s="88" t="s">
        <v>792</v>
      </c>
      <c r="C136" s="88" t="s">
        <v>794</v>
      </c>
      <c r="D136" s="88"/>
      <c r="E136" s="88"/>
      <c r="F136" s="88"/>
      <c r="G136" s="182"/>
      <c r="H136" s="183"/>
      <c r="I136" s="183"/>
      <c r="J136" s="183"/>
      <c r="K136" s="183"/>
      <c r="Q136" s="87"/>
      <c r="R136" s="87"/>
      <c r="S136" s="87"/>
      <c r="T136" s="87"/>
      <c r="U136" s="87"/>
      <c r="V136" s="87"/>
      <c r="W136" s="87"/>
      <c r="X136" s="87"/>
      <c r="Y136" s="87"/>
    </row>
    <row r="137" spans="1:25" s="184" customFormat="1" x14ac:dyDescent="0.25">
      <c r="A137" s="88" t="s">
        <v>613</v>
      </c>
      <c r="B137" s="88" t="s">
        <v>792</v>
      </c>
      <c r="C137" s="88" t="s">
        <v>795</v>
      </c>
      <c r="D137" s="88"/>
      <c r="E137" s="88"/>
      <c r="F137" s="88"/>
      <c r="G137" s="182"/>
      <c r="H137" s="183"/>
      <c r="I137" s="183"/>
      <c r="J137" s="183"/>
      <c r="K137" s="183"/>
      <c r="Q137" s="87"/>
      <c r="R137" s="87"/>
      <c r="S137" s="87"/>
      <c r="T137" s="87"/>
      <c r="U137" s="87"/>
      <c r="V137" s="87"/>
      <c r="W137" s="87"/>
      <c r="X137" s="87"/>
      <c r="Y137" s="87"/>
    </row>
    <row r="138" spans="1:25" s="184" customFormat="1" x14ac:dyDescent="0.25">
      <c r="A138" s="88" t="s">
        <v>613</v>
      </c>
      <c r="B138" s="88" t="s">
        <v>792</v>
      </c>
      <c r="C138" s="88" t="s">
        <v>796</v>
      </c>
      <c r="D138" s="88"/>
      <c r="E138" s="88"/>
      <c r="F138" s="88"/>
      <c r="G138" s="182"/>
      <c r="H138" s="183"/>
      <c r="I138" s="183"/>
      <c r="J138" s="183"/>
      <c r="K138" s="183"/>
      <c r="Q138" s="87"/>
      <c r="R138" s="87"/>
      <c r="S138" s="87"/>
      <c r="T138" s="87"/>
      <c r="U138" s="87"/>
      <c r="V138" s="87"/>
      <c r="W138" s="87"/>
      <c r="X138" s="87"/>
      <c r="Y138" s="87"/>
    </row>
    <row r="139" spans="1:25" s="184" customFormat="1" x14ac:dyDescent="0.25">
      <c r="A139" s="88" t="s">
        <v>613</v>
      </c>
      <c r="B139" s="88" t="s">
        <v>792</v>
      </c>
      <c r="C139" s="88" t="s">
        <v>797</v>
      </c>
      <c r="D139" s="88"/>
      <c r="E139" s="88"/>
      <c r="F139" s="88"/>
      <c r="G139" s="182"/>
      <c r="H139" s="183"/>
      <c r="I139" s="183"/>
      <c r="J139" s="183"/>
      <c r="K139" s="183"/>
      <c r="Q139" s="87"/>
      <c r="R139" s="87"/>
      <c r="S139" s="87"/>
      <c r="T139" s="87"/>
      <c r="U139" s="87"/>
      <c r="V139" s="87"/>
      <c r="W139" s="87"/>
      <c r="X139" s="87"/>
      <c r="Y139" s="87"/>
    </row>
    <row r="140" spans="1:25" s="184" customFormat="1" x14ac:dyDescent="0.25">
      <c r="A140" s="88" t="s">
        <v>613</v>
      </c>
      <c r="B140" s="88" t="s">
        <v>792</v>
      </c>
      <c r="C140" s="88" t="s">
        <v>798</v>
      </c>
      <c r="D140" s="88"/>
      <c r="E140" s="88"/>
      <c r="F140" s="88"/>
      <c r="G140" s="182"/>
      <c r="H140" s="183"/>
      <c r="I140" s="183"/>
      <c r="J140" s="183"/>
      <c r="K140" s="183"/>
      <c r="Q140" s="87"/>
      <c r="R140" s="87"/>
      <c r="S140" s="87"/>
      <c r="T140" s="87"/>
      <c r="U140" s="87"/>
      <c r="V140" s="87"/>
      <c r="W140" s="87"/>
      <c r="X140" s="87"/>
      <c r="Y140" s="87"/>
    </row>
    <row r="141" spans="1:25" s="184" customFormat="1" x14ac:dyDescent="0.25">
      <c r="A141" s="88" t="s">
        <v>613</v>
      </c>
      <c r="B141" s="88" t="s">
        <v>792</v>
      </c>
      <c r="C141" s="88" t="s">
        <v>799</v>
      </c>
      <c r="D141" s="88"/>
      <c r="E141" s="88"/>
      <c r="F141" s="88"/>
      <c r="G141" s="182"/>
      <c r="H141" s="183"/>
      <c r="I141" s="183"/>
      <c r="J141" s="183"/>
      <c r="K141" s="183"/>
      <c r="Q141" s="87"/>
      <c r="R141" s="87"/>
      <c r="S141" s="87"/>
      <c r="T141" s="87"/>
      <c r="U141" s="87"/>
      <c r="V141" s="87"/>
      <c r="W141" s="87"/>
      <c r="X141" s="87"/>
      <c r="Y141" s="87"/>
    </row>
    <row r="142" spans="1:25" s="184" customFormat="1" x14ac:dyDescent="0.25">
      <c r="A142" s="88" t="s">
        <v>613</v>
      </c>
      <c r="B142" s="88" t="s">
        <v>792</v>
      </c>
      <c r="C142" s="88" t="s">
        <v>800</v>
      </c>
      <c r="D142" s="88"/>
      <c r="E142" s="88"/>
      <c r="F142" s="88"/>
      <c r="G142" s="182"/>
      <c r="H142" s="183"/>
      <c r="I142" s="183"/>
      <c r="J142" s="183"/>
      <c r="K142" s="183"/>
      <c r="Q142" s="87"/>
      <c r="R142" s="87"/>
      <c r="S142" s="87"/>
      <c r="T142" s="87"/>
      <c r="U142" s="87"/>
      <c r="V142" s="87"/>
      <c r="W142" s="87"/>
      <c r="X142" s="87"/>
      <c r="Y142" s="87"/>
    </row>
    <row r="143" spans="1:25" s="184" customFormat="1" x14ac:dyDescent="0.25">
      <c r="A143" s="88" t="s">
        <v>613</v>
      </c>
      <c r="B143" s="88" t="s">
        <v>792</v>
      </c>
      <c r="C143" s="88" t="s">
        <v>801</v>
      </c>
      <c r="D143" s="88"/>
      <c r="E143" s="88"/>
      <c r="F143" s="88"/>
      <c r="G143" s="182"/>
      <c r="H143" s="183"/>
      <c r="I143" s="183"/>
      <c r="J143" s="183"/>
      <c r="K143" s="183"/>
      <c r="Q143" s="87"/>
      <c r="R143" s="87"/>
      <c r="S143" s="87"/>
      <c r="T143" s="87"/>
      <c r="U143" s="87"/>
      <c r="V143" s="87"/>
      <c r="W143" s="87"/>
      <c r="X143" s="87"/>
      <c r="Y143" s="87"/>
    </row>
    <row r="144" spans="1:25" s="184" customFormat="1" x14ac:dyDescent="0.25">
      <c r="A144" s="88" t="s">
        <v>658</v>
      </c>
      <c r="B144" s="88" t="s">
        <v>802</v>
      </c>
      <c r="C144" s="88" t="s">
        <v>803</v>
      </c>
      <c r="D144" s="88"/>
      <c r="E144" s="88"/>
      <c r="F144" s="88"/>
      <c r="G144" s="182"/>
      <c r="H144" s="183"/>
      <c r="I144" s="183"/>
      <c r="J144" s="183"/>
      <c r="K144" s="183"/>
      <c r="Q144" s="87"/>
      <c r="R144" s="87"/>
      <c r="S144" s="87"/>
      <c r="T144" s="87"/>
      <c r="U144" s="87"/>
      <c r="V144" s="87"/>
      <c r="W144" s="87"/>
      <c r="X144" s="87"/>
      <c r="Y144" s="87"/>
    </row>
    <row r="145" spans="1:25" s="184" customFormat="1" x14ac:dyDescent="0.25">
      <c r="A145" s="88" t="s">
        <v>658</v>
      </c>
      <c r="B145" s="88" t="s">
        <v>802</v>
      </c>
      <c r="C145" s="88" t="s">
        <v>804</v>
      </c>
      <c r="D145" s="88"/>
      <c r="E145" s="88"/>
      <c r="F145" s="88"/>
      <c r="G145" s="182"/>
      <c r="H145" s="183"/>
      <c r="I145" s="183"/>
      <c r="J145" s="183"/>
      <c r="K145" s="183"/>
      <c r="Q145" s="87"/>
      <c r="R145" s="87"/>
      <c r="S145" s="87"/>
      <c r="T145" s="87"/>
      <c r="U145" s="87"/>
      <c r="V145" s="87"/>
      <c r="W145" s="87"/>
      <c r="X145" s="87"/>
      <c r="Y145" s="87"/>
    </row>
    <row r="146" spans="1:25" s="184" customFormat="1" x14ac:dyDescent="0.25">
      <c r="A146" s="88" t="s">
        <v>658</v>
      </c>
      <c r="B146" s="88" t="s">
        <v>802</v>
      </c>
      <c r="C146" s="88" t="s">
        <v>805</v>
      </c>
      <c r="D146" s="88"/>
      <c r="E146" s="88"/>
      <c r="F146" s="88"/>
      <c r="G146" s="182"/>
      <c r="H146" s="183"/>
      <c r="I146" s="183"/>
      <c r="J146" s="183"/>
      <c r="K146" s="183"/>
      <c r="Q146" s="87"/>
      <c r="R146" s="87"/>
      <c r="S146" s="87"/>
      <c r="T146" s="87"/>
      <c r="U146" s="87"/>
      <c r="V146" s="87"/>
      <c r="W146" s="87"/>
      <c r="X146" s="87"/>
      <c r="Y146" s="87"/>
    </row>
    <row r="147" spans="1:25" s="184" customFormat="1" x14ac:dyDescent="0.25">
      <c r="A147" s="88" t="s">
        <v>599</v>
      </c>
      <c r="B147" s="88" t="s">
        <v>806</v>
      </c>
      <c r="C147" s="88" t="s">
        <v>807</v>
      </c>
      <c r="D147" s="88"/>
      <c r="E147" s="88"/>
      <c r="F147" s="88"/>
      <c r="G147" s="182"/>
      <c r="H147" s="183"/>
      <c r="I147" s="183"/>
      <c r="J147" s="183"/>
      <c r="K147" s="183"/>
      <c r="Q147" s="87"/>
      <c r="R147" s="87"/>
      <c r="S147" s="87"/>
      <c r="T147" s="87"/>
      <c r="U147" s="87"/>
      <c r="V147" s="87"/>
      <c r="W147" s="87"/>
      <c r="X147" s="87"/>
      <c r="Y147" s="87"/>
    </row>
    <row r="148" spans="1:25" s="184" customFormat="1" x14ac:dyDescent="0.25">
      <c r="A148" s="88" t="s">
        <v>599</v>
      </c>
      <c r="B148" s="88" t="s">
        <v>806</v>
      </c>
      <c r="C148" s="88" t="s">
        <v>808</v>
      </c>
      <c r="D148" s="88"/>
      <c r="E148" s="88"/>
      <c r="F148" s="88"/>
      <c r="G148" s="182"/>
      <c r="H148" s="183"/>
      <c r="I148" s="183"/>
      <c r="J148" s="183"/>
      <c r="K148" s="183"/>
      <c r="Q148" s="87"/>
      <c r="R148" s="87"/>
      <c r="S148" s="87"/>
      <c r="T148" s="87"/>
      <c r="U148" s="87"/>
      <c r="V148" s="87"/>
      <c r="W148" s="87"/>
      <c r="X148" s="87"/>
      <c r="Y148" s="87"/>
    </row>
    <row r="149" spans="1:25" s="184" customFormat="1" x14ac:dyDescent="0.25">
      <c r="A149" s="88" t="s">
        <v>599</v>
      </c>
      <c r="B149" s="88" t="s">
        <v>806</v>
      </c>
      <c r="C149" s="88" t="s">
        <v>809</v>
      </c>
      <c r="D149" s="88"/>
      <c r="E149" s="88"/>
      <c r="F149" s="88"/>
      <c r="G149" s="182"/>
      <c r="H149" s="183"/>
      <c r="I149" s="183"/>
      <c r="J149" s="183"/>
      <c r="K149" s="183"/>
      <c r="Q149" s="87"/>
      <c r="R149" s="87"/>
      <c r="S149" s="87"/>
      <c r="T149" s="87"/>
      <c r="U149" s="87"/>
      <c r="V149" s="87"/>
      <c r="W149" s="87"/>
      <c r="X149" s="87"/>
      <c r="Y149" s="87"/>
    </row>
    <row r="150" spans="1:25" s="184" customFormat="1" x14ac:dyDescent="0.25">
      <c r="A150" s="88" t="s">
        <v>599</v>
      </c>
      <c r="B150" s="88" t="s">
        <v>806</v>
      </c>
      <c r="C150" s="88" t="s">
        <v>810</v>
      </c>
      <c r="D150" s="88"/>
      <c r="E150" s="88"/>
      <c r="F150" s="88"/>
      <c r="G150" s="182"/>
      <c r="H150" s="183"/>
      <c r="I150" s="183"/>
      <c r="J150" s="183"/>
      <c r="K150" s="183"/>
      <c r="Q150" s="87"/>
      <c r="R150" s="87"/>
      <c r="S150" s="87"/>
      <c r="T150" s="87"/>
      <c r="U150" s="87"/>
      <c r="V150" s="87"/>
      <c r="W150" s="87"/>
      <c r="X150" s="87"/>
      <c r="Y150" s="87"/>
    </row>
    <row r="151" spans="1:25" s="184" customFormat="1" x14ac:dyDescent="0.25">
      <c r="A151" s="88" t="s">
        <v>599</v>
      </c>
      <c r="B151" s="88" t="s">
        <v>806</v>
      </c>
      <c r="C151" s="88" t="s">
        <v>811</v>
      </c>
      <c r="D151" s="88"/>
      <c r="E151" s="88"/>
      <c r="F151" s="88"/>
      <c r="G151" s="182"/>
      <c r="H151" s="183"/>
      <c r="I151" s="183"/>
      <c r="J151" s="183"/>
      <c r="K151" s="183"/>
      <c r="Q151" s="87"/>
      <c r="R151" s="87"/>
      <c r="S151" s="87"/>
      <c r="T151" s="87"/>
      <c r="U151" s="87"/>
      <c r="V151" s="87"/>
      <c r="W151" s="87"/>
      <c r="X151" s="87"/>
      <c r="Y151" s="87"/>
    </row>
    <row r="152" spans="1:25" s="184" customFormat="1" x14ac:dyDescent="0.25">
      <c r="A152" s="88" t="s">
        <v>599</v>
      </c>
      <c r="B152" s="88" t="s">
        <v>806</v>
      </c>
      <c r="C152" s="88" t="s">
        <v>812</v>
      </c>
      <c r="D152" s="88"/>
      <c r="E152" s="88"/>
      <c r="F152" s="88"/>
      <c r="G152" s="182"/>
      <c r="H152" s="183"/>
      <c r="I152" s="183"/>
      <c r="J152" s="183"/>
      <c r="K152" s="183"/>
      <c r="Q152" s="87"/>
      <c r="R152" s="87"/>
      <c r="S152" s="87"/>
      <c r="T152" s="87"/>
      <c r="U152" s="87"/>
      <c r="V152" s="87"/>
      <c r="W152" s="87"/>
      <c r="X152" s="87"/>
      <c r="Y152" s="87"/>
    </row>
    <row r="153" spans="1:25" s="184" customFormat="1" x14ac:dyDescent="0.25">
      <c r="A153" s="88" t="s">
        <v>599</v>
      </c>
      <c r="B153" s="88" t="s">
        <v>806</v>
      </c>
      <c r="C153" s="88" t="s">
        <v>813</v>
      </c>
      <c r="D153" s="88"/>
      <c r="E153" s="88"/>
      <c r="F153" s="88"/>
      <c r="G153" s="182"/>
      <c r="H153" s="183"/>
      <c r="I153" s="183"/>
      <c r="J153" s="183"/>
      <c r="K153" s="183"/>
      <c r="Q153" s="87"/>
      <c r="R153" s="87"/>
      <c r="S153" s="87"/>
      <c r="T153" s="87"/>
      <c r="U153" s="87"/>
      <c r="V153" s="87"/>
      <c r="W153" s="87"/>
      <c r="X153" s="87"/>
      <c r="Y153" s="87"/>
    </row>
    <row r="154" spans="1:25" s="184" customFormat="1" x14ac:dyDescent="0.25">
      <c r="A154" s="88" t="s">
        <v>660</v>
      </c>
      <c r="B154" s="88" t="s">
        <v>814</v>
      </c>
      <c r="C154" s="88" t="s">
        <v>815</v>
      </c>
      <c r="D154" s="88"/>
      <c r="E154" s="88"/>
      <c r="F154" s="88"/>
      <c r="G154" s="182"/>
      <c r="H154" s="183"/>
      <c r="I154" s="183"/>
      <c r="J154" s="183"/>
      <c r="K154" s="183"/>
      <c r="Q154" s="87"/>
      <c r="R154" s="87"/>
      <c r="S154" s="87"/>
      <c r="T154" s="87"/>
      <c r="U154" s="87"/>
      <c r="V154" s="87"/>
      <c r="W154" s="87"/>
      <c r="X154" s="87"/>
      <c r="Y154" s="87"/>
    </row>
    <row r="155" spans="1:25" s="184" customFormat="1" x14ac:dyDescent="0.25">
      <c r="A155" s="88" t="s">
        <v>660</v>
      </c>
      <c r="B155" s="88" t="s">
        <v>814</v>
      </c>
      <c r="C155" s="88" t="s">
        <v>816</v>
      </c>
      <c r="D155" s="88"/>
      <c r="E155" s="88"/>
      <c r="F155" s="88"/>
      <c r="G155" s="182"/>
      <c r="H155" s="183"/>
      <c r="I155" s="183"/>
      <c r="J155" s="183"/>
      <c r="K155" s="183"/>
      <c r="Q155" s="87"/>
      <c r="R155" s="87"/>
      <c r="S155" s="87"/>
      <c r="T155" s="87"/>
      <c r="U155" s="87"/>
      <c r="V155" s="87"/>
      <c r="W155" s="87"/>
      <c r="X155" s="87"/>
      <c r="Y155" s="87"/>
    </row>
    <row r="156" spans="1:25" s="184" customFormat="1" x14ac:dyDescent="0.25">
      <c r="A156" s="88" t="s">
        <v>660</v>
      </c>
      <c r="B156" s="88" t="s">
        <v>814</v>
      </c>
      <c r="C156" s="88" t="s">
        <v>817</v>
      </c>
      <c r="D156" s="88"/>
      <c r="E156" s="88"/>
      <c r="F156" s="88"/>
      <c r="G156" s="182"/>
      <c r="H156" s="183"/>
      <c r="I156" s="183"/>
      <c r="J156" s="183"/>
      <c r="K156" s="183"/>
      <c r="Q156" s="87"/>
      <c r="R156" s="87"/>
      <c r="S156" s="87"/>
      <c r="T156" s="87"/>
      <c r="U156" s="87"/>
      <c r="V156" s="87"/>
      <c r="W156" s="87"/>
      <c r="X156" s="87"/>
      <c r="Y156" s="87"/>
    </row>
    <row r="157" spans="1:25" s="184" customFormat="1" x14ac:dyDescent="0.25">
      <c r="A157" s="183"/>
      <c r="B157" s="183"/>
      <c r="C157" s="183"/>
      <c r="D157" s="183"/>
      <c r="E157" s="183"/>
      <c r="F157" s="183"/>
      <c r="G157" s="183"/>
      <c r="H157" s="183"/>
      <c r="I157" s="183"/>
      <c r="J157" s="183"/>
      <c r="K157" s="183"/>
      <c r="Q157" s="87"/>
      <c r="R157" s="87"/>
      <c r="S157" s="87"/>
      <c r="T157" s="87"/>
      <c r="U157" s="87"/>
      <c r="V157" s="87"/>
      <c r="W157" s="87"/>
      <c r="X157" s="87"/>
      <c r="Y157" s="87"/>
    </row>
    <row r="158" spans="1:25" s="184" customFormat="1" x14ac:dyDescent="0.25">
      <c r="A158" s="183"/>
      <c r="B158" s="183"/>
      <c r="C158" s="183"/>
      <c r="D158" s="183"/>
      <c r="E158" s="183"/>
      <c r="F158" s="183"/>
      <c r="G158" s="183"/>
      <c r="H158" s="183"/>
      <c r="I158" s="183"/>
      <c r="J158" s="183"/>
      <c r="K158" s="183"/>
      <c r="Q158" s="87"/>
      <c r="R158" s="87"/>
      <c r="S158" s="87"/>
      <c r="T158" s="87"/>
      <c r="U158" s="87"/>
      <c r="V158" s="87"/>
      <c r="W158" s="87"/>
      <c r="X158" s="87"/>
      <c r="Y158" s="87"/>
    </row>
    <row r="159" spans="1:25" s="184" customFormat="1" x14ac:dyDescent="0.25">
      <c r="A159" s="183"/>
      <c r="B159" s="183"/>
      <c r="C159" s="183"/>
      <c r="D159" s="183"/>
      <c r="E159" s="183"/>
      <c r="F159" s="183"/>
      <c r="G159" s="183"/>
      <c r="H159" s="183"/>
      <c r="I159" s="183"/>
      <c r="J159" s="183"/>
      <c r="K159" s="183"/>
      <c r="Q159" s="87"/>
      <c r="R159" s="87"/>
      <c r="S159" s="87"/>
      <c r="T159" s="87"/>
      <c r="U159" s="87"/>
      <c r="V159" s="87"/>
      <c r="W159" s="87"/>
      <c r="X159" s="87"/>
      <c r="Y159" s="87"/>
    </row>
    <row r="160" spans="1:25" s="184" customFormat="1" x14ac:dyDescent="0.25">
      <c r="A160" s="183"/>
      <c r="B160" s="183"/>
      <c r="C160" s="183"/>
      <c r="D160" s="183"/>
      <c r="E160" s="183"/>
      <c r="F160" s="183"/>
      <c r="G160" s="183"/>
      <c r="H160" s="183"/>
      <c r="I160" s="183"/>
      <c r="J160" s="183"/>
      <c r="K160" s="183"/>
      <c r="Q160" s="87"/>
      <c r="R160" s="87"/>
      <c r="S160" s="87"/>
      <c r="T160" s="87"/>
      <c r="U160" s="87"/>
      <c r="V160" s="87"/>
      <c r="W160" s="87"/>
      <c r="X160" s="87"/>
      <c r="Y160" s="87"/>
    </row>
    <row r="161" spans="1:25" s="184" customFormat="1" x14ac:dyDescent="0.25">
      <c r="A161" s="183"/>
      <c r="B161" s="183"/>
      <c r="C161" s="183"/>
      <c r="D161" s="183"/>
      <c r="E161" s="183"/>
      <c r="F161" s="183"/>
      <c r="G161" s="183"/>
      <c r="H161" s="183"/>
      <c r="I161" s="183"/>
      <c r="J161" s="183"/>
      <c r="K161" s="183"/>
      <c r="Q161" s="87"/>
      <c r="R161" s="87"/>
      <c r="S161" s="87"/>
      <c r="T161" s="87"/>
      <c r="U161" s="87"/>
      <c r="V161" s="87"/>
      <c r="W161" s="87"/>
      <c r="X161" s="87"/>
      <c r="Y161" s="87"/>
    </row>
    <row r="162" spans="1:25" s="184" customFormat="1" x14ac:dyDescent="0.25">
      <c r="A162" s="183"/>
      <c r="B162" s="183"/>
      <c r="C162" s="183"/>
      <c r="D162" s="183"/>
      <c r="E162" s="183"/>
      <c r="F162" s="183"/>
      <c r="G162" s="183"/>
      <c r="H162" s="183"/>
      <c r="I162" s="183"/>
      <c r="J162" s="183"/>
      <c r="K162" s="183"/>
      <c r="Q162" s="87"/>
      <c r="R162" s="87"/>
      <c r="S162" s="87"/>
      <c r="T162" s="87"/>
      <c r="U162" s="87"/>
      <c r="V162" s="87"/>
      <c r="W162" s="87"/>
      <c r="X162" s="87"/>
      <c r="Y162" s="87"/>
    </row>
    <row r="163" spans="1:25" s="184" customFormat="1" x14ac:dyDescent="0.25">
      <c r="A163" s="183"/>
      <c r="B163" s="183"/>
      <c r="C163" s="183"/>
      <c r="D163" s="183"/>
      <c r="E163" s="183"/>
      <c r="F163" s="183"/>
      <c r="G163" s="183"/>
      <c r="H163" s="183"/>
      <c r="I163" s="183"/>
      <c r="J163" s="183"/>
      <c r="K163" s="183"/>
      <c r="Q163" s="87"/>
      <c r="R163" s="87"/>
      <c r="S163" s="87"/>
      <c r="T163" s="87"/>
      <c r="U163" s="87"/>
      <c r="V163" s="87"/>
      <c r="W163" s="87"/>
      <c r="X163" s="87"/>
      <c r="Y163" s="87"/>
    </row>
    <row r="164" spans="1:25" s="184" customFormat="1" x14ac:dyDescent="0.25">
      <c r="A164" s="183"/>
      <c r="B164" s="183"/>
      <c r="C164" s="183"/>
      <c r="D164" s="183"/>
      <c r="E164" s="183"/>
      <c r="F164" s="183"/>
      <c r="G164" s="183"/>
      <c r="H164" s="183"/>
      <c r="I164" s="183"/>
      <c r="J164" s="183"/>
      <c r="K164" s="183"/>
      <c r="Q164" s="87"/>
      <c r="R164" s="87"/>
      <c r="S164" s="87"/>
      <c r="T164" s="87"/>
      <c r="U164" s="87"/>
      <c r="V164" s="87"/>
      <c r="W164" s="87"/>
      <c r="X164" s="87"/>
      <c r="Y164" s="87"/>
    </row>
    <row r="165" spans="1:25" s="184" customFormat="1" x14ac:dyDescent="0.25">
      <c r="A165" s="183"/>
      <c r="B165" s="183"/>
      <c r="C165" s="183"/>
      <c r="D165" s="183"/>
      <c r="E165" s="183"/>
      <c r="F165" s="183"/>
      <c r="G165" s="183"/>
      <c r="H165" s="183"/>
      <c r="I165" s="183"/>
      <c r="J165" s="183"/>
      <c r="K165" s="183"/>
      <c r="Q165" s="87"/>
      <c r="R165" s="87"/>
      <c r="S165" s="87"/>
      <c r="T165" s="87"/>
      <c r="U165" s="87"/>
      <c r="V165" s="87"/>
      <c r="W165" s="87"/>
      <c r="X165" s="87"/>
      <c r="Y165" s="87"/>
    </row>
    <row r="166" spans="1:25" s="184" customFormat="1" x14ac:dyDescent="0.25">
      <c r="A166" s="183"/>
      <c r="B166" s="183"/>
      <c r="C166" s="183"/>
      <c r="D166" s="183"/>
      <c r="E166" s="183"/>
      <c r="F166" s="183"/>
      <c r="G166" s="183"/>
      <c r="H166" s="183"/>
      <c r="I166" s="183"/>
      <c r="J166" s="183"/>
      <c r="K166" s="183"/>
      <c r="Q166" s="87"/>
      <c r="R166" s="87"/>
      <c r="S166" s="87"/>
      <c r="T166" s="87"/>
      <c r="U166" s="87"/>
      <c r="V166" s="87"/>
      <c r="W166" s="87"/>
      <c r="X166" s="87"/>
      <c r="Y166" s="87"/>
    </row>
    <row r="167" spans="1:25" s="184" customFormat="1" x14ac:dyDescent="0.25">
      <c r="A167" s="183"/>
      <c r="B167" s="183"/>
      <c r="C167" s="183"/>
      <c r="D167" s="183"/>
      <c r="E167" s="183"/>
      <c r="F167" s="183"/>
      <c r="G167" s="183"/>
      <c r="H167" s="183"/>
      <c r="I167" s="183"/>
      <c r="J167" s="183"/>
      <c r="K167" s="183"/>
      <c r="Q167" s="87"/>
      <c r="R167" s="87"/>
      <c r="S167" s="87"/>
      <c r="T167" s="87"/>
      <c r="U167" s="87"/>
      <c r="V167" s="87"/>
      <c r="W167" s="87"/>
      <c r="X167" s="87"/>
      <c r="Y167" s="87"/>
    </row>
    <row r="168" spans="1:25" s="184" customFormat="1" x14ac:dyDescent="0.25">
      <c r="A168" s="183"/>
      <c r="B168" s="183"/>
      <c r="C168" s="183"/>
      <c r="D168" s="183"/>
      <c r="E168" s="183"/>
      <c r="F168" s="183"/>
      <c r="G168" s="183"/>
      <c r="H168" s="183"/>
      <c r="I168" s="183"/>
      <c r="J168" s="183"/>
      <c r="K168" s="183"/>
      <c r="Q168" s="87"/>
      <c r="R168" s="87"/>
      <c r="S168" s="87"/>
      <c r="T168" s="87"/>
      <c r="U168" s="87"/>
      <c r="V168" s="87"/>
      <c r="W168" s="87"/>
      <c r="X168" s="87"/>
      <c r="Y168" s="87"/>
    </row>
    <row r="169" spans="1:25" s="184" customFormat="1" x14ac:dyDescent="0.25">
      <c r="A169" s="183"/>
      <c r="B169" s="183"/>
      <c r="C169" s="183"/>
      <c r="D169" s="183"/>
      <c r="E169" s="183"/>
      <c r="F169" s="183"/>
      <c r="G169" s="183"/>
      <c r="H169" s="183"/>
      <c r="I169" s="183"/>
      <c r="J169" s="183"/>
      <c r="K169" s="183"/>
      <c r="Q169" s="87"/>
      <c r="R169" s="87"/>
      <c r="S169" s="87"/>
      <c r="T169" s="87"/>
      <c r="U169" s="87"/>
      <c r="V169" s="87"/>
      <c r="W169" s="87"/>
      <c r="X169" s="87"/>
      <c r="Y169" s="87"/>
    </row>
    <row r="170" spans="1:25" s="184" customFormat="1" x14ac:dyDescent="0.25">
      <c r="A170" s="183"/>
      <c r="B170" s="183"/>
      <c r="C170" s="183"/>
      <c r="D170" s="183"/>
      <c r="E170" s="183"/>
      <c r="F170" s="183"/>
      <c r="G170" s="183"/>
      <c r="H170" s="183"/>
      <c r="I170" s="183"/>
      <c r="J170" s="183"/>
      <c r="K170" s="183"/>
      <c r="Q170" s="87"/>
      <c r="R170" s="87"/>
      <c r="S170" s="87"/>
      <c r="T170" s="87"/>
      <c r="U170" s="87"/>
      <c r="V170" s="87"/>
      <c r="W170" s="87"/>
      <c r="X170" s="87"/>
      <c r="Y170" s="87"/>
    </row>
    <row r="171" spans="1:25" s="184" customFormat="1" x14ac:dyDescent="0.25">
      <c r="A171" s="183"/>
      <c r="B171" s="183"/>
      <c r="C171" s="183"/>
      <c r="D171" s="183"/>
      <c r="E171" s="183"/>
      <c r="F171" s="183"/>
      <c r="G171" s="183"/>
      <c r="H171" s="183"/>
      <c r="I171" s="183"/>
      <c r="J171" s="183"/>
      <c r="K171" s="183"/>
      <c r="Q171" s="87"/>
      <c r="R171" s="87"/>
      <c r="S171" s="87"/>
      <c r="T171" s="87"/>
      <c r="U171" s="87"/>
      <c r="V171" s="87"/>
      <c r="W171" s="87"/>
      <c r="X171" s="87"/>
      <c r="Y171" s="87"/>
    </row>
    <row r="172" spans="1:25" s="184" customFormat="1" x14ac:dyDescent="0.25">
      <c r="A172" s="183"/>
      <c r="B172" s="183"/>
      <c r="C172" s="183"/>
      <c r="D172" s="183"/>
      <c r="E172" s="183"/>
      <c r="F172" s="183"/>
      <c r="G172" s="183"/>
      <c r="H172" s="183"/>
      <c r="I172" s="183"/>
      <c r="J172" s="183"/>
      <c r="K172" s="183"/>
      <c r="Q172" s="87"/>
      <c r="R172" s="87"/>
      <c r="S172" s="87"/>
      <c r="T172" s="87"/>
      <c r="U172" s="87"/>
      <c r="V172" s="87"/>
      <c r="W172" s="87"/>
      <c r="X172" s="87"/>
      <c r="Y172" s="87"/>
    </row>
    <row r="173" spans="1:25" s="184" customFormat="1" x14ac:dyDescent="0.25">
      <c r="A173" s="183"/>
      <c r="B173" s="183"/>
      <c r="C173" s="183"/>
      <c r="D173" s="183"/>
      <c r="E173" s="183"/>
      <c r="F173" s="183"/>
      <c r="G173" s="183"/>
      <c r="H173" s="183"/>
      <c r="I173" s="183"/>
      <c r="J173" s="183"/>
      <c r="K173" s="183"/>
      <c r="Q173" s="87"/>
      <c r="R173" s="87"/>
      <c r="S173" s="87"/>
      <c r="T173" s="87"/>
      <c r="U173" s="87"/>
      <c r="V173" s="87"/>
      <c r="W173" s="87"/>
      <c r="X173" s="87"/>
      <c r="Y173" s="87"/>
    </row>
    <row r="174" spans="1:25" s="184" customFormat="1" x14ac:dyDescent="0.25">
      <c r="A174" s="183"/>
      <c r="B174" s="183"/>
      <c r="C174" s="183"/>
      <c r="D174" s="183"/>
      <c r="E174" s="183"/>
      <c r="F174" s="183"/>
      <c r="G174" s="183"/>
      <c r="H174" s="183"/>
      <c r="I174" s="183"/>
      <c r="J174" s="183"/>
      <c r="K174" s="183"/>
      <c r="Q174" s="87"/>
      <c r="R174" s="87"/>
      <c r="S174" s="87"/>
      <c r="T174" s="87"/>
      <c r="U174" s="87"/>
      <c r="V174" s="87"/>
      <c r="W174" s="87"/>
      <c r="X174" s="87"/>
      <c r="Y174" s="87"/>
    </row>
    <row r="175" spans="1:25" s="184" customFormat="1" x14ac:dyDescent="0.25">
      <c r="A175" s="183"/>
      <c r="B175" s="183"/>
      <c r="C175" s="183"/>
      <c r="D175" s="183"/>
      <c r="E175" s="183"/>
      <c r="F175" s="183"/>
      <c r="G175" s="183"/>
      <c r="H175" s="183"/>
      <c r="I175" s="183"/>
      <c r="J175" s="183"/>
      <c r="K175" s="183"/>
      <c r="Q175" s="87"/>
      <c r="R175" s="87"/>
      <c r="S175" s="87"/>
      <c r="T175" s="87"/>
      <c r="U175" s="87"/>
      <c r="V175" s="87"/>
      <c r="W175" s="87"/>
      <c r="X175" s="87"/>
      <c r="Y175" s="87"/>
    </row>
    <row r="176" spans="1:25" s="184" customFormat="1" x14ac:dyDescent="0.25">
      <c r="A176" s="183"/>
      <c r="B176" s="183"/>
      <c r="C176" s="183"/>
      <c r="D176" s="183"/>
      <c r="E176" s="183"/>
      <c r="F176" s="183"/>
      <c r="G176" s="183"/>
      <c r="H176" s="183"/>
      <c r="I176" s="183"/>
      <c r="J176" s="183"/>
      <c r="K176" s="183"/>
      <c r="Q176" s="87"/>
      <c r="R176" s="87"/>
      <c r="S176" s="87"/>
      <c r="T176" s="87"/>
      <c r="U176" s="87"/>
      <c r="V176" s="87"/>
      <c r="W176" s="87"/>
      <c r="X176" s="87"/>
      <c r="Y176" s="87"/>
    </row>
    <row r="177" spans="1:25" s="184" customFormat="1" x14ac:dyDescent="0.25">
      <c r="A177" s="183"/>
      <c r="B177" s="183"/>
      <c r="C177" s="183"/>
      <c r="D177" s="183"/>
      <c r="E177" s="183"/>
      <c r="F177" s="183"/>
      <c r="G177" s="183"/>
      <c r="H177" s="183"/>
      <c r="I177" s="183"/>
      <c r="J177" s="183"/>
      <c r="K177" s="183"/>
      <c r="Q177" s="87"/>
      <c r="R177" s="87"/>
      <c r="S177" s="87"/>
      <c r="T177" s="87"/>
      <c r="U177" s="87"/>
      <c r="V177" s="87"/>
      <c r="W177" s="87"/>
      <c r="X177" s="87"/>
      <c r="Y177" s="87"/>
    </row>
    <row r="178" spans="1:25" s="184" customFormat="1" x14ac:dyDescent="0.25">
      <c r="A178" s="183"/>
      <c r="B178" s="183"/>
      <c r="C178" s="183"/>
      <c r="D178" s="183"/>
      <c r="E178" s="183"/>
      <c r="F178" s="183"/>
      <c r="G178" s="183"/>
      <c r="H178" s="183"/>
      <c r="I178" s="183"/>
      <c r="J178" s="183"/>
      <c r="K178" s="183"/>
      <c r="Q178" s="87"/>
      <c r="R178" s="87"/>
      <c r="S178" s="87"/>
      <c r="T178" s="87"/>
      <c r="U178" s="87"/>
      <c r="V178" s="87"/>
      <c r="W178" s="87"/>
      <c r="X178" s="87"/>
      <c r="Y178" s="87"/>
    </row>
    <row r="179" spans="1:25" s="184" customFormat="1" x14ac:dyDescent="0.25">
      <c r="A179" s="183"/>
      <c r="B179" s="183"/>
      <c r="C179" s="183"/>
      <c r="D179" s="183"/>
      <c r="E179" s="183"/>
      <c r="F179" s="183"/>
      <c r="G179" s="183"/>
      <c r="H179" s="183"/>
      <c r="I179" s="183"/>
      <c r="J179" s="183"/>
      <c r="K179" s="183"/>
      <c r="Q179" s="87"/>
      <c r="R179" s="87"/>
      <c r="S179" s="87"/>
      <c r="T179" s="87"/>
      <c r="U179" s="87"/>
      <c r="V179" s="87"/>
      <c r="W179" s="87"/>
      <c r="X179" s="87"/>
      <c r="Y179" s="87"/>
    </row>
    <row r="180" spans="1:25" s="184" customFormat="1" x14ac:dyDescent="0.25">
      <c r="A180" s="183"/>
      <c r="B180" s="183"/>
      <c r="C180" s="183"/>
      <c r="D180" s="183"/>
      <c r="E180" s="183"/>
      <c r="F180" s="183"/>
      <c r="G180" s="183"/>
      <c r="H180" s="183"/>
      <c r="I180" s="183"/>
      <c r="J180" s="183"/>
      <c r="K180" s="183"/>
      <c r="Q180" s="87"/>
      <c r="R180" s="87"/>
      <c r="S180" s="87"/>
      <c r="T180" s="87"/>
      <c r="U180" s="87"/>
      <c r="V180" s="87"/>
      <c r="W180" s="87"/>
      <c r="X180" s="87"/>
      <c r="Y180" s="87"/>
    </row>
    <row r="181" spans="1:25" s="184" customFormat="1" x14ac:dyDescent="0.25">
      <c r="A181" s="183"/>
      <c r="B181" s="183"/>
      <c r="C181" s="183"/>
      <c r="D181" s="183"/>
      <c r="E181" s="183"/>
      <c r="F181" s="183"/>
      <c r="G181" s="183"/>
      <c r="H181" s="183"/>
      <c r="I181" s="183"/>
      <c r="J181" s="183"/>
      <c r="K181" s="183"/>
      <c r="Q181" s="87"/>
      <c r="R181" s="87"/>
      <c r="S181" s="87"/>
      <c r="T181" s="87"/>
      <c r="U181" s="87"/>
      <c r="V181" s="87"/>
      <c r="W181" s="87"/>
      <c r="X181" s="87"/>
      <c r="Y181" s="87"/>
    </row>
    <row r="182" spans="1:25" s="184" customFormat="1" x14ac:dyDescent="0.25">
      <c r="A182" s="183"/>
      <c r="B182" s="183"/>
      <c r="C182" s="183"/>
      <c r="D182" s="183"/>
      <c r="E182" s="183"/>
      <c r="F182" s="183"/>
      <c r="G182" s="183"/>
      <c r="H182" s="183"/>
      <c r="I182" s="183"/>
      <c r="J182" s="183"/>
      <c r="K182" s="183"/>
      <c r="Q182" s="87"/>
      <c r="R182" s="87"/>
      <c r="S182" s="87"/>
      <c r="T182" s="87"/>
      <c r="U182" s="87"/>
      <c r="V182" s="87"/>
      <c r="W182" s="87"/>
      <c r="X182" s="87"/>
      <c r="Y182" s="87"/>
    </row>
    <row r="183" spans="1:25" s="184" customFormat="1" x14ac:dyDescent="0.25">
      <c r="A183" s="183"/>
      <c r="B183" s="183"/>
      <c r="C183" s="183"/>
      <c r="D183" s="183"/>
      <c r="E183" s="183"/>
      <c r="F183" s="183"/>
      <c r="G183" s="183"/>
      <c r="H183" s="183"/>
      <c r="I183" s="183"/>
      <c r="J183" s="183"/>
      <c r="K183" s="183"/>
      <c r="Q183" s="87"/>
      <c r="R183" s="87"/>
      <c r="S183" s="87"/>
      <c r="T183" s="87"/>
      <c r="U183" s="87"/>
      <c r="V183" s="87"/>
      <c r="W183" s="87"/>
      <c r="X183" s="87"/>
      <c r="Y183" s="87"/>
    </row>
    <row r="184" spans="1:25" s="184" customFormat="1" x14ac:dyDescent="0.25">
      <c r="A184" s="183"/>
      <c r="B184" s="183"/>
      <c r="C184" s="183"/>
      <c r="D184" s="183"/>
      <c r="E184" s="183"/>
      <c r="F184" s="183"/>
      <c r="G184" s="183"/>
      <c r="H184" s="183"/>
      <c r="I184" s="183"/>
      <c r="J184" s="183"/>
      <c r="K184" s="183"/>
      <c r="Q184" s="87"/>
      <c r="R184" s="87"/>
      <c r="S184" s="87"/>
      <c r="T184" s="87"/>
      <c r="U184" s="87"/>
      <c r="V184" s="87"/>
      <c r="W184" s="87"/>
      <c r="X184" s="87"/>
      <c r="Y184" s="87"/>
    </row>
    <row r="185" spans="1:25" s="184" customFormat="1" x14ac:dyDescent="0.25">
      <c r="A185" s="183"/>
      <c r="B185" s="183"/>
      <c r="C185" s="183"/>
      <c r="D185" s="183"/>
      <c r="E185" s="183"/>
      <c r="F185" s="183"/>
      <c r="G185" s="183"/>
      <c r="H185" s="183"/>
      <c r="I185" s="183"/>
      <c r="J185" s="183"/>
      <c r="K185" s="183"/>
      <c r="Q185" s="87"/>
      <c r="R185" s="87"/>
      <c r="S185" s="87"/>
      <c r="T185" s="87"/>
      <c r="U185" s="87"/>
      <c r="V185" s="87"/>
      <c r="W185" s="87"/>
      <c r="X185" s="87"/>
      <c r="Y185" s="87"/>
    </row>
    <row r="186" spans="1:25" s="184" customFormat="1" x14ac:dyDescent="0.25">
      <c r="A186" s="183"/>
      <c r="B186" s="183"/>
      <c r="C186" s="183"/>
      <c r="D186" s="183"/>
      <c r="E186" s="183"/>
      <c r="F186" s="183"/>
      <c r="G186" s="183"/>
      <c r="H186" s="183"/>
      <c r="I186" s="183"/>
      <c r="J186" s="183"/>
      <c r="K186" s="183"/>
      <c r="Q186" s="87"/>
      <c r="R186" s="87"/>
      <c r="S186" s="87"/>
      <c r="T186" s="87"/>
      <c r="U186" s="87"/>
      <c r="V186" s="87"/>
      <c r="W186" s="87"/>
      <c r="X186" s="87"/>
      <c r="Y186" s="87"/>
    </row>
    <row r="187" spans="1:25" s="184" customFormat="1" x14ac:dyDescent="0.25">
      <c r="A187" s="183"/>
      <c r="B187" s="183"/>
      <c r="C187" s="183"/>
      <c r="D187" s="183"/>
      <c r="E187" s="183"/>
      <c r="F187" s="183"/>
      <c r="G187" s="183"/>
      <c r="H187" s="183"/>
      <c r="I187" s="183"/>
      <c r="J187" s="183"/>
      <c r="K187" s="183"/>
      <c r="Q187" s="87"/>
      <c r="R187" s="87"/>
      <c r="S187" s="87"/>
      <c r="T187" s="87"/>
      <c r="U187" s="87"/>
      <c r="V187" s="87"/>
      <c r="W187" s="87"/>
      <c r="X187" s="87"/>
      <c r="Y187" s="87"/>
    </row>
    <row r="188" spans="1:25" s="184" customFormat="1" x14ac:dyDescent="0.25">
      <c r="A188" s="183"/>
      <c r="B188" s="183"/>
      <c r="C188" s="183"/>
      <c r="D188" s="183"/>
      <c r="E188" s="183"/>
      <c r="F188" s="183"/>
      <c r="G188" s="183"/>
      <c r="H188" s="183"/>
      <c r="I188" s="183"/>
      <c r="J188" s="183"/>
      <c r="K188" s="183"/>
      <c r="Q188" s="87"/>
      <c r="R188" s="87"/>
      <c r="S188" s="87"/>
      <c r="T188" s="87"/>
      <c r="U188" s="87"/>
      <c r="V188" s="87"/>
      <c r="W188" s="87"/>
      <c r="X188" s="87"/>
      <c r="Y188" s="87"/>
    </row>
    <row r="189" spans="1:25" s="184" customFormat="1" x14ac:dyDescent="0.25">
      <c r="A189" s="183"/>
      <c r="B189" s="183"/>
      <c r="C189" s="183"/>
      <c r="D189" s="183"/>
      <c r="E189" s="183"/>
      <c r="F189" s="183"/>
      <c r="G189" s="183"/>
      <c r="H189" s="183"/>
      <c r="I189" s="183"/>
      <c r="J189" s="183"/>
      <c r="K189" s="183"/>
      <c r="Q189" s="87"/>
      <c r="R189" s="87"/>
      <c r="S189" s="87"/>
      <c r="T189" s="87"/>
      <c r="U189" s="87"/>
      <c r="V189" s="87"/>
      <c r="W189" s="87"/>
      <c r="X189" s="87"/>
      <c r="Y189" s="87"/>
    </row>
    <row r="190" spans="1:25" s="184" customFormat="1" x14ac:dyDescent="0.25">
      <c r="A190" s="183"/>
      <c r="B190" s="183"/>
      <c r="C190" s="183"/>
      <c r="D190" s="183"/>
      <c r="E190" s="183"/>
      <c r="F190" s="183"/>
      <c r="G190" s="183"/>
      <c r="H190" s="183"/>
      <c r="I190" s="183"/>
      <c r="J190" s="183"/>
      <c r="K190" s="183"/>
      <c r="Q190" s="87"/>
      <c r="R190" s="87"/>
      <c r="S190" s="87"/>
      <c r="T190" s="87"/>
      <c r="U190" s="87"/>
      <c r="V190" s="87"/>
      <c r="W190" s="87"/>
      <c r="X190" s="87"/>
      <c r="Y190" s="87"/>
    </row>
    <row r="191" spans="1:25" s="184" customFormat="1" x14ac:dyDescent="0.25">
      <c r="A191" s="183"/>
      <c r="B191" s="183"/>
      <c r="C191" s="183"/>
      <c r="D191" s="183"/>
      <c r="E191" s="183"/>
      <c r="F191" s="183"/>
      <c r="G191" s="183"/>
      <c r="H191" s="183"/>
      <c r="I191" s="183"/>
      <c r="J191" s="183"/>
      <c r="K191" s="183"/>
      <c r="Q191" s="87"/>
      <c r="R191" s="87"/>
      <c r="S191" s="87"/>
      <c r="T191" s="87"/>
      <c r="U191" s="87"/>
      <c r="V191" s="87"/>
      <c r="W191" s="87"/>
      <c r="X191" s="87"/>
      <c r="Y191" s="87"/>
    </row>
    <row r="192" spans="1:25" s="184" customFormat="1" x14ac:dyDescent="0.25">
      <c r="A192" s="183"/>
      <c r="B192" s="183"/>
      <c r="C192" s="183"/>
      <c r="D192" s="183"/>
      <c r="E192" s="183"/>
      <c r="F192" s="183"/>
      <c r="G192" s="183"/>
      <c r="H192" s="183"/>
      <c r="I192" s="183"/>
      <c r="J192" s="183"/>
      <c r="K192" s="183"/>
      <c r="Q192" s="87"/>
      <c r="R192" s="87"/>
      <c r="S192" s="87"/>
      <c r="T192" s="87"/>
      <c r="U192" s="87"/>
      <c r="V192" s="87"/>
      <c r="W192" s="87"/>
      <c r="X192" s="87"/>
      <c r="Y192" s="87"/>
    </row>
    <row r="193" spans="1:25" s="184" customFormat="1" x14ac:dyDescent="0.25">
      <c r="A193" s="183"/>
      <c r="B193" s="183"/>
      <c r="C193" s="183"/>
      <c r="D193" s="183"/>
      <c r="E193" s="183"/>
      <c r="F193" s="183"/>
      <c r="G193" s="183"/>
      <c r="H193" s="183"/>
      <c r="I193" s="183"/>
      <c r="J193" s="183"/>
      <c r="K193" s="183"/>
      <c r="Q193" s="87"/>
      <c r="R193" s="87"/>
      <c r="S193" s="87"/>
      <c r="T193" s="87"/>
      <c r="U193" s="87"/>
      <c r="V193" s="87"/>
      <c r="W193" s="87"/>
      <c r="X193" s="87"/>
      <c r="Y193" s="87"/>
    </row>
    <row r="194" spans="1:25" s="184" customFormat="1" x14ac:dyDescent="0.25">
      <c r="A194" s="183"/>
      <c r="B194" s="183"/>
      <c r="C194" s="183"/>
      <c r="D194" s="183"/>
      <c r="E194" s="183"/>
      <c r="F194" s="183"/>
      <c r="G194" s="183"/>
      <c r="H194" s="183"/>
      <c r="I194" s="183"/>
      <c r="J194" s="183"/>
      <c r="K194" s="183"/>
      <c r="Q194" s="87"/>
      <c r="R194" s="87"/>
      <c r="S194" s="87"/>
      <c r="T194" s="87"/>
      <c r="U194" s="87"/>
      <c r="V194" s="87"/>
      <c r="W194" s="87"/>
      <c r="X194" s="87"/>
      <c r="Y194" s="87"/>
    </row>
    <row r="195" spans="1:25" s="184" customFormat="1" x14ac:dyDescent="0.25">
      <c r="A195" s="183"/>
      <c r="B195" s="183"/>
      <c r="C195" s="183"/>
      <c r="D195" s="183"/>
      <c r="E195" s="183"/>
      <c r="F195" s="183"/>
      <c r="G195" s="183"/>
      <c r="H195" s="183"/>
      <c r="I195" s="183"/>
      <c r="J195" s="183"/>
      <c r="K195" s="183"/>
      <c r="Q195" s="87"/>
      <c r="R195" s="87"/>
      <c r="S195" s="87"/>
      <c r="T195" s="87"/>
      <c r="U195" s="87"/>
      <c r="V195" s="87"/>
      <c r="W195" s="87"/>
      <c r="X195" s="87"/>
      <c r="Y195" s="87"/>
    </row>
    <row r="196" spans="1:25" s="184" customFormat="1" x14ac:dyDescent="0.25">
      <c r="A196" s="183"/>
      <c r="B196" s="183"/>
      <c r="C196" s="183"/>
      <c r="D196" s="183"/>
      <c r="E196" s="183"/>
      <c r="F196" s="183"/>
      <c r="G196" s="183"/>
      <c r="H196" s="183"/>
      <c r="I196" s="183"/>
      <c r="J196" s="183"/>
      <c r="K196" s="183"/>
      <c r="Q196" s="87"/>
      <c r="R196" s="87"/>
      <c r="S196" s="87"/>
      <c r="T196" s="87"/>
      <c r="U196" s="87"/>
      <c r="V196" s="87"/>
      <c r="W196" s="87"/>
      <c r="X196" s="87"/>
      <c r="Y196" s="87"/>
    </row>
    <row r="197" spans="1:25" s="184" customFormat="1" x14ac:dyDescent="0.25">
      <c r="A197" s="183"/>
      <c r="B197" s="183"/>
      <c r="C197" s="183"/>
      <c r="D197" s="183"/>
      <c r="E197" s="183"/>
      <c r="F197" s="183"/>
      <c r="G197" s="183"/>
      <c r="H197" s="183"/>
      <c r="I197" s="183"/>
      <c r="J197" s="183"/>
      <c r="K197" s="183"/>
      <c r="Q197" s="87"/>
      <c r="R197" s="87"/>
      <c r="S197" s="87"/>
      <c r="T197" s="87"/>
      <c r="U197" s="87"/>
      <c r="V197" s="87"/>
      <c r="W197" s="87"/>
      <c r="X197" s="87"/>
      <c r="Y197" s="87"/>
    </row>
  </sheetData>
  <pageMargins left="1.0629921259842521" right="0.11811023622047245" top="0.94488188976377963" bottom="0.15748031496062992" header="0" footer="0"/>
  <pageSetup scale="7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pageSetUpPr fitToPage="1"/>
  </sheetPr>
  <dimension ref="A1:F528"/>
  <sheetViews>
    <sheetView topLeftCell="A6" zoomScaleNormal="100" workbookViewId="0">
      <selection activeCell="C24" sqref="C24"/>
    </sheetView>
  </sheetViews>
  <sheetFormatPr baseColWidth="10" defaultColWidth="9.140625" defaultRowHeight="12.75" x14ac:dyDescent="0.25"/>
  <cols>
    <col min="1" max="1" width="30.7109375" style="162" customWidth="1"/>
    <col min="2" max="2" width="30.140625" style="162" customWidth="1"/>
    <col min="3" max="3" width="52.85546875" style="163" customWidth="1"/>
    <col min="4" max="4" width="17.140625" style="164" customWidth="1"/>
    <col min="5" max="5" width="15.42578125" style="163" customWidth="1"/>
    <col min="6" max="6" width="25.7109375" style="163" customWidth="1"/>
    <col min="7" max="16384" width="9.140625" style="148"/>
  </cols>
  <sheetData>
    <row r="1" spans="1:6" s="146" customFormat="1" x14ac:dyDescent="0.25">
      <c r="A1" s="514" t="s">
        <v>818</v>
      </c>
      <c r="B1" s="515" t="s">
        <v>152</v>
      </c>
      <c r="C1" s="516" t="s">
        <v>145</v>
      </c>
      <c r="D1" s="516" t="s">
        <v>146</v>
      </c>
      <c r="E1" s="517" t="s">
        <v>148</v>
      </c>
      <c r="F1" s="518" t="s">
        <v>819</v>
      </c>
    </row>
    <row r="2" spans="1:6" ht="20.100000000000001" customHeight="1" x14ac:dyDescent="0.25">
      <c r="A2" s="547" t="s">
        <v>358</v>
      </c>
      <c r="B2" s="548" t="s">
        <v>820</v>
      </c>
      <c r="C2" s="473" t="s">
        <v>821</v>
      </c>
      <c r="D2" s="474" t="s">
        <v>822</v>
      </c>
      <c r="E2" s="475">
        <v>944</v>
      </c>
      <c r="F2" s="481" t="s">
        <v>823</v>
      </c>
    </row>
    <row r="3" spans="1:6" x14ac:dyDescent="0.25">
      <c r="A3" s="547" t="s">
        <v>358</v>
      </c>
      <c r="B3" s="548" t="s">
        <v>820</v>
      </c>
      <c r="C3" s="473" t="s">
        <v>824</v>
      </c>
      <c r="D3" s="474" t="s">
        <v>822</v>
      </c>
      <c r="E3" s="475">
        <v>590</v>
      </c>
      <c r="F3" s="481" t="s">
        <v>823</v>
      </c>
    </row>
    <row r="4" spans="1:6" ht="24" x14ac:dyDescent="0.25">
      <c r="A4" s="549" t="s">
        <v>351</v>
      </c>
      <c r="B4" s="550" t="s">
        <v>825</v>
      </c>
      <c r="C4" s="550" t="s">
        <v>826</v>
      </c>
      <c r="D4" s="551" t="s">
        <v>822</v>
      </c>
      <c r="E4" s="552">
        <v>5000.5</v>
      </c>
      <c r="F4" s="482" t="s">
        <v>827</v>
      </c>
    </row>
    <row r="5" spans="1:6" ht="24" x14ac:dyDescent="0.25">
      <c r="A5" s="549" t="s">
        <v>351</v>
      </c>
      <c r="B5" s="550" t="s">
        <v>825</v>
      </c>
      <c r="C5" s="550" t="s">
        <v>828</v>
      </c>
      <c r="D5" s="551" t="s">
        <v>822</v>
      </c>
      <c r="E5" s="552">
        <v>10133.5</v>
      </c>
      <c r="F5" s="482" t="s">
        <v>827</v>
      </c>
    </row>
    <row r="6" spans="1:6" ht="24" x14ac:dyDescent="0.25">
      <c r="A6" s="549" t="s">
        <v>351</v>
      </c>
      <c r="B6" s="550" t="s">
        <v>825</v>
      </c>
      <c r="C6" s="550" t="s">
        <v>829</v>
      </c>
      <c r="D6" s="551" t="s">
        <v>822</v>
      </c>
      <c r="E6" s="552">
        <v>25488</v>
      </c>
      <c r="F6" s="482" t="s">
        <v>827</v>
      </c>
    </row>
    <row r="7" spans="1:6" ht="24" x14ac:dyDescent="0.25">
      <c r="A7" s="549" t="s">
        <v>351</v>
      </c>
      <c r="B7" s="550" t="s">
        <v>825</v>
      </c>
      <c r="C7" s="550" t="s">
        <v>830</v>
      </c>
      <c r="D7" s="551" t="s">
        <v>822</v>
      </c>
      <c r="E7" s="552">
        <v>61419</v>
      </c>
      <c r="F7" s="482" t="s">
        <v>827</v>
      </c>
    </row>
    <row r="8" spans="1:6" ht="21.95" customHeight="1" x14ac:dyDescent="0.25">
      <c r="A8" s="549" t="s">
        <v>351</v>
      </c>
      <c r="B8" s="550" t="s">
        <v>825</v>
      </c>
      <c r="C8" s="550" t="s">
        <v>831</v>
      </c>
      <c r="D8" s="551" t="s">
        <v>822</v>
      </c>
      <c r="E8" s="552">
        <v>33435.300000000003</v>
      </c>
      <c r="F8" s="482" t="s">
        <v>827</v>
      </c>
    </row>
    <row r="9" spans="1:6" ht="17.100000000000001" customHeight="1" x14ac:dyDescent="0.25">
      <c r="A9" s="549" t="s">
        <v>351</v>
      </c>
      <c r="B9" s="550" t="s">
        <v>825</v>
      </c>
      <c r="C9" s="550" t="s">
        <v>832</v>
      </c>
      <c r="D9" s="551" t="s">
        <v>822</v>
      </c>
      <c r="E9" s="552">
        <v>9410.5</v>
      </c>
      <c r="F9" s="482" t="s">
        <v>827</v>
      </c>
    </row>
    <row r="10" spans="1:6" ht="18.95" customHeight="1" x14ac:dyDescent="0.25">
      <c r="A10" s="549" t="s">
        <v>351</v>
      </c>
      <c r="B10" s="550" t="s">
        <v>825</v>
      </c>
      <c r="C10" s="550" t="s">
        <v>833</v>
      </c>
      <c r="D10" s="551" t="s">
        <v>822</v>
      </c>
      <c r="E10" s="552">
        <v>5929.5</v>
      </c>
      <c r="F10" s="482" t="s">
        <v>827</v>
      </c>
    </row>
    <row r="11" spans="1:6" ht="17.100000000000001" customHeight="1" x14ac:dyDescent="0.25">
      <c r="A11" s="549" t="s">
        <v>351</v>
      </c>
      <c r="B11" s="550" t="s">
        <v>825</v>
      </c>
      <c r="C11" s="550" t="s">
        <v>834</v>
      </c>
      <c r="D11" s="551" t="s">
        <v>822</v>
      </c>
      <c r="E11" s="552">
        <v>65844</v>
      </c>
      <c r="F11" s="482" t="s">
        <v>827</v>
      </c>
    </row>
    <row r="12" spans="1:6" ht="18" customHeight="1" x14ac:dyDescent="0.25">
      <c r="A12" s="549" t="s">
        <v>351</v>
      </c>
      <c r="B12" s="550" t="s">
        <v>825</v>
      </c>
      <c r="C12" s="550" t="s">
        <v>835</v>
      </c>
      <c r="D12" s="551" t="s">
        <v>822</v>
      </c>
      <c r="E12" s="552">
        <v>29393.8</v>
      </c>
      <c r="F12" s="482" t="s">
        <v>827</v>
      </c>
    </row>
    <row r="13" spans="1:6" ht="18" customHeight="1" x14ac:dyDescent="0.25">
      <c r="A13" s="549" t="s">
        <v>351</v>
      </c>
      <c r="B13" s="550" t="s">
        <v>825</v>
      </c>
      <c r="C13" s="550" t="s">
        <v>836</v>
      </c>
      <c r="D13" s="551" t="s">
        <v>822</v>
      </c>
      <c r="E13" s="552">
        <v>27193.1</v>
      </c>
      <c r="F13" s="482" t="s">
        <v>827</v>
      </c>
    </row>
    <row r="14" spans="1:6" ht="24" x14ac:dyDescent="0.25">
      <c r="A14" s="549" t="s">
        <v>351</v>
      </c>
      <c r="B14" s="550" t="s">
        <v>825</v>
      </c>
      <c r="C14" s="550" t="s">
        <v>837</v>
      </c>
      <c r="D14" s="551" t="s">
        <v>822</v>
      </c>
      <c r="E14" s="552">
        <v>50380.1</v>
      </c>
      <c r="F14" s="482" t="s">
        <v>827</v>
      </c>
    </row>
    <row r="15" spans="1:6" ht="24" x14ac:dyDescent="0.25">
      <c r="A15" s="549" t="s">
        <v>351</v>
      </c>
      <c r="B15" s="550" t="s">
        <v>825</v>
      </c>
      <c r="C15" s="550" t="s">
        <v>838</v>
      </c>
      <c r="D15" s="551" t="s">
        <v>822</v>
      </c>
      <c r="E15" s="552">
        <v>29323</v>
      </c>
      <c r="F15" s="482" t="s">
        <v>827</v>
      </c>
    </row>
    <row r="16" spans="1:6" ht="24" x14ac:dyDescent="0.25">
      <c r="A16" s="549" t="s">
        <v>351</v>
      </c>
      <c r="B16" s="550" t="s">
        <v>825</v>
      </c>
      <c r="C16" s="550" t="s">
        <v>839</v>
      </c>
      <c r="D16" s="551" t="s">
        <v>822</v>
      </c>
      <c r="E16" s="552">
        <v>32833.5</v>
      </c>
      <c r="F16" s="482" t="s">
        <v>827</v>
      </c>
    </row>
    <row r="17" spans="1:6" ht="24" x14ac:dyDescent="0.25">
      <c r="A17" s="549" t="s">
        <v>351</v>
      </c>
      <c r="B17" s="550" t="s">
        <v>825</v>
      </c>
      <c r="C17" s="550" t="s">
        <v>840</v>
      </c>
      <c r="D17" s="551" t="s">
        <v>822</v>
      </c>
      <c r="E17" s="552">
        <v>12537.5</v>
      </c>
      <c r="F17" s="482" t="s">
        <v>827</v>
      </c>
    </row>
    <row r="18" spans="1:6" ht="24" x14ac:dyDescent="0.25">
      <c r="A18" s="549" t="s">
        <v>351</v>
      </c>
      <c r="B18" s="550" t="s">
        <v>825</v>
      </c>
      <c r="C18" s="550" t="s">
        <v>841</v>
      </c>
      <c r="D18" s="551" t="s">
        <v>822</v>
      </c>
      <c r="E18" s="552">
        <v>12626</v>
      </c>
      <c r="F18" s="482" t="s">
        <v>827</v>
      </c>
    </row>
    <row r="19" spans="1:6" ht="24" x14ac:dyDescent="0.25">
      <c r="A19" s="549" t="s">
        <v>351</v>
      </c>
      <c r="B19" s="550" t="s">
        <v>825</v>
      </c>
      <c r="C19" s="550" t="s">
        <v>842</v>
      </c>
      <c r="D19" s="551" t="s">
        <v>822</v>
      </c>
      <c r="E19" s="552">
        <v>95892.7</v>
      </c>
      <c r="F19" s="482" t="s">
        <v>827</v>
      </c>
    </row>
    <row r="20" spans="1:6" ht="22.5" customHeight="1" x14ac:dyDescent="0.25">
      <c r="A20" s="549" t="s">
        <v>351</v>
      </c>
      <c r="B20" s="550" t="s">
        <v>825</v>
      </c>
      <c r="C20" s="550" t="s">
        <v>843</v>
      </c>
      <c r="D20" s="551" t="s">
        <v>822</v>
      </c>
      <c r="E20" s="552">
        <v>19706</v>
      </c>
      <c r="F20" s="482" t="s">
        <v>827</v>
      </c>
    </row>
    <row r="21" spans="1:6" ht="22.5" customHeight="1" x14ac:dyDescent="0.25">
      <c r="A21" s="549" t="s">
        <v>351</v>
      </c>
      <c r="B21" s="550" t="s">
        <v>825</v>
      </c>
      <c r="C21" s="550" t="s">
        <v>844</v>
      </c>
      <c r="D21" s="551" t="s">
        <v>822</v>
      </c>
      <c r="E21" s="552">
        <v>30975</v>
      </c>
      <c r="F21" s="482" t="s">
        <v>827</v>
      </c>
    </row>
    <row r="22" spans="1:6" x14ac:dyDescent="0.25">
      <c r="A22" s="549" t="s">
        <v>351</v>
      </c>
      <c r="B22" s="550" t="s">
        <v>825</v>
      </c>
      <c r="C22" s="550" t="s">
        <v>845</v>
      </c>
      <c r="D22" s="551" t="s">
        <v>822</v>
      </c>
      <c r="E22" s="552">
        <v>15251.5</v>
      </c>
      <c r="F22" s="482" t="s">
        <v>827</v>
      </c>
    </row>
    <row r="23" spans="1:6" x14ac:dyDescent="0.25">
      <c r="A23" s="549" t="s">
        <v>351</v>
      </c>
      <c r="B23" s="550" t="s">
        <v>825</v>
      </c>
      <c r="C23" s="550" t="s">
        <v>846</v>
      </c>
      <c r="D23" s="551" t="s">
        <v>822</v>
      </c>
      <c r="E23" s="552">
        <v>24225.4</v>
      </c>
      <c r="F23" s="482" t="s">
        <v>827</v>
      </c>
    </row>
    <row r="24" spans="1:6" ht="22.5" customHeight="1" x14ac:dyDescent="0.25">
      <c r="A24" s="553" t="s">
        <v>373</v>
      </c>
      <c r="B24" s="554" t="s">
        <v>847</v>
      </c>
      <c r="C24" s="555" t="s">
        <v>848</v>
      </c>
      <c r="D24" s="556" t="s">
        <v>849</v>
      </c>
      <c r="E24" s="557">
        <v>1003</v>
      </c>
      <c r="F24" s="483" t="s">
        <v>850</v>
      </c>
    </row>
    <row r="25" spans="1:6" x14ac:dyDescent="0.25">
      <c r="A25" s="553" t="s">
        <v>373</v>
      </c>
      <c r="B25" s="554" t="s">
        <v>847</v>
      </c>
      <c r="C25" s="555" t="s">
        <v>851</v>
      </c>
      <c r="D25" s="556" t="s">
        <v>849</v>
      </c>
      <c r="E25" s="557">
        <v>1003</v>
      </c>
      <c r="F25" s="483" t="s">
        <v>850</v>
      </c>
    </row>
    <row r="26" spans="1:6" ht="24" customHeight="1" x14ac:dyDescent="0.25">
      <c r="A26" s="553" t="s">
        <v>373</v>
      </c>
      <c r="B26" s="554" t="s">
        <v>847</v>
      </c>
      <c r="C26" s="555" t="s">
        <v>852</v>
      </c>
      <c r="D26" s="556" t="s">
        <v>849</v>
      </c>
      <c r="E26" s="557">
        <v>3009</v>
      </c>
      <c r="F26" s="483" t="s">
        <v>850</v>
      </c>
    </row>
    <row r="27" spans="1:6" x14ac:dyDescent="0.25">
      <c r="A27" s="553" t="s">
        <v>373</v>
      </c>
      <c r="B27" s="554" t="s">
        <v>847</v>
      </c>
      <c r="C27" s="555" t="s">
        <v>853</v>
      </c>
      <c r="D27" s="556" t="s">
        <v>849</v>
      </c>
      <c r="E27" s="557">
        <v>1882.1</v>
      </c>
      <c r="F27" s="483" t="s">
        <v>850</v>
      </c>
    </row>
    <row r="28" spans="1:6" x14ac:dyDescent="0.25">
      <c r="A28" s="553" t="s">
        <v>373</v>
      </c>
      <c r="B28" s="554" t="s">
        <v>847</v>
      </c>
      <c r="C28" s="555" t="s">
        <v>854</v>
      </c>
      <c r="D28" s="556" t="s">
        <v>822</v>
      </c>
      <c r="E28" s="557">
        <v>83.78</v>
      </c>
      <c r="F28" s="483" t="s">
        <v>850</v>
      </c>
    </row>
    <row r="29" spans="1:6" x14ac:dyDescent="0.25">
      <c r="A29" s="553" t="s">
        <v>373</v>
      </c>
      <c r="B29" s="554" t="s">
        <v>847</v>
      </c>
      <c r="C29" s="555" t="s">
        <v>855</v>
      </c>
      <c r="D29" s="556" t="s">
        <v>822</v>
      </c>
      <c r="E29" s="557">
        <v>192.34</v>
      </c>
      <c r="F29" s="483" t="s">
        <v>850</v>
      </c>
    </row>
    <row r="30" spans="1:6" x14ac:dyDescent="0.25">
      <c r="A30" s="553" t="s">
        <v>373</v>
      </c>
      <c r="B30" s="554" t="s">
        <v>847</v>
      </c>
      <c r="C30" s="555" t="s">
        <v>856</v>
      </c>
      <c r="D30" s="556" t="s">
        <v>822</v>
      </c>
      <c r="E30" s="557">
        <v>421.26</v>
      </c>
      <c r="F30" s="483" t="s">
        <v>850</v>
      </c>
    </row>
    <row r="31" spans="1:6" x14ac:dyDescent="0.25">
      <c r="A31" s="558" t="s">
        <v>857</v>
      </c>
      <c r="B31" s="559" t="s">
        <v>858</v>
      </c>
      <c r="C31" s="560" t="s">
        <v>859</v>
      </c>
      <c r="D31" s="561" t="s">
        <v>822</v>
      </c>
      <c r="E31" s="562">
        <v>6500</v>
      </c>
      <c r="F31" s="484" t="s">
        <v>860</v>
      </c>
    </row>
    <row r="32" spans="1:6" x14ac:dyDescent="0.25">
      <c r="A32" s="558" t="s">
        <v>857</v>
      </c>
      <c r="B32" s="559" t="s">
        <v>858</v>
      </c>
      <c r="C32" s="560" t="s">
        <v>861</v>
      </c>
      <c r="D32" s="561" t="s">
        <v>822</v>
      </c>
      <c r="E32" s="562">
        <v>7265.26</v>
      </c>
      <c r="F32" s="484" t="s">
        <v>860</v>
      </c>
    </row>
    <row r="33" spans="1:6" x14ac:dyDescent="0.25">
      <c r="A33" s="558" t="s">
        <v>857</v>
      </c>
      <c r="B33" s="559" t="s">
        <v>858</v>
      </c>
      <c r="C33" s="560" t="s">
        <v>862</v>
      </c>
      <c r="D33" s="561" t="s">
        <v>822</v>
      </c>
      <c r="E33" s="562">
        <v>4675.2539999999999</v>
      </c>
      <c r="F33" s="484" t="s">
        <v>860</v>
      </c>
    </row>
    <row r="34" spans="1:6" x14ac:dyDescent="0.25">
      <c r="A34" s="558" t="s">
        <v>857</v>
      </c>
      <c r="B34" s="559" t="s">
        <v>858</v>
      </c>
      <c r="C34" s="560" t="s">
        <v>863</v>
      </c>
      <c r="D34" s="561" t="s">
        <v>822</v>
      </c>
      <c r="E34" s="562">
        <v>16785.5</v>
      </c>
      <c r="F34" s="484" t="s">
        <v>860</v>
      </c>
    </row>
    <row r="35" spans="1:6" x14ac:dyDescent="0.25">
      <c r="A35" s="558" t="s">
        <v>857</v>
      </c>
      <c r="B35" s="559" t="s">
        <v>858</v>
      </c>
      <c r="C35" s="560" t="s">
        <v>864</v>
      </c>
      <c r="D35" s="561" t="s">
        <v>822</v>
      </c>
      <c r="E35" s="562">
        <v>15163</v>
      </c>
      <c r="F35" s="484" t="s">
        <v>860</v>
      </c>
    </row>
    <row r="36" spans="1:6" ht="24" x14ac:dyDescent="0.25">
      <c r="A36" s="563" t="s">
        <v>446</v>
      </c>
      <c r="B36" s="564" t="s">
        <v>865</v>
      </c>
      <c r="C36" s="565" t="s">
        <v>866</v>
      </c>
      <c r="D36" s="566" t="s">
        <v>822</v>
      </c>
      <c r="E36" s="567">
        <v>2330.5</v>
      </c>
      <c r="F36" s="485" t="s">
        <v>867</v>
      </c>
    </row>
    <row r="37" spans="1:6" ht="24" x14ac:dyDescent="0.25">
      <c r="A37" s="563" t="s">
        <v>446</v>
      </c>
      <c r="B37" s="564" t="s">
        <v>865</v>
      </c>
      <c r="C37" s="565" t="s">
        <v>868</v>
      </c>
      <c r="D37" s="566"/>
      <c r="E37" s="567">
        <v>1150</v>
      </c>
      <c r="F37" s="485" t="s">
        <v>867</v>
      </c>
    </row>
    <row r="38" spans="1:6" ht="24" x14ac:dyDescent="0.25">
      <c r="A38" s="563" t="s">
        <v>446</v>
      </c>
      <c r="B38" s="564" t="s">
        <v>865</v>
      </c>
      <c r="C38" s="565" t="s">
        <v>869</v>
      </c>
      <c r="D38" s="566" t="s">
        <v>822</v>
      </c>
      <c r="E38" s="567">
        <v>2330.5</v>
      </c>
      <c r="F38" s="485" t="s">
        <v>867</v>
      </c>
    </row>
    <row r="39" spans="1:6" ht="24" x14ac:dyDescent="0.25">
      <c r="A39" s="563" t="s">
        <v>446</v>
      </c>
      <c r="B39" s="564" t="s">
        <v>865</v>
      </c>
      <c r="C39" s="565" t="s">
        <v>870</v>
      </c>
      <c r="D39" s="566" t="s">
        <v>822</v>
      </c>
      <c r="E39" s="567">
        <v>3009</v>
      </c>
      <c r="F39" s="485" t="s">
        <v>867</v>
      </c>
    </row>
    <row r="40" spans="1:6" ht="24" x14ac:dyDescent="0.25">
      <c r="A40" s="563" t="s">
        <v>446</v>
      </c>
      <c r="B40" s="564" t="s">
        <v>865</v>
      </c>
      <c r="C40" s="565" t="s">
        <v>871</v>
      </c>
      <c r="D40" s="566" t="s">
        <v>822</v>
      </c>
      <c r="E40" s="567">
        <v>1150.5</v>
      </c>
      <c r="F40" s="485" t="s">
        <v>867</v>
      </c>
    </row>
    <row r="41" spans="1:6" ht="24" x14ac:dyDescent="0.25">
      <c r="A41" s="563" t="s">
        <v>446</v>
      </c>
      <c r="B41" s="564" t="s">
        <v>865</v>
      </c>
      <c r="C41" s="565" t="s">
        <v>872</v>
      </c>
      <c r="D41" s="566" t="s">
        <v>822</v>
      </c>
      <c r="E41" s="567">
        <v>1150.5</v>
      </c>
      <c r="F41" s="485" t="s">
        <v>867</v>
      </c>
    </row>
    <row r="42" spans="1:6" ht="24" x14ac:dyDescent="0.25">
      <c r="A42" s="563" t="s">
        <v>446</v>
      </c>
      <c r="B42" s="564" t="s">
        <v>865</v>
      </c>
      <c r="C42" s="565" t="s">
        <v>873</v>
      </c>
      <c r="D42" s="566" t="s">
        <v>822</v>
      </c>
      <c r="E42" s="567">
        <v>1947</v>
      </c>
      <c r="F42" s="485" t="s">
        <v>867</v>
      </c>
    </row>
    <row r="43" spans="1:6" ht="22.5" customHeight="1" x14ac:dyDescent="0.25">
      <c r="A43" s="563" t="s">
        <v>446</v>
      </c>
      <c r="B43" s="564" t="s">
        <v>865</v>
      </c>
      <c r="C43" s="565" t="s">
        <v>874</v>
      </c>
      <c r="D43" s="566" t="s">
        <v>822</v>
      </c>
      <c r="E43" s="567">
        <v>2212.5</v>
      </c>
      <c r="F43" s="485" t="s">
        <v>867</v>
      </c>
    </row>
    <row r="44" spans="1:6" ht="18.95" customHeight="1" x14ac:dyDescent="0.25">
      <c r="A44" s="568" t="s">
        <v>875</v>
      </c>
      <c r="B44" s="569" t="s">
        <v>876</v>
      </c>
      <c r="C44" s="476" t="s">
        <v>877</v>
      </c>
      <c r="D44" s="570" t="s">
        <v>822</v>
      </c>
      <c r="E44" s="571">
        <v>11210</v>
      </c>
      <c r="F44" s="486" t="s">
        <v>878</v>
      </c>
    </row>
    <row r="45" spans="1:6" ht="17.100000000000001" customHeight="1" x14ac:dyDescent="0.25">
      <c r="A45" s="568" t="s">
        <v>875</v>
      </c>
      <c r="B45" s="569" t="s">
        <v>876</v>
      </c>
      <c r="C45" s="476" t="s">
        <v>879</v>
      </c>
      <c r="D45" s="570" t="s">
        <v>822</v>
      </c>
      <c r="E45" s="571">
        <v>15692.82</v>
      </c>
      <c r="F45" s="486" t="s">
        <v>878</v>
      </c>
    </row>
    <row r="46" spans="1:6" x14ac:dyDescent="0.25">
      <c r="A46" s="568" t="s">
        <v>875</v>
      </c>
      <c r="B46" s="569" t="s">
        <v>876</v>
      </c>
      <c r="C46" s="476" t="s">
        <v>880</v>
      </c>
      <c r="D46" s="570" t="s">
        <v>822</v>
      </c>
      <c r="E46" s="571">
        <v>342200</v>
      </c>
      <c r="F46" s="486" t="s">
        <v>878</v>
      </c>
    </row>
    <row r="47" spans="1:6" ht="21" customHeight="1" x14ac:dyDescent="0.25">
      <c r="A47" s="568" t="s">
        <v>875</v>
      </c>
      <c r="B47" s="569" t="s">
        <v>876</v>
      </c>
      <c r="C47" s="476" t="s">
        <v>881</v>
      </c>
      <c r="D47" s="570" t="s">
        <v>822</v>
      </c>
      <c r="E47" s="571">
        <v>6254</v>
      </c>
      <c r="F47" s="486" t="s">
        <v>878</v>
      </c>
    </row>
    <row r="48" spans="1:6" ht="14.1" customHeight="1" x14ac:dyDescent="0.25">
      <c r="A48" s="568" t="s">
        <v>875</v>
      </c>
      <c r="B48" s="569" t="s">
        <v>876</v>
      </c>
      <c r="C48" s="476" t="s">
        <v>882</v>
      </c>
      <c r="D48" s="570" t="s">
        <v>822</v>
      </c>
      <c r="E48" s="571">
        <v>531000</v>
      </c>
      <c r="F48" s="486" t="s">
        <v>878</v>
      </c>
    </row>
    <row r="49" spans="1:6" ht="24" x14ac:dyDescent="0.25">
      <c r="A49" s="568" t="s">
        <v>875</v>
      </c>
      <c r="B49" s="569" t="s">
        <v>876</v>
      </c>
      <c r="C49" s="476" t="s">
        <v>883</v>
      </c>
      <c r="D49" s="570" t="s">
        <v>822</v>
      </c>
      <c r="E49" s="571">
        <v>49794.525000000001</v>
      </c>
      <c r="F49" s="486" t="s">
        <v>878</v>
      </c>
    </row>
    <row r="50" spans="1:6" x14ac:dyDescent="0.25">
      <c r="A50" s="568" t="s">
        <v>875</v>
      </c>
      <c r="B50" s="569" t="s">
        <v>876</v>
      </c>
      <c r="C50" s="476" t="s">
        <v>884</v>
      </c>
      <c r="D50" s="570" t="s">
        <v>822</v>
      </c>
      <c r="E50" s="571">
        <v>275000</v>
      </c>
      <c r="F50" s="486" t="s">
        <v>878</v>
      </c>
    </row>
    <row r="51" spans="1:6" x14ac:dyDescent="0.25">
      <c r="A51" s="568" t="s">
        <v>875</v>
      </c>
      <c r="B51" s="569" t="s">
        <v>876</v>
      </c>
      <c r="C51" s="476" t="s">
        <v>885</v>
      </c>
      <c r="D51" s="570" t="s">
        <v>822</v>
      </c>
      <c r="E51" s="571">
        <v>8407.5</v>
      </c>
      <c r="F51" s="486" t="s">
        <v>878</v>
      </c>
    </row>
    <row r="52" spans="1:6" ht="15.95" customHeight="1" x14ac:dyDescent="0.25">
      <c r="A52" s="568" t="s">
        <v>875</v>
      </c>
      <c r="B52" s="569" t="s">
        <v>876</v>
      </c>
      <c r="C52" s="476" t="s">
        <v>886</v>
      </c>
      <c r="D52" s="570" t="s">
        <v>822</v>
      </c>
      <c r="E52" s="571">
        <v>96885.151100000003</v>
      </c>
      <c r="F52" s="486" t="s">
        <v>878</v>
      </c>
    </row>
    <row r="53" spans="1:6" ht="15" customHeight="1" x14ac:dyDescent="0.25">
      <c r="A53" s="568" t="s">
        <v>875</v>
      </c>
      <c r="B53" s="569" t="s">
        <v>876</v>
      </c>
      <c r="C53" s="476" t="s">
        <v>887</v>
      </c>
      <c r="D53" s="570" t="s">
        <v>822</v>
      </c>
      <c r="E53" s="571">
        <v>250160</v>
      </c>
      <c r="F53" s="486" t="s">
        <v>878</v>
      </c>
    </row>
    <row r="54" spans="1:6" x14ac:dyDescent="0.25">
      <c r="A54" s="568" t="s">
        <v>875</v>
      </c>
      <c r="B54" s="569" t="s">
        <v>876</v>
      </c>
      <c r="C54" s="476" t="s">
        <v>888</v>
      </c>
      <c r="D54" s="570" t="s">
        <v>822</v>
      </c>
      <c r="E54" s="571">
        <v>2950</v>
      </c>
      <c r="F54" s="486" t="s">
        <v>878</v>
      </c>
    </row>
    <row r="55" spans="1:6" ht="14.1" customHeight="1" x14ac:dyDescent="0.25">
      <c r="A55" s="568" t="s">
        <v>875</v>
      </c>
      <c r="B55" s="569" t="s">
        <v>876</v>
      </c>
      <c r="C55" s="476" t="s">
        <v>889</v>
      </c>
      <c r="D55" s="570" t="s">
        <v>822</v>
      </c>
      <c r="E55" s="571">
        <v>226560</v>
      </c>
      <c r="F55" s="486" t="s">
        <v>878</v>
      </c>
    </row>
    <row r="56" spans="1:6" ht="30.75" customHeight="1" x14ac:dyDescent="0.25">
      <c r="A56" s="568" t="s">
        <v>875</v>
      </c>
      <c r="B56" s="569" t="s">
        <v>876</v>
      </c>
      <c r="C56" s="476" t="s">
        <v>890</v>
      </c>
      <c r="D56" s="570" t="s">
        <v>822</v>
      </c>
      <c r="E56" s="571">
        <v>501500</v>
      </c>
      <c r="F56" s="486" t="s">
        <v>878</v>
      </c>
    </row>
    <row r="57" spans="1:6" ht="15" customHeight="1" x14ac:dyDescent="0.25">
      <c r="A57" s="568" t="s">
        <v>875</v>
      </c>
      <c r="B57" s="569" t="s">
        <v>876</v>
      </c>
      <c r="C57" s="476" t="s">
        <v>891</v>
      </c>
      <c r="D57" s="570" t="s">
        <v>822</v>
      </c>
      <c r="E57" s="571">
        <v>41300</v>
      </c>
      <c r="F57" s="486" t="s">
        <v>878</v>
      </c>
    </row>
    <row r="58" spans="1:6" ht="24" customHeight="1" x14ac:dyDescent="0.25">
      <c r="A58" s="568" t="s">
        <v>875</v>
      </c>
      <c r="B58" s="569" t="s">
        <v>876</v>
      </c>
      <c r="C58" s="476" t="s">
        <v>892</v>
      </c>
      <c r="D58" s="570" t="s">
        <v>822</v>
      </c>
      <c r="E58" s="571">
        <v>49560</v>
      </c>
      <c r="F58" s="486" t="s">
        <v>878</v>
      </c>
    </row>
    <row r="59" spans="1:6" ht="14.1" customHeight="1" x14ac:dyDescent="0.25">
      <c r="A59" s="568" t="s">
        <v>875</v>
      </c>
      <c r="B59" s="569" t="s">
        <v>876</v>
      </c>
      <c r="C59" s="476" t="s">
        <v>893</v>
      </c>
      <c r="D59" s="570" t="s">
        <v>822</v>
      </c>
      <c r="E59" s="571">
        <v>188800</v>
      </c>
      <c r="F59" s="486" t="s">
        <v>878</v>
      </c>
    </row>
    <row r="60" spans="1:6" ht="15" customHeight="1" x14ac:dyDescent="0.25">
      <c r="A60" s="568" t="s">
        <v>875</v>
      </c>
      <c r="B60" s="569" t="s">
        <v>876</v>
      </c>
      <c r="C60" s="476" t="s">
        <v>894</v>
      </c>
      <c r="D60" s="570" t="s">
        <v>822</v>
      </c>
      <c r="E60" s="571">
        <v>27140</v>
      </c>
      <c r="F60" s="486" t="s">
        <v>878</v>
      </c>
    </row>
    <row r="61" spans="1:6" ht="15.95" customHeight="1" x14ac:dyDescent="0.25">
      <c r="A61" s="568" t="s">
        <v>875</v>
      </c>
      <c r="B61" s="569" t="s">
        <v>876</v>
      </c>
      <c r="C61" s="476" t="s">
        <v>895</v>
      </c>
      <c r="D61" s="570" t="s">
        <v>822</v>
      </c>
      <c r="E61" s="571">
        <v>49219.1806</v>
      </c>
      <c r="F61" s="486" t="s">
        <v>878</v>
      </c>
    </row>
    <row r="62" spans="1:6" ht="18.95" customHeight="1" x14ac:dyDescent="0.25">
      <c r="A62" s="568" t="s">
        <v>875</v>
      </c>
      <c r="B62" s="569" t="s">
        <v>876</v>
      </c>
      <c r="C62" s="476" t="s">
        <v>896</v>
      </c>
      <c r="D62" s="570" t="s">
        <v>822</v>
      </c>
      <c r="E62" s="571">
        <v>26137.0707</v>
      </c>
      <c r="F62" s="486" t="s">
        <v>878</v>
      </c>
    </row>
    <row r="63" spans="1:6" ht="20.100000000000001" customHeight="1" x14ac:dyDescent="0.25">
      <c r="A63" s="568" t="s">
        <v>875</v>
      </c>
      <c r="B63" s="569" t="s">
        <v>876</v>
      </c>
      <c r="C63" s="476" t="s">
        <v>897</v>
      </c>
      <c r="D63" s="570" t="s">
        <v>822</v>
      </c>
      <c r="E63" s="571">
        <v>105563.74400000001</v>
      </c>
      <c r="F63" s="486" t="s">
        <v>878</v>
      </c>
    </row>
    <row r="64" spans="1:6" ht="18.95" customHeight="1" x14ac:dyDescent="0.25">
      <c r="A64" s="568" t="s">
        <v>875</v>
      </c>
      <c r="B64" s="569" t="s">
        <v>876</v>
      </c>
      <c r="C64" s="476" t="s">
        <v>898</v>
      </c>
      <c r="D64" s="570" t="s">
        <v>822</v>
      </c>
      <c r="E64" s="571">
        <v>6490</v>
      </c>
      <c r="F64" s="486" t="s">
        <v>878</v>
      </c>
    </row>
    <row r="65" spans="1:6" ht="15" customHeight="1" x14ac:dyDescent="0.25">
      <c r="A65" s="568" t="s">
        <v>875</v>
      </c>
      <c r="B65" s="569" t="s">
        <v>876</v>
      </c>
      <c r="C65" s="476" t="s">
        <v>899</v>
      </c>
      <c r="D65" s="570" t="s">
        <v>822</v>
      </c>
      <c r="E65" s="571">
        <v>30335.3338</v>
      </c>
      <c r="F65" s="486" t="s">
        <v>878</v>
      </c>
    </row>
    <row r="66" spans="1:6" ht="24" x14ac:dyDescent="0.25">
      <c r="A66" s="568" t="s">
        <v>875</v>
      </c>
      <c r="B66" s="569" t="s">
        <v>876</v>
      </c>
      <c r="C66" s="476" t="s">
        <v>900</v>
      </c>
      <c r="D66" s="570" t="s">
        <v>822</v>
      </c>
      <c r="E66" s="571">
        <v>72981.654699999999</v>
      </c>
      <c r="F66" s="486" t="s">
        <v>878</v>
      </c>
    </row>
    <row r="67" spans="1:6" x14ac:dyDescent="0.25">
      <c r="A67" s="568" t="s">
        <v>875</v>
      </c>
      <c r="B67" s="569" t="s">
        <v>876</v>
      </c>
      <c r="C67" s="476" t="s">
        <v>901</v>
      </c>
      <c r="D67" s="570" t="s">
        <v>822</v>
      </c>
      <c r="E67" s="571">
        <v>172048.60250000001</v>
      </c>
      <c r="F67" s="486" t="s">
        <v>878</v>
      </c>
    </row>
    <row r="68" spans="1:6" x14ac:dyDescent="0.25">
      <c r="A68" s="568" t="s">
        <v>875</v>
      </c>
      <c r="B68" s="569" t="s">
        <v>876</v>
      </c>
      <c r="C68" s="476" t="s">
        <v>902</v>
      </c>
      <c r="D68" s="570" t="s">
        <v>822</v>
      </c>
      <c r="E68" s="571">
        <v>104465.4</v>
      </c>
      <c r="F68" s="486" t="s">
        <v>878</v>
      </c>
    </row>
    <row r="69" spans="1:6" x14ac:dyDescent="0.25">
      <c r="A69" s="568" t="s">
        <v>875</v>
      </c>
      <c r="B69" s="569" t="s">
        <v>876</v>
      </c>
      <c r="C69" s="476" t="s">
        <v>903</v>
      </c>
      <c r="D69" s="570" t="s">
        <v>822</v>
      </c>
      <c r="E69" s="571">
        <v>8314.2916999999998</v>
      </c>
      <c r="F69" s="486" t="s">
        <v>878</v>
      </c>
    </row>
    <row r="70" spans="1:6" x14ac:dyDescent="0.25">
      <c r="A70" s="568" t="s">
        <v>875</v>
      </c>
      <c r="B70" s="569" t="s">
        <v>876</v>
      </c>
      <c r="C70" s="476" t="s">
        <v>904</v>
      </c>
      <c r="D70" s="570" t="s">
        <v>822</v>
      </c>
      <c r="E70" s="571">
        <v>198806.39999999999</v>
      </c>
      <c r="F70" s="486" t="s">
        <v>878</v>
      </c>
    </row>
    <row r="71" spans="1:6" x14ac:dyDescent="0.25">
      <c r="A71" s="568" t="s">
        <v>875</v>
      </c>
      <c r="B71" s="569" t="s">
        <v>876</v>
      </c>
      <c r="C71" s="476" t="s">
        <v>905</v>
      </c>
      <c r="D71" s="570" t="s">
        <v>822</v>
      </c>
      <c r="E71" s="571">
        <v>11313.84</v>
      </c>
      <c r="F71" s="486" t="s">
        <v>878</v>
      </c>
    </row>
    <row r="72" spans="1:6" x14ac:dyDescent="0.25">
      <c r="A72" s="568" t="s">
        <v>875</v>
      </c>
      <c r="B72" s="569" t="s">
        <v>876</v>
      </c>
      <c r="C72" s="476" t="s">
        <v>906</v>
      </c>
      <c r="D72" s="570" t="s">
        <v>822</v>
      </c>
      <c r="E72" s="571">
        <v>469017.40850000002</v>
      </c>
      <c r="F72" s="486" t="s">
        <v>878</v>
      </c>
    </row>
    <row r="73" spans="1:6" x14ac:dyDescent="0.25">
      <c r="A73" s="568" t="s">
        <v>875</v>
      </c>
      <c r="B73" s="569" t="s">
        <v>876</v>
      </c>
      <c r="C73" s="476" t="s">
        <v>907</v>
      </c>
      <c r="D73" s="570" t="s">
        <v>822</v>
      </c>
      <c r="E73" s="571">
        <v>4501.7</v>
      </c>
      <c r="F73" s="486" t="s">
        <v>878</v>
      </c>
    </row>
    <row r="74" spans="1:6" x14ac:dyDescent="0.25">
      <c r="A74" s="568" t="s">
        <v>875</v>
      </c>
      <c r="B74" s="569" t="s">
        <v>876</v>
      </c>
      <c r="C74" s="476" t="s">
        <v>908</v>
      </c>
      <c r="D74" s="570" t="s">
        <v>822</v>
      </c>
      <c r="E74" s="571">
        <v>161582.93400000001</v>
      </c>
      <c r="F74" s="486" t="s">
        <v>878</v>
      </c>
    </row>
    <row r="75" spans="1:6" x14ac:dyDescent="0.25">
      <c r="A75" s="568" t="s">
        <v>875</v>
      </c>
      <c r="B75" s="569" t="s">
        <v>876</v>
      </c>
      <c r="C75" s="476" t="s">
        <v>909</v>
      </c>
      <c r="D75" s="570" t="s">
        <v>822</v>
      </c>
      <c r="E75" s="571">
        <v>344224.6911</v>
      </c>
      <c r="F75" s="486" t="s">
        <v>878</v>
      </c>
    </row>
    <row r="76" spans="1:6" x14ac:dyDescent="0.25">
      <c r="A76" s="568" t="s">
        <v>875</v>
      </c>
      <c r="B76" s="569" t="s">
        <v>876</v>
      </c>
      <c r="C76" s="476" t="s">
        <v>910</v>
      </c>
      <c r="D76" s="570" t="s">
        <v>822</v>
      </c>
      <c r="E76" s="571">
        <v>24151.661800000002</v>
      </c>
      <c r="F76" s="486" t="s">
        <v>878</v>
      </c>
    </row>
    <row r="77" spans="1:6" x14ac:dyDescent="0.25">
      <c r="A77" s="568" t="s">
        <v>875</v>
      </c>
      <c r="B77" s="569" t="s">
        <v>876</v>
      </c>
      <c r="C77" s="476" t="s">
        <v>911</v>
      </c>
      <c r="D77" s="570" t="s">
        <v>822</v>
      </c>
      <c r="E77" s="571">
        <v>12836.04</v>
      </c>
      <c r="F77" s="486" t="s">
        <v>878</v>
      </c>
    </row>
    <row r="78" spans="1:6" x14ac:dyDescent="0.25">
      <c r="A78" s="568" t="s">
        <v>875</v>
      </c>
      <c r="B78" s="569" t="s">
        <v>876</v>
      </c>
      <c r="C78" s="476" t="s">
        <v>912</v>
      </c>
      <c r="D78" s="570" t="s">
        <v>822</v>
      </c>
      <c r="E78" s="571">
        <v>45994.842499999999</v>
      </c>
      <c r="F78" s="486" t="s">
        <v>878</v>
      </c>
    </row>
    <row r="79" spans="1:6" x14ac:dyDescent="0.25">
      <c r="A79" s="568" t="s">
        <v>875</v>
      </c>
      <c r="B79" s="569" t="s">
        <v>876</v>
      </c>
      <c r="C79" s="476" t="s">
        <v>913</v>
      </c>
      <c r="D79" s="570" t="s">
        <v>822</v>
      </c>
      <c r="E79" s="571">
        <v>111029.4216</v>
      </c>
      <c r="F79" s="486" t="s">
        <v>878</v>
      </c>
    </row>
    <row r="80" spans="1:6" x14ac:dyDescent="0.25">
      <c r="A80" s="568" t="s">
        <v>875</v>
      </c>
      <c r="B80" s="569" t="s">
        <v>876</v>
      </c>
      <c r="C80" s="476" t="s">
        <v>914</v>
      </c>
      <c r="D80" s="570" t="s">
        <v>822</v>
      </c>
      <c r="E80" s="571">
        <v>1770</v>
      </c>
      <c r="F80" s="486" t="s">
        <v>878</v>
      </c>
    </row>
    <row r="81" spans="1:6" x14ac:dyDescent="0.25">
      <c r="A81" s="568" t="s">
        <v>875</v>
      </c>
      <c r="B81" s="569" t="s">
        <v>876</v>
      </c>
      <c r="C81" s="476" t="s">
        <v>915</v>
      </c>
      <c r="D81" s="570" t="s">
        <v>822</v>
      </c>
      <c r="E81" s="571">
        <v>4524.9931999999999</v>
      </c>
      <c r="F81" s="486" t="s">
        <v>878</v>
      </c>
    </row>
    <row r="82" spans="1:6" ht="18.75" customHeight="1" x14ac:dyDescent="0.25">
      <c r="A82" s="568" t="s">
        <v>875</v>
      </c>
      <c r="B82" s="569" t="s">
        <v>876</v>
      </c>
      <c r="C82" s="476" t="s">
        <v>916</v>
      </c>
      <c r="D82" s="570" t="s">
        <v>822</v>
      </c>
      <c r="E82" s="571">
        <v>3299.87</v>
      </c>
      <c r="F82" s="486" t="s">
        <v>878</v>
      </c>
    </row>
    <row r="83" spans="1:6" ht="20.25" customHeight="1" x14ac:dyDescent="0.25">
      <c r="A83" s="568" t="s">
        <v>875</v>
      </c>
      <c r="B83" s="569" t="s">
        <v>876</v>
      </c>
      <c r="C83" s="476" t="s">
        <v>917</v>
      </c>
      <c r="D83" s="570" t="s">
        <v>822</v>
      </c>
      <c r="E83" s="571">
        <v>4242.6899999999996</v>
      </c>
      <c r="F83" s="486" t="s">
        <v>878</v>
      </c>
    </row>
    <row r="84" spans="1:6" ht="21.95" customHeight="1" x14ac:dyDescent="0.25">
      <c r="A84" s="568" t="s">
        <v>875</v>
      </c>
      <c r="B84" s="569" t="s">
        <v>876</v>
      </c>
      <c r="C84" s="476" t="s">
        <v>918</v>
      </c>
      <c r="D84" s="570" t="s">
        <v>822</v>
      </c>
      <c r="E84" s="571">
        <v>11859.991</v>
      </c>
      <c r="F84" s="486" t="s">
        <v>878</v>
      </c>
    </row>
    <row r="85" spans="1:6" ht="18" customHeight="1" x14ac:dyDescent="0.25">
      <c r="A85" s="568" t="s">
        <v>875</v>
      </c>
      <c r="B85" s="569" t="s">
        <v>876</v>
      </c>
      <c r="C85" s="476" t="s">
        <v>919</v>
      </c>
      <c r="D85" s="570" t="s">
        <v>822</v>
      </c>
      <c r="E85" s="571">
        <v>1479.9914000000001</v>
      </c>
      <c r="F85" s="486" t="s">
        <v>878</v>
      </c>
    </row>
    <row r="86" spans="1:6" x14ac:dyDescent="0.25">
      <c r="A86" s="568" t="s">
        <v>875</v>
      </c>
      <c r="B86" s="569" t="s">
        <v>876</v>
      </c>
      <c r="C86" s="476" t="s">
        <v>920</v>
      </c>
      <c r="D86" s="570" t="s">
        <v>822</v>
      </c>
      <c r="E86" s="571">
        <v>1999.9938</v>
      </c>
      <c r="F86" s="486" t="s">
        <v>878</v>
      </c>
    </row>
    <row r="87" spans="1:6" x14ac:dyDescent="0.25">
      <c r="A87" s="568" t="s">
        <v>875</v>
      </c>
      <c r="B87" s="569" t="s">
        <v>876</v>
      </c>
      <c r="C87" s="476" t="s">
        <v>921</v>
      </c>
      <c r="D87" s="570" t="s">
        <v>822</v>
      </c>
      <c r="E87" s="571">
        <v>6938.4</v>
      </c>
      <c r="F87" s="486" t="s">
        <v>878</v>
      </c>
    </row>
    <row r="88" spans="1:6" x14ac:dyDescent="0.25">
      <c r="A88" s="568" t="s">
        <v>875</v>
      </c>
      <c r="B88" s="569" t="s">
        <v>876</v>
      </c>
      <c r="C88" s="476" t="s">
        <v>922</v>
      </c>
      <c r="D88" s="570" t="s">
        <v>822</v>
      </c>
      <c r="E88" s="571">
        <v>938.18259999999998</v>
      </c>
      <c r="F88" s="486" t="s">
        <v>878</v>
      </c>
    </row>
    <row r="89" spans="1:6" x14ac:dyDescent="0.25">
      <c r="A89" s="568" t="s">
        <v>875</v>
      </c>
      <c r="B89" s="569" t="s">
        <v>876</v>
      </c>
      <c r="C89" s="476" t="s">
        <v>923</v>
      </c>
      <c r="D89" s="570" t="s">
        <v>822</v>
      </c>
      <c r="E89" s="571">
        <v>3519.94</v>
      </c>
      <c r="F89" s="486" t="s">
        <v>878</v>
      </c>
    </row>
    <row r="90" spans="1:6" ht="20.100000000000001" customHeight="1" x14ac:dyDescent="0.25">
      <c r="A90" s="568" t="s">
        <v>875</v>
      </c>
      <c r="B90" s="569" t="s">
        <v>876</v>
      </c>
      <c r="C90" s="476" t="s">
        <v>924</v>
      </c>
      <c r="D90" s="570" t="s">
        <v>822</v>
      </c>
      <c r="E90" s="571">
        <v>9</v>
      </c>
      <c r="F90" s="486" t="s">
        <v>878</v>
      </c>
    </row>
    <row r="91" spans="1:6" ht="20.100000000000001" customHeight="1" x14ac:dyDescent="0.25">
      <c r="A91" s="568" t="s">
        <v>875</v>
      </c>
      <c r="B91" s="569" t="s">
        <v>876</v>
      </c>
      <c r="C91" s="476" t="s">
        <v>925</v>
      </c>
      <c r="D91" s="570" t="s">
        <v>822</v>
      </c>
      <c r="E91" s="571">
        <v>63229.120000000003</v>
      </c>
      <c r="F91" s="486" t="s">
        <v>878</v>
      </c>
    </row>
    <row r="92" spans="1:6" ht="24.75" customHeight="1" x14ac:dyDescent="0.25">
      <c r="A92" s="568" t="s">
        <v>875</v>
      </c>
      <c r="B92" s="569" t="s">
        <v>876</v>
      </c>
      <c r="C92" s="476" t="s">
        <v>926</v>
      </c>
      <c r="D92" s="570" t="s">
        <v>822</v>
      </c>
      <c r="E92" s="571">
        <v>475540</v>
      </c>
      <c r="F92" s="486" t="s">
        <v>878</v>
      </c>
    </row>
    <row r="93" spans="1:6" x14ac:dyDescent="0.25">
      <c r="A93" s="568" t="s">
        <v>875</v>
      </c>
      <c r="B93" s="569" t="s">
        <v>876</v>
      </c>
      <c r="C93" s="476" t="s">
        <v>927</v>
      </c>
      <c r="D93" s="570" t="s">
        <v>822</v>
      </c>
      <c r="E93" s="571">
        <v>490481.16</v>
      </c>
      <c r="F93" s="486" t="s">
        <v>878</v>
      </c>
    </row>
    <row r="94" spans="1:6" x14ac:dyDescent="0.25">
      <c r="A94" s="568" t="s">
        <v>875</v>
      </c>
      <c r="B94" s="569" t="s">
        <v>876</v>
      </c>
      <c r="C94" s="476" t="s">
        <v>928</v>
      </c>
      <c r="D94" s="570" t="s">
        <v>822</v>
      </c>
      <c r="E94" s="571">
        <v>74340</v>
      </c>
      <c r="F94" s="486" t="s">
        <v>878</v>
      </c>
    </row>
    <row r="95" spans="1:6" ht="15" customHeight="1" x14ac:dyDescent="0.25">
      <c r="A95" s="568" t="s">
        <v>875</v>
      </c>
      <c r="B95" s="569" t="s">
        <v>876</v>
      </c>
      <c r="C95" s="476" t="s">
        <v>929</v>
      </c>
      <c r="D95" s="570" t="s">
        <v>822</v>
      </c>
      <c r="E95" s="571">
        <v>40101.792600000001</v>
      </c>
      <c r="F95" s="486" t="s">
        <v>878</v>
      </c>
    </row>
    <row r="96" spans="1:6" ht="14.1" customHeight="1" x14ac:dyDescent="0.25">
      <c r="A96" s="568" t="s">
        <v>875</v>
      </c>
      <c r="B96" s="569" t="s">
        <v>876</v>
      </c>
      <c r="C96" s="476" t="s">
        <v>930</v>
      </c>
      <c r="D96" s="570" t="s">
        <v>822</v>
      </c>
      <c r="E96" s="571">
        <v>386697.033</v>
      </c>
      <c r="F96" s="486" t="s">
        <v>878</v>
      </c>
    </row>
    <row r="97" spans="1:6" x14ac:dyDescent="0.25">
      <c r="A97" s="568" t="s">
        <v>875</v>
      </c>
      <c r="B97" s="569" t="s">
        <v>876</v>
      </c>
      <c r="C97" s="476" t="s">
        <v>931</v>
      </c>
      <c r="D97" s="570" t="s">
        <v>822</v>
      </c>
      <c r="E97" s="571">
        <v>142177.25599999999</v>
      </c>
      <c r="F97" s="486" t="s">
        <v>878</v>
      </c>
    </row>
    <row r="98" spans="1:6" x14ac:dyDescent="0.25">
      <c r="A98" s="568" t="s">
        <v>875</v>
      </c>
      <c r="B98" s="569" t="s">
        <v>876</v>
      </c>
      <c r="C98" s="476" t="s">
        <v>932</v>
      </c>
      <c r="D98" s="570" t="s">
        <v>822</v>
      </c>
      <c r="E98" s="571">
        <v>26868.6</v>
      </c>
      <c r="F98" s="486" t="s">
        <v>878</v>
      </c>
    </row>
    <row r="99" spans="1:6" x14ac:dyDescent="0.25">
      <c r="A99" s="568" t="s">
        <v>875</v>
      </c>
      <c r="B99" s="569" t="s">
        <v>876</v>
      </c>
      <c r="C99" s="476" t="s">
        <v>933</v>
      </c>
      <c r="D99" s="570" t="s">
        <v>822</v>
      </c>
      <c r="E99" s="571">
        <v>1897493.1</v>
      </c>
      <c r="F99" s="486" t="s">
        <v>878</v>
      </c>
    </row>
    <row r="100" spans="1:6" x14ac:dyDescent="0.25">
      <c r="A100" s="568" t="s">
        <v>875</v>
      </c>
      <c r="B100" s="569" t="s">
        <v>876</v>
      </c>
      <c r="C100" s="476" t="s">
        <v>934</v>
      </c>
      <c r="D100" s="570" t="s">
        <v>822</v>
      </c>
      <c r="E100" s="571">
        <v>232041.1</v>
      </c>
      <c r="F100" s="486" t="s">
        <v>878</v>
      </c>
    </row>
    <row r="101" spans="1:6" ht="24" x14ac:dyDescent="0.25">
      <c r="A101" s="568" t="s">
        <v>875</v>
      </c>
      <c r="B101" s="569" t="s">
        <v>876</v>
      </c>
      <c r="C101" s="476" t="s">
        <v>935</v>
      </c>
      <c r="D101" s="570" t="s">
        <v>822</v>
      </c>
      <c r="E101" s="571">
        <v>34703.800000000003</v>
      </c>
      <c r="F101" s="486" t="s">
        <v>878</v>
      </c>
    </row>
    <row r="102" spans="1:6" x14ac:dyDescent="0.25">
      <c r="A102" s="568" t="s">
        <v>875</v>
      </c>
      <c r="B102" s="569" t="s">
        <v>876</v>
      </c>
      <c r="C102" s="476" t="s">
        <v>936</v>
      </c>
      <c r="D102" s="570" t="s">
        <v>822</v>
      </c>
      <c r="E102" s="571">
        <v>8903.1</v>
      </c>
      <c r="F102" s="486" t="s">
        <v>878</v>
      </c>
    </row>
    <row r="103" spans="1:6" ht="15.95" customHeight="1" x14ac:dyDescent="0.25">
      <c r="A103" s="568" t="s">
        <v>875</v>
      </c>
      <c r="B103" s="569" t="s">
        <v>876</v>
      </c>
      <c r="C103" s="476" t="s">
        <v>937</v>
      </c>
      <c r="D103" s="570" t="s">
        <v>822</v>
      </c>
      <c r="E103" s="571">
        <v>130316.25</v>
      </c>
      <c r="F103" s="572" t="s">
        <v>878</v>
      </c>
    </row>
    <row r="104" spans="1:6" x14ac:dyDescent="0.25">
      <c r="A104" s="568" t="s">
        <v>875</v>
      </c>
      <c r="B104" s="569" t="s">
        <v>876</v>
      </c>
      <c r="C104" s="476" t="s">
        <v>938</v>
      </c>
      <c r="D104" s="570" t="s">
        <v>822</v>
      </c>
      <c r="E104" s="571">
        <v>22139.75</v>
      </c>
      <c r="F104" s="486" t="s">
        <v>878</v>
      </c>
    </row>
    <row r="105" spans="1:6" x14ac:dyDescent="0.25">
      <c r="A105" s="568" t="s">
        <v>875</v>
      </c>
      <c r="B105" s="569" t="s">
        <v>876</v>
      </c>
      <c r="C105" s="476" t="s">
        <v>939</v>
      </c>
      <c r="D105" s="570" t="s">
        <v>822</v>
      </c>
      <c r="E105" s="571">
        <v>62932.232000000004</v>
      </c>
      <c r="F105" s="486" t="s">
        <v>878</v>
      </c>
    </row>
    <row r="106" spans="1:6" x14ac:dyDescent="0.25">
      <c r="A106" s="568" t="s">
        <v>875</v>
      </c>
      <c r="B106" s="569" t="s">
        <v>876</v>
      </c>
      <c r="C106" s="476" t="s">
        <v>940</v>
      </c>
      <c r="D106" s="570" t="s">
        <v>822</v>
      </c>
      <c r="E106" s="571">
        <v>62932.232199999999</v>
      </c>
      <c r="F106" s="486" t="s">
        <v>878</v>
      </c>
    </row>
    <row r="107" spans="1:6" x14ac:dyDescent="0.25">
      <c r="A107" s="568" t="s">
        <v>875</v>
      </c>
      <c r="B107" s="569" t="s">
        <v>876</v>
      </c>
      <c r="C107" s="476" t="s">
        <v>941</v>
      </c>
      <c r="D107" s="570" t="s">
        <v>822</v>
      </c>
      <c r="E107" s="571">
        <v>57230</v>
      </c>
      <c r="F107" s="486" t="s">
        <v>878</v>
      </c>
    </row>
    <row r="108" spans="1:6" x14ac:dyDescent="0.25">
      <c r="A108" s="568" t="s">
        <v>875</v>
      </c>
      <c r="B108" s="569" t="s">
        <v>876</v>
      </c>
      <c r="C108" s="476" t="s">
        <v>942</v>
      </c>
      <c r="D108" s="570" t="s">
        <v>822</v>
      </c>
      <c r="E108" s="571">
        <v>2549.9917</v>
      </c>
      <c r="F108" s="486" t="s">
        <v>878</v>
      </c>
    </row>
    <row r="109" spans="1:6" x14ac:dyDescent="0.25">
      <c r="A109" s="568" t="s">
        <v>875</v>
      </c>
      <c r="B109" s="569" t="s">
        <v>876</v>
      </c>
      <c r="C109" s="476" t="s">
        <v>943</v>
      </c>
      <c r="D109" s="570" t="s">
        <v>822</v>
      </c>
      <c r="E109" s="571">
        <v>13999.992</v>
      </c>
      <c r="F109" s="486" t="s">
        <v>878</v>
      </c>
    </row>
    <row r="110" spans="1:6" x14ac:dyDescent="0.25">
      <c r="A110" s="568" t="s">
        <v>875</v>
      </c>
      <c r="B110" s="569" t="s">
        <v>876</v>
      </c>
      <c r="C110" s="476" t="s">
        <v>944</v>
      </c>
      <c r="D110" s="570" t="s">
        <v>822</v>
      </c>
      <c r="E110" s="571">
        <v>19383.86</v>
      </c>
      <c r="F110" s="486" t="s">
        <v>878</v>
      </c>
    </row>
    <row r="111" spans="1:6" x14ac:dyDescent="0.25">
      <c r="A111" s="568" t="s">
        <v>875</v>
      </c>
      <c r="B111" s="569" t="s">
        <v>876</v>
      </c>
      <c r="C111" s="476" t="s">
        <v>945</v>
      </c>
      <c r="D111" s="570" t="s">
        <v>822</v>
      </c>
      <c r="E111" s="571">
        <v>250971.84</v>
      </c>
      <c r="F111" s="486" t="s">
        <v>878</v>
      </c>
    </row>
    <row r="112" spans="1:6" x14ac:dyDescent="0.25">
      <c r="A112" s="568" t="s">
        <v>875</v>
      </c>
      <c r="B112" s="569" t="s">
        <v>876</v>
      </c>
      <c r="C112" s="476" t="s">
        <v>946</v>
      </c>
      <c r="D112" s="570" t="s">
        <v>822</v>
      </c>
      <c r="E112" s="571">
        <v>257712</v>
      </c>
      <c r="F112" s="486" t="s">
        <v>878</v>
      </c>
    </row>
    <row r="113" spans="1:6" x14ac:dyDescent="0.25">
      <c r="A113" s="568" t="s">
        <v>875</v>
      </c>
      <c r="B113" s="569" t="s">
        <v>876</v>
      </c>
      <c r="C113" s="476" t="s">
        <v>947</v>
      </c>
      <c r="D113" s="570" t="s">
        <v>822</v>
      </c>
      <c r="E113" s="571">
        <v>3613.16</v>
      </c>
      <c r="F113" s="486" t="s">
        <v>878</v>
      </c>
    </row>
    <row r="114" spans="1:6" x14ac:dyDescent="0.25">
      <c r="A114" s="568" t="s">
        <v>875</v>
      </c>
      <c r="B114" s="569" t="s">
        <v>876</v>
      </c>
      <c r="C114" s="476" t="s">
        <v>948</v>
      </c>
      <c r="D114" s="570" t="s">
        <v>822</v>
      </c>
      <c r="E114" s="571">
        <v>34202.300000000003</v>
      </c>
      <c r="F114" s="486" t="s">
        <v>878</v>
      </c>
    </row>
    <row r="115" spans="1:6" x14ac:dyDescent="0.25">
      <c r="A115" s="568" t="s">
        <v>875</v>
      </c>
      <c r="B115" s="569" t="s">
        <v>876</v>
      </c>
      <c r="C115" s="476" t="s">
        <v>949</v>
      </c>
      <c r="D115" s="570" t="s">
        <v>822</v>
      </c>
      <c r="E115" s="571">
        <v>30336.03</v>
      </c>
      <c r="F115" s="486" t="s">
        <v>878</v>
      </c>
    </row>
    <row r="116" spans="1:6" x14ac:dyDescent="0.25">
      <c r="A116" s="568" t="s">
        <v>875</v>
      </c>
      <c r="B116" s="569" t="s">
        <v>876</v>
      </c>
      <c r="C116" s="476" t="s">
        <v>950</v>
      </c>
      <c r="D116" s="570" t="s">
        <v>822</v>
      </c>
      <c r="E116" s="571">
        <v>1250.8</v>
      </c>
      <c r="F116" s="486" t="s">
        <v>878</v>
      </c>
    </row>
    <row r="117" spans="1:6" x14ac:dyDescent="0.25">
      <c r="A117" s="568" t="s">
        <v>875</v>
      </c>
      <c r="B117" s="569" t="s">
        <v>876</v>
      </c>
      <c r="C117" s="476" t="s">
        <v>951</v>
      </c>
      <c r="D117" s="570" t="s">
        <v>822</v>
      </c>
      <c r="E117" s="571">
        <v>1250.8</v>
      </c>
      <c r="F117" s="486" t="s">
        <v>878</v>
      </c>
    </row>
    <row r="118" spans="1:6" x14ac:dyDescent="0.25">
      <c r="A118" s="568" t="s">
        <v>875</v>
      </c>
      <c r="B118" s="569" t="s">
        <v>876</v>
      </c>
      <c r="C118" s="476" t="s">
        <v>952</v>
      </c>
      <c r="D118" s="570" t="s">
        <v>822</v>
      </c>
      <c r="E118" s="571">
        <v>1250.8</v>
      </c>
      <c r="F118" s="486" t="s">
        <v>878</v>
      </c>
    </row>
    <row r="119" spans="1:6" x14ac:dyDescent="0.25">
      <c r="A119" s="568" t="s">
        <v>875</v>
      </c>
      <c r="B119" s="569" t="s">
        <v>876</v>
      </c>
      <c r="C119" s="476" t="s">
        <v>953</v>
      </c>
      <c r="D119" s="570" t="s">
        <v>822</v>
      </c>
      <c r="E119" s="571">
        <v>21240</v>
      </c>
      <c r="F119" s="486" t="s">
        <v>878</v>
      </c>
    </row>
    <row r="120" spans="1:6" x14ac:dyDescent="0.25">
      <c r="A120" s="568" t="s">
        <v>875</v>
      </c>
      <c r="B120" s="569" t="s">
        <v>876</v>
      </c>
      <c r="C120" s="476" t="s">
        <v>954</v>
      </c>
      <c r="D120" s="570" t="s">
        <v>822</v>
      </c>
      <c r="E120" s="571">
        <v>43960.9</v>
      </c>
      <c r="F120" s="486" t="s">
        <v>878</v>
      </c>
    </row>
    <row r="121" spans="1:6" x14ac:dyDescent="0.25">
      <c r="A121" s="568" t="s">
        <v>875</v>
      </c>
      <c r="B121" s="569" t="s">
        <v>876</v>
      </c>
      <c r="C121" s="476" t="s">
        <v>955</v>
      </c>
      <c r="D121" s="570" t="s">
        <v>822</v>
      </c>
      <c r="E121" s="571">
        <v>13749.996999999999</v>
      </c>
      <c r="F121" s="486" t="s">
        <v>878</v>
      </c>
    </row>
    <row r="122" spans="1:6" x14ac:dyDescent="0.25">
      <c r="A122" s="568" t="s">
        <v>875</v>
      </c>
      <c r="B122" s="569" t="s">
        <v>876</v>
      </c>
      <c r="C122" s="476" t="s">
        <v>956</v>
      </c>
      <c r="D122" s="570" t="s">
        <v>822</v>
      </c>
      <c r="E122" s="571">
        <v>13570</v>
      </c>
      <c r="F122" s="486" t="s">
        <v>878</v>
      </c>
    </row>
    <row r="123" spans="1:6" x14ac:dyDescent="0.25">
      <c r="A123" s="568" t="s">
        <v>875</v>
      </c>
      <c r="B123" s="569" t="s">
        <v>876</v>
      </c>
      <c r="C123" s="476" t="s">
        <v>957</v>
      </c>
      <c r="D123" s="570" t="s">
        <v>822</v>
      </c>
      <c r="E123" s="571">
        <v>4284.71</v>
      </c>
      <c r="F123" s="486" t="s">
        <v>878</v>
      </c>
    </row>
    <row r="124" spans="1:6" x14ac:dyDescent="0.25">
      <c r="A124" s="568" t="s">
        <v>875</v>
      </c>
      <c r="B124" s="569" t="s">
        <v>876</v>
      </c>
      <c r="C124" s="476" t="s">
        <v>958</v>
      </c>
      <c r="D124" s="570" t="s">
        <v>822</v>
      </c>
      <c r="E124" s="571">
        <v>5726.64</v>
      </c>
      <c r="F124" s="486" t="s">
        <v>878</v>
      </c>
    </row>
    <row r="125" spans="1:6" x14ac:dyDescent="0.25">
      <c r="A125" s="568" t="s">
        <v>875</v>
      </c>
      <c r="B125" s="569" t="s">
        <v>876</v>
      </c>
      <c r="C125" s="476" t="s">
        <v>959</v>
      </c>
      <c r="D125" s="570" t="s">
        <v>822</v>
      </c>
      <c r="E125" s="571">
        <v>20650</v>
      </c>
      <c r="F125" s="486" t="s">
        <v>878</v>
      </c>
    </row>
    <row r="126" spans="1:6" ht="12.95" customHeight="1" x14ac:dyDescent="0.25">
      <c r="A126" s="568" t="s">
        <v>875</v>
      </c>
      <c r="B126" s="569" t="s">
        <v>876</v>
      </c>
      <c r="C126" s="476" t="s">
        <v>960</v>
      </c>
      <c r="D126" s="570" t="s">
        <v>822</v>
      </c>
      <c r="E126" s="571">
        <v>575000.01</v>
      </c>
      <c r="F126" s="486" t="s">
        <v>878</v>
      </c>
    </row>
    <row r="127" spans="1:6" x14ac:dyDescent="0.25">
      <c r="A127" s="568" t="s">
        <v>875</v>
      </c>
      <c r="B127" s="569" t="s">
        <v>876</v>
      </c>
      <c r="C127" s="476" t="s">
        <v>961</v>
      </c>
      <c r="D127" s="570" t="s">
        <v>822</v>
      </c>
      <c r="E127" s="571">
        <v>2542900</v>
      </c>
      <c r="F127" s="486" t="s">
        <v>878</v>
      </c>
    </row>
    <row r="128" spans="1:6" x14ac:dyDescent="0.25">
      <c r="A128" s="568" t="s">
        <v>875</v>
      </c>
      <c r="B128" s="569" t="s">
        <v>876</v>
      </c>
      <c r="C128" s="476" t="s">
        <v>962</v>
      </c>
      <c r="D128" s="570" t="s">
        <v>822</v>
      </c>
      <c r="E128" s="571">
        <v>172556.12</v>
      </c>
      <c r="F128" s="486" t="s">
        <v>878</v>
      </c>
    </row>
    <row r="129" spans="1:6" x14ac:dyDescent="0.25">
      <c r="A129" s="568" t="s">
        <v>875</v>
      </c>
      <c r="B129" s="569" t="s">
        <v>876</v>
      </c>
      <c r="C129" s="476" t="s">
        <v>963</v>
      </c>
      <c r="D129" s="570" t="s">
        <v>822</v>
      </c>
      <c r="E129" s="571">
        <v>44250</v>
      </c>
      <c r="F129" s="486" t="s">
        <v>878</v>
      </c>
    </row>
    <row r="130" spans="1:6" x14ac:dyDescent="0.25">
      <c r="A130" s="568" t="s">
        <v>875</v>
      </c>
      <c r="B130" s="569" t="s">
        <v>876</v>
      </c>
      <c r="C130" s="476" t="s">
        <v>964</v>
      </c>
      <c r="D130" s="570" t="s">
        <v>822</v>
      </c>
      <c r="E130" s="571">
        <v>719492.56279999996</v>
      </c>
      <c r="F130" s="486" t="s">
        <v>878</v>
      </c>
    </row>
    <row r="131" spans="1:6" x14ac:dyDescent="0.25">
      <c r="A131" s="568" t="s">
        <v>875</v>
      </c>
      <c r="B131" s="569" t="s">
        <v>876</v>
      </c>
      <c r="C131" s="476" t="s">
        <v>965</v>
      </c>
      <c r="D131" s="570" t="s">
        <v>822</v>
      </c>
      <c r="E131" s="571">
        <v>816192.43</v>
      </c>
      <c r="F131" s="486" t="s">
        <v>878</v>
      </c>
    </row>
    <row r="132" spans="1:6" x14ac:dyDescent="0.25">
      <c r="A132" s="573" t="s">
        <v>966</v>
      </c>
      <c r="B132" s="574" t="s">
        <v>967</v>
      </c>
      <c r="C132" s="575" t="s">
        <v>968</v>
      </c>
      <c r="D132" s="576" t="s">
        <v>822</v>
      </c>
      <c r="E132" s="577">
        <v>56724</v>
      </c>
      <c r="F132" s="487" t="s">
        <v>969</v>
      </c>
    </row>
    <row r="133" spans="1:6" ht="14.1" customHeight="1" x14ac:dyDescent="0.25">
      <c r="A133" s="573" t="s">
        <v>966</v>
      </c>
      <c r="B133" s="574" t="s">
        <v>967</v>
      </c>
      <c r="C133" s="575" t="s">
        <v>970</v>
      </c>
      <c r="D133" s="576" t="s">
        <v>822</v>
      </c>
      <c r="E133" s="577">
        <v>3776</v>
      </c>
      <c r="F133" s="487" t="s">
        <v>969</v>
      </c>
    </row>
    <row r="134" spans="1:6" ht="15.95" customHeight="1" x14ac:dyDescent="0.25">
      <c r="A134" s="573" t="s">
        <v>966</v>
      </c>
      <c r="B134" s="574" t="s">
        <v>967</v>
      </c>
      <c r="C134" s="575" t="s">
        <v>971</v>
      </c>
      <c r="D134" s="576" t="s">
        <v>822</v>
      </c>
      <c r="E134" s="577">
        <v>32499</v>
      </c>
      <c r="F134" s="487" t="s">
        <v>969</v>
      </c>
    </row>
    <row r="135" spans="1:6" ht="15" customHeight="1" x14ac:dyDescent="0.25">
      <c r="A135" s="573" t="s">
        <v>966</v>
      </c>
      <c r="B135" s="574" t="s">
        <v>967</v>
      </c>
      <c r="C135" s="575" t="s">
        <v>972</v>
      </c>
      <c r="D135" s="576" t="s">
        <v>822</v>
      </c>
      <c r="E135" s="577">
        <v>28855</v>
      </c>
      <c r="F135" s="487" t="s">
        <v>969</v>
      </c>
    </row>
    <row r="136" spans="1:6" ht="14.1" customHeight="1" x14ac:dyDescent="0.25">
      <c r="A136" s="573" t="s">
        <v>966</v>
      </c>
      <c r="B136" s="574" t="s">
        <v>967</v>
      </c>
      <c r="C136" s="575" t="s">
        <v>973</v>
      </c>
      <c r="D136" s="576" t="s">
        <v>822</v>
      </c>
      <c r="E136" s="577">
        <v>54000</v>
      </c>
      <c r="F136" s="487" t="s">
        <v>969</v>
      </c>
    </row>
    <row r="137" spans="1:6" x14ac:dyDescent="0.25">
      <c r="A137" s="578" t="s">
        <v>449</v>
      </c>
      <c r="B137" s="579" t="s">
        <v>974</v>
      </c>
      <c r="C137" s="580" t="s">
        <v>975</v>
      </c>
      <c r="D137" s="581" t="s">
        <v>822</v>
      </c>
      <c r="E137" s="582">
        <v>109504</v>
      </c>
      <c r="F137" s="488" t="s">
        <v>976</v>
      </c>
    </row>
    <row r="138" spans="1:6" x14ac:dyDescent="0.25">
      <c r="A138" s="578" t="s">
        <v>449</v>
      </c>
      <c r="B138" s="579" t="s">
        <v>974</v>
      </c>
      <c r="C138" s="580" t="s">
        <v>977</v>
      </c>
      <c r="D138" s="581" t="s">
        <v>822</v>
      </c>
      <c r="E138" s="582">
        <v>5723</v>
      </c>
      <c r="F138" s="488" t="s">
        <v>976</v>
      </c>
    </row>
    <row r="139" spans="1:6" x14ac:dyDescent="0.25">
      <c r="A139" s="547" t="s">
        <v>336</v>
      </c>
      <c r="B139" s="548" t="s">
        <v>978</v>
      </c>
      <c r="C139" s="473" t="s">
        <v>979</v>
      </c>
      <c r="D139" s="474" t="s">
        <v>822</v>
      </c>
      <c r="E139" s="475">
        <v>7200</v>
      </c>
      <c r="F139" s="489" t="s">
        <v>980</v>
      </c>
    </row>
    <row r="140" spans="1:6" ht="24" x14ac:dyDescent="0.25">
      <c r="A140" s="547" t="s">
        <v>336</v>
      </c>
      <c r="B140" s="548" t="s">
        <v>978</v>
      </c>
      <c r="C140" s="473" t="s">
        <v>981</v>
      </c>
      <c r="D140" s="474" t="s">
        <v>822</v>
      </c>
      <c r="E140" s="475">
        <v>150568.53</v>
      </c>
      <c r="F140" s="489" t="s">
        <v>980</v>
      </c>
    </row>
    <row r="141" spans="1:6" ht="24" x14ac:dyDescent="0.25">
      <c r="A141" s="547" t="s">
        <v>336</v>
      </c>
      <c r="B141" s="548" t="s">
        <v>978</v>
      </c>
      <c r="C141" s="473" t="s">
        <v>982</v>
      </c>
      <c r="D141" s="474" t="s">
        <v>822</v>
      </c>
      <c r="E141" s="475">
        <v>220917.38</v>
      </c>
      <c r="F141" s="489" t="s">
        <v>980</v>
      </c>
    </row>
    <row r="142" spans="1:6" ht="15.95" customHeight="1" x14ac:dyDescent="0.25">
      <c r="A142" s="583" t="s">
        <v>392</v>
      </c>
      <c r="B142" s="584" t="s">
        <v>983</v>
      </c>
      <c r="C142" s="471" t="s">
        <v>984</v>
      </c>
      <c r="D142" s="585" t="s">
        <v>822</v>
      </c>
      <c r="E142" s="586">
        <v>1000</v>
      </c>
      <c r="F142" s="490" t="s">
        <v>985</v>
      </c>
    </row>
    <row r="143" spans="1:6" x14ac:dyDescent="0.25">
      <c r="A143" s="583" t="s">
        <v>392</v>
      </c>
      <c r="B143" s="584" t="s">
        <v>983</v>
      </c>
      <c r="C143" s="471" t="s">
        <v>986</v>
      </c>
      <c r="D143" s="585" t="s">
        <v>822</v>
      </c>
      <c r="E143" s="586">
        <v>2000</v>
      </c>
      <c r="F143" s="490" t="s">
        <v>985</v>
      </c>
    </row>
    <row r="144" spans="1:6" ht="18" customHeight="1" x14ac:dyDescent="0.25">
      <c r="A144" s="583" t="s">
        <v>392</v>
      </c>
      <c r="B144" s="584" t="s">
        <v>983</v>
      </c>
      <c r="C144" s="471" t="s">
        <v>987</v>
      </c>
      <c r="D144" s="585" t="s">
        <v>822</v>
      </c>
      <c r="E144" s="586">
        <v>500</v>
      </c>
      <c r="F144" s="490" t="s">
        <v>985</v>
      </c>
    </row>
    <row r="145" spans="1:6" ht="17.25" customHeight="1" x14ac:dyDescent="0.25">
      <c r="A145" s="583" t="s">
        <v>392</v>
      </c>
      <c r="B145" s="584" t="s">
        <v>983</v>
      </c>
      <c r="C145" s="471" t="s">
        <v>988</v>
      </c>
      <c r="D145" s="585" t="s">
        <v>989</v>
      </c>
      <c r="E145" s="586">
        <v>250</v>
      </c>
      <c r="F145" s="491" t="s">
        <v>990</v>
      </c>
    </row>
    <row r="146" spans="1:6" x14ac:dyDescent="0.25">
      <c r="A146" s="583" t="s">
        <v>392</v>
      </c>
      <c r="B146" s="584" t="s">
        <v>983</v>
      </c>
      <c r="C146" s="471" t="s">
        <v>991</v>
      </c>
      <c r="D146" s="585" t="s">
        <v>989</v>
      </c>
      <c r="E146" s="586">
        <v>240</v>
      </c>
      <c r="F146" s="491" t="s">
        <v>990</v>
      </c>
    </row>
    <row r="147" spans="1:6" x14ac:dyDescent="0.25">
      <c r="A147" s="583" t="s">
        <v>392</v>
      </c>
      <c r="B147" s="584" t="s">
        <v>983</v>
      </c>
      <c r="C147" s="471" t="s">
        <v>992</v>
      </c>
      <c r="D147" s="585" t="s">
        <v>989</v>
      </c>
      <c r="E147" s="586">
        <v>300</v>
      </c>
      <c r="F147" s="490" t="s">
        <v>990</v>
      </c>
    </row>
    <row r="148" spans="1:6" x14ac:dyDescent="0.25">
      <c r="A148" s="583" t="s">
        <v>392</v>
      </c>
      <c r="B148" s="584" t="s">
        <v>983</v>
      </c>
      <c r="C148" s="471" t="s">
        <v>993</v>
      </c>
      <c r="D148" s="585" t="s">
        <v>989</v>
      </c>
      <c r="E148" s="586">
        <v>280</v>
      </c>
      <c r="F148" s="491" t="s">
        <v>990</v>
      </c>
    </row>
    <row r="149" spans="1:6" x14ac:dyDescent="0.25">
      <c r="A149" s="583" t="s">
        <v>392</v>
      </c>
      <c r="B149" s="584" t="s">
        <v>983</v>
      </c>
      <c r="C149" s="471" t="s">
        <v>994</v>
      </c>
      <c r="D149" s="585" t="s">
        <v>989</v>
      </c>
      <c r="E149" s="586">
        <v>140</v>
      </c>
      <c r="F149" s="490" t="s">
        <v>990</v>
      </c>
    </row>
    <row r="150" spans="1:6" x14ac:dyDescent="0.25">
      <c r="A150" s="547" t="s">
        <v>384</v>
      </c>
      <c r="B150" s="548" t="s">
        <v>995</v>
      </c>
      <c r="C150" s="473" t="s">
        <v>996</v>
      </c>
      <c r="D150" s="474" t="s">
        <v>997</v>
      </c>
      <c r="E150" s="475">
        <v>28.32</v>
      </c>
      <c r="F150" s="489" t="s">
        <v>998</v>
      </c>
    </row>
    <row r="151" spans="1:6" x14ac:dyDescent="0.25">
      <c r="A151" s="547" t="s">
        <v>384</v>
      </c>
      <c r="B151" s="548" t="s">
        <v>995</v>
      </c>
      <c r="C151" s="473" t="s">
        <v>999</v>
      </c>
      <c r="D151" s="474" t="s">
        <v>822</v>
      </c>
      <c r="E151" s="475">
        <v>8500</v>
      </c>
      <c r="F151" s="489" t="s">
        <v>998</v>
      </c>
    </row>
    <row r="152" spans="1:6" x14ac:dyDescent="0.25">
      <c r="A152" s="547" t="s">
        <v>384</v>
      </c>
      <c r="B152" s="548" t="s">
        <v>995</v>
      </c>
      <c r="C152" s="473" t="s">
        <v>1000</v>
      </c>
      <c r="D152" s="474" t="s">
        <v>822</v>
      </c>
      <c r="E152" s="475">
        <v>81.171999999999997</v>
      </c>
      <c r="F152" s="489" t="s">
        <v>998</v>
      </c>
    </row>
    <row r="153" spans="1:6" x14ac:dyDescent="0.25">
      <c r="A153" s="547" t="s">
        <v>384</v>
      </c>
      <c r="B153" s="548" t="s">
        <v>995</v>
      </c>
      <c r="C153" s="473" t="s">
        <v>1001</v>
      </c>
      <c r="D153" s="474" t="s">
        <v>822</v>
      </c>
      <c r="E153" s="475">
        <v>103.3567</v>
      </c>
      <c r="F153" s="489" t="s">
        <v>998</v>
      </c>
    </row>
    <row r="154" spans="1:6" x14ac:dyDescent="0.25">
      <c r="A154" s="547" t="s">
        <v>384</v>
      </c>
      <c r="B154" s="548" t="s">
        <v>995</v>
      </c>
      <c r="C154" s="473" t="s">
        <v>1002</v>
      </c>
      <c r="D154" s="474" t="s">
        <v>822</v>
      </c>
      <c r="E154" s="475">
        <v>20.059999999999999</v>
      </c>
      <c r="F154" s="489" t="s">
        <v>998</v>
      </c>
    </row>
    <row r="155" spans="1:6" ht="12.95" customHeight="1" x14ac:dyDescent="0.25">
      <c r="A155" s="547" t="s">
        <v>384</v>
      </c>
      <c r="B155" s="548" t="s">
        <v>995</v>
      </c>
      <c r="C155" s="473" t="s">
        <v>1003</v>
      </c>
      <c r="D155" s="474" t="s">
        <v>822</v>
      </c>
      <c r="E155" s="475">
        <v>208.86</v>
      </c>
      <c r="F155" s="489" t="s">
        <v>998</v>
      </c>
    </row>
    <row r="156" spans="1:6" ht="15" customHeight="1" x14ac:dyDescent="0.25">
      <c r="A156" s="547" t="s">
        <v>384</v>
      </c>
      <c r="B156" s="548" t="s">
        <v>995</v>
      </c>
      <c r="C156" s="473" t="s">
        <v>1004</v>
      </c>
      <c r="D156" s="474" t="s">
        <v>822</v>
      </c>
      <c r="E156" s="475">
        <v>206.73500000000001</v>
      </c>
      <c r="F156" s="489" t="s">
        <v>998</v>
      </c>
    </row>
    <row r="157" spans="1:6" ht="15" customHeight="1" x14ac:dyDescent="0.25">
      <c r="A157" s="547" t="s">
        <v>384</v>
      </c>
      <c r="B157" s="548" t="s">
        <v>995</v>
      </c>
      <c r="C157" s="473" t="s">
        <v>1005</v>
      </c>
      <c r="D157" s="474" t="s">
        <v>822</v>
      </c>
      <c r="E157" s="475">
        <v>43.293999999999997</v>
      </c>
      <c r="F157" s="489" t="s">
        <v>998</v>
      </c>
    </row>
    <row r="158" spans="1:6" ht="15" customHeight="1" x14ac:dyDescent="0.25">
      <c r="A158" s="547" t="s">
        <v>384</v>
      </c>
      <c r="B158" s="548" t="s">
        <v>995</v>
      </c>
      <c r="C158" s="473" t="s">
        <v>1006</v>
      </c>
      <c r="D158" s="474" t="s">
        <v>822</v>
      </c>
      <c r="E158" s="475">
        <v>5.9</v>
      </c>
      <c r="F158" s="489" t="s">
        <v>998</v>
      </c>
    </row>
    <row r="159" spans="1:6" ht="15" customHeight="1" x14ac:dyDescent="0.25">
      <c r="A159" s="547" t="s">
        <v>384</v>
      </c>
      <c r="B159" s="548" t="s">
        <v>995</v>
      </c>
      <c r="C159" s="473" t="s">
        <v>1007</v>
      </c>
      <c r="D159" s="474" t="s">
        <v>822</v>
      </c>
      <c r="E159" s="475">
        <v>944</v>
      </c>
      <c r="F159" s="489" t="s">
        <v>998</v>
      </c>
    </row>
    <row r="160" spans="1:6" ht="15" customHeight="1" x14ac:dyDescent="0.25">
      <c r="A160" s="547" t="s">
        <v>384</v>
      </c>
      <c r="B160" s="548" t="s">
        <v>995</v>
      </c>
      <c r="C160" s="473" t="s">
        <v>1008</v>
      </c>
      <c r="D160" s="474" t="s">
        <v>822</v>
      </c>
      <c r="E160" s="475">
        <v>571.12</v>
      </c>
      <c r="F160" s="489" t="s">
        <v>998</v>
      </c>
    </row>
    <row r="161" spans="1:6" ht="15" customHeight="1" x14ac:dyDescent="0.25">
      <c r="A161" s="547" t="s">
        <v>384</v>
      </c>
      <c r="B161" s="548" t="s">
        <v>995</v>
      </c>
      <c r="C161" s="473" t="s">
        <v>1009</v>
      </c>
      <c r="D161" s="474" t="s">
        <v>822</v>
      </c>
      <c r="E161" s="475">
        <v>619.5</v>
      </c>
      <c r="F161" s="489" t="s">
        <v>998</v>
      </c>
    </row>
    <row r="162" spans="1:6" ht="15" customHeight="1" x14ac:dyDescent="0.25">
      <c r="A162" s="547" t="s">
        <v>384</v>
      </c>
      <c r="B162" s="548" t="s">
        <v>995</v>
      </c>
      <c r="C162" s="473" t="s">
        <v>1010</v>
      </c>
      <c r="D162" s="474" t="s">
        <v>822</v>
      </c>
      <c r="E162" s="475">
        <v>100.3</v>
      </c>
      <c r="F162" s="489" t="s">
        <v>998</v>
      </c>
    </row>
    <row r="163" spans="1:6" ht="14.1" customHeight="1" x14ac:dyDescent="0.25">
      <c r="A163" s="547" t="s">
        <v>384</v>
      </c>
      <c r="B163" s="548" t="s">
        <v>995</v>
      </c>
      <c r="C163" s="473" t="s">
        <v>1011</v>
      </c>
      <c r="D163" s="474" t="s">
        <v>822</v>
      </c>
      <c r="E163" s="475">
        <v>33.630000000000003</v>
      </c>
      <c r="F163" s="489" t="s">
        <v>998</v>
      </c>
    </row>
    <row r="164" spans="1:6" x14ac:dyDescent="0.25">
      <c r="A164" s="547" t="s">
        <v>384</v>
      </c>
      <c r="B164" s="548" t="s">
        <v>995</v>
      </c>
      <c r="C164" s="473" t="s">
        <v>1012</v>
      </c>
      <c r="D164" s="474" t="s">
        <v>822</v>
      </c>
      <c r="E164" s="475">
        <v>44.25</v>
      </c>
      <c r="F164" s="489" t="s">
        <v>998</v>
      </c>
    </row>
    <row r="165" spans="1:6" x14ac:dyDescent="0.25">
      <c r="A165" s="547" t="s">
        <v>384</v>
      </c>
      <c r="B165" s="548" t="s">
        <v>995</v>
      </c>
      <c r="C165" s="473" t="s">
        <v>1013</v>
      </c>
      <c r="D165" s="474" t="s">
        <v>822</v>
      </c>
      <c r="E165" s="475">
        <v>855.5</v>
      </c>
      <c r="F165" s="489" t="s">
        <v>998</v>
      </c>
    </row>
    <row r="166" spans="1:6" x14ac:dyDescent="0.25">
      <c r="A166" s="547" t="s">
        <v>384</v>
      </c>
      <c r="B166" s="548" t="s">
        <v>995</v>
      </c>
      <c r="C166" s="473" t="s">
        <v>1014</v>
      </c>
      <c r="D166" s="474" t="s">
        <v>822</v>
      </c>
      <c r="E166" s="475">
        <v>60.2273</v>
      </c>
      <c r="F166" s="489" t="s">
        <v>998</v>
      </c>
    </row>
    <row r="167" spans="1:6" x14ac:dyDescent="0.25">
      <c r="A167" s="547" t="s">
        <v>384</v>
      </c>
      <c r="B167" s="548" t="s">
        <v>995</v>
      </c>
      <c r="C167" s="473" t="s">
        <v>1015</v>
      </c>
      <c r="D167" s="474" t="s">
        <v>822</v>
      </c>
      <c r="E167" s="475">
        <v>102.8133</v>
      </c>
      <c r="F167" s="489" t="s">
        <v>998</v>
      </c>
    </row>
    <row r="168" spans="1:6" x14ac:dyDescent="0.25">
      <c r="A168" s="547" t="s">
        <v>384</v>
      </c>
      <c r="B168" s="548" t="s">
        <v>995</v>
      </c>
      <c r="C168" s="473" t="s">
        <v>1016</v>
      </c>
      <c r="D168" s="474" t="s">
        <v>822</v>
      </c>
      <c r="E168" s="475">
        <v>3030.43</v>
      </c>
      <c r="F168" s="489" t="s">
        <v>998</v>
      </c>
    </row>
    <row r="169" spans="1:6" x14ac:dyDescent="0.25">
      <c r="A169" s="547" t="s">
        <v>384</v>
      </c>
      <c r="B169" s="548" t="s">
        <v>995</v>
      </c>
      <c r="C169" s="473" t="s">
        <v>1017</v>
      </c>
      <c r="D169" s="474" t="s">
        <v>822</v>
      </c>
      <c r="E169" s="475">
        <v>858.45</v>
      </c>
      <c r="F169" s="489" t="s">
        <v>998</v>
      </c>
    </row>
    <row r="170" spans="1:6" x14ac:dyDescent="0.25">
      <c r="A170" s="547" t="s">
        <v>384</v>
      </c>
      <c r="B170" s="548" t="s">
        <v>995</v>
      </c>
      <c r="C170" s="473" t="s">
        <v>1018</v>
      </c>
      <c r="D170" s="474" t="s">
        <v>822</v>
      </c>
      <c r="E170" s="475">
        <v>206.72329999999999</v>
      </c>
      <c r="F170" s="489" t="s">
        <v>998</v>
      </c>
    </row>
    <row r="171" spans="1:6" ht="15.95" customHeight="1" x14ac:dyDescent="0.25">
      <c r="A171" s="547" t="s">
        <v>384</v>
      </c>
      <c r="B171" s="548" t="s">
        <v>995</v>
      </c>
      <c r="C171" s="473" t="s">
        <v>1019</v>
      </c>
      <c r="D171" s="474" t="s">
        <v>822</v>
      </c>
      <c r="E171" s="475">
        <v>4425</v>
      </c>
      <c r="F171" s="489" t="s">
        <v>998</v>
      </c>
    </row>
    <row r="172" spans="1:6" x14ac:dyDescent="0.25">
      <c r="A172" s="547" t="s">
        <v>384</v>
      </c>
      <c r="B172" s="548" t="s">
        <v>995</v>
      </c>
      <c r="C172" s="473" t="s">
        <v>1020</v>
      </c>
      <c r="D172" s="474" t="s">
        <v>822</v>
      </c>
      <c r="E172" s="475">
        <v>13500.0026</v>
      </c>
      <c r="F172" s="489" t="s">
        <v>998</v>
      </c>
    </row>
    <row r="173" spans="1:6" ht="20.25" customHeight="1" x14ac:dyDescent="0.25">
      <c r="A173" s="547" t="s">
        <v>384</v>
      </c>
      <c r="B173" s="548" t="s">
        <v>995</v>
      </c>
      <c r="C173" s="473" t="s">
        <v>1021</v>
      </c>
      <c r="D173" s="474" t="s">
        <v>822</v>
      </c>
      <c r="E173" s="475">
        <v>1416</v>
      </c>
      <c r="F173" s="489" t="s">
        <v>998</v>
      </c>
    </row>
    <row r="174" spans="1:6" ht="21" customHeight="1" x14ac:dyDescent="0.2">
      <c r="A174" s="547" t="s">
        <v>384</v>
      </c>
      <c r="B174" s="548" t="s">
        <v>995</v>
      </c>
      <c r="C174" s="473" t="s">
        <v>1022</v>
      </c>
      <c r="D174" s="474" t="s">
        <v>822</v>
      </c>
      <c r="E174" s="475">
        <v>3.54</v>
      </c>
      <c r="F174" s="492" t="s">
        <v>998</v>
      </c>
    </row>
    <row r="175" spans="1:6" ht="18" customHeight="1" x14ac:dyDescent="0.25">
      <c r="A175" s="547" t="s">
        <v>384</v>
      </c>
      <c r="B175" s="548" t="s">
        <v>995</v>
      </c>
      <c r="C175" s="473" t="s">
        <v>1023</v>
      </c>
      <c r="D175" s="474" t="s">
        <v>822</v>
      </c>
      <c r="E175" s="475">
        <v>73.16</v>
      </c>
      <c r="F175" s="489" t="s">
        <v>998</v>
      </c>
    </row>
    <row r="176" spans="1:6" ht="20.25" customHeight="1" x14ac:dyDescent="0.25">
      <c r="A176" s="547" t="s">
        <v>384</v>
      </c>
      <c r="B176" s="548" t="s">
        <v>995</v>
      </c>
      <c r="C176" s="473" t="s">
        <v>1024</v>
      </c>
      <c r="D176" s="474" t="s">
        <v>822</v>
      </c>
      <c r="E176" s="475">
        <v>548.26499999999999</v>
      </c>
      <c r="F176" s="489" t="s">
        <v>998</v>
      </c>
    </row>
    <row r="177" spans="1:6" ht="25.5" customHeight="1" x14ac:dyDescent="0.25">
      <c r="A177" s="547" t="s">
        <v>384</v>
      </c>
      <c r="B177" s="548" t="s">
        <v>995</v>
      </c>
      <c r="C177" s="473" t="s">
        <v>1025</v>
      </c>
      <c r="D177" s="474" t="s">
        <v>822</v>
      </c>
      <c r="E177" s="475">
        <v>526.32500000000005</v>
      </c>
      <c r="F177" s="489" t="s">
        <v>998</v>
      </c>
    </row>
    <row r="178" spans="1:6" ht="19.5" customHeight="1" x14ac:dyDescent="0.2">
      <c r="A178" s="547" t="s">
        <v>384</v>
      </c>
      <c r="B178" s="548" t="s">
        <v>995</v>
      </c>
      <c r="C178" s="473" t="s">
        <v>1026</v>
      </c>
      <c r="D178" s="474" t="s">
        <v>822</v>
      </c>
      <c r="E178" s="475">
        <v>3.54</v>
      </c>
      <c r="F178" s="492" t="s">
        <v>998</v>
      </c>
    </row>
    <row r="179" spans="1:6" ht="27.75" customHeight="1" x14ac:dyDescent="0.25">
      <c r="A179" s="547" t="s">
        <v>384</v>
      </c>
      <c r="B179" s="548" t="s">
        <v>995</v>
      </c>
      <c r="C179" s="473" t="s">
        <v>1027</v>
      </c>
      <c r="D179" s="474" t="s">
        <v>822</v>
      </c>
      <c r="E179" s="475">
        <v>265.5</v>
      </c>
      <c r="F179" s="489" t="s">
        <v>998</v>
      </c>
    </row>
    <row r="180" spans="1:6" ht="21.75" customHeight="1" x14ac:dyDescent="0.25">
      <c r="A180" s="587" t="s">
        <v>282</v>
      </c>
      <c r="B180" s="588" t="s">
        <v>1028</v>
      </c>
      <c r="C180" s="472" t="s">
        <v>1029</v>
      </c>
      <c r="D180" s="589" t="s">
        <v>822</v>
      </c>
      <c r="E180" s="590">
        <v>5</v>
      </c>
      <c r="F180" s="493" t="s">
        <v>1030</v>
      </c>
    </row>
    <row r="181" spans="1:6" ht="22.5" customHeight="1" x14ac:dyDescent="0.25">
      <c r="A181" s="547" t="s">
        <v>370</v>
      </c>
      <c r="B181" s="548" t="s">
        <v>1031</v>
      </c>
      <c r="C181" s="473" t="s">
        <v>1032</v>
      </c>
      <c r="D181" s="474" t="s">
        <v>822</v>
      </c>
      <c r="E181" s="475">
        <v>7773.84</v>
      </c>
      <c r="F181" s="489" t="s">
        <v>1033</v>
      </c>
    </row>
    <row r="182" spans="1:6" x14ac:dyDescent="0.25">
      <c r="A182" s="547" t="s">
        <v>370</v>
      </c>
      <c r="B182" s="548" t="s">
        <v>1031</v>
      </c>
      <c r="C182" s="473" t="s">
        <v>1034</v>
      </c>
      <c r="D182" s="474" t="s">
        <v>822</v>
      </c>
      <c r="E182" s="475">
        <v>9343.24</v>
      </c>
      <c r="F182" s="489" t="s">
        <v>1033</v>
      </c>
    </row>
    <row r="183" spans="1:6" ht="23.25" customHeight="1" x14ac:dyDescent="0.25">
      <c r="A183" s="547" t="s">
        <v>370</v>
      </c>
      <c r="B183" s="548" t="s">
        <v>1031</v>
      </c>
      <c r="C183" s="473" t="s">
        <v>1035</v>
      </c>
      <c r="D183" s="474" t="s">
        <v>822</v>
      </c>
      <c r="E183" s="475">
        <v>10915</v>
      </c>
      <c r="F183" s="489" t="s">
        <v>1033</v>
      </c>
    </row>
    <row r="184" spans="1:6" ht="20.25" customHeight="1" x14ac:dyDescent="0.25">
      <c r="A184" s="547" t="s">
        <v>370</v>
      </c>
      <c r="B184" s="548" t="s">
        <v>1031</v>
      </c>
      <c r="C184" s="473" t="s">
        <v>1036</v>
      </c>
      <c r="D184" s="474" t="s">
        <v>822</v>
      </c>
      <c r="E184" s="475">
        <v>3923.5</v>
      </c>
      <c r="F184" s="489" t="s">
        <v>1033</v>
      </c>
    </row>
    <row r="185" spans="1:6" ht="14.1" customHeight="1" x14ac:dyDescent="0.25">
      <c r="A185" s="547" t="s">
        <v>370</v>
      </c>
      <c r="B185" s="548" t="s">
        <v>1031</v>
      </c>
      <c r="C185" s="473" t="s">
        <v>1037</v>
      </c>
      <c r="D185" s="474" t="s">
        <v>822</v>
      </c>
      <c r="E185" s="475">
        <v>4543</v>
      </c>
      <c r="F185" s="489" t="s">
        <v>1033</v>
      </c>
    </row>
    <row r="186" spans="1:6" ht="17.100000000000001" customHeight="1" x14ac:dyDescent="0.25">
      <c r="A186" s="547" t="s">
        <v>370</v>
      </c>
      <c r="B186" s="548" t="s">
        <v>1031</v>
      </c>
      <c r="C186" s="473" t="s">
        <v>1038</v>
      </c>
      <c r="D186" s="474" t="s">
        <v>822</v>
      </c>
      <c r="E186" s="475">
        <v>9204</v>
      </c>
      <c r="F186" s="489" t="s">
        <v>1033</v>
      </c>
    </row>
    <row r="187" spans="1:6" ht="15.95" customHeight="1" x14ac:dyDescent="0.25">
      <c r="A187" s="547" t="s">
        <v>370</v>
      </c>
      <c r="B187" s="548" t="s">
        <v>1031</v>
      </c>
      <c r="C187" s="473" t="s">
        <v>1039</v>
      </c>
      <c r="D187" s="474" t="s">
        <v>822</v>
      </c>
      <c r="E187" s="475">
        <v>1239</v>
      </c>
      <c r="F187" s="489" t="s">
        <v>1033</v>
      </c>
    </row>
    <row r="188" spans="1:6" ht="15.95" customHeight="1" x14ac:dyDescent="0.25">
      <c r="A188" s="547" t="s">
        <v>370</v>
      </c>
      <c r="B188" s="548" t="s">
        <v>1031</v>
      </c>
      <c r="C188" s="473" t="s">
        <v>1040</v>
      </c>
      <c r="D188" s="474" t="s">
        <v>822</v>
      </c>
      <c r="E188" s="475">
        <v>1239</v>
      </c>
      <c r="F188" s="489" t="s">
        <v>1033</v>
      </c>
    </row>
    <row r="189" spans="1:6" ht="32.25" customHeight="1" x14ac:dyDescent="0.25">
      <c r="A189" s="591" t="s">
        <v>321</v>
      </c>
      <c r="B189" s="592" t="s">
        <v>1041</v>
      </c>
      <c r="C189" s="592" t="s">
        <v>1042</v>
      </c>
      <c r="D189" s="593" t="s">
        <v>822</v>
      </c>
      <c r="E189" s="594">
        <v>54999.99</v>
      </c>
      <c r="F189" s="494" t="s">
        <v>1043</v>
      </c>
    </row>
    <row r="190" spans="1:6" ht="30.75" customHeight="1" x14ac:dyDescent="0.25">
      <c r="A190" s="591" t="s">
        <v>321</v>
      </c>
      <c r="B190" s="592" t="s">
        <v>1041</v>
      </c>
      <c r="C190" s="592" t="s">
        <v>1044</v>
      </c>
      <c r="D190" s="593" t="s">
        <v>822</v>
      </c>
      <c r="E190" s="594">
        <v>17023.8</v>
      </c>
      <c r="F190" s="494" t="s">
        <v>1043</v>
      </c>
    </row>
    <row r="191" spans="1:6" ht="25.5" customHeight="1" x14ac:dyDescent="0.25">
      <c r="A191" s="595" t="s">
        <v>1045</v>
      </c>
      <c r="B191" s="592" t="s">
        <v>1041</v>
      </c>
      <c r="C191" s="596" t="s">
        <v>1046</v>
      </c>
      <c r="D191" s="597" t="s">
        <v>822</v>
      </c>
      <c r="E191" s="598">
        <v>4130</v>
      </c>
      <c r="F191" s="495" t="s">
        <v>1047</v>
      </c>
    </row>
    <row r="192" spans="1:6" ht="15.95" customHeight="1" x14ac:dyDescent="0.25">
      <c r="A192" s="595" t="s">
        <v>1045</v>
      </c>
      <c r="B192" s="592" t="s">
        <v>1041</v>
      </c>
      <c r="C192" s="596" t="s">
        <v>1048</v>
      </c>
      <c r="D192" s="597" t="s">
        <v>822</v>
      </c>
      <c r="E192" s="598">
        <v>16048</v>
      </c>
      <c r="F192" s="495" t="s">
        <v>1047</v>
      </c>
    </row>
    <row r="193" spans="1:6" ht="27.75" customHeight="1" x14ac:dyDescent="0.25">
      <c r="A193" s="595" t="s">
        <v>1045</v>
      </c>
      <c r="B193" s="592" t="s">
        <v>1041</v>
      </c>
      <c r="C193" s="596" t="s">
        <v>1049</v>
      </c>
      <c r="D193" s="599" t="s">
        <v>822</v>
      </c>
      <c r="E193" s="598">
        <v>24502.7</v>
      </c>
      <c r="F193" s="495" t="s">
        <v>1047</v>
      </c>
    </row>
    <row r="194" spans="1:6" ht="34.5" customHeight="1" x14ac:dyDescent="0.25">
      <c r="A194" s="591" t="s">
        <v>1050</v>
      </c>
      <c r="B194" s="592" t="s">
        <v>1041</v>
      </c>
      <c r="C194" s="592" t="s">
        <v>1051</v>
      </c>
      <c r="D194" s="593" t="s">
        <v>822</v>
      </c>
      <c r="E194" s="594">
        <v>715000</v>
      </c>
      <c r="F194" s="494" t="s">
        <v>1052</v>
      </c>
    </row>
    <row r="195" spans="1:6" ht="23.25" customHeight="1" x14ac:dyDescent="0.25">
      <c r="A195" s="591" t="s">
        <v>1053</v>
      </c>
      <c r="B195" s="592" t="s">
        <v>1041</v>
      </c>
      <c r="C195" s="592" t="s">
        <v>1054</v>
      </c>
      <c r="D195" s="593" t="s">
        <v>822</v>
      </c>
      <c r="E195" s="594">
        <v>60742.81</v>
      </c>
      <c r="F195" s="494" t="s">
        <v>1043</v>
      </c>
    </row>
    <row r="196" spans="1:6" ht="25.5" customHeight="1" x14ac:dyDescent="0.25">
      <c r="A196" s="568" t="s">
        <v>1053</v>
      </c>
      <c r="B196" s="592" t="s">
        <v>1041</v>
      </c>
      <c r="C196" s="592" t="s">
        <v>1055</v>
      </c>
      <c r="D196" s="593" t="s">
        <v>822</v>
      </c>
      <c r="E196" s="594">
        <v>30385</v>
      </c>
      <c r="F196" s="494" t="s">
        <v>1043</v>
      </c>
    </row>
    <row r="197" spans="1:6" ht="24" x14ac:dyDescent="0.25">
      <c r="A197" s="591" t="s">
        <v>1053</v>
      </c>
      <c r="B197" s="592" t="s">
        <v>1041</v>
      </c>
      <c r="C197" s="592" t="s">
        <v>1056</v>
      </c>
      <c r="D197" s="593" t="s">
        <v>822</v>
      </c>
      <c r="E197" s="594">
        <v>79818.740000000005</v>
      </c>
      <c r="F197" s="494" t="s">
        <v>1043</v>
      </c>
    </row>
    <row r="198" spans="1:6" ht="24" x14ac:dyDescent="0.25">
      <c r="A198" s="568" t="s">
        <v>1053</v>
      </c>
      <c r="B198" s="592" t="s">
        <v>1041</v>
      </c>
      <c r="C198" s="592" t="s">
        <v>1057</v>
      </c>
      <c r="D198" s="593" t="s">
        <v>822</v>
      </c>
      <c r="E198" s="594">
        <v>4500</v>
      </c>
      <c r="F198" s="494" t="s">
        <v>1058</v>
      </c>
    </row>
    <row r="199" spans="1:6" ht="24" x14ac:dyDescent="0.25">
      <c r="A199" s="568" t="s">
        <v>1053</v>
      </c>
      <c r="B199" s="592" t="s">
        <v>1041</v>
      </c>
      <c r="C199" s="476" t="s">
        <v>1059</v>
      </c>
      <c r="D199" s="570" t="s">
        <v>822</v>
      </c>
      <c r="E199" s="571">
        <v>44840</v>
      </c>
      <c r="F199" s="486" t="s">
        <v>1060</v>
      </c>
    </row>
    <row r="200" spans="1:6" ht="14.1" customHeight="1" x14ac:dyDescent="0.25">
      <c r="A200" s="591" t="s">
        <v>1053</v>
      </c>
      <c r="B200" s="592" t="s">
        <v>1041</v>
      </c>
      <c r="C200" s="592" t="s">
        <v>1061</v>
      </c>
      <c r="D200" s="593" t="s">
        <v>822</v>
      </c>
      <c r="E200" s="594">
        <v>8850</v>
      </c>
      <c r="F200" s="494" t="s">
        <v>1043</v>
      </c>
    </row>
    <row r="201" spans="1:6" ht="14.1" customHeight="1" x14ac:dyDescent="0.25">
      <c r="A201" s="568" t="s">
        <v>1062</v>
      </c>
      <c r="B201" s="592" t="s">
        <v>1041</v>
      </c>
      <c r="C201" s="600" t="s">
        <v>1063</v>
      </c>
      <c r="D201" s="601" t="s">
        <v>822</v>
      </c>
      <c r="E201" s="602">
        <v>45459.5</v>
      </c>
      <c r="F201" s="496" t="s">
        <v>1064</v>
      </c>
    </row>
    <row r="202" spans="1:6" ht="15.95" customHeight="1" x14ac:dyDescent="0.25">
      <c r="A202" s="568" t="s">
        <v>1062</v>
      </c>
      <c r="B202" s="592" t="s">
        <v>1041</v>
      </c>
      <c r="C202" s="600" t="s">
        <v>1065</v>
      </c>
      <c r="D202" s="601" t="s">
        <v>822</v>
      </c>
      <c r="E202" s="602">
        <v>7500</v>
      </c>
      <c r="F202" s="496" t="s">
        <v>1066</v>
      </c>
    </row>
    <row r="203" spans="1:6" ht="15" customHeight="1" x14ac:dyDescent="0.25">
      <c r="A203" s="603" t="s">
        <v>404</v>
      </c>
      <c r="B203" s="604" t="s">
        <v>1067</v>
      </c>
      <c r="C203" s="605" t="s">
        <v>1068</v>
      </c>
      <c r="D203" s="606" t="s">
        <v>822</v>
      </c>
      <c r="E203" s="607">
        <v>68.44</v>
      </c>
      <c r="F203" s="497" t="s">
        <v>1069</v>
      </c>
    </row>
    <row r="204" spans="1:6" ht="15" customHeight="1" x14ac:dyDescent="0.25">
      <c r="A204" s="603" t="s">
        <v>404</v>
      </c>
      <c r="B204" s="604" t="s">
        <v>1067</v>
      </c>
      <c r="C204" s="605" t="s">
        <v>1070</v>
      </c>
      <c r="D204" s="606" t="s">
        <v>822</v>
      </c>
      <c r="E204" s="607">
        <v>3935.3</v>
      </c>
      <c r="F204" s="497" t="s">
        <v>1069</v>
      </c>
    </row>
    <row r="205" spans="1:6" ht="14.1" customHeight="1" x14ac:dyDescent="0.25">
      <c r="A205" s="603" t="s">
        <v>404</v>
      </c>
      <c r="B205" s="604" t="s">
        <v>1067</v>
      </c>
      <c r="C205" s="605" t="s">
        <v>1071</v>
      </c>
      <c r="D205" s="606" t="s">
        <v>822</v>
      </c>
      <c r="E205" s="607">
        <v>1548</v>
      </c>
      <c r="F205" s="497" t="s">
        <v>1069</v>
      </c>
    </row>
    <row r="206" spans="1:6" ht="12.95" customHeight="1" x14ac:dyDescent="0.25">
      <c r="A206" s="603" t="s">
        <v>404</v>
      </c>
      <c r="B206" s="604" t="s">
        <v>1067</v>
      </c>
      <c r="C206" s="605" t="s">
        <v>1072</v>
      </c>
      <c r="D206" s="606" t="s">
        <v>822</v>
      </c>
      <c r="E206" s="607">
        <v>130</v>
      </c>
      <c r="F206" s="497" t="s">
        <v>1069</v>
      </c>
    </row>
    <row r="207" spans="1:6" x14ac:dyDescent="0.25">
      <c r="A207" s="603" t="s">
        <v>404</v>
      </c>
      <c r="B207" s="604" t="s">
        <v>1067</v>
      </c>
      <c r="C207" s="605" t="s">
        <v>1073</v>
      </c>
      <c r="D207" s="606" t="s">
        <v>822</v>
      </c>
      <c r="E207" s="607">
        <v>341.02</v>
      </c>
      <c r="F207" s="497" t="s">
        <v>1069</v>
      </c>
    </row>
    <row r="208" spans="1:6" x14ac:dyDescent="0.25">
      <c r="A208" s="603" t="s">
        <v>404</v>
      </c>
      <c r="B208" s="604" t="s">
        <v>1067</v>
      </c>
      <c r="C208" s="605" t="s">
        <v>1074</v>
      </c>
      <c r="D208" s="606" t="s">
        <v>822</v>
      </c>
      <c r="E208" s="607">
        <v>120</v>
      </c>
      <c r="F208" s="497" t="s">
        <v>1069</v>
      </c>
    </row>
    <row r="209" spans="1:6" x14ac:dyDescent="0.25">
      <c r="A209" s="603" t="s">
        <v>404</v>
      </c>
      <c r="B209" s="604" t="s">
        <v>1067</v>
      </c>
      <c r="C209" s="605" t="s">
        <v>1075</v>
      </c>
      <c r="D209" s="606" t="s">
        <v>989</v>
      </c>
      <c r="E209" s="607">
        <v>57.784999999999997</v>
      </c>
      <c r="F209" s="497" t="s">
        <v>1069</v>
      </c>
    </row>
    <row r="210" spans="1:6" x14ac:dyDescent="0.25">
      <c r="A210" s="603" t="s">
        <v>404</v>
      </c>
      <c r="B210" s="604" t="s">
        <v>1067</v>
      </c>
      <c r="C210" s="605" t="s">
        <v>1076</v>
      </c>
      <c r="D210" s="606" t="s">
        <v>989</v>
      </c>
      <c r="E210" s="607">
        <v>118</v>
      </c>
      <c r="F210" s="497" t="s">
        <v>1069</v>
      </c>
    </row>
    <row r="211" spans="1:6" x14ac:dyDescent="0.25">
      <c r="A211" s="603" t="s">
        <v>404</v>
      </c>
      <c r="B211" s="604" t="s">
        <v>1067</v>
      </c>
      <c r="C211" s="605" t="s">
        <v>1077</v>
      </c>
      <c r="D211" s="606" t="s">
        <v>989</v>
      </c>
      <c r="E211" s="607">
        <v>138.06</v>
      </c>
      <c r="F211" s="497" t="s">
        <v>1069</v>
      </c>
    </row>
    <row r="212" spans="1:6" x14ac:dyDescent="0.25">
      <c r="A212" s="603" t="s">
        <v>404</v>
      </c>
      <c r="B212" s="604" t="s">
        <v>1067</v>
      </c>
      <c r="C212" s="605" t="s">
        <v>1078</v>
      </c>
      <c r="D212" s="606" t="s">
        <v>989</v>
      </c>
      <c r="E212" s="607">
        <v>136.88</v>
      </c>
      <c r="F212" s="497" t="s">
        <v>1069</v>
      </c>
    </row>
    <row r="213" spans="1:6" ht="14.1" customHeight="1" x14ac:dyDescent="0.25">
      <c r="A213" s="603" t="s">
        <v>404</v>
      </c>
      <c r="B213" s="604" t="s">
        <v>1067</v>
      </c>
      <c r="C213" s="605" t="s">
        <v>1079</v>
      </c>
      <c r="D213" s="606" t="s">
        <v>822</v>
      </c>
      <c r="E213" s="607">
        <v>270</v>
      </c>
      <c r="F213" s="497" t="s">
        <v>1069</v>
      </c>
    </row>
    <row r="214" spans="1:6" ht="15" customHeight="1" x14ac:dyDescent="0.25">
      <c r="A214" s="603" t="s">
        <v>404</v>
      </c>
      <c r="B214" s="604" t="s">
        <v>1067</v>
      </c>
      <c r="C214" s="605" t="s">
        <v>1080</v>
      </c>
      <c r="D214" s="606" t="s">
        <v>822</v>
      </c>
      <c r="E214" s="607">
        <v>300</v>
      </c>
      <c r="F214" s="497" t="s">
        <v>1069</v>
      </c>
    </row>
    <row r="215" spans="1:6" x14ac:dyDescent="0.25">
      <c r="A215" s="603" t="s">
        <v>404</v>
      </c>
      <c r="B215" s="604" t="s">
        <v>1067</v>
      </c>
      <c r="C215" s="605" t="s">
        <v>1081</v>
      </c>
      <c r="D215" s="606" t="s">
        <v>822</v>
      </c>
      <c r="E215" s="607">
        <v>160</v>
      </c>
      <c r="F215" s="497" t="s">
        <v>1069</v>
      </c>
    </row>
    <row r="216" spans="1:6" x14ac:dyDescent="0.25">
      <c r="A216" s="603" t="s">
        <v>404</v>
      </c>
      <c r="B216" s="604" t="s">
        <v>1067</v>
      </c>
      <c r="C216" s="605" t="s">
        <v>1082</v>
      </c>
      <c r="D216" s="606" t="s">
        <v>822</v>
      </c>
      <c r="E216" s="607">
        <v>728.06</v>
      </c>
      <c r="F216" s="497" t="s">
        <v>1069</v>
      </c>
    </row>
    <row r="217" spans="1:6" x14ac:dyDescent="0.25">
      <c r="A217" s="603" t="s">
        <v>404</v>
      </c>
      <c r="B217" s="604" t="s">
        <v>1067</v>
      </c>
      <c r="C217" s="605" t="s">
        <v>1083</v>
      </c>
      <c r="D217" s="606" t="s">
        <v>822</v>
      </c>
      <c r="E217" s="607">
        <v>125</v>
      </c>
      <c r="F217" s="497" t="s">
        <v>1069</v>
      </c>
    </row>
    <row r="218" spans="1:6" x14ac:dyDescent="0.25">
      <c r="A218" s="608" t="s">
        <v>428</v>
      </c>
      <c r="B218" s="609" t="s">
        <v>1084</v>
      </c>
      <c r="C218" s="610" t="s">
        <v>1085</v>
      </c>
      <c r="D218" s="611" t="s">
        <v>822</v>
      </c>
      <c r="E218" s="612">
        <v>7123.8959999999997</v>
      </c>
      <c r="F218" s="498" t="s">
        <v>1086</v>
      </c>
    </row>
    <row r="219" spans="1:6" x14ac:dyDescent="0.25">
      <c r="A219" s="608" t="s">
        <v>428</v>
      </c>
      <c r="B219" s="609" t="s">
        <v>1084</v>
      </c>
      <c r="C219" s="610" t="s">
        <v>1087</v>
      </c>
      <c r="D219" s="149" t="s">
        <v>822</v>
      </c>
      <c r="E219" s="150">
        <v>13570</v>
      </c>
      <c r="F219" s="499" t="s">
        <v>1086</v>
      </c>
    </row>
    <row r="220" spans="1:6" ht="19.5" customHeight="1" x14ac:dyDescent="0.25">
      <c r="A220" s="613" t="s">
        <v>1088</v>
      </c>
      <c r="B220" s="614" t="s">
        <v>1089</v>
      </c>
      <c r="C220" s="615" t="s">
        <v>1090</v>
      </c>
      <c r="D220" s="616" t="s">
        <v>822</v>
      </c>
      <c r="E220" s="617">
        <v>6938.4</v>
      </c>
      <c r="F220" s="500" t="s">
        <v>1091</v>
      </c>
    </row>
    <row r="221" spans="1:6" ht="15.95" customHeight="1" x14ac:dyDescent="0.25">
      <c r="A221" s="618" t="s">
        <v>1088</v>
      </c>
      <c r="B221" s="614" t="s">
        <v>1089</v>
      </c>
      <c r="C221" s="619" t="s">
        <v>1092</v>
      </c>
      <c r="D221" s="620" t="s">
        <v>822</v>
      </c>
      <c r="E221" s="621">
        <v>11800</v>
      </c>
      <c r="F221" s="501" t="s">
        <v>1093</v>
      </c>
    </row>
    <row r="222" spans="1:6" ht="15.95" customHeight="1" x14ac:dyDescent="0.25">
      <c r="A222" s="618" t="s">
        <v>1088</v>
      </c>
      <c r="B222" s="614" t="s">
        <v>1089</v>
      </c>
      <c r="C222" s="619" t="s">
        <v>1094</v>
      </c>
      <c r="D222" s="620" t="s">
        <v>822</v>
      </c>
      <c r="E222" s="621">
        <v>10620</v>
      </c>
      <c r="F222" s="501" t="s">
        <v>1093</v>
      </c>
    </row>
    <row r="223" spans="1:6" x14ac:dyDescent="0.25">
      <c r="A223" s="613" t="s">
        <v>1088</v>
      </c>
      <c r="B223" s="614" t="s">
        <v>1089</v>
      </c>
      <c r="C223" s="615" t="s">
        <v>1095</v>
      </c>
      <c r="D223" s="616" t="s">
        <v>822</v>
      </c>
      <c r="E223" s="617">
        <v>8142</v>
      </c>
      <c r="F223" s="500" t="s">
        <v>1091</v>
      </c>
    </row>
    <row r="224" spans="1:6" x14ac:dyDescent="0.25">
      <c r="A224" s="618" t="s">
        <v>1088</v>
      </c>
      <c r="B224" s="614" t="s">
        <v>1089</v>
      </c>
      <c r="C224" s="619" t="s">
        <v>1096</v>
      </c>
      <c r="D224" s="620" t="s">
        <v>822</v>
      </c>
      <c r="E224" s="621">
        <v>11227.8771</v>
      </c>
      <c r="F224" s="502" t="s">
        <v>1093</v>
      </c>
    </row>
    <row r="225" spans="1:6" ht="21.75" customHeight="1" x14ac:dyDescent="0.25">
      <c r="A225" s="613" t="s">
        <v>1088</v>
      </c>
      <c r="B225" s="614" t="s">
        <v>1089</v>
      </c>
      <c r="C225" s="615" t="s">
        <v>1097</v>
      </c>
      <c r="D225" s="616" t="s">
        <v>822</v>
      </c>
      <c r="E225" s="617">
        <v>8496</v>
      </c>
      <c r="F225" s="500" t="s">
        <v>1091</v>
      </c>
    </row>
    <row r="226" spans="1:6" ht="23.25" customHeight="1" x14ac:dyDescent="0.25">
      <c r="A226" s="613" t="s">
        <v>1088</v>
      </c>
      <c r="B226" s="614" t="s">
        <v>1089</v>
      </c>
      <c r="C226" s="615" t="s">
        <v>1098</v>
      </c>
      <c r="D226" s="151" t="s">
        <v>822</v>
      </c>
      <c r="E226" s="152">
        <v>5605</v>
      </c>
      <c r="F226" s="503" t="s">
        <v>1091</v>
      </c>
    </row>
    <row r="227" spans="1:6" ht="23.25" customHeight="1" x14ac:dyDescent="0.25">
      <c r="A227" s="618" t="s">
        <v>1088</v>
      </c>
      <c r="B227" s="614" t="s">
        <v>1089</v>
      </c>
      <c r="C227" s="619" t="s">
        <v>1099</v>
      </c>
      <c r="D227" s="620" t="s">
        <v>822</v>
      </c>
      <c r="E227" s="621">
        <v>14160</v>
      </c>
      <c r="F227" s="502" t="s">
        <v>1093</v>
      </c>
    </row>
    <row r="228" spans="1:6" x14ac:dyDescent="0.25">
      <c r="A228" s="613" t="s">
        <v>1088</v>
      </c>
      <c r="B228" s="614" t="s">
        <v>1089</v>
      </c>
      <c r="C228" s="615" t="s">
        <v>1100</v>
      </c>
      <c r="D228" s="616" t="s">
        <v>822</v>
      </c>
      <c r="E228" s="617">
        <v>1121</v>
      </c>
      <c r="F228" s="500" t="s">
        <v>1091</v>
      </c>
    </row>
    <row r="229" spans="1:6" x14ac:dyDescent="0.25">
      <c r="A229" s="618" t="s">
        <v>1088</v>
      </c>
      <c r="B229" s="614" t="s">
        <v>1089</v>
      </c>
      <c r="C229" s="619" t="s">
        <v>1101</v>
      </c>
      <c r="D229" s="620" t="s">
        <v>822</v>
      </c>
      <c r="E229" s="621">
        <v>450</v>
      </c>
      <c r="F229" s="502" t="s">
        <v>1093</v>
      </c>
    </row>
    <row r="230" spans="1:6" x14ac:dyDescent="0.25">
      <c r="A230" s="613" t="s">
        <v>1088</v>
      </c>
      <c r="B230" s="614" t="s">
        <v>1089</v>
      </c>
      <c r="C230" s="615" t="s">
        <v>1102</v>
      </c>
      <c r="D230" s="616" t="s">
        <v>822</v>
      </c>
      <c r="E230" s="617">
        <v>5900</v>
      </c>
      <c r="F230" s="500" t="s">
        <v>1091</v>
      </c>
    </row>
    <row r="231" spans="1:6" x14ac:dyDescent="0.25">
      <c r="A231" s="618" t="s">
        <v>1088</v>
      </c>
      <c r="B231" s="614" t="s">
        <v>1089</v>
      </c>
      <c r="C231" s="619" t="s">
        <v>1103</v>
      </c>
      <c r="D231" s="620" t="s">
        <v>822</v>
      </c>
      <c r="E231" s="621">
        <v>14160</v>
      </c>
      <c r="F231" s="502" t="s">
        <v>1093</v>
      </c>
    </row>
    <row r="232" spans="1:6" x14ac:dyDescent="0.25">
      <c r="A232" s="613" t="s">
        <v>1088</v>
      </c>
      <c r="B232" s="614" t="s">
        <v>1089</v>
      </c>
      <c r="C232" s="615" t="s">
        <v>1104</v>
      </c>
      <c r="D232" s="616" t="s">
        <v>822</v>
      </c>
      <c r="E232" s="617">
        <v>18880</v>
      </c>
      <c r="F232" s="503" t="s">
        <v>1091</v>
      </c>
    </row>
    <row r="233" spans="1:6" x14ac:dyDescent="0.25">
      <c r="A233" s="613" t="s">
        <v>1088</v>
      </c>
      <c r="B233" s="614" t="s">
        <v>1089</v>
      </c>
      <c r="C233" s="615" t="s">
        <v>1105</v>
      </c>
      <c r="D233" s="616" t="s">
        <v>822</v>
      </c>
      <c r="E233" s="617">
        <v>4130</v>
      </c>
      <c r="F233" s="503" t="s">
        <v>1091</v>
      </c>
    </row>
    <row r="234" spans="1:6" x14ac:dyDescent="0.25">
      <c r="A234" s="613" t="s">
        <v>1088</v>
      </c>
      <c r="B234" s="614" t="s">
        <v>1089</v>
      </c>
      <c r="C234" s="615" t="s">
        <v>1106</v>
      </c>
      <c r="D234" s="616" t="s">
        <v>822</v>
      </c>
      <c r="E234" s="617">
        <v>2950</v>
      </c>
      <c r="F234" s="503" t="s">
        <v>1091</v>
      </c>
    </row>
    <row r="235" spans="1:6" x14ac:dyDescent="0.25">
      <c r="A235" s="618" t="s">
        <v>1088</v>
      </c>
      <c r="B235" s="614" t="s">
        <v>1089</v>
      </c>
      <c r="C235" s="619" t="s">
        <v>1107</v>
      </c>
      <c r="D235" s="620" t="s">
        <v>822</v>
      </c>
      <c r="E235" s="621">
        <v>7949.66</v>
      </c>
      <c r="F235" s="502" t="s">
        <v>1093</v>
      </c>
    </row>
    <row r="236" spans="1:6" x14ac:dyDescent="0.25">
      <c r="A236" s="618" t="s">
        <v>1088</v>
      </c>
      <c r="B236" s="614" t="s">
        <v>1089</v>
      </c>
      <c r="C236" s="619" t="s">
        <v>1108</v>
      </c>
      <c r="D236" s="620" t="s">
        <v>822</v>
      </c>
      <c r="E236" s="621">
        <v>1303.9000000000001</v>
      </c>
      <c r="F236" s="502" t="s">
        <v>1093</v>
      </c>
    </row>
    <row r="237" spans="1:6" x14ac:dyDescent="0.25">
      <c r="A237" s="618" t="s">
        <v>1088</v>
      </c>
      <c r="B237" s="614" t="s">
        <v>1089</v>
      </c>
      <c r="C237" s="619" t="s">
        <v>1109</v>
      </c>
      <c r="D237" s="620" t="s">
        <v>822</v>
      </c>
      <c r="E237" s="621">
        <v>7949.66</v>
      </c>
      <c r="F237" s="502" t="s">
        <v>1093</v>
      </c>
    </row>
    <row r="238" spans="1:6" x14ac:dyDescent="0.25">
      <c r="A238" s="618" t="s">
        <v>1088</v>
      </c>
      <c r="B238" s="614" t="s">
        <v>1089</v>
      </c>
      <c r="C238" s="619" t="s">
        <v>1110</v>
      </c>
      <c r="D238" s="620" t="s">
        <v>822</v>
      </c>
      <c r="E238" s="621">
        <v>9912</v>
      </c>
      <c r="F238" s="502" t="s">
        <v>1093</v>
      </c>
    </row>
    <row r="239" spans="1:6" ht="19.5" customHeight="1" x14ac:dyDescent="0.25">
      <c r="A239" s="613" t="s">
        <v>1088</v>
      </c>
      <c r="B239" s="614" t="s">
        <v>1089</v>
      </c>
      <c r="C239" s="153" t="s">
        <v>1111</v>
      </c>
      <c r="D239" s="151" t="s">
        <v>822</v>
      </c>
      <c r="E239" s="152">
        <v>14004.83</v>
      </c>
      <c r="F239" s="503" t="s">
        <v>1091</v>
      </c>
    </row>
    <row r="240" spans="1:6" ht="20.25" customHeight="1" x14ac:dyDescent="0.25">
      <c r="A240" s="613" t="s">
        <v>1088</v>
      </c>
      <c r="B240" s="614" t="s">
        <v>1089</v>
      </c>
      <c r="C240" s="615" t="s">
        <v>1112</v>
      </c>
      <c r="D240" s="616" t="s">
        <v>822</v>
      </c>
      <c r="E240" s="617">
        <v>12019.008</v>
      </c>
      <c r="F240" s="503" t="s">
        <v>1091</v>
      </c>
    </row>
    <row r="241" spans="1:6" x14ac:dyDescent="0.25">
      <c r="A241" s="613" t="s">
        <v>1088</v>
      </c>
      <c r="B241" s="614" t="s">
        <v>1089</v>
      </c>
      <c r="C241" s="615" t="s">
        <v>1113</v>
      </c>
      <c r="D241" s="151" t="s">
        <v>822</v>
      </c>
      <c r="E241" s="152">
        <v>4378.9799999999996</v>
      </c>
      <c r="F241" s="503" t="s">
        <v>1093</v>
      </c>
    </row>
    <row r="242" spans="1:6" x14ac:dyDescent="0.25">
      <c r="A242" s="613" t="s">
        <v>1088</v>
      </c>
      <c r="B242" s="614" t="s">
        <v>1089</v>
      </c>
      <c r="C242" s="615" t="s">
        <v>1114</v>
      </c>
      <c r="D242" s="616" t="s">
        <v>822</v>
      </c>
      <c r="E242" s="617">
        <v>3482.18</v>
      </c>
      <c r="F242" s="500" t="s">
        <v>1091</v>
      </c>
    </row>
    <row r="243" spans="1:6" x14ac:dyDescent="0.25">
      <c r="A243" s="613" t="s">
        <v>1088</v>
      </c>
      <c r="B243" s="614" t="s">
        <v>1089</v>
      </c>
      <c r="C243" s="615" t="s">
        <v>1115</v>
      </c>
      <c r="D243" s="616" t="s">
        <v>822</v>
      </c>
      <c r="E243" s="617">
        <v>6755.7359999999999</v>
      </c>
      <c r="F243" s="503" t="s">
        <v>1091</v>
      </c>
    </row>
    <row r="244" spans="1:6" ht="12.95" customHeight="1" x14ac:dyDescent="0.25">
      <c r="A244" s="622" t="s">
        <v>1116</v>
      </c>
      <c r="B244" s="623" t="s">
        <v>1117</v>
      </c>
      <c r="C244" s="624" t="s">
        <v>1118</v>
      </c>
      <c r="D244" s="625" t="s">
        <v>822</v>
      </c>
      <c r="E244" s="626"/>
      <c r="F244" s="504" t="s">
        <v>1119</v>
      </c>
    </row>
    <row r="245" spans="1:6" x14ac:dyDescent="0.25">
      <c r="A245" s="627" t="s">
        <v>1120</v>
      </c>
      <c r="B245" s="628" t="s">
        <v>1121</v>
      </c>
      <c r="C245" s="629" t="s">
        <v>1122</v>
      </c>
      <c r="D245" s="630" t="s">
        <v>822</v>
      </c>
      <c r="E245" s="631">
        <v>36028.94</v>
      </c>
      <c r="F245" s="505" t="s">
        <v>1123</v>
      </c>
    </row>
    <row r="246" spans="1:6" x14ac:dyDescent="0.25">
      <c r="A246" s="627" t="s">
        <v>1120</v>
      </c>
      <c r="B246" s="628" t="s">
        <v>1121</v>
      </c>
      <c r="C246" s="629" t="s">
        <v>1124</v>
      </c>
      <c r="D246" s="630" t="s">
        <v>822</v>
      </c>
      <c r="E246" s="631">
        <v>30591.5</v>
      </c>
      <c r="F246" s="505" t="s">
        <v>1123</v>
      </c>
    </row>
    <row r="247" spans="1:6" x14ac:dyDescent="0.25">
      <c r="A247" s="627" t="s">
        <v>1120</v>
      </c>
      <c r="B247" s="628" t="s">
        <v>1121</v>
      </c>
      <c r="C247" s="629" t="s">
        <v>1125</v>
      </c>
      <c r="D247" s="630" t="s">
        <v>822</v>
      </c>
      <c r="E247" s="631">
        <v>626.58000000000004</v>
      </c>
      <c r="F247" s="505" t="s">
        <v>1123</v>
      </c>
    </row>
    <row r="248" spans="1:6" x14ac:dyDescent="0.25">
      <c r="A248" s="627" t="s">
        <v>1120</v>
      </c>
      <c r="B248" s="628" t="s">
        <v>1121</v>
      </c>
      <c r="C248" s="629" t="s">
        <v>1126</v>
      </c>
      <c r="D248" s="630" t="s">
        <v>822</v>
      </c>
      <c r="E248" s="631">
        <v>62031.42</v>
      </c>
      <c r="F248" s="505" t="s">
        <v>1123</v>
      </c>
    </row>
    <row r="249" spans="1:6" x14ac:dyDescent="0.25">
      <c r="A249" s="547" t="s">
        <v>289</v>
      </c>
      <c r="B249" s="548" t="s">
        <v>1127</v>
      </c>
      <c r="C249" s="473" t="s">
        <v>1128</v>
      </c>
      <c r="D249" s="474" t="s">
        <v>822</v>
      </c>
      <c r="E249" s="475">
        <v>100</v>
      </c>
      <c r="F249" s="489" t="s">
        <v>1129</v>
      </c>
    </row>
    <row r="250" spans="1:6" ht="24" x14ac:dyDescent="0.25">
      <c r="A250" s="632" t="s">
        <v>1130</v>
      </c>
      <c r="B250" s="633" t="s">
        <v>1131</v>
      </c>
      <c r="C250" s="634" t="s">
        <v>1132</v>
      </c>
      <c r="D250" s="635" t="s">
        <v>822</v>
      </c>
      <c r="E250" s="636">
        <v>487.34</v>
      </c>
      <c r="F250" s="506" t="s">
        <v>1133</v>
      </c>
    </row>
    <row r="251" spans="1:6" ht="24" x14ac:dyDescent="0.25">
      <c r="A251" s="632" t="s">
        <v>1130</v>
      </c>
      <c r="B251" s="633" t="s">
        <v>1131</v>
      </c>
      <c r="C251" s="634" t="s">
        <v>1134</v>
      </c>
      <c r="D251" s="635" t="s">
        <v>822</v>
      </c>
      <c r="E251" s="636">
        <v>88.5</v>
      </c>
      <c r="F251" s="506" t="s">
        <v>1133</v>
      </c>
    </row>
    <row r="252" spans="1:6" x14ac:dyDescent="0.25">
      <c r="A252" s="637" t="s">
        <v>364</v>
      </c>
      <c r="B252" s="638" t="s">
        <v>1135</v>
      </c>
      <c r="C252" s="639" t="s">
        <v>1136</v>
      </c>
      <c r="D252" s="640" t="s">
        <v>822</v>
      </c>
      <c r="E252" s="641">
        <v>177</v>
      </c>
      <c r="F252" s="507" t="s">
        <v>1137</v>
      </c>
    </row>
    <row r="253" spans="1:6" ht="24" x14ac:dyDescent="0.25">
      <c r="A253" s="637" t="s">
        <v>364</v>
      </c>
      <c r="B253" s="638" t="s">
        <v>1135</v>
      </c>
      <c r="C253" s="639" t="s">
        <v>1138</v>
      </c>
      <c r="D253" s="640" t="s">
        <v>822</v>
      </c>
      <c r="E253" s="641">
        <v>5959</v>
      </c>
      <c r="F253" s="507" t="s">
        <v>1137</v>
      </c>
    </row>
    <row r="254" spans="1:6" x14ac:dyDescent="0.25">
      <c r="A254" s="547" t="s">
        <v>376</v>
      </c>
      <c r="B254" s="548" t="s">
        <v>1139</v>
      </c>
      <c r="C254" s="473" t="s">
        <v>1140</v>
      </c>
      <c r="D254" s="474" t="s">
        <v>1141</v>
      </c>
      <c r="E254" s="475">
        <v>18.88</v>
      </c>
      <c r="F254" s="481" t="s">
        <v>1142</v>
      </c>
    </row>
    <row r="255" spans="1:6" x14ac:dyDescent="0.25">
      <c r="A255" s="547" t="s">
        <v>381</v>
      </c>
      <c r="B255" s="548" t="s">
        <v>1143</v>
      </c>
      <c r="C255" s="473" t="s">
        <v>1144</v>
      </c>
      <c r="D255" s="474" t="s">
        <v>822</v>
      </c>
      <c r="E255" s="475">
        <v>4124.1000000000004</v>
      </c>
      <c r="F255" s="481" t="s">
        <v>1145</v>
      </c>
    </row>
    <row r="256" spans="1:6" ht="19.5" customHeight="1" x14ac:dyDescent="0.25">
      <c r="A256" s="547" t="s">
        <v>381</v>
      </c>
      <c r="B256" s="548" t="s">
        <v>1143</v>
      </c>
      <c r="C256" s="473" t="s">
        <v>1146</v>
      </c>
      <c r="D256" s="474" t="s">
        <v>822</v>
      </c>
      <c r="E256" s="475">
        <v>4737.7</v>
      </c>
      <c r="F256" s="481" t="s">
        <v>1145</v>
      </c>
    </row>
    <row r="257" spans="1:6" x14ac:dyDescent="0.25">
      <c r="A257" s="547" t="s">
        <v>381</v>
      </c>
      <c r="B257" s="548" t="s">
        <v>1143</v>
      </c>
      <c r="C257" s="473" t="s">
        <v>1147</v>
      </c>
      <c r="D257" s="474" t="s">
        <v>822</v>
      </c>
      <c r="E257" s="475">
        <v>1239</v>
      </c>
      <c r="F257" s="481" t="s">
        <v>1145</v>
      </c>
    </row>
    <row r="258" spans="1:6" ht="24" x14ac:dyDescent="0.25">
      <c r="A258" s="637" t="s">
        <v>361</v>
      </c>
      <c r="B258" s="638" t="s">
        <v>1148</v>
      </c>
      <c r="C258" s="639" t="s">
        <v>1149</v>
      </c>
      <c r="D258" s="640" t="s">
        <v>822</v>
      </c>
      <c r="E258" s="641">
        <v>711.54</v>
      </c>
      <c r="F258" s="507" t="s">
        <v>1137</v>
      </c>
    </row>
    <row r="259" spans="1:6" ht="23.25" customHeight="1" x14ac:dyDescent="0.25">
      <c r="A259" s="637" t="s">
        <v>361</v>
      </c>
      <c r="B259" s="638" t="s">
        <v>1148</v>
      </c>
      <c r="C259" s="639" t="s">
        <v>1150</v>
      </c>
      <c r="D259" s="640" t="s">
        <v>822</v>
      </c>
      <c r="E259" s="641">
        <v>74</v>
      </c>
      <c r="F259" s="507" t="s">
        <v>1137</v>
      </c>
    </row>
    <row r="260" spans="1:6" ht="17.25" customHeight="1" x14ac:dyDescent="0.25">
      <c r="A260" s="637" t="s">
        <v>361</v>
      </c>
      <c r="B260" s="638" t="s">
        <v>1148</v>
      </c>
      <c r="C260" s="639" t="s">
        <v>1151</v>
      </c>
      <c r="D260" s="640" t="s">
        <v>822</v>
      </c>
      <c r="E260" s="641">
        <v>93.22</v>
      </c>
      <c r="F260" s="507" t="s">
        <v>1152</v>
      </c>
    </row>
    <row r="261" spans="1:6" ht="15" customHeight="1" x14ac:dyDescent="0.25">
      <c r="A261" s="637" t="s">
        <v>361</v>
      </c>
      <c r="B261" s="638" t="s">
        <v>1148</v>
      </c>
      <c r="C261" s="639" t="s">
        <v>1153</v>
      </c>
      <c r="D261" s="640" t="s">
        <v>822</v>
      </c>
      <c r="E261" s="641">
        <v>140.125</v>
      </c>
      <c r="F261" s="507" t="s">
        <v>1152</v>
      </c>
    </row>
    <row r="262" spans="1:6" ht="24" x14ac:dyDescent="0.25">
      <c r="A262" s="637" t="s">
        <v>361</v>
      </c>
      <c r="B262" s="638" t="s">
        <v>1148</v>
      </c>
      <c r="C262" s="639" t="s">
        <v>1154</v>
      </c>
      <c r="D262" s="640" t="s">
        <v>822</v>
      </c>
      <c r="E262" s="641">
        <v>194.7</v>
      </c>
      <c r="F262" s="507" t="s">
        <v>1152</v>
      </c>
    </row>
    <row r="263" spans="1:6" ht="24" x14ac:dyDescent="0.25">
      <c r="A263" s="637" t="s">
        <v>361</v>
      </c>
      <c r="B263" s="638" t="s">
        <v>1148</v>
      </c>
      <c r="C263" s="639" t="s">
        <v>1155</v>
      </c>
      <c r="D263" s="640" t="s">
        <v>822</v>
      </c>
      <c r="E263" s="641">
        <v>334.82499999999999</v>
      </c>
      <c r="F263" s="507" t="s">
        <v>1152</v>
      </c>
    </row>
    <row r="264" spans="1:6" ht="24" x14ac:dyDescent="0.25">
      <c r="A264" s="637" t="s">
        <v>361</v>
      </c>
      <c r="B264" s="638" t="s">
        <v>1148</v>
      </c>
      <c r="C264" s="639" t="s">
        <v>1156</v>
      </c>
      <c r="D264" s="640" t="s">
        <v>822</v>
      </c>
      <c r="E264" s="641">
        <v>474.36</v>
      </c>
      <c r="F264" s="507" t="s">
        <v>1152</v>
      </c>
    </row>
    <row r="265" spans="1:6" ht="24" x14ac:dyDescent="0.25">
      <c r="A265" s="637" t="s">
        <v>361</v>
      </c>
      <c r="B265" s="638" t="s">
        <v>1148</v>
      </c>
      <c r="C265" s="639" t="s">
        <v>1157</v>
      </c>
      <c r="D265" s="640" t="s">
        <v>822</v>
      </c>
      <c r="E265" s="641">
        <v>548.70000000000005</v>
      </c>
      <c r="F265" s="507" t="s">
        <v>1152</v>
      </c>
    </row>
    <row r="266" spans="1:6" ht="24" x14ac:dyDescent="0.25">
      <c r="A266" s="637" t="s">
        <v>361</v>
      </c>
      <c r="B266" s="638" t="s">
        <v>1148</v>
      </c>
      <c r="C266" s="639" t="s">
        <v>1158</v>
      </c>
      <c r="D266" s="640" t="s">
        <v>822</v>
      </c>
      <c r="E266" s="641">
        <v>628.94000000000005</v>
      </c>
      <c r="F266" s="507" t="s">
        <v>1152</v>
      </c>
    </row>
    <row r="267" spans="1:6" ht="24" x14ac:dyDescent="0.25">
      <c r="A267" s="637" t="s">
        <v>361</v>
      </c>
      <c r="B267" s="638" t="s">
        <v>1148</v>
      </c>
      <c r="C267" s="639" t="s">
        <v>1159</v>
      </c>
      <c r="D267" s="640" t="s">
        <v>822</v>
      </c>
      <c r="E267" s="641">
        <v>401.2</v>
      </c>
      <c r="F267" s="507" t="s">
        <v>1152</v>
      </c>
    </row>
    <row r="268" spans="1:6" ht="24" x14ac:dyDescent="0.25">
      <c r="A268" s="637" t="s">
        <v>361</v>
      </c>
      <c r="B268" s="638" t="s">
        <v>1148</v>
      </c>
      <c r="C268" s="639" t="s">
        <v>1160</v>
      </c>
      <c r="D268" s="640" t="s">
        <v>822</v>
      </c>
      <c r="E268" s="641">
        <v>526.57500000000005</v>
      </c>
      <c r="F268" s="507" t="s">
        <v>1152</v>
      </c>
    </row>
    <row r="269" spans="1:6" ht="24" x14ac:dyDescent="0.25">
      <c r="A269" s="637" t="s">
        <v>361</v>
      </c>
      <c r="B269" s="638" t="s">
        <v>1148</v>
      </c>
      <c r="C269" s="639" t="s">
        <v>1161</v>
      </c>
      <c r="D269" s="640" t="s">
        <v>849</v>
      </c>
      <c r="E269" s="641">
        <v>175.82</v>
      </c>
      <c r="F269" s="507" t="s">
        <v>1152</v>
      </c>
    </row>
    <row r="270" spans="1:6" ht="24" x14ac:dyDescent="0.25">
      <c r="A270" s="637" t="s">
        <v>361</v>
      </c>
      <c r="B270" s="638" t="s">
        <v>1148</v>
      </c>
      <c r="C270" s="639" t="s">
        <v>1162</v>
      </c>
      <c r="D270" s="640" t="s">
        <v>849</v>
      </c>
      <c r="E270" s="641">
        <v>531</v>
      </c>
      <c r="F270" s="507" t="s">
        <v>1152</v>
      </c>
    </row>
    <row r="271" spans="1:6" ht="24" x14ac:dyDescent="0.25">
      <c r="A271" s="637" t="s">
        <v>361</v>
      </c>
      <c r="B271" s="638" t="s">
        <v>1148</v>
      </c>
      <c r="C271" s="639" t="s">
        <v>1163</v>
      </c>
      <c r="D271" s="640" t="s">
        <v>849</v>
      </c>
      <c r="E271" s="641">
        <v>233.64</v>
      </c>
      <c r="F271" s="507" t="s">
        <v>1152</v>
      </c>
    </row>
    <row r="272" spans="1:6" ht="24" x14ac:dyDescent="0.25">
      <c r="A272" s="637" t="s">
        <v>361</v>
      </c>
      <c r="B272" s="638" t="s">
        <v>1148</v>
      </c>
      <c r="C272" s="639" t="s">
        <v>1164</v>
      </c>
      <c r="D272" s="640" t="s">
        <v>849</v>
      </c>
      <c r="E272" s="641">
        <v>260.00110000000001</v>
      </c>
      <c r="F272" s="507" t="s">
        <v>1152</v>
      </c>
    </row>
    <row r="273" spans="1:6" ht="24" x14ac:dyDescent="0.25">
      <c r="A273" s="637" t="s">
        <v>361</v>
      </c>
      <c r="B273" s="638" t="s">
        <v>1148</v>
      </c>
      <c r="C273" s="639" t="s">
        <v>1165</v>
      </c>
      <c r="D273" s="640" t="s">
        <v>822</v>
      </c>
      <c r="E273" s="641">
        <v>283.2</v>
      </c>
      <c r="F273" s="507" t="s">
        <v>1137</v>
      </c>
    </row>
    <row r="274" spans="1:6" ht="24" x14ac:dyDescent="0.25">
      <c r="A274" s="637" t="s">
        <v>361</v>
      </c>
      <c r="B274" s="638" t="s">
        <v>1148</v>
      </c>
      <c r="C274" s="639" t="s">
        <v>1166</v>
      </c>
      <c r="D274" s="640" t="s">
        <v>822</v>
      </c>
      <c r="E274" s="641">
        <v>132.75</v>
      </c>
      <c r="F274" s="507" t="s">
        <v>1152</v>
      </c>
    </row>
    <row r="275" spans="1:6" ht="24" x14ac:dyDescent="0.25">
      <c r="A275" s="637" t="s">
        <v>361</v>
      </c>
      <c r="B275" s="638" t="s">
        <v>1148</v>
      </c>
      <c r="C275" s="639" t="s">
        <v>1167</v>
      </c>
      <c r="D275" s="640" t="s">
        <v>822</v>
      </c>
      <c r="E275" s="641">
        <v>368.75</v>
      </c>
      <c r="F275" s="507" t="s">
        <v>1152</v>
      </c>
    </row>
    <row r="276" spans="1:6" ht="24" x14ac:dyDescent="0.25">
      <c r="A276" s="637" t="s">
        <v>361</v>
      </c>
      <c r="B276" s="638" t="s">
        <v>1148</v>
      </c>
      <c r="C276" s="639" t="s">
        <v>1168</v>
      </c>
      <c r="D276" s="640" t="s">
        <v>822</v>
      </c>
      <c r="E276" s="641">
        <v>5546</v>
      </c>
      <c r="F276" s="507" t="s">
        <v>1137</v>
      </c>
    </row>
    <row r="277" spans="1:6" ht="24" x14ac:dyDescent="0.25">
      <c r="A277" s="637" t="s">
        <v>361</v>
      </c>
      <c r="B277" s="638" t="s">
        <v>1148</v>
      </c>
      <c r="C277" s="639" t="s">
        <v>1169</v>
      </c>
      <c r="D277" s="640" t="s">
        <v>822</v>
      </c>
      <c r="E277" s="641">
        <v>1215.4000000000001</v>
      </c>
      <c r="F277" s="507" t="s">
        <v>1137</v>
      </c>
    </row>
    <row r="278" spans="1:6" ht="24" x14ac:dyDescent="0.25">
      <c r="A278" s="637" t="s">
        <v>361</v>
      </c>
      <c r="B278" s="638" t="s">
        <v>1148</v>
      </c>
      <c r="C278" s="639" t="s">
        <v>1170</v>
      </c>
      <c r="D278" s="640" t="s">
        <v>1171</v>
      </c>
      <c r="E278" s="641">
        <v>288</v>
      </c>
      <c r="F278" s="507" t="s">
        <v>1172</v>
      </c>
    </row>
    <row r="279" spans="1:6" ht="24" x14ac:dyDescent="0.25">
      <c r="A279" s="637" t="s">
        <v>361</v>
      </c>
      <c r="B279" s="638" t="s">
        <v>1148</v>
      </c>
      <c r="C279" s="639" t="s">
        <v>1173</v>
      </c>
      <c r="D279" s="640" t="s">
        <v>1171</v>
      </c>
      <c r="E279" s="641">
        <v>294.7</v>
      </c>
      <c r="F279" s="507" t="s">
        <v>1172</v>
      </c>
    </row>
    <row r="280" spans="1:6" ht="24" x14ac:dyDescent="0.25">
      <c r="A280" s="637" t="s">
        <v>361</v>
      </c>
      <c r="B280" s="638" t="s">
        <v>1148</v>
      </c>
      <c r="C280" s="639" t="s">
        <v>1174</v>
      </c>
      <c r="D280" s="640" t="s">
        <v>822</v>
      </c>
      <c r="E280" s="641">
        <v>12.803000000000001</v>
      </c>
      <c r="F280" s="507" t="s">
        <v>1152</v>
      </c>
    </row>
    <row r="281" spans="1:6" ht="24" x14ac:dyDescent="0.25">
      <c r="A281" s="637" t="s">
        <v>361</v>
      </c>
      <c r="B281" s="638" t="s">
        <v>1148</v>
      </c>
      <c r="C281" s="639" t="s">
        <v>1175</v>
      </c>
      <c r="D281" s="640" t="s">
        <v>822</v>
      </c>
      <c r="E281" s="641">
        <v>663.75</v>
      </c>
      <c r="F281" s="507" t="s">
        <v>1152</v>
      </c>
    </row>
    <row r="282" spans="1:6" ht="24" x14ac:dyDescent="0.25">
      <c r="A282" s="637" t="s">
        <v>361</v>
      </c>
      <c r="B282" s="638" t="s">
        <v>1148</v>
      </c>
      <c r="C282" s="639" t="s">
        <v>1176</v>
      </c>
      <c r="D282" s="640" t="s">
        <v>822</v>
      </c>
      <c r="E282" s="641">
        <v>6149.9943000000003</v>
      </c>
      <c r="F282" s="507" t="s">
        <v>1137</v>
      </c>
    </row>
    <row r="283" spans="1:6" x14ac:dyDescent="0.25">
      <c r="A283" s="547" t="s">
        <v>380</v>
      </c>
      <c r="B283" s="548" t="s">
        <v>1177</v>
      </c>
      <c r="C283" s="473" t="s">
        <v>1178</v>
      </c>
      <c r="D283" s="474" t="s">
        <v>822</v>
      </c>
      <c r="E283" s="475">
        <v>6490</v>
      </c>
      <c r="F283" s="489" t="s">
        <v>1179</v>
      </c>
    </row>
    <row r="284" spans="1:6" x14ac:dyDescent="0.25">
      <c r="A284" s="547" t="s">
        <v>380</v>
      </c>
      <c r="B284" s="548" t="s">
        <v>1177</v>
      </c>
      <c r="C284" s="473" t="s">
        <v>1180</v>
      </c>
      <c r="D284" s="474" t="s">
        <v>822</v>
      </c>
      <c r="E284" s="475">
        <v>6490</v>
      </c>
      <c r="F284" s="489" t="s">
        <v>1179</v>
      </c>
    </row>
    <row r="285" spans="1:6" x14ac:dyDescent="0.25">
      <c r="A285" s="547" t="s">
        <v>380</v>
      </c>
      <c r="B285" s="548" t="s">
        <v>1177</v>
      </c>
      <c r="C285" s="473" t="s">
        <v>1181</v>
      </c>
      <c r="D285" s="474" t="s">
        <v>822</v>
      </c>
      <c r="E285" s="475">
        <v>6490</v>
      </c>
      <c r="F285" s="489" t="s">
        <v>1179</v>
      </c>
    </row>
    <row r="286" spans="1:6" ht="14.1" customHeight="1" x14ac:dyDescent="0.25">
      <c r="A286" s="547" t="s">
        <v>380</v>
      </c>
      <c r="B286" s="548" t="s">
        <v>1177</v>
      </c>
      <c r="C286" s="473" t="s">
        <v>1182</v>
      </c>
      <c r="D286" s="474" t="s">
        <v>822</v>
      </c>
      <c r="E286" s="475">
        <v>6490</v>
      </c>
      <c r="F286" s="489" t="s">
        <v>1179</v>
      </c>
    </row>
    <row r="287" spans="1:6" ht="15" customHeight="1" x14ac:dyDescent="0.25">
      <c r="A287" s="547" t="s">
        <v>380</v>
      </c>
      <c r="B287" s="548" t="s">
        <v>1177</v>
      </c>
      <c r="C287" s="473" t="s">
        <v>1183</v>
      </c>
      <c r="D287" s="474" t="s">
        <v>822</v>
      </c>
      <c r="E287" s="475">
        <v>6490</v>
      </c>
      <c r="F287" s="489" t="s">
        <v>1179</v>
      </c>
    </row>
    <row r="288" spans="1:6" ht="21.75" customHeight="1" x14ac:dyDescent="0.2">
      <c r="A288" s="477" t="s">
        <v>411</v>
      </c>
      <c r="B288" s="154" t="s">
        <v>1184</v>
      </c>
      <c r="C288" s="642" t="s">
        <v>1185</v>
      </c>
      <c r="D288" s="643" t="s">
        <v>822</v>
      </c>
      <c r="E288" s="644">
        <v>2205.7732999999998</v>
      </c>
      <c r="F288" s="508" t="s">
        <v>1186</v>
      </c>
    </row>
    <row r="289" spans="1:6" ht="15.95" customHeight="1" x14ac:dyDescent="0.2">
      <c r="A289" s="477" t="s">
        <v>411</v>
      </c>
      <c r="B289" s="154" t="s">
        <v>1184</v>
      </c>
      <c r="C289" s="642" t="s">
        <v>1187</v>
      </c>
      <c r="D289" s="643" t="s">
        <v>822</v>
      </c>
      <c r="E289" s="644">
        <v>501.5</v>
      </c>
      <c r="F289" s="508" t="s">
        <v>1186</v>
      </c>
    </row>
    <row r="290" spans="1:6" x14ac:dyDescent="0.2">
      <c r="A290" s="477" t="s">
        <v>411</v>
      </c>
      <c r="B290" s="154" t="s">
        <v>1184</v>
      </c>
      <c r="C290" s="642" t="s">
        <v>1188</v>
      </c>
      <c r="D290" s="643" t="s">
        <v>822</v>
      </c>
      <c r="E290" s="644">
        <v>442.5</v>
      </c>
      <c r="F290" s="508" t="s">
        <v>1186</v>
      </c>
    </row>
    <row r="291" spans="1:6" ht="14.1" customHeight="1" x14ac:dyDescent="0.2">
      <c r="A291" s="477" t="s">
        <v>411</v>
      </c>
      <c r="B291" s="154" t="s">
        <v>1184</v>
      </c>
      <c r="C291" s="642" t="s">
        <v>1189</v>
      </c>
      <c r="D291" s="643" t="s">
        <v>822</v>
      </c>
      <c r="E291" s="644">
        <v>531</v>
      </c>
      <c r="F291" s="508" t="s">
        <v>1186</v>
      </c>
    </row>
    <row r="292" spans="1:6" x14ac:dyDescent="0.2">
      <c r="A292" s="477" t="s">
        <v>411</v>
      </c>
      <c r="B292" s="154" t="s">
        <v>1184</v>
      </c>
      <c r="C292" s="642" t="s">
        <v>1190</v>
      </c>
      <c r="D292" s="643" t="s">
        <v>822</v>
      </c>
      <c r="E292" s="644">
        <v>796.5</v>
      </c>
      <c r="F292" s="508" t="s">
        <v>1186</v>
      </c>
    </row>
    <row r="293" spans="1:6" ht="17.25" customHeight="1" x14ac:dyDescent="0.2">
      <c r="A293" s="477" t="s">
        <v>411</v>
      </c>
      <c r="B293" s="154" t="s">
        <v>1184</v>
      </c>
      <c r="C293" s="642" t="s">
        <v>1191</v>
      </c>
      <c r="D293" s="643" t="s">
        <v>822</v>
      </c>
      <c r="E293" s="644">
        <v>5640.4</v>
      </c>
      <c r="F293" s="508" t="s">
        <v>1186</v>
      </c>
    </row>
    <row r="294" spans="1:6" ht="30.75" customHeight="1" x14ac:dyDescent="0.2">
      <c r="A294" s="477" t="s">
        <v>411</v>
      </c>
      <c r="B294" s="154" t="s">
        <v>1184</v>
      </c>
      <c r="C294" s="642" t="s">
        <v>1192</v>
      </c>
      <c r="D294" s="643" t="s">
        <v>822</v>
      </c>
      <c r="E294" s="644">
        <v>5640.4</v>
      </c>
      <c r="F294" s="508" t="s">
        <v>1186</v>
      </c>
    </row>
    <row r="295" spans="1:6" x14ac:dyDescent="0.2">
      <c r="A295" s="477" t="s">
        <v>411</v>
      </c>
      <c r="B295" s="154" t="s">
        <v>1184</v>
      </c>
      <c r="C295" s="642" t="s">
        <v>1193</v>
      </c>
      <c r="D295" s="643" t="s">
        <v>822</v>
      </c>
      <c r="E295" s="644">
        <v>5640.4</v>
      </c>
      <c r="F295" s="508" t="s">
        <v>1186</v>
      </c>
    </row>
    <row r="296" spans="1:6" ht="29.25" customHeight="1" x14ac:dyDescent="0.2">
      <c r="A296" s="477" t="s">
        <v>411</v>
      </c>
      <c r="B296" s="154" t="s">
        <v>1184</v>
      </c>
      <c r="C296" s="642" t="s">
        <v>1194</v>
      </c>
      <c r="D296" s="643" t="s">
        <v>822</v>
      </c>
      <c r="E296" s="644">
        <v>4366</v>
      </c>
      <c r="F296" s="508" t="s">
        <v>1186</v>
      </c>
    </row>
    <row r="297" spans="1:6" ht="28.5" customHeight="1" x14ac:dyDescent="0.2">
      <c r="A297" s="477" t="s">
        <v>411</v>
      </c>
      <c r="B297" s="154" t="s">
        <v>1184</v>
      </c>
      <c r="C297" s="642" t="s">
        <v>1195</v>
      </c>
      <c r="D297" s="643" t="s">
        <v>822</v>
      </c>
      <c r="E297" s="644">
        <v>15611.4</v>
      </c>
      <c r="F297" s="508" t="s">
        <v>1186</v>
      </c>
    </row>
    <row r="298" spans="1:6" ht="28.5" customHeight="1" x14ac:dyDescent="0.2">
      <c r="A298" s="477" t="s">
        <v>411</v>
      </c>
      <c r="B298" s="154" t="s">
        <v>1184</v>
      </c>
      <c r="C298" s="642" t="s">
        <v>1196</v>
      </c>
      <c r="D298" s="643" t="s">
        <v>822</v>
      </c>
      <c r="E298" s="644">
        <v>179.15</v>
      </c>
      <c r="F298" s="508" t="s">
        <v>1186</v>
      </c>
    </row>
    <row r="299" spans="1:6" ht="22.5" customHeight="1" x14ac:dyDescent="0.2">
      <c r="A299" s="477" t="s">
        <v>411</v>
      </c>
      <c r="B299" s="154" t="s">
        <v>1184</v>
      </c>
      <c r="C299" s="642" t="s">
        <v>1197</v>
      </c>
      <c r="D299" s="643" t="s">
        <v>822</v>
      </c>
      <c r="E299" s="644">
        <v>194.7</v>
      </c>
      <c r="F299" s="508" t="s">
        <v>1186</v>
      </c>
    </row>
    <row r="300" spans="1:6" x14ac:dyDescent="0.2">
      <c r="A300" s="477" t="s">
        <v>411</v>
      </c>
      <c r="B300" s="154" t="s">
        <v>1184</v>
      </c>
      <c r="C300" s="642" t="s">
        <v>1198</v>
      </c>
      <c r="D300" s="643" t="s">
        <v>822</v>
      </c>
      <c r="E300" s="644">
        <v>672.6</v>
      </c>
      <c r="F300" s="508" t="s">
        <v>1186</v>
      </c>
    </row>
    <row r="301" spans="1:6" x14ac:dyDescent="0.2">
      <c r="A301" s="477" t="s">
        <v>411</v>
      </c>
      <c r="B301" s="154" t="s">
        <v>1184</v>
      </c>
      <c r="C301" s="642" t="s">
        <v>1199</v>
      </c>
      <c r="D301" s="643" t="s">
        <v>822</v>
      </c>
      <c r="E301" s="644">
        <v>20650</v>
      </c>
      <c r="F301" s="508" t="s">
        <v>1186</v>
      </c>
    </row>
    <row r="302" spans="1:6" x14ac:dyDescent="0.2">
      <c r="A302" s="477" t="s">
        <v>411</v>
      </c>
      <c r="B302" s="154" t="s">
        <v>1184</v>
      </c>
      <c r="C302" s="642" t="s">
        <v>1200</v>
      </c>
      <c r="D302" s="643" t="s">
        <v>822</v>
      </c>
      <c r="E302" s="644">
        <v>4661</v>
      </c>
      <c r="F302" s="508" t="s">
        <v>1186</v>
      </c>
    </row>
    <row r="303" spans="1:6" x14ac:dyDescent="0.2">
      <c r="A303" s="477" t="s">
        <v>411</v>
      </c>
      <c r="B303" s="154" t="s">
        <v>1184</v>
      </c>
      <c r="C303" s="642" t="s">
        <v>1201</v>
      </c>
      <c r="D303" s="643" t="s">
        <v>822</v>
      </c>
      <c r="E303" s="644">
        <v>525.1</v>
      </c>
      <c r="F303" s="508" t="s">
        <v>1186</v>
      </c>
    </row>
    <row r="304" spans="1:6" x14ac:dyDescent="0.2">
      <c r="A304" s="477" t="s">
        <v>411</v>
      </c>
      <c r="B304" s="154" t="s">
        <v>1184</v>
      </c>
      <c r="C304" s="642" t="s">
        <v>1202</v>
      </c>
      <c r="D304" s="643" t="s">
        <v>822</v>
      </c>
      <c r="E304" s="644">
        <v>6384.19</v>
      </c>
      <c r="F304" s="508" t="s">
        <v>1186</v>
      </c>
    </row>
    <row r="305" spans="1:6" ht="21" customHeight="1" x14ac:dyDescent="0.2">
      <c r="A305" s="477" t="s">
        <v>411</v>
      </c>
      <c r="B305" s="154" t="s">
        <v>1184</v>
      </c>
      <c r="C305" s="642" t="s">
        <v>1203</v>
      </c>
      <c r="D305" s="643" t="s">
        <v>822</v>
      </c>
      <c r="E305" s="644">
        <v>899.04330000000004</v>
      </c>
      <c r="F305" s="508" t="s">
        <v>1186</v>
      </c>
    </row>
    <row r="306" spans="1:6" ht="29.25" customHeight="1" x14ac:dyDescent="0.2">
      <c r="A306" s="477" t="s">
        <v>411</v>
      </c>
      <c r="B306" s="154" t="s">
        <v>1184</v>
      </c>
      <c r="C306" s="642" t="s">
        <v>1204</v>
      </c>
      <c r="D306" s="643" t="s">
        <v>822</v>
      </c>
      <c r="E306" s="644">
        <v>348.1</v>
      </c>
      <c r="F306" s="508" t="s">
        <v>1186</v>
      </c>
    </row>
    <row r="307" spans="1:6" ht="28.5" customHeight="1" x14ac:dyDescent="0.2">
      <c r="A307" s="477" t="s">
        <v>411</v>
      </c>
      <c r="B307" s="154" t="s">
        <v>1184</v>
      </c>
      <c r="C307" s="642" t="s">
        <v>1205</v>
      </c>
      <c r="D307" s="643" t="s">
        <v>822</v>
      </c>
      <c r="E307" s="644">
        <v>147.5</v>
      </c>
      <c r="F307" s="508" t="s">
        <v>1186</v>
      </c>
    </row>
    <row r="308" spans="1:6" ht="32.25" customHeight="1" x14ac:dyDescent="0.2">
      <c r="A308" s="477" t="s">
        <v>411</v>
      </c>
      <c r="B308" s="154" t="s">
        <v>1184</v>
      </c>
      <c r="C308" s="642" t="s">
        <v>1206</v>
      </c>
      <c r="D308" s="643" t="s">
        <v>822</v>
      </c>
      <c r="E308" s="644">
        <v>11210</v>
      </c>
      <c r="F308" s="508" t="s">
        <v>1186</v>
      </c>
    </row>
    <row r="309" spans="1:6" x14ac:dyDescent="0.2">
      <c r="A309" s="477" t="s">
        <v>411</v>
      </c>
      <c r="B309" s="154" t="s">
        <v>1184</v>
      </c>
      <c r="C309" s="642" t="s">
        <v>1207</v>
      </c>
      <c r="D309" s="643" t="s">
        <v>822</v>
      </c>
      <c r="E309" s="644">
        <v>1333.4</v>
      </c>
      <c r="F309" s="508" t="s">
        <v>1186</v>
      </c>
    </row>
    <row r="310" spans="1:6" ht="24" x14ac:dyDescent="0.25">
      <c r="A310" s="645" t="s">
        <v>367</v>
      </c>
      <c r="B310" s="646" t="s">
        <v>1208</v>
      </c>
      <c r="C310" s="647" t="s">
        <v>1209</v>
      </c>
      <c r="D310" s="648" t="s">
        <v>822</v>
      </c>
      <c r="E310" s="649">
        <v>939.75</v>
      </c>
      <c r="F310" s="509" t="s">
        <v>1210</v>
      </c>
    </row>
    <row r="311" spans="1:6" ht="22.5" customHeight="1" x14ac:dyDescent="0.25">
      <c r="A311" s="645" t="s">
        <v>367</v>
      </c>
      <c r="B311" s="646" t="s">
        <v>1208</v>
      </c>
      <c r="C311" s="647" t="s">
        <v>1211</v>
      </c>
      <c r="D311" s="648" t="s">
        <v>822</v>
      </c>
      <c r="E311" s="649">
        <v>590</v>
      </c>
      <c r="F311" s="509" t="s">
        <v>1210</v>
      </c>
    </row>
    <row r="312" spans="1:6" ht="24" x14ac:dyDescent="0.25">
      <c r="A312" s="645" t="s">
        <v>367</v>
      </c>
      <c r="B312" s="646" t="s">
        <v>1208</v>
      </c>
      <c r="C312" s="647" t="s">
        <v>1212</v>
      </c>
      <c r="D312" s="648" t="s">
        <v>822</v>
      </c>
      <c r="E312" s="649">
        <v>761.25</v>
      </c>
      <c r="F312" s="509" t="s">
        <v>1210</v>
      </c>
    </row>
    <row r="313" spans="1:6" ht="24" x14ac:dyDescent="0.25">
      <c r="A313" s="645" t="s">
        <v>367</v>
      </c>
      <c r="B313" s="646" t="s">
        <v>1208</v>
      </c>
      <c r="C313" s="155" t="s">
        <v>1212</v>
      </c>
      <c r="D313" s="156" t="s">
        <v>822</v>
      </c>
      <c r="E313" s="157">
        <v>761.25</v>
      </c>
      <c r="F313" s="510" t="s">
        <v>1213</v>
      </c>
    </row>
    <row r="314" spans="1:6" ht="26.25" customHeight="1" x14ac:dyDescent="0.25">
      <c r="A314" s="645" t="s">
        <v>367</v>
      </c>
      <c r="B314" s="646" t="s">
        <v>1208</v>
      </c>
      <c r="C314" s="155" t="s">
        <v>1214</v>
      </c>
      <c r="D314" s="156" t="s">
        <v>822</v>
      </c>
      <c r="E314" s="157">
        <v>309.75</v>
      </c>
      <c r="F314" s="510" t="s">
        <v>1213</v>
      </c>
    </row>
    <row r="315" spans="1:6" ht="18" customHeight="1" x14ac:dyDescent="0.25">
      <c r="A315" s="645" t="s">
        <v>367</v>
      </c>
      <c r="B315" s="646" t="s">
        <v>1208</v>
      </c>
      <c r="C315" s="647" t="s">
        <v>1215</v>
      </c>
      <c r="D315" s="648" t="s">
        <v>822</v>
      </c>
      <c r="E315" s="649">
        <v>270.48</v>
      </c>
      <c r="F315" s="510" t="s">
        <v>1213</v>
      </c>
    </row>
    <row r="316" spans="1:6" ht="24" x14ac:dyDescent="0.25">
      <c r="A316" s="645" t="s">
        <v>367</v>
      </c>
      <c r="B316" s="646" t="s">
        <v>1208</v>
      </c>
      <c r="C316" s="647" t="s">
        <v>1216</v>
      </c>
      <c r="D316" s="648" t="s">
        <v>822</v>
      </c>
      <c r="E316" s="649">
        <v>229.21530000000001</v>
      </c>
      <c r="F316" s="509" t="s">
        <v>1210</v>
      </c>
    </row>
    <row r="317" spans="1:6" ht="24" x14ac:dyDescent="0.25">
      <c r="A317" s="645" t="s">
        <v>367</v>
      </c>
      <c r="B317" s="646" t="s">
        <v>1208</v>
      </c>
      <c r="C317" s="647" t="s">
        <v>1217</v>
      </c>
      <c r="D317" s="648" t="s">
        <v>822</v>
      </c>
      <c r="E317" s="649">
        <v>194.25</v>
      </c>
      <c r="F317" s="510" t="s">
        <v>1213</v>
      </c>
    </row>
    <row r="318" spans="1:6" ht="24" x14ac:dyDescent="0.25">
      <c r="A318" s="645" t="s">
        <v>367</v>
      </c>
      <c r="B318" s="646" t="s">
        <v>1208</v>
      </c>
      <c r="C318" s="647" t="s">
        <v>1218</v>
      </c>
      <c r="D318" s="648" t="s">
        <v>822</v>
      </c>
      <c r="E318" s="649">
        <v>414.75</v>
      </c>
      <c r="F318" s="509" t="s">
        <v>1210</v>
      </c>
    </row>
    <row r="319" spans="1:6" ht="24" x14ac:dyDescent="0.25">
      <c r="A319" s="645" t="s">
        <v>367</v>
      </c>
      <c r="B319" s="646" t="s">
        <v>1208</v>
      </c>
      <c r="C319" s="647" t="s">
        <v>1219</v>
      </c>
      <c r="D319" s="648" t="s">
        <v>822</v>
      </c>
      <c r="E319" s="649">
        <v>414.75</v>
      </c>
      <c r="F319" s="510" t="s">
        <v>1213</v>
      </c>
    </row>
    <row r="320" spans="1:6" ht="24" x14ac:dyDescent="0.25">
      <c r="A320" s="645" t="s">
        <v>367</v>
      </c>
      <c r="B320" s="646" t="s">
        <v>1208</v>
      </c>
      <c r="C320" s="155" t="s">
        <v>1220</v>
      </c>
      <c r="D320" s="156" t="s">
        <v>822</v>
      </c>
      <c r="E320" s="157">
        <v>3669.75</v>
      </c>
      <c r="F320" s="510" t="s">
        <v>1213</v>
      </c>
    </row>
    <row r="321" spans="1:6" ht="24" x14ac:dyDescent="0.25">
      <c r="A321" s="645" t="s">
        <v>367</v>
      </c>
      <c r="B321" s="646" t="s">
        <v>1208</v>
      </c>
      <c r="C321" s="647" t="s">
        <v>1221</v>
      </c>
      <c r="D321" s="648" t="s">
        <v>1222</v>
      </c>
      <c r="E321" s="649">
        <v>866.25</v>
      </c>
      <c r="F321" s="510" t="s">
        <v>1213</v>
      </c>
    </row>
    <row r="322" spans="1:6" ht="24" x14ac:dyDescent="0.25">
      <c r="A322" s="645" t="s">
        <v>367</v>
      </c>
      <c r="B322" s="646" t="s">
        <v>1208</v>
      </c>
      <c r="C322" s="647" t="s">
        <v>1223</v>
      </c>
      <c r="D322" s="648" t="s">
        <v>822</v>
      </c>
      <c r="E322" s="649">
        <v>8096</v>
      </c>
      <c r="F322" s="510" t="s">
        <v>1213</v>
      </c>
    </row>
    <row r="323" spans="1:6" ht="24" x14ac:dyDescent="0.25">
      <c r="A323" s="645" t="s">
        <v>367</v>
      </c>
      <c r="B323" s="646" t="s">
        <v>1208</v>
      </c>
      <c r="C323" s="647" t="s">
        <v>1224</v>
      </c>
      <c r="D323" s="648" t="s">
        <v>822</v>
      </c>
      <c r="E323" s="649">
        <v>8000</v>
      </c>
      <c r="F323" s="510" t="s">
        <v>1213</v>
      </c>
    </row>
    <row r="324" spans="1:6" ht="24" x14ac:dyDescent="0.25">
      <c r="A324" s="645" t="s">
        <v>367</v>
      </c>
      <c r="B324" s="646" t="s">
        <v>1208</v>
      </c>
      <c r="C324" s="155" t="s">
        <v>1225</v>
      </c>
      <c r="D324" s="156" t="s">
        <v>822</v>
      </c>
      <c r="E324" s="157">
        <v>167.27</v>
      </c>
      <c r="F324" s="510" t="s">
        <v>1213</v>
      </c>
    </row>
    <row r="325" spans="1:6" ht="30.75" customHeight="1" x14ac:dyDescent="0.25">
      <c r="A325" s="645" t="s">
        <v>367</v>
      </c>
      <c r="B325" s="646" t="s">
        <v>1208</v>
      </c>
      <c r="C325" s="647" t="s">
        <v>1226</v>
      </c>
      <c r="D325" s="648" t="s">
        <v>822</v>
      </c>
      <c r="E325" s="649">
        <v>402.67669999999998</v>
      </c>
      <c r="F325" s="509" t="s">
        <v>1210</v>
      </c>
    </row>
    <row r="326" spans="1:6" ht="24" x14ac:dyDescent="0.25">
      <c r="A326" s="645" t="s">
        <v>367</v>
      </c>
      <c r="B326" s="646" t="s">
        <v>1208</v>
      </c>
      <c r="C326" s="647" t="s">
        <v>1227</v>
      </c>
      <c r="D326" s="648" t="s">
        <v>822</v>
      </c>
      <c r="E326" s="649">
        <v>600.9153</v>
      </c>
      <c r="F326" s="509" t="s">
        <v>1210</v>
      </c>
    </row>
    <row r="327" spans="1:6" ht="24" x14ac:dyDescent="0.25">
      <c r="A327" s="645" t="s">
        <v>367</v>
      </c>
      <c r="B327" s="646" t="s">
        <v>1208</v>
      </c>
      <c r="C327" s="647" t="s">
        <v>1228</v>
      </c>
      <c r="D327" s="648" t="s">
        <v>1222</v>
      </c>
      <c r="E327" s="649">
        <v>489.40600000000001</v>
      </c>
      <c r="F327" s="510" t="s">
        <v>1213</v>
      </c>
    </row>
    <row r="328" spans="1:6" ht="24.75" customHeight="1" x14ac:dyDescent="0.25">
      <c r="A328" s="645" t="s">
        <v>367</v>
      </c>
      <c r="B328" s="646" t="s">
        <v>1208</v>
      </c>
      <c r="C328" s="647" t="s">
        <v>1229</v>
      </c>
      <c r="D328" s="648" t="s">
        <v>822</v>
      </c>
      <c r="E328" s="649">
        <v>455.48</v>
      </c>
      <c r="F328" s="509" t="s">
        <v>1210</v>
      </c>
    </row>
    <row r="329" spans="1:6" x14ac:dyDescent="0.25">
      <c r="A329" s="547" t="s">
        <v>383</v>
      </c>
      <c r="B329" s="548" t="s">
        <v>1230</v>
      </c>
      <c r="C329" s="473" t="s">
        <v>1231</v>
      </c>
      <c r="D329" s="474" t="s">
        <v>822</v>
      </c>
      <c r="E329" s="475">
        <v>6490</v>
      </c>
      <c r="F329" s="489" t="s">
        <v>1232</v>
      </c>
    </row>
    <row r="330" spans="1:6" x14ac:dyDescent="0.25">
      <c r="A330" s="547" t="s">
        <v>1233</v>
      </c>
      <c r="B330" s="548" t="s">
        <v>1234</v>
      </c>
      <c r="C330" s="473" t="s">
        <v>1235</v>
      </c>
      <c r="D330" s="474" t="s">
        <v>989</v>
      </c>
      <c r="E330" s="475">
        <v>460.2</v>
      </c>
      <c r="F330" s="489" t="s">
        <v>1236</v>
      </c>
    </row>
    <row r="331" spans="1:6" ht="24" x14ac:dyDescent="0.25">
      <c r="A331" s="547" t="s">
        <v>281</v>
      </c>
      <c r="B331" s="548" t="s">
        <v>1237</v>
      </c>
      <c r="C331" s="473" t="s">
        <v>1238</v>
      </c>
      <c r="D331" s="474" t="s">
        <v>1239</v>
      </c>
      <c r="E331" s="475">
        <v>44877.760000000002</v>
      </c>
      <c r="F331" s="489" t="s">
        <v>1240</v>
      </c>
    </row>
    <row r="332" spans="1:6" x14ac:dyDescent="0.25">
      <c r="A332" s="478" t="s">
        <v>476</v>
      </c>
      <c r="B332" s="147" t="s">
        <v>1241</v>
      </c>
      <c r="C332" s="473" t="s">
        <v>1242</v>
      </c>
      <c r="D332" s="474" t="s">
        <v>1243</v>
      </c>
      <c r="E332" s="475">
        <v>3000</v>
      </c>
      <c r="F332" s="489" t="s">
        <v>1244</v>
      </c>
    </row>
    <row r="333" spans="1:6" ht="36" x14ac:dyDescent="0.2">
      <c r="A333" s="479" t="s">
        <v>1245</v>
      </c>
      <c r="B333" s="158" t="s">
        <v>1246</v>
      </c>
      <c r="C333" s="650" t="s">
        <v>1247</v>
      </c>
      <c r="D333" s="651" t="s">
        <v>822</v>
      </c>
      <c r="E333" s="652">
        <v>23562.5</v>
      </c>
      <c r="F333" s="511" t="s">
        <v>1248</v>
      </c>
    </row>
    <row r="334" spans="1:6" ht="36" x14ac:dyDescent="0.2">
      <c r="A334" s="479" t="s">
        <v>1245</v>
      </c>
      <c r="B334" s="158" t="s">
        <v>1246</v>
      </c>
      <c r="C334" s="650" t="s">
        <v>1249</v>
      </c>
      <c r="D334" s="651" t="s">
        <v>822</v>
      </c>
      <c r="E334" s="652">
        <v>102660</v>
      </c>
      <c r="F334" s="511" t="s">
        <v>1248</v>
      </c>
    </row>
    <row r="335" spans="1:6" ht="20.25" customHeight="1" x14ac:dyDescent="0.2">
      <c r="A335" s="480" t="s">
        <v>1250</v>
      </c>
      <c r="B335" s="159" t="s">
        <v>1251</v>
      </c>
      <c r="C335" s="653" t="s">
        <v>1252</v>
      </c>
      <c r="D335" s="654" t="s">
        <v>822</v>
      </c>
      <c r="E335" s="655">
        <v>590</v>
      </c>
      <c r="F335" s="512" t="s">
        <v>1253</v>
      </c>
    </row>
    <row r="336" spans="1:6" ht="15" customHeight="1" x14ac:dyDescent="0.2">
      <c r="A336" s="480" t="s">
        <v>1250</v>
      </c>
      <c r="B336" s="159" t="s">
        <v>1251</v>
      </c>
      <c r="C336" s="653" t="s">
        <v>1254</v>
      </c>
      <c r="D336" s="654" t="s">
        <v>822</v>
      </c>
      <c r="E336" s="655">
        <v>2124</v>
      </c>
      <c r="F336" s="512" t="s">
        <v>1253</v>
      </c>
    </row>
    <row r="337" spans="1:6" ht="14.1" customHeight="1" x14ac:dyDescent="0.2">
      <c r="A337" s="480" t="s">
        <v>1250</v>
      </c>
      <c r="B337" s="159" t="s">
        <v>1251</v>
      </c>
      <c r="C337" s="653" t="s">
        <v>1255</v>
      </c>
      <c r="D337" s="654" t="s">
        <v>1256</v>
      </c>
      <c r="E337" s="655">
        <v>2832</v>
      </c>
      <c r="F337" s="512" t="s">
        <v>1253</v>
      </c>
    </row>
    <row r="338" spans="1:6" x14ac:dyDescent="0.2">
      <c r="A338" s="480" t="s">
        <v>1250</v>
      </c>
      <c r="B338" s="159" t="s">
        <v>1251</v>
      </c>
      <c r="C338" s="653" t="s">
        <v>1257</v>
      </c>
      <c r="D338" s="654" t="s">
        <v>1256</v>
      </c>
      <c r="E338" s="655">
        <v>2548.8000000000002</v>
      </c>
      <c r="F338" s="512" t="s">
        <v>1253</v>
      </c>
    </row>
    <row r="339" spans="1:6" ht="15" customHeight="1" x14ac:dyDescent="0.2">
      <c r="A339" s="480" t="s">
        <v>1250</v>
      </c>
      <c r="B339" s="159" t="s">
        <v>1251</v>
      </c>
      <c r="C339" s="653" t="s">
        <v>1258</v>
      </c>
      <c r="D339" s="654" t="s">
        <v>1256</v>
      </c>
      <c r="E339" s="655">
        <v>2360</v>
      </c>
      <c r="F339" s="512" t="s">
        <v>1253</v>
      </c>
    </row>
    <row r="340" spans="1:6" x14ac:dyDescent="0.2">
      <c r="A340" s="480" t="s">
        <v>1250</v>
      </c>
      <c r="B340" s="159" t="s">
        <v>1251</v>
      </c>
      <c r="C340" s="653" t="s">
        <v>1259</v>
      </c>
      <c r="D340" s="654" t="s">
        <v>1256</v>
      </c>
      <c r="E340" s="655">
        <v>2360</v>
      </c>
      <c r="F340" s="512" t="s">
        <v>1253</v>
      </c>
    </row>
    <row r="341" spans="1:6" x14ac:dyDescent="0.2">
      <c r="A341" s="480" t="s">
        <v>1250</v>
      </c>
      <c r="B341" s="159" t="s">
        <v>1251</v>
      </c>
      <c r="C341" s="653" t="s">
        <v>1260</v>
      </c>
      <c r="D341" s="654" t="s">
        <v>1256</v>
      </c>
      <c r="E341" s="655">
        <v>708</v>
      </c>
      <c r="F341" s="512" t="s">
        <v>1253</v>
      </c>
    </row>
    <row r="342" spans="1:6" x14ac:dyDescent="0.2">
      <c r="A342" s="480" t="s">
        <v>1250</v>
      </c>
      <c r="B342" s="159" t="s">
        <v>1251</v>
      </c>
      <c r="C342" s="653" t="s">
        <v>1261</v>
      </c>
      <c r="D342" s="654" t="s">
        <v>822</v>
      </c>
      <c r="E342" s="655">
        <v>7670</v>
      </c>
      <c r="F342" s="512" t="s">
        <v>1253</v>
      </c>
    </row>
    <row r="343" spans="1:6" x14ac:dyDescent="0.2">
      <c r="A343" s="480" t="s">
        <v>1250</v>
      </c>
      <c r="B343" s="159" t="s">
        <v>1251</v>
      </c>
      <c r="C343" s="653" t="s">
        <v>1262</v>
      </c>
      <c r="D343" s="654" t="s">
        <v>1256</v>
      </c>
      <c r="E343" s="655">
        <v>2548.8000000000002</v>
      </c>
      <c r="F343" s="512" t="s">
        <v>1253</v>
      </c>
    </row>
    <row r="344" spans="1:6" x14ac:dyDescent="0.2">
      <c r="A344" s="480" t="s">
        <v>1250</v>
      </c>
      <c r="B344" s="159" t="s">
        <v>1251</v>
      </c>
      <c r="C344" s="653" t="s">
        <v>1263</v>
      </c>
      <c r="D344" s="654" t="s">
        <v>822</v>
      </c>
      <c r="E344" s="655">
        <v>2360</v>
      </c>
      <c r="F344" s="512" t="s">
        <v>1253</v>
      </c>
    </row>
    <row r="345" spans="1:6" x14ac:dyDescent="0.2">
      <c r="A345" s="480" t="s">
        <v>1250</v>
      </c>
      <c r="B345" s="159" t="s">
        <v>1251</v>
      </c>
      <c r="C345" s="653" t="s">
        <v>1264</v>
      </c>
      <c r="D345" s="654" t="s">
        <v>822</v>
      </c>
      <c r="E345" s="655">
        <v>1770</v>
      </c>
      <c r="F345" s="512" t="s">
        <v>1253</v>
      </c>
    </row>
    <row r="346" spans="1:6" x14ac:dyDescent="0.2">
      <c r="A346" s="480" t="s">
        <v>1250</v>
      </c>
      <c r="B346" s="159" t="s">
        <v>1251</v>
      </c>
      <c r="C346" s="653" t="s">
        <v>1265</v>
      </c>
      <c r="D346" s="654" t="s">
        <v>822</v>
      </c>
      <c r="E346" s="655">
        <v>1121</v>
      </c>
      <c r="F346" s="512" t="s">
        <v>1253</v>
      </c>
    </row>
    <row r="347" spans="1:6" ht="24" x14ac:dyDescent="0.25">
      <c r="A347" s="656" t="s">
        <v>1266</v>
      </c>
      <c r="B347" s="657" t="s">
        <v>1267</v>
      </c>
      <c r="C347" s="658" t="s">
        <v>1268</v>
      </c>
      <c r="D347" s="659" t="s">
        <v>822</v>
      </c>
      <c r="E347" s="660">
        <v>1770</v>
      </c>
      <c r="F347" s="161" t="s">
        <v>1269</v>
      </c>
    </row>
    <row r="348" spans="1:6" ht="24" x14ac:dyDescent="0.25">
      <c r="A348" s="656" t="s">
        <v>1266</v>
      </c>
      <c r="B348" s="657" t="s">
        <v>1267</v>
      </c>
      <c r="C348" s="658" t="s">
        <v>1270</v>
      </c>
      <c r="D348" s="659" t="s">
        <v>822</v>
      </c>
      <c r="E348" s="660">
        <v>1062</v>
      </c>
      <c r="F348" s="161" t="s">
        <v>1269</v>
      </c>
    </row>
    <row r="349" spans="1:6" ht="24" x14ac:dyDescent="0.25">
      <c r="A349" s="656" t="s">
        <v>1266</v>
      </c>
      <c r="B349" s="657" t="s">
        <v>1267</v>
      </c>
      <c r="C349" s="658" t="s">
        <v>1271</v>
      </c>
      <c r="D349" s="659" t="s">
        <v>822</v>
      </c>
      <c r="E349" s="660">
        <v>420.55200000000002</v>
      </c>
      <c r="F349" s="161" t="s">
        <v>1269</v>
      </c>
    </row>
    <row r="350" spans="1:6" ht="24" x14ac:dyDescent="0.25">
      <c r="A350" s="656" t="s">
        <v>1266</v>
      </c>
      <c r="B350" s="657" t="s">
        <v>1267</v>
      </c>
      <c r="C350" s="658" t="s">
        <v>1272</v>
      </c>
      <c r="D350" s="659" t="s">
        <v>822</v>
      </c>
      <c r="E350" s="660">
        <v>420.73</v>
      </c>
      <c r="F350" s="161" t="s">
        <v>1269</v>
      </c>
    </row>
    <row r="351" spans="1:6" ht="24" x14ac:dyDescent="0.25">
      <c r="A351" s="656" t="s">
        <v>1266</v>
      </c>
      <c r="B351" s="657" t="s">
        <v>1267</v>
      </c>
      <c r="C351" s="658" t="s">
        <v>1273</v>
      </c>
      <c r="D351" s="659" t="s">
        <v>822</v>
      </c>
      <c r="E351" s="660">
        <v>1379.48</v>
      </c>
      <c r="F351" s="161" t="s">
        <v>1269</v>
      </c>
    </row>
    <row r="352" spans="1:6" ht="24" x14ac:dyDescent="0.25">
      <c r="A352" s="656" t="s">
        <v>1266</v>
      </c>
      <c r="B352" s="657" t="s">
        <v>1267</v>
      </c>
      <c r="C352" s="658" t="s">
        <v>1273</v>
      </c>
      <c r="D352" s="659" t="s">
        <v>822</v>
      </c>
      <c r="E352" s="660">
        <v>486.69200000000001</v>
      </c>
      <c r="F352" s="161" t="s">
        <v>1269</v>
      </c>
    </row>
    <row r="353" spans="1:6" ht="24" x14ac:dyDescent="0.25">
      <c r="A353" s="656" t="s">
        <v>1266</v>
      </c>
      <c r="B353" s="657" t="s">
        <v>1267</v>
      </c>
      <c r="C353" s="658" t="s">
        <v>1274</v>
      </c>
      <c r="D353" s="659" t="s">
        <v>822</v>
      </c>
      <c r="E353" s="660">
        <v>420.09199999999998</v>
      </c>
      <c r="F353" s="161" t="s">
        <v>1269</v>
      </c>
    </row>
    <row r="354" spans="1:6" ht="24" x14ac:dyDescent="0.25">
      <c r="A354" s="656" t="s">
        <v>1266</v>
      </c>
      <c r="B354" s="657" t="s">
        <v>1267</v>
      </c>
      <c r="C354" s="658" t="s">
        <v>1275</v>
      </c>
      <c r="D354" s="659" t="s">
        <v>822</v>
      </c>
      <c r="E354" s="660">
        <v>422.358</v>
      </c>
      <c r="F354" s="161" t="s">
        <v>1269</v>
      </c>
    </row>
    <row r="355" spans="1:6" ht="15" customHeight="1" x14ac:dyDescent="0.25">
      <c r="A355" s="656" t="s">
        <v>1266</v>
      </c>
      <c r="B355" s="657" t="s">
        <v>1267</v>
      </c>
      <c r="C355" s="658" t="s">
        <v>1276</v>
      </c>
      <c r="D355" s="659" t="s">
        <v>822</v>
      </c>
      <c r="E355" s="660">
        <v>422.44</v>
      </c>
      <c r="F355" s="161" t="s">
        <v>1269</v>
      </c>
    </row>
    <row r="356" spans="1:6" ht="24" x14ac:dyDescent="0.25">
      <c r="A356" s="656" t="s">
        <v>1266</v>
      </c>
      <c r="B356" s="657" t="s">
        <v>1267</v>
      </c>
      <c r="C356" s="658" t="s">
        <v>1277</v>
      </c>
      <c r="D356" s="659" t="s">
        <v>822</v>
      </c>
      <c r="E356" s="660">
        <v>422.62799999999999</v>
      </c>
      <c r="F356" s="161" t="s">
        <v>1269</v>
      </c>
    </row>
    <row r="357" spans="1:6" ht="14.1" customHeight="1" x14ac:dyDescent="0.25">
      <c r="A357" s="656" t="s">
        <v>1266</v>
      </c>
      <c r="B357" s="657" t="s">
        <v>1267</v>
      </c>
      <c r="C357" s="658" t="s">
        <v>1278</v>
      </c>
      <c r="D357" s="659" t="s">
        <v>822</v>
      </c>
      <c r="E357" s="660">
        <v>810.41200000000003</v>
      </c>
      <c r="F357" s="161" t="s">
        <v>1269</v>
      </c>
    </row>
    <row r="358" spans="1:6" ht="24" x14ac:dyDescent="0.25">
      <c r="A358" s="656" t="s">
        <v>1266</v>
      </c>
      <c r="B358" s="657" t="s">
        <v>1267</v>
      </c>
      <c r="C358" s="658" t="s">
        <v>1279</v>
      </c>
      <c r="D358" s="659" t="s">
        <v>822</v>
      </c>
      <c r="E358" s="660">
        <v>1069.47</v>
      </c>
      <c r="F358" s="161" t="s">
        <v>1269</v>
      </c>
    </row>
    <row r="359" spans="1:6" ht="18" customHeight="1" x14ac:dyDescent="0.25">
      <c r="A359" s="656" t="s">
        <v>1266</v>
      </c>
      <c r="B359" s="657" t="s">
        <v>1267</v>
      </c>
      <c r="C359" s="658" t="s">
        <v>1280</v>
      </c>
      <c r="D359" s="659" t="s">
        <v>822</v>
      </c>
      <c r="E359" s="660">
        <v>3499.9967000000001</v>
      </c>
      <c r="F359" s="161" t="s">
        <v>1269</v>
      </c>
    </row>
    <row r="360" spans="1:6" ht="18.95" customHeight="1" x14ac:dyDescent="0.25">
      <c r="A360" s="656" t="s">
        <v>1266</v>
      </c>
      <c r="B360" s="657" t="s">
        <v>1267</v>
      </c>
      <c r="C360" s="658" t="s">
        <v>1281</v>
      </c>
      <c r="D360" s="659" t="s">
        <v>822</v>
      </c>
      <c r="E360" s="660">
        <v>200.6</v>
      </c>
      <c r="F360" s="161" t="s">
        <v>1269</v>
      </c>
    </row>
    <row r="361" spans="1:6" ht="15.95" customHeight="1" x14ac:dyDescent="0.25">
      <c r="A361" s="656" t="s">
        <v>1266</v>
      </c>
      <c r="B361" s="657" t="s">
        <v>1267</v>
      </c>
      <c r="C361" s="658" t="s">
        <v>1282</v>
      </c>
      <c r="D361" s="659" t="s">
        <v>822</v>
      </c>
      <c r="E361" s="660">
        <v>17.405000000000001</v>
      </c>
      <c r="F361" s="161" t="s">
        <v>1269</v>
      </c>
    </row>
    <row r="362" spans="1:6" ht="21" customHeight="1" x14ac:dyDescent="0.25">
      <c r="A362" s="656" t="s">
        <v>1266</v>
      </c>
      <c r="B362" s="657" t="s">
        <v>1267</v>
      </c>
      <c r="C362" s="658" t="s">
        <v>1283</v>
      </c>
      <c r="D362" s="659" t="s">
        <v>822</v>
      </c>
      <c r="E362" s="660">
        <v>101.48</v>
      </c>
      <c r="F362" s="161" t="s">
        <v>1269</v>
      </c>
    </row>
    <row r="363" spans="1:6" ht="24" x14ac:dyDescent="0.25">
      <c r="A363" s="656" t="s">
        <v>1266</v>
      </c>
      <c r="B363" s="657" t="s">
        <v>1267</v>
      </c>
      <c r="C363" s="658" t="s">
        <v>1284</v>
      </c>
      <c r="D363" s="659" t="s">
        <v>822</v>
      </c>
      <c r="E363" s="660">
        <v>15.281000000000001</v>
      </c>
      <c r="F363" s="161" t="s">
        <v>1269</v>
      </c>
    </row>
    <row r="364" spans="1:6" ht="24" x14ac:dyDescent="0.25">
      <c r="A364" s="656" t="s">
        <v>1266</v>
      </c>
      <c r="B364" s="657" t="s">
        <v>1267</v>
      </c>
      <c r="C364" s="658" t="s">
        <v>1285</v>
      </c>
      <c r="D364" s="659" t="s">
        <v>822</v>
      </c>
      <c r="E364" s="660">
        <v>34.81</v>
      </c>
      <c r="F364" s="161" t="s">
        <v>1269</v>
      </c>
    </row>
    <row r="365" spans="1:6" ht="24" x14ac:dyDescent="0.25">
      <c r="A365" s="656" t="s">
        <v>1266</v>
      </c>
      <c r="B365" s="657" t="s">
        <v>1267</v>
      </c>
      <c r="C365" s="658" t="s">
        <v>1286</v>
      </c>
      <c r="D365" s="659" t="s">
        <v>822</v>
      </c>
      <c r="E365" s="660">
        <v>77.88</v>
      </c>
      <c r="F365" s="161" t="s">
        <v>1269</v>
      </c>
    </row>
    <row r="366" spans="1:6" ht="24" x14ac:dyDescent="0.25">
      <c r="A366" s="656" t="s">
        <v>1266</v>
      </c>
      <c r="B366" s="657" t="s">
        <v>1267</v>
      </c>
      <c r="C366" s="658" t="s">
        <v>1287</v>
      </c>
      <c r="D366" s="659" t="s">
        <v>849</v>
      </c>
      <c r="E366" s="660">
        <v>403.79669999999999</v>
      </c>
      <c r="F366" s="161" t="s">
        <v>1269</v>
      </c>
    </row>
    <row r="367" spans="1:6" ht="24" x14ac:dyDescent="0.25">
      <c r="A367" s="656" t="s">
        <v>1266</v>
      </c>
      <c r="B367" s="657" t="s">
        <v>1267</v>
      </c>
      <c r="C367" s="658" t="s">
        <v>1288</v>
      </c>
      <c r="D367" s="659" t="s">
        <v>849</v>
      </c>
      <c r="E367" s="660">
        <v>36</v>
      </c>
      <c r="F367" s="161" t="s">
        <v>1269</v>
      </c>
    </row>
    <row r="368" spans="1:6" ht="24" x14ac:dyDescent="0.25">
      <c r="A368" s="656" t="s">
        <v>1266</v>
      </c>
      <c r="B368" s="657" t="s">
        <v>1267</v>
      </c>
      <c r="C368" s="658" t="s">
        <v>1289</v>
      </c>
      <c r="D368" s="659" t="s">
        <v>849</v>
      </c>
      <c r="E368" s="660">
        <v>154.875</v>
      </c>
      <c r="F368" s="161" t="s">
        <v>1269</v>
      </c>
    </row>
    <row r="369" spans="1:6" ht="24" x14ac:dyDescent="0.25">
      <c r="A369" s="656" t="s">
        <v>1266</v>
      </c>
      <c r="B369" s="657" t="s">
        <v>1267</v>
      </c>
      <c r="C369" s="657" t="s">
        <v>1290</v>
      </c>
      <c r="D369" s="659" t="s">
        <v>822</v>
      </c>
      <c r="E369" s="661">
        <v>121.54</v>
      </c>
      <c r="F369" s="662" t="s">
        <v>1269</v>
      </c>
    </row>
    <row r="370" spans="1:6" ht="18" customHeight="1" x14ac:dyDescent="0.25">
      <c r="A370" s="656" t="s">
        <v>1266</v>
      </c>
      <c r="B370" s="657" t="s">
        <v>1267</v>
      </c>
      <c r="C370" s="658" t="s">
        <v>1291</v>
      </c>
      <c r="D370" s="659" t="s">
        <v>822</v>
      </c>
      <c r="E370" s="660">
        <v>510.04250000000002</v>
      </c>
      <c r="F370" s="161" t="s">
        <v>1269</v>
      </c>
    </row>
    <row r="371" spans="1:6" ht="24" x14ac:dyDescent="0.25">
      <c r="A371" s="656" t="s">
        <v>1266</v>
      </c>
      <c r="B371" s="657" t="s">
        <v>1267</v>
      </c>
      <c r="C371" s="658" t="s">
        <v>1292</v>
      </c>
      <c r="D371" s="659" t="s">
        <v>822</v>
      </c>
      <c r="E371" s="660">
        <v>510.04250000000002</v>
      </c>
      <c r="F371" s="161" t="s">
        <v>1269</v>
      </c>
    </row>
    <row r="372" spans="1:6" ht="24" x14ac:dyDescent="0.25">
      <c r="A372" s="656" t="s">
        <v>1266</v>
      </c>
      <c r="B372" s="657" t="s">
        <v>1267</v>
      </c>
      <c r="C372" s="658" t="s">
        <v>1293</v>
      </c>
      <c r="D372" s="659" t="s">
        <v>822</v>
      </c>
      <c r="E372" s="660">
        <v>445.214</v>
      </c>
      <c r="F372" s="161" t="s">
        <v>1269</v>
      </c>
    </row>
    <row r="373" spans="1:6" ht="24" x14ac:dyDescent="0.25">
      <c r="A373" s="656" t="s">
        <v>1266</v>
      </c>
      <c r="B373" s="657" t="s">
        <v>1267</v>
      </c>
      <c r="C373" s="658" t="s">
        <v>1294</v>
      </c>
      <c r="D373" s="659" t="s">
        <v>822</v>
      </c>
      <c r="E373" s="660">
        <v>445.21409999999997</v>
      </c>
      <c r="F373" s="161" t="s">
        <v>1269</v>
      </c>
    </row>
    <row r="374" spans="1:6" ht="21.75" customHeight="1" x14ac:dyDescent="0.25">
      <c r="A374" s="656" t="s">
        <v>1266</v>
      </c>
      <c r="B374" s="657" t="s">
        <v>1267</v>
      </c>
      <c r="C374" s="658" t="s">
        <v>1294</v>
      </c>
      <c r="D374" s="659" t="s">
        <v>822</v>
      </c>
      <c r="E374" s="660">
        <v>437.91</v>
      </c>
      <c r="F374" s="161" t="s">
        <v>1269</v>
      </c>
    </row>
    <row r="375" spans="1:6" ht="24" x14ac:dyDescent="0.25">
      <c r="A375" s="656" t="s">
        <v>1266</v>
      </c>
      <c r="B375" s="657" t="s">
        <v>1267</v>
      </c>
      <c r="C375" s="658" t="s">
        <v>1295</v>
      </c>
      <c r="D375" s="659" t="s">
        <v>822</v>
      </c>
      <c r="E375" s="660">
        <v>440.16329999999999</v>
      </c>
      <c r="F375" s="161" t="s">
        <v>1269</v>
      </c>
    </row>
    <row r="376" spans="1:6" ht="24" x14ac:dyDescent="0.25">
      <c r="A376" s="656" t="s">
        <v>1266</v>
      </c>
      <c r="B376" s="657" t="s">
        <v>1267</v>
      </c>
      <c r="C376" s="658" t="s">
        <v>1296</v>
      </c>
      <c r="D376" s="659" t="s">
        <v>822</v>
      </c>
      <c r="E376" s="660">
        <v>439.49</v>
      </c>
      <c r="F376" s="161" t="s">
        <v>1269</v>
      </c>
    </row>
    <row r="377" spans="1:6" ht="24" x14ac:dyDescent="0.25">
      <c r="A377" s="656" t="s">
        <v>1266</v>
      </c>
      <c r="B377" s="657" t="s">
        <v>1267</v>
      </c>
      <c r="C377" s="658" t="s">
        <v>1297</v>
      </c>
      <c r="D377" s="659" t="s">
        <v>822</v>
      </c>
      <c r="E377" s="660">
        <v>442.005</v>
      </c>
      <c r="F377" s="161" t="s">
        <v>1269</v>
      </c>
    </row>
    <row r="378" spans="1:6" ht="24" x14ac:dyDescent="0.25">
      <c r="A378" s="656" t="s">
        <v>1266</v>
      </c>
      <c r="B378" s="657" t="s">
        <v>1267</v>
      </c>
      <c r="C378" s="658" t="s">
        <v>1298</v>
      </c>
      <c r="D378" s="659" t="s">
        <v>822</v>
      </c>
      <c r="E378" s="660">
        <v>439.49</v>
      </c>
      <c r="F378" s="161" t="s">
        <v>1269</v>
      </c>
    </row>
    <row r="379" spans="1:6" ht="24" x14ac:dyDescent="0.25">
      <c r="A379" s="656" t="s">
        <v>1266</v>
      </c>
      <c r="B379" s="657" t="s">
        <v>1267</v>
      </c>
      <c r="C379" s="658" t="s">
        <v>1299</v>
      </c>
      <c r="D379" s="659" t="s">
        <v>822</v>
      </c>
      <c r="E379" s="660">
        <v>835.00300000000004</v>
      </c>
      <c r="F379" s="161" t="s">
        <v>1269</v>
      </c>
    </row>
    <row r="380" spans="1:6" ht="24" x14ac:dyDescent="0.25">
      <c r="A380" s="656" t="s">
        <v>1266</v>
      </c>
      <c r="B380" s="657" t="s">
        <v>1267</v>
      </c>
      <c r="C380" s="658" t="s">
        <v>1300</v>
      </c>
      <c r="D380" s="659" t="s">
        <v>822</v>
      </c>
      <c r="E380" s="660">
        <v>1110</v>
      </c>
      <c r="F380" s="161" t="s">
        <v>1269</v>
      </c>
    </row>
    <row r="381" spans="1:6" ht="24" x14ac:dyDescent="0.25">
      <c r="A381" s="656" t="s">
        <v>1266</v>
      </c>
      <c r="B381" s="657" t="s">
        <v>1267</v>
      </c>
      <c r="C381" s="658" t="s">
        <v>1301</v>
      </c>
      <c r="D381" s="659" t="s">
        <v>822</v>
      </c>
      <c r="E381" s="660">
        <v>932.61249999999995</v>
      </c>
      <c r="F381" s="161" t="s">
        <v>1269</v>
      </c>
    </row>
    <row r="382" spans="1:6" ht="24" x14ac:dyDescent="0.25">
      <c r="A382" s="656" t="s">
        <v>1266</v>
      </c>
      <c r="B382" s="657" t="s">
        <v>1267</v>
      </c>
      <c r="C382" s="658" t="s">
        <v>1302</v>
      </c>
      <c r="D382" s="659" t="s">
        <v>822</v>
      </c>
      <c r="E382" s="660">
        <v>932.39</v>
      </c>
      <c r="F382" s="161" t="s">
        <v>1269</v>
      </c>
    </row>
    <row r="383" spans="1:6" ht="24" x14ac:dyDescent="0.25">
      <c r="A383" s="656" t="s">
        <v>1266</v>
      </c>
      <c r="B383" s="657" t="s">
        <v>1267</v>
      </c>
      <c r="C383" s="658" t="s">
        <v>1303</v>
      </c>
      <c r="D383" s="659" t="s">
        <v>822</v>
      </c>
      <c r="E383" s="660">
        <v>932.39</v>
      </c>
      <c r="F383" s="161" t="s">
        <v>1269</v>
      </c>
    </row>
    <row r="384" spans="1:6" ht="24" x14ac:dyDescent="0.25">
      <c r="A384" s="656" t="s">
        <v>1266</v>
      </c>
      <c r="B384" s="657" t="s">
        <v>1267</v>
      </c>
      <c r="C384" s="658" t="s">
        <v>1304</v>
      </c>
      <c r="D384" s="659" t="s">
        <v>822</v>
      </c>
      <c r="E384" s="660">
        <v>1015</v>
      </c>
      <c r="F384" s="161" t="s">
        <v>1269</v>
      </c>
    </row>
    <row r="385" spans="1:6" ht="24" x14ac:dyDescent="0.25">
      <c r="A385" s="656" t="s">
        <v>1266</v>
      </c>
      <c r="B385" s="657" t="s">
        <v>1267</v>
      </c>
      <c r="C385" s="658" t="s">
        <v>1305</v>
      </c>
      <c r="D385" s="659" t="s">
        <v>822</v>
      </c>
      <c r="E385" s="660">
        <v>927.75</v>
      </c>
      <c r="F385" s="161" t="s">
        <v>1269</v>
      </c>
    </row>
    <row r="386" spans="1:6" ht="24" x14ac:dyDescent="0.25">
      <c r="A386" s="656" t="s">
        <v>1266</v>
      </c>
      <c r="B386" s="657" t="s">
        <v>1267</v>
      </c>
      <c r="C386" s="658" t="s">
        <v>1306</v>
      </c>
      <c r="D386" s="659" t="s">
        <v>822</v>
      </c>
      <c r="E386" s="660">
        <v>922.77329999999995</v>
      </c>
      <c r="F386" s="161" t="s">
        <v>1269</v>
      </c>
    </row>
    <row r="387" spans="1:6" ht="24" x14ac:dyDescent="0.25">
      <c r="A387" s="656" t="s">
        <v>1266</v>
      </c>
      <c r="B387" s="657" t="s">
        <v>1267</v>
      </c>
      <c r="C387" s="658" t="s">
        <v>1307</v>
      </c>
      <c r="D387" s="659" t="s">
        <v>822</v>
      </c>
      <c r="E387" s="660">
        <v>929.53330000000005</v>
      </c>
      <c r="F387" s="161" t="s">
        <v>1269</v>
      </c>
    </row>
    <row r="388" spans="1:6" ht="24" x14ac:dyDescent="0.25">
      <c r="A388" s="656" t="s">
        <v>1266</v>
      </c>
      <c r="B388" s="657" t="s">
        <v>1267</v>
      </c>
      <c r="C388" s="658" t="s">
        <v>1308</v>
      </c>
      <c r="D388" s="659" t="s">
        <v>822</v>
      </c>
      <c r="E388" s="660">
        <v>885</v>
      </c>
      <c r="F388" s="161" t="s">
        <v>1269</v>
      </c>
    </row>
    <row r="389" spans="1:6" ht="24" x14ac:dyDescent="0.25">
      <c r="A389" s="656" t="s">
        <v>1266</v>
      </c>
      <c r="B389" s="657" t="s">
        <v>1267</v>
      </c>
      <c r="C389" s="658" t="s">
        <v>1309</v>
      </c>
      <c r="D389" s="659" t="s">
        <v>822</v>
      </c>
      <c r="E389" s="660">
        <v>1017.5025000000001</v>
      </c>
      <c r="F389" s="161" t="s">
        <v>1269</v>
      </c>
    </row>
    <row r="390" spans="1:6" ht="24" x14ac:dyDescent="0.25">
      <c r="A390" s="656" t="s">
        <v>1266</v>
      </c>
      <c r="B390" s="657" t="s">
        <v>1267</v>
      </c>
      <c r="C390" s="658" t="s">
        <v>1310</v>
      </c>
      <c r="D390" s="659" t="s">
        <v>822</v>
      </c>
      <c r="E390" s="660">
        <v>2700.0052000000001</v>
      </c>
      <c r="F390" s="161" t="s">
        <v>1269</v>
      </c>
    </row>
    <row r="391" spans="1:6" ht="24" x14ac:dyDescent="0.25">
      <c r="A391" s="656" t="s">
        <v>1266</v>
      </c>
      <c r="B391" s="657" t="s">
        <v>1267</v>
      </c>
      <c r="C391" s="658" t="s">
        <v>1311</v>
      </c>
      <c r="D391" s="659" t="s">
        <v>822</v>
      </c>
      <c r="E391" s="660">
        <v>2799.9985000000001</v>
      </c>
      <c r="F391" s="161" t="s">
        <v>1269</v>
      </c>
    </row>
    <row r="392" spans="1:6" ht="24" x14ac:dyDescent="0.25">
      <c r="A392" s="656" t="s">
        <v>1266</v>
      </c>
      <c r="B392" s="657" t="s">
        <v>1267</v>
      </c>
      <c r="C392" s="658" t="s">
        <v>1312</v>
      </c>
      <c r="D392" s="659" t="s">
        <v>822</v>
      </c>
      <c r="E392" s="660">
        <v>2149.9960000000001</v>
      </c>
      <c r="F392" s="161" t="s">
        <v>1269</v>
      </c>
    </row>
    <row r="393" spans="1:6" ht="24" x14ac:dyDescent="0.25">
      <c r="A393" s="656" t="s">
        <v>1266</v>
      </c>
      <c r="B393" s="657" t="s">
        <v>1267</v>
      </c>
      <c r="C393" s="658" t="s">
        <v>1313</v>
      </c>
      <c r="D393" s="659" t="s">
        <v>822</v>
      </c>
      <c r="E393" s="660">
        <v>3650</v>
      </c>
      <c r="F393" s="161" t="s">
        <v>1269</v>
      </c>
    </row>
    <row r="394" spans="1:6" ht="14.1" customHeight="1" x14ac:dyDescent="0.25">
      <c r="A394" s="656" t="s">
        <v>1266</v>
      </c>
      <c r="B394" s="657" t="s">
        <v>1267</v>
      </c>
      <c r="C394" s="658" t="s">
        <v>1314</v>
      </c>
      <c r="D394" s="659" t="s">
        <v>822</v>
      </c>
      <c r="E394" s="660">
        <v>30.68</v>
      </c>
      <c r="F394" s="161" t="s">
        <v>1269</v>
      </c>
    </row>
    <row r="395" spans="1:6" ht="24" x14ac:dyDescent="0.25">
      <c r="A395" s="656" t="s">
        <v>1266</v>
      </c>
      <c r="B395" s="657" t="s">
        <v>1267</v>
      </c>
      <c r="C395" s="658" t="s">
        <v>1315</v>
      </c>
      <c r="D395" s="659" t="s">
        <v>822</v>
      </c>
      <c r="E395" s="660">
        <v>5039.8509999999997</v>
      </c>
      <c r="F395" s="161" t="s">
        <v>1269</v>
      </c>
    </row>
    <row r="396" spans="1:6" ht="24" x14ac:dyDescent="0.25">
      <c r="A396" s="656" t="s">
        <v>1266</v>
      </c>
      <c r="B396" s="657" t="s">
        <v>1267</v>
      </c>
      <c r="C396" s="658" t="s">
        <v>1316</v>
      </c>
      <c r="D396" s="659" t="s">
        <v>822</v>
      </c>
      <c r="E396" s="660">
        <v>2700.0050000000001</v>
      </c>
      <c r="F396" s="161" t="s">
        <v>1269</v>
      </c>
    </row>
    <row r="397" spans="1:6" ht="24" x14ac:dyDescent="0.25">
      <c r="A397" s="656" t="s">
        <v>1266</v>
      </c>
      <c r="B397" s="657" t="s">
        <v>1267</v>
      </c>
      <c r="C397" s="658" t="s">
        <v>1317</v>
      </c>
      <c r="D397" s="659" t="s">
        <v>822</v>
      </c>
      <c r="E397" s="660">
        <v>9.9946000000000002</v>
      </c>
      <c r="F397" s="161" t="s">
        <v>1269</v>
      </c>
    </row>
    <row r="398" spans="1:6" ht="24.75" customHeight="1" x14ac:dyDescent="0.25">
      <c r="A398" s="656" t="s">
        <v>1266</v>
      </c>
      <c r="B398" s="657" t="s">
        <v>1267</v>
      </c>
      <c r="C398" s="658" t="s">
        <v>1318</v>
      </c>
      <c r="D398" s="659" t="s">
        <v>822</v>
      </c>
      <c r="E398" s="660">
        <v>35.4</v>
      </c>
      <c r="F398" s="161" t="s">
        <v>1269</v>
      </c>
    </row>
    <row r="399" spans="1:6" ht="24" x14ac:dyDescent="0.25">
      <c r="A399" s="656" t="s">
        <v>1266</v>
      </c>
      <c r="B399" s="657" t="s">
        <v>1267</v>
      </c>
      <c r="C399" s="658" t="s">
        <v>1319</v>
      </c>
      <c r="D399" s="659" t="s">
        <v>822</v>
      </c>
      <c r="E399" s="660">
        <v>1184.72</v>
      </c>
      <c r="F399" s="161" t="s">
        <v>1269</v>
      </c>
    </row>
    <row r="400" spans="1:6" ht="24" x14ac:dyDescent="0.25">
      <c r="A400" s="656" t="s">
        <v>1266</v>
      </c>
      <c r="B400" s="657" t="s">
        <v>1267</v>
      </c>
      <c r="C400" s="658" t="s">
        <v>1320</v>
      </c>
      <c r="D400" s="659" t="s">
        <v>822</v>
      </c>
      <c r="E400" s="660">
        <v>2265.6</v>
      </c>
      <c r="F400" s="161" t="s">
        <v>1269</v>
      </c>
    </row>
    <row r="401" spans="1:6" ht="24" x14ac:dyDescent="0.25">
      <c r="A401" s="656" t="s">
        <v>1266</v>
      </c>
      <c r="B401" s="657" t="s">
        <v>1267</v>
      </c>
      <c r="C401" s="658" t="s">
        <v>1321</v>
      </c>
      <c r="D401" s="659" t="s">
        <v>822</v>
      </c>
      <c r="E401" s="660">
        <v>13.3222</v>
      </c>
      <c r="F401" s="161" t="s">
        <v>1269</v>
      </c>
    </row>
    <row r="402" spans="1:6" ht="24" x14ac:dyDescent="0.25">
      <c r="A402" s="656" t="s">
        <v>1266</v>
      </c>
      <c r="B402" s="657" t="s">
        <v>1267</v>
      </c>
      <c r="C402" s="658" t="s">
        <v>1322</v>
      </c>
      <c r="D402" s="659" t="s">
        <v>822</v>
      </c>
      <c r="E402" s="660">
        <v>107.675</v>
      </c>
      <c r="F402" s="161" t="s">
        <v>1269</v>
      </c>
    </row>
    <row r="403" spans="1:6" ht="21.75" customHeight="1" x14ac:dyDescent="0.25">
      <c r="A403" s="656" t="s">
        <v>1266</v>
      </c>
      <c r="B403" s="657" t="s">
        <v>1267</v>
      </c>
      <c r="C403" s="658" t="s">
        <v>1323</v>
      </c>
      <c r="D403" s="659" t="s">
        <v>822</v>
      </c>
      <c r="E403" s="660">
        <v>21.771000000000001</v>
      </c>
      <c r="F403" s="161" t="s">
        <v>1269</v>
      </c>
    </row>
    <row r="404" spans="1:6" ht="24" x14ac:dyDescent="0.25">
      <c r="A404" s="656" t="s">
        <v>1266</v>
      </c>
      <c r="B404" s="657" t="s">
        <v>1267</v>
      </c>
      <c r="C404" s="658" t="s">
        <v>1324</v>
      </c>
      <c r="D404" s="659" t="s">
        <v>822</v>
      </c>
      <c r="E404" s="660">
        <v>7.8470000000000004</v>
      </c>
      <c r="F404" s="161" t="s">
        <v>1269</v>
      </c>
    </row>
    <row r="405" spans="1:6" ht="24" x14ac:dyDescent="0.25">
      <c r="A405" s="656" t="s">
        <v>1266</v>
      </c>
      <c r="B405" s="657" t="s">
        <v>1267</v>
      </c>
      <c r="C405" s="658" t="s">
        <v>1325</v>
      </c>
      <c r="D405" s="659" t="s">
        <v>822</v>
      </c>
      <c r="E405" s="660">
        <v>885.4</v>
      </c>
      <c r="F405" s="161" t="s">
        <v>1269</v>
      </c>
    </row>
    <row r="406" spans="1:6" ht="24" x14ac:dyDescent="0.25">
      <c r="A406" s="656" t="s">
        <v>1266</v>
      </c>
      <c r="B406" s="657" t="s">
        <v>1267</v>
      </c>
      <c r="C406" s="658" t="s">
        <v>1326</v>
      </c>
      <c r="D406" s="659" t="s">
        <v>822</v>
      </c>
      <c r="E406" s="660">
        <v>880.95249999999999</v>
      </c>
      <c r="F406" s="161" t="s">
        <v>1269</v>
      </c>
    </row>
    <row r="407" spans="1:6" ht="24" x14ac:dyDescent="0.25">
      <c r="A407" s="656" t="s">
        <v>1266</v>
      </c>
      <c r="B407" s="657" t="s">
        <v>1267</v>
      </c>
      <c r="C407" s="658" t="s">
        <v>1327</v>
      </c>
      <c r="D407" s="659" t="s">
        <v>822</v>
      </c>
      <c r="E407" s="660">
        <v>889.42600000000004</v>
      </c>
      <c r="F407" s="161" t="s">
        <v>1269</v>
      </c>
    </row>
    <row r="408" spans="1:6" ht="24" x14ac:dyDescent="0.25">
      <c r="A408" s="656" t="s">
        <v>1266</v>
      </c>
      <c r="B408" s="657" t="s">
        <v>1267</v>
      </c>
      <c r="C408" s="658" t="s">
        <v>1328</v>
      </c>
      <c r="D408" s="659" t="s">
        <v>822</v>
      </c>
      <c r="E408" s="660">
        <v>20.001000000000001</v>
      </c>
      <c r="F408" s="161" t="s">
        <v>1269</v>
      </c>
    </row>
    <row r="409" spans="1:6" ht="15.95" customHeight="1" x14ac:dyDescent="0.25">
      <c r="A409" s="656" t="s">
        <v>1266</v>
      </c>
      <c r="B409" s="657" t="s">
        <v>1267</v>
      </c>
      <c r="C409" s="160" t="s">
        <v>1329</v>
      </c>
      <c r="D409" s="659" t="s">
        <v>822</v>
      </c>
      <c r="E409" s="161">
        <v>5750.01</v>
      </c>
      <c r="F409" s="161" t="s">
        <v>1269</v>
      </c>
    </row>
    <row r="410" spans="1:6" ht="24" x14ac:dyDescent="0.25">
      <c r="A410" s="656" t="s">
        <v>1266</v>
      </c>
      <c r="B410" s="657" t="s">
        <v>1267</v>
      </c>
      <c r="C410" s="658" t="s">
        <v>1330</v>
      </c>
      <c r="D410" s="659" t="s">
        <v>822</v>
      </c>
      <c r="E410" s="660">
        <v>4500.0006000000003</v>
      </c>
      <c r="F410" s="161" t="s">
        <v>1269</v>
      </c>
    </row>
    <row r="411" spans="1:6" ht="24" x14ac:dyDescent="0.25">
      <c r="A411" s="656" t="s">
        <v>1266</v>
      </c>
      <c r="B411" s="657" t="s">
        <v>1267</v>
      </c>
      <c r="C411" s="658" t="s">
        <v>1331</v>
      </c>
      <c r="D411" s="659" t="s">
        <v>1222</v>
      </c>
      <c r="E411" s="660">
        <v>206.5</v>
      </c>
      <c r="F411" s="161" t="s">
        <v>1269</v>
      </c>
    </row>
    <row r="412" spans="1:6" ht="24" x14ac:dyDescent="0.25">
      <c r="A412" s="656" t="s">
        <v>1266</v>
      </c>
      <c r="B412" s="657" t="s">
        <v>1267</v>
      </c>
      <c r="C412" s="658" t="s">
        <v>1332</v>
      </c>
      <c r="D412" s="659" t="s">
        <v>822</v>
      </c>
      <c r="E412" s="660">
        <v>144.9984</v>
      </c>
      <c r="F412" s="161" t="s">
        <v>1269</v>
      </c>
    </row>
    <row r="413" spans="1:6" ht="24" x14ac:dyDescent="0.25">
      <c r="A413" s="656" t="s">
        <v>1266</v>
      </c>
      <c r="B413" s="657" t="s">
        <v>1267</v>
      </c>
      <c r="C413" s="658" t="s">
        <v>1333</v>
      </c>
      <c r="D413" s="659" t="s">
        <v>822</v>
      </c>
      <c r="E413" s="660">
        <v>1407.74</v>
      </c>
      <c r="F413" s="161" t="s">
        <v>1269</v>
      </c>
    </row>
    <row r="414" spans="1:6" ht="24" x14ac:dyDescent="0.25">
      <c r="A414" s="656" t="s">
        <v>1266</v>
      </c>
      <c r="B414" s="657" t="s">
        <v>1267</v>
      </c>
      <c r="C414" s="658" t="s">
        <v>1334</v>
      </c>
      <c r="D414" s="659" t="s">
        <v>849</v>
      </c>
      <c r="E414" s="660">
        <v>150</v>
      </c>
      <c r="F414" s="161" t="s">
        <v>1269</v>
      </c>
    </row>
    <row r="415" spans="1:6" ht="24" x14ac:dyDescent="0.25">
      <c r="A415" s="656" t="s">
        <v>1266</v>
      </c>
      <c r="B415" s="657" t="s">
        <v>1267</v>
      </c>
      <c r="C415" s="658" t="s">
        <v>1335</v>
      </c>
      <c r="D415" s="659" t="s">
        <v>822</v>
      </c>
      <c r="E415" s="660">
        <v>55</v>
      </c>
      <c r="F415" s="161" t="s">
        <v>1269</v>
      </c>
    </row>
    <row r="416" spans="1:6" ht="24" x14ac:dyDescent="0.25">
      <c r="A416" s="656" t="s">
        <v>1266</v>
      </c>
      <c r="B416" s="657" t="s">
        <v>1267</v>
      </c>
      <c r="C416" s="658" t="s">
        <v>1336</v>
      </c>
      <c r="D416" s="659" t="s">
        <v>822</v>
      </c>
      <c r="E416" s="660">
        <v>55</v>
      </c>
      <c r="F416" s="161" t="s">
        <v>1269</v>
      </c>
    </row>
    <row r="417" spans="1:6" ht="24" x14ac:dyDescent="0.25">
      <c r="A417" s="656" t="s">
        <v>1266</v>
      </c>
      <c r="B417" s="657" t="s">
        <v>1267</v>
      </c>
      <c r="C417" s="658" t="s">
        <v>1337</v>
      </c>
      <c r="D417" s="659" t="s">
        <v>1222</v>
      </c>
      <c r="E417" s="660">
        <v>72.5</v>
      </c>
      <c r="F417" s="161" t="s">
        <v>1269</v>
      </c>
    </row>
    <row r="418" spans="1:6" ht="24" x14ac:dyDescent="0.25">
      <c r="A418" s="656" t="s">
        <v>1266</v>
      </c>
      <c r="B418" s="657" t="s">
        <v>1267</v>
      </c>
      <c r="C418" s="658" t="s">
        <v>1338</v>
      </c>
      <c r="D418" s="659" t="s">
        <v>822</v>
      </c>
      <c r="E418" s="660">
        <v>50</v>
      </c>
      <c r="F418" s="161" t="s">
        <v>1269</v>
      </c>
    </row>
    <row r="419" spans="1:6" ht="24" x14ac:dyDescent="0.25">
      <c r="A419" s="656" t="s">
        <v>1266</v>
      </c>
      <c r="B419" s="657" t="s">
        <v>1267</v>
      </c>
      <c r="C419" s="658" t="s">
        <v>1339</v>
      </c>
      <c r="D419" s="659" t="s">
        <v>822</v>
      </c>
      <c r="E419" s="660">
        <v>1121</v>
      </c>
      <c r="F419" s="161" t="s">
        <v>1269</v>
      </c>
    </row>
    <row r="420" spans="1:6" ht="24" x14ac:dyDescent="0.25">
      <c r="A420" s="656" t="s">
        <v>1266</v>
      </c>
      <c r="B420" s="657" t="s">
        <v>1267</v>
      </c>
      <c r="C420" s="658" t="s">
        <v>1340</v>
      </c>
      <c r="D420" s="659" t="s">
        <v>822</v>
      </c>
      <c r="E420" s="660">
        <v>254.99799999999999</v>
      </c>
      <c r="F420" s="161" t="s">
        <v>1269</v>
      </c>
    </row>
    <row r="421" spans="1:6" ht="24" x14ac:dyDescent="0.25">
      <c r="A421" s="656" t="s">
        <v>1266</v>
      </c>
      <c r="B421" s="657" t="s">
        <v>1267</v>
      </c>
      <c r="C421" s="658" t="s">
        <v>1340</v>
      </c>
      <c r="D421" s="659" t="s">
        <v>822</v>
      </c>
      <c r="E421" s="660">
        <v>365.8</v>
      </c>
      <c r="F421" s="161" t="s">
        <v>1269</v>
      </c>
    </row>
    <row r="422" spans="1:6" ht="24" x14ac:dyDescent="0.25">
      <c r="A422" s="656" t="s">
        <v>1266</v>
      </c>
      <c r="B422" s="657" t="s">
        <v>1267</v>
      </c>
      <c r="C422" s="160" t="s">
        <v>1341</v>
      </c>
      <c r="D422" s="659" t="s">
        <v>822</v>
      </c>
      <c r="E422" s="161">
        <v>498.99799999999999</v>
      </c>
      <c r="F422" s="161" t="s">
        <v>1269</v>
      </c>
    </row>
    <row r="423" spans="1:6" ht="24" x14ac:dyDescent="0.25">
      <c r="A423" s="656" t="s">
        <v>1266</v>
      </c>
      <c r="B423" s="657" t="s">
        <v>1267</v>
      </c>
      <c r="C423" s="658" t="s">
        <v>1342</v>
      </c>
      <c r="D423" s="659" t="s">
        <v>822</v>
      </c>
      <c r="E423" s="660">
        <v>10.9976</v>
      </c>
      <c r="F423" s="161" t="s">
        <v>1269</v>
      </c>
    </row>
    <row r="424" spans="1:6" ht="24" x14ac:dyDescent="0.25">
      <c r="A424" s="656" t="s">
        <v>1266</v>
      </c>
      <c r="B424" s="657" t="s">
        <v>1267</v>
      </c>
      <c r="C424" s="658" t="s">
        <v>1343</v>
      </c>
      <c r="D424" s="659" t="s">
        <v>822</v>
      </c>
      <c r="E424" s="660">
        <v>53.1</v>
      </c>
      <c r="F424" s="161" t="s">
        <v>1269</v>
      </c>
    </row>
    <row r="425" spans="1:6" ht="24" x14ac:dyDescent="0.25">
      <c r="A425" s="656" t="s">
        <v>1266</v>
      </c>
      <c r="B425" s="657" t="s">
        <v>1267</v>
      </c>
      <c r="C425" s="658" t="s">
        <v>1344</v>
      </c>
      <c r="D425" s="659" t="s">
        <v>822</v>
      </c>
      <c r="E425" s="660">
        <v>916.505</v>
      </c>
      <c r="F425" s="161" t="s">
        <v>1269</v>
      </c>
    </row>
    <row r="426" spans="1:6" ht="24" x14ac:dyDescent="0.25">
      <c r="A426" s="656" t="s">
        <v>1266</v>
      </c>
      <c r="B426" s="657" t="s">
        <v>1267</v>
      </c>
      <c r="C426" s="658" t="s">
        <v>1345</v>
      </c>
      <c r="D426" s="659" t="s">
        <v>822</v>
      </c>
      <c r="E426" s="660">
        <v>5015</v>
      </c>
      <c r="F426" s="161" t="s">
        <v>1269</v>
      </c>
    </row>
    <row r="427" spans="1:6" ht="24" x14ac:dyDescent="0.25">
      <c r="A427" s="656" t="s">
        <v>1266</v>
      </c>
      <c r="B427" s="657" t="s">
        <v>1267</v>
      </c>
      <c r="C427" s="658" t="s">
        <v>1346</v>
      </c>
      <c r="D427" s="659" t="s">
        <v>822</v>
      </c>
      <c r="E427" s="660">
        <v>10584.6</v>
      </c>
      <c r="F427" s="161" t="s">
        <v>1269</v>
      </c>
    </row>
    <row r="428" spans="1:6" ht="24" x14ac:dyDescent="0.25">
      <c r="A428" s="656" t="s">
        <v>1266</v>
      </c>
      <c r="B428" s="657" t="s">
        <v>1267</v>
      </c>
      <c r="C428" s="658" t="s">
        <v>1347</v>
      </c>
      <c r="D428" s="659" t="s">
        <v>822</v>
      </c>
      <c r="E428" s="660">
        <v>8.85</v>
      </c>
      <c r="F428" s="161" t="s">
        <v>1269</v>
      </c>
    </row>
    <row r="429" spans="1:6" ht="24" x14ac:dyDescent="0.25">
      <c r="A429" s="656" t="s">
        <v>1266</v>
      </c>
      <c r="B429" s="657" t="s">
        <v>1267</v>
      </c>
      <c r="C429" s="658" t="s">
        <v>1348</v>
      </c>
      <c r="D429" s="659" t="s">
        <v>822</v>
      </c>
      <c r="E429" s="660">
        <v>26.55</v>
      </c>
      <c r="F429" s="161" t="s">
        <v>1269</v>
      </c>
    </row>
    <row r="430" spans="1:6" ht="24" x14ac:dyDescent="0.25">
      <c r="A430" s="656" t="s">
        <v>1266</v>
      </c>
      <c r="B430" s="657" t="s">
        <v>1267</v>
      </c>
      <c r="C430" s="658" t="s">
        <v>1349</v>
      </c>
      <c r="D430" s="659" t="s">
        <v>822</v>
      </c>
      <c r="E430" s="660">
        <v>71.98</v>
      </c>
      <c r="F430" s="161" t="s">
        <v>1269</v>
      </c>
    </row>
    <row r="431" spans="1:6" ht="24" x14ac:dyDescent="0.25">
      <c r="A431" s="656" t="s">
        <v>1266</v>
      </c>
      <c r="B431" s="657" t="s">
        <v>1267</v>
      </c>
      <c r="C431" s="658" t="s">
        <v>1350</v>
      </c>
      <c r="D431" s="659" t="s">
        <v>822</v>
      </c>
      <c r="E431" s="660">
        <v>278.77499999999998</v>
      </c>
      <c r="F431" s="161" t="s">
        <v>1269</v>
      </c>
    </row>
    <row r="432" spans="1:6" ht="24" x14ac:dyDescent="0.25">
      <c r="A432" s="656" t="s">
        <v>1266</v>
      </c>
      <c r="B432" s="657" t="s">
        <v>1267</v>
      </c>
      <c r="C432" s="658" t="s">
        <v>1351</v>
      </c>
      <c r="D432" s="659" t="s">
        <v>822</v>
      </c>
      <c r="E432" s="660">
        <v>32.001600000000003</v>
      </c>
      <c r="F432" s="161" t="s">
        <v>1269</v>
      </c>
    </row>
    <row r="433" spans="1:6" ht="24" x14ac:dyDescent="0.25">
      <c r="A433" s="656" t="s">
        <v>1266</v>
      </c>
      <c r="B433" s="657" t="s">
        <v>1267</v>
      </c>
      <c r="C433" s="658" t="s">
        <v>1352</v>
      </c>
      <c r="D433" s="659" t="s">
        <v>822</v>
      </c>
      <c r="E433" s="660">
        <v>33.04</v>
      </c>
      <c r="F433" s="161" t="s">
        <v>1269</v>
      </c>
    </row>
    <row r="434" spans="1:6" ht="24" x14ac:dyDescent="0.25">
      <c r="A434" s="656" t="s">
        <v>1266</v>
      </c>
      <c r="B434" s="657" t="s">
        <v>1267</v>
      </c>
      <c r="C434" s="658" t="s">
        <v>1353</v>
      </c>
      <c r="D434" s="659" t="s">
        <v>822</v>
      </c>
      <c r="E434" s="660">
        <v>24.78</v>
      </c>
      <c r="F434" s="161" t="s">
        <v>1269</v>
      </c>
    </row>
    <row r="435" spans="1:6" ht="24" x14ac:dyDescent="0.25">
      <c r="A435" s="656" t="s">
        <v>1266</v>
      </c>
      <c r="B435" s="657" t="s">
        <v>1267</v>
      </c>
      <c r="C435" s="658" t="s">
        <v>1354</v>
      </c>
      <c r="D435" s="659" t="s">
        <v>822</v>
      </c>
      <c r="E435" s="660">
        <v>21.24</v>
      </c>
      <c r="F435" s="161" t="s">
        <v>1269</v>
      </c>
    </row>
    <row r="436" spans="1:6" ht="24" x14ac:dyDescent="0.25">
      <c r="A436" s="656" t="s">
        <v>1266</v>
      </c>
      <c r="B436" s="657" t="s">
        <v>1267</v>
      </c>
      <c r="C436" s="658" t="s">
        <v>1355</v>
      </c>
      <c r="D436" s="659" t="s">
        <v>822</v>
      </c>
      <c r="E436" s="660">
        <v>8379.4282999999996</v>
      </c>
      <c r="F436" s="161" t="s">
        <v>1269</v>
      </c>
    </row>
    <row r="437" spans="1:6" ht="24" x14ac:dyDescent="0.25">
      <c r="A437" s="656" t="s">
        <v>1266</v>
      </c>
      <c r="B437" s="657" t="s">
        <v>1267</v>
      </c>
      <c r="C437" s="658" t="s">
        <v>1356</v>
      </c>
      <c r="D437" s="659" t="s">
        <v>822</v>
      </c>
      <c r="E437" s="660">
        <v>3100.0016999999998</v>
      </c>
      <c r="F437" s="161" t="s">
        <v>1269</v>
      </c>
    </row>
    <row r="438" spans="1:6" ht="24" x14ac:dyDescent="0.25">
      <c r="A438" s="656" t="s">
        <v>1266</v>
      </c>
      <c r="B438" s="657" t="s">
        <v>1267</v>
      </c>
      <c r="C438" s="658" t="s">
        <v>1357</v>
      </c>
      <c r="D438" s="659" t="s">
        <v>822</v>
      </c>
      <c r="E438" s="660">
        <v>7601.18</v>
      </c>
      <c r="F438" s="161" t="s">
        <v>1269</v>
      </c>
    </row>
    <row r="439" spans="1:6" ht="24" x14ac:dyDescent="0.25">
      <c r="A439" s="656" t="s">
        <v>1266</v>
      </c>
      <c r="B439" s="657" t="s">
        <v>1267</v>
      </c>
      <c r="C439" s="658" t="s">
        <v>1358</v>
      </c>
      <c r="D439" s="659" t="s">
        <v>822</v>
      </c>
      <c r="E439" s="660">
        <v>5.31</v>
      </c>
      <c r="F439" s="161" t="s">
        <v>1269</v>
      </c>
    </row>
    <row r="440" spans="1:6" ht="24" x14ac:dyDescent="0.25">
      <c r="A440" s="656" t="s">
        <v>1266</v>
      </c>
      <c r="B440" s="657" t="s">
        <v>1267</v>
      </c>
      <c r="C440" s="658" t="s">
        <v>1359</v>
      </c>
      <c r="D440" s="659" t="s">
        <v>822</v>
      </c>
      <c r="E440" s="660">
        <v>9.6760000000000002</v>
      </c>
      <c r="F440" s="161" t="s">
        <v>1269</v>
      </c>
    </row>
    <row r="441" spans="1:6" ht="24" x14ac:dyDescent="0.25">
      <c r="A441" s="656" t="s">
        <v>1266</v>
      </c>
      <c r="B441" s="657" t="s">
        <v>1267</v>
      </c>
      <c r="C441" s="658" t="s">
        <v>1360</v>
      </c>
      <c r="D441" s="659" t="s">
        <v>822</v>
      </c>
      <c r="E441" s="660">
        <v>25.924600000000002</v>
      </c>
      <c r="F441" s="161" t="s">
        <v>1269</v>
      </c>
    </row>
    <row r="442" spans="1:6" ht="24" x14ac:dyDescent="0.25">
      <c r="A442" s="656" t="s">
        <v>1266</v>
      </c>
      <c r="B442" s="657" t="s">
        <v>1267</v>
      </c>
      <c r="C442" s="658" t="s">
        <v>1361</v>
      </c>
      <c r="D442" s="659" t="s">
        <v>822</v>
      </c>
      <c r="E442" s="660">
        <v>4163.9250000000002</v>
      </c>
      <c r="F442" s="161" t="s">
        <v>1269</v>
      </c>
    </row>
    <row r="443" spans="1:6" ht="24" x14ac:dyDescent="0.25">
      <c r="A443" s="656" t="s">
        <v>1266</v>
      </c>
      <c r="B443" s="657" t="s">
        <v>1267</v>
      </c>
      <c r="C443" s="658" t="s">
        <v>1362</v>
      </c>
      <c r="D443" s="659" t="s">
        <v>822</v>
      </c>
      <c r="E443" s="660">
        <v>15.34</v>
      </c>
      <c r="F443" s="161" t="s">
        <v>1269</v>
      </c>
    </row>
    <row r="444" spans="1:6" ht="24" x14ac:dyDescent="0.25">
      <c r="A444" s="656" t="s">
        <v>1266</v>
      </c>
      <c r="B444" s="657" t="s">
        <v>1267</v>
      </c>
      <c r="C444" s="658" t="s">
        <v>1363</v>
      </c>
      <c r="D444" s="659" t="s">
        <v>822</v>
      </c>
      <c r="E444" s="660">
        <v>788.24</v>
      </c>
      <c r="F444" s="161" t="s">
        <v>1269</v>
      </c>
    </row>
    <row r="445" spans="1:6" ht="24" x14ac:dyDescent="0.25">
      <c r="A445" s="656" t="s">
        <v>1266</v>
      </c>
      <c r="B445" s="657" t="s">
        <v>1267</v>
      </c>
      <c r="C445" s="657" t="s">
        <v>1364</v>
      </c>
      <c r="D445" s="659" t="s">
        <v>822</v>
      </c>
      <c r="E445" s="661">
        <v>1888</v>
      </c>
      <c r="F445" s="662" t="s">
        <v>1269</v>
      </c>
    </row>
    <row r="446" spans="1:6" ht="24" x14ac:dyDescent="0.25">
      <c r="A446" s="656" t="s">
        <v>1266</v>
      </c>
      <c r="B446" s="657" t="s">
        <v>1267</v>
      </c>
      <c r="C446" s="657" t="s">
        <v>1365</v>
      </c>
      <c r="D446" s="659" t="s">
        <v>822</v>
      </c>
      <c r="E446" s="661">
        <v>1888</v>
      </c>
      <c r="F446" s="662" t="s">
        <v>1269</v>
      </c>
    </row>
    <row r="447" spans="1:6" ht="24" x14ac:dyDescent="0.25">
      <c r="A447" s="656" t="s">
        <v>1266</v>
      </c>
      <c r="B447" s="657" t="s">
        <v>1267</v>
      </c>
      <c r="C447" s="657" t="s">
        <v>1366</v>
      </c>
      <c r="D447" s="659" t="s">
        <v>822</v>
      </c>
      <c r="E447" s="661">
        <v>1858.5</v>
      </c>
      <c r="F447" s="662" t="s">
        <v>1269</v>
      </c>
    </row>
    <row r="448" spans="1:6" ht="24" x14ac:dyDescent="0.25">
      <c r="A448" s="656" t="s">
        <v>1266</v>
      </c>
      <c r="B448" s="657" t="s">
        <v>1267</v>
      </c>
      <c r="C448" s="658" t="s">
        <v>1367</v>
      </c>
      <c r="D448" s="659" t="s">
        <v>849</v>
      </c>
      <c r="E448" s="660">
        <v>27.14</v>
      </c>
      <c r="F448" s="161" t="s">
        <v>1269</v>
      </c>
    </row>
    <row r="449" spans="1:6" ht="24" x14ac:dyDescent="0.25">
      <c r="A449" s="656" t="s">
        <v>1266</v>
      </c>
      <c r="B449" s="657" t="s">
        <v>1267</v>
      </c>
      <c r="C449" s="658" t="s">
        <v>1368</v>
      </c>
      <c r="D449" s="659" t="s">
        <v>822</v>
      </c>
      <c r="E449" s="660">
        <v>33.4176</v>
      </c>
      <c r="F449" s="161" t="s">
        <v>1269</v>
      </c>
    </row>
    <row r="450" spans="1:6" ht="24" x14ac:dyDescent="0.25">
      <c r="A450" s="656" t="s">
        <v>1266</v>
      </c>
      <c r="B450" s="657" t="s">
        <v>1267</v>
      </c>
      <c r="C450" s="658" t="s">
        <v>1369</v>
      </c>
      <c r="D450" s="659" t="s">
        <v>822</v>
      </c>
      <c r="E450" s="660">
        <v>46.999499999999998</v>
      </c>
      <c r="F450" s="161" t="s">
        <v>1269</v>
      </c>
    </row>
    <row r="451" spans="1:6" ht="24" x14ac:dyDescent="0.25">
      <c r="A451" s="656" t="s">
        <v>1266</v>
      </c>
      <c r="B451" s="657" t="s">
        <v>1267</v>
      </c>
      <c r="C451" s="658" t="s">
        <v>1370</v>
      </c>
      <c r="D451" s="659" t="s">
        <v>822</v>
      </c>
      <c r="E451" s="660">
        <v>49.206000000000003</v>
      </c>
      <c r="F451" s="161" t="s">
        <v>1269</v>
      </c>
    </row>
    <row r="452" spans="1:6" ht="24" x14ac:dyDescent="0.25">
      <c r="A452" s="656" t="s">
        <v>1266</v>
      </c>
      <c r="B452" s="657" t="s">
        <v>1267</v>
      </c>
      <c r="C452" s="658" t="s">
        <v>1371</v>
      </c>
      <c r="D452" s="659" t="s">
        <v>822</v>
      </c>
      <c r="E452" s="660">
        <v>619.5</v>
      </c>
      <c r="F452" s="161" t="s">
        <v>1269</v>
      </c>
    </row>
    <row r="453" spans="1:6" ht="18" customHeight="1" x14ac:dyDescent="0.25">
      <c r="A453" s="656" t="s">
        <v>1266</v>
      </c>
      <c r="B453" s="657" t="s">
        <v>1267</v>
      </c>
      <c r="C453" s="658" t="s">
        <v>1372</v>
      </c>
      <c r="D453" s="659" t="s">
        <v>822</v>
      </c>
      <c r="E453" s="660">
        <v>49.607300000000002</v>
      </c>
      <c r="F453" s="161" t="s">
        <v>1269</v>
      </c>
    </row>
    <row r="454" spans="1:6" ht="24" x14ac:dyDescent="0.25">
      <c r="A454" s="656" t="s">
        <v>1266</v>
      </c>
      <c r="B454" s="657" t="s">
        <v>1267</v>
      </c>
      <c r="C454" s="658" t="s">
        <v>1373</v>
      </c>
      <c r="D454" s="659" t="s">
        <v>822</v>
      </c>
      <c r="E454" s="660">
        <v>1362.9</v>
      </c>
      <c r="F454" s="161" t="s">
        <v>1269</v>
      </c>
    </row>
    <row r="455" spans="1:6" ht="24" x14ac:dyDescent="0.25">
      <c r="A455" s="656" t="s">
        <v>1266</v>
      </c>
      <c r="B455" s="657" t="s">
        <v>1267</v>
      </c>
      <c r="C455" s="658" t="s">
        <v>1374</v>
      </c>
      <c r="D455" s="659" t="s">
        <v>822</v>
      </c>
      <c r="E455" s="660">
        <v>114.46</v>
      </c>
      <c r="F455" s="161" t="s">
        <v>1269</v>
      </c>
    </row>
    <row r="456" spans="1:6" ht="18.95" customHeight="1" x14ac:dyDescent="0.25">
      <c r="A456" s="656" t="s">
        <v>1266</v>
      </c>
      <c r="B456" s="657" t="s">
        <v>1267</v>
      </c>
      <c r="C456" s="658" t="s">
        <v>1375</v>
      </c>
      <c r="D456" s="659" t="s">
        <v>822</v>
      </c>
      <c r="E456" s="660">
        <v>4399.9949999999999</v>
      </c>
      <c r="F456" s="161" t="s">
        <v>1269</v>
      </c>
    </row>
    <row r="457" spans="1:6" ht="18.95" customHeight="1" x14ac:dyDescent="0.25">
      <c r="A457" s="656" t="s">
        <v>1266</v>
      </c>
      <c r="B457" s="657" t="s">
        <v>1267</v>
      </c>
      <c r="C457" s="658" t="s">
        <v>1376</v>
      </c>
      <c r="D457" s="659" t="s">
        <v>822</v>
      </c>
      <c r="E457" s="660">
        <v>2242</v>
      </c>
      <c r="F457" s="161" t="s">
        <v>1269</v>
      </c>
    </row>
    <row r="458" spans="1:6" ht="18.95" customHeight="1" x14ac:dyDescent="0.25">
      <c r="A458" s="656" t="s">
        <v>1266</v>
      </c>
      <c r="B458" s="657" t="s">
        <v>1267</v>
      </c>
      <c r="C458" s="658" t="s">
        <v>1377</v>
      </c>
      <c r="D458" s="659" t="s">
        <v>822</v>
      </c>
      <c r="E458" s="660">
        <v>1982.4</v>
      </c>
      <c r="F458" s="161" t="s">
        <v>1269</v>
      </c>
    </row>
    <row r="459" spans="1:6" ht="24" x14ac:dyDescent="0.25">
      <c r="A459" s="656" t="s">
        <v>1266</v>
      </c>
      <c r="B459" s="657" t="s">
        <v>1267</v>
      </c>
      <c r="C459" s="658" t="s">
        <v>1378</v>
      </c>
      <c r="D459" s="659" t="s">
        <v>822</v>
      </c>
      <c r="E459" s="660">
        <v>2006</v>
      </c>
      <c r="F459" s="161" t="s">
        <v>1269</v>
      </c>
    </row>
    <row r="460" spans="1:6" ht="15" customHeight="1" x14ac:dyDescent="0.25">
      <c r="A460" s="656" t="s">
        <v>1266</v>
      </c>
      <c r="B460" s="657" t="s">
        <v>1267</v>
      </c>
      <c r="C460" s="658" t="s">
        <v>1379</v>
      </c>
      <c r="D460" s="659" t="s">
        <v>822</v>
      </c>
      <c r="E460" s="660">
        <v>3186</v>
      </c>
      <c r="F460" s="161" t="s">
        <v>1269</v>
      </c>
    </row>
    <row r="461" spans="1:6" ht="24" x14ac:dyDescent="0.25">
      <c r="A461" s="656" t="s">
        <v>1266</v>
      </c>
      <c r="B461" s="657" t="s">
        <v>1267</v>
      </c>
      <c r="C461" s="658" t="s">
        <v>1380</v>
      </c>
      <c r="D461" s="659" t="s">
        <v>822</v>
      </c>
      <c r="E461" s="660">
        <v>2908.2525000000001</v>
      </c>
      <c r="F461" s="161" t="s">
        <v>1269</v>
      </c>
    </row>
    <row r="462" spans="1:6" ht="20.25" customHeight="1" x14ac:dyDescent="0.25">
      <c r="A462" s="656" t="s">
        <v>1266</v>
      </c>
      <c r="B462" s="657" t="s">
        <v>1267</v>
      </c>
      <c r="C462" s="658" t="s">
        <v>1381</v>
      </c>
      <c r="D462" s="659" t="s">
        <v>822</v>
      </c>
      <c r="E462" s="660">
        <v>4979.6000000000004</v>
      </c>
      <c r="F462" s="161" t="s">
        <v>1269</v>
      </c>
    </row>
    <row r="463" spans="1:6" ht="21.75" customHeight="1" x14ac:dyDescent="0.25">
      <c r="A463" s="656" t="s">
        <v>1266</v>
      </c>
      <c r="B463" s="657" t="s">
        <v>1267</v>
      </c>
      <c r="C463" s="658" t="s">
        <v>1382</v>
      </c>
      <c r="D463" s="659" t="s">
        <v>822</v>
      </c>
      <c r="E463" s="660">
        <v>4248</v>
      </c>
      <c r="F463" s="161" t="s">
        <v>1269</v>
      </c>
    </row>
    <row r="464" spans="1:6" ht="21.75" customHeight="1" x14ac:dyDescent="0.25">
      <c r="A464" s="656" t="s">
        <v>1266</v>
      </c>
      <c r="B464" s="657" t="s">
        <v>1267</v>
      </c>
      <c r="C464" s="658" t="s">
        <v>1383</v>
      </c>
      <c r="D464" s="659" t="s">
        <v>822</v>
      </c>
      <c r="E464" s="660">
        <v>2419</v>
      </c>
      <c r="F464" s="161" t="s">
        <v>1269</v>
      </c>
    </row>
    <row r="465" spans="1:6" ht="15" customHeight="1" x14ac:dyDescent="0.25">
      <c r="A465" s="656" t="s">
        <v>1266</v>
      </c>
      <c r="B465" s="657" t="s">
        <v>1267</v>
      </c>
      <c r="C465" s="658" t="s">
        <v>1384</v>
      </c>
      <c r="D465" s="659" t="s">
        <v>822</v>
      </c>
      <c r="E465" s="660">
        <v>5015</v>
      </c>
      <c r="F465" s="161" t="s">
        <v>1269</v>
      </c>
    </row>
    <row r="466" spans="1:6" ht="17.100000000000001" customHeight="1" x14ac:dyDescent="0.25">
      <c r="A466" s="656" t="s">
        <v>1266</v>
      </c>
      <c r="B466" s="657" t="s">
        <v>1267</v>
      </c>
      <c r="C466" s="658" t="s">
        <v>1385</v>
      </c>
      <c r="D466" s="659" t="s">
        <v>822</v>
      </c>
      <c r="E466" s="660">
        <v>4398.45</v>
      </c>
      <c r="F466" s="161" t="s">
        <v>1269</v>
      </c>
    </row>
    <row r="467" spans="1:6" ht="14.1" customHeight="1" x14ac:dyDescent="0.25">
      <c r="A467" s="656" t="s">
        <v>1266</v>
      </c>
      <c r="B467" s="657" t="s">
        <v>1267</v>
      </c>
      <c r="C467" s="658" t="s">
        <v>1386</v>
      </c>
      <c r="D467" s="659" t="s">
        <v>822</v>
      </c>
      <c r="E467" s="660">
        <v>8142</v>
      </c>
      <c r="F467" s="161" t="s">
        <v>1269</v>
      </c>
    </row>
    <row r="468" spans="1:6" ht="14.1" customHeight="1" x14ac:dyDescent="0.25">
      <c r="A468" s="656" t="s">
        <v>1266</v>
      </c>
      <c r="B468" s="657" t="s">
        <v>1267</v>
      </c>
      <c r="C468" s="658" t="s">
        <v>1387</v>
      </c>
      <c r="D468" s="659" t="s">
        <v>822</v>
      </c>
      <c r="E468" s="660">
        <v>6608</v>
      </c>
      <c r="F468" s="161" t="s">
        <v>1269</v>
      </c>
    </row>
    <row r="469" spans="1:6" ht="15" customHeight="1" x14ac:dyDescent="0.25">
      <c r="A469" s="656" t="s">
        <v>1266</v>
      </c>
      <c r="B469" s="657" t="s">
        <v>1267</v>
      </c>
      <c r="C469" s="658" t="s">
        <v>1388</v>
      </c>
      <c r="D469" s="659" t="s">
        <v>822</v>
      </c>
      <c r="E469" s="660">
        <v>1899.8</v>
      </c>
      <c r="F469" s="161" t="s">
        <v>1269</v>
      </c>
    </row>
    <row r="470" spans="1:6" ht="24" x14ac:dyDescent="0.25">
      <c r="A470" s="656" t="s">
        <v>1266</v>
      </c>
      <c r="B470" s="657" t="s">
        <v>1267</v>
      </c>
      <c r="C470" s="658" t="s">
        <v>1389</v>
      </c>
      <c r="D470" s="659" t="s">
        <v>822</v>
      </c>
      <c r="E470" s="660">
        <v>7788</v>
      </c>
      <c r="F470" s="161" t="s">
        <v>1269</v>
      </c>
    </row>
    <row r="471" spans="1:6" ht="24" x14ac:dyDescent="0.25">
      <c r="A471" s="656" t="s">
        <v>1266</v>
      </c>
      <c r="B471" s="657" t="s">
        <v>1267</v>
      </c>
      <c r="C471" s="658" t="s">
        <v>1390</v>
      </c>
      <c r="D471" s="659" t="s">
        <v>822</v>
      </c>
      <c r="E471" s="660">
        <v>8732</v>
      </c>
      <c r="F471" s="161" t="s">
        <v>1269</v>
      </c>
    </row>
    <row r="472" spans="1:6" ht="14.1" customHeight="1" x14ac:dyDescent="0.25">
      <c r="A472" s="656" t="s">
        <v>1266</v>
      </c>
      <c r="B472" s="657" t="s">
        <v>1267</v>
      </c>
      <c r="C472" s="658" t="s">
        <v>1391</v>
      </c>
      <c r="D472" s="659" t="s">
        <v>822</v>
      </c>
      <c r="E472" s="660">
        <v>1911.01</v>
      </c>
      <c r="F472" s="161" t="s">
        <v>1269</v>
      </c>
    </row>
    <row r="473" spans="1:6" ht="14.1" customHeight="1" x14ac:dyDescent="0.25">
      <c r="A473" s="656" t="s">
        <v>1266</v>
      </c>
      <c r="B473" s="657" t="s">
        <v>1267</v>
      </c>
      <c r="C473" s="658" t="s">
        <v>1392</v>
      </c>
      <c r="D473" s="659" t="s">
        <v>822</v>
      </c>
      <c r="E473" s="660">
        <v>7670</v>
      </c>
      <c r="F473" s="161" t="s">
        <v>1269</v>
      </c>
    </row>
    <row r="474" spans="1:6" ht="15.95" customHeight="1" x14ac:dyDescent="0.25">
      <c r="A474" s="656" t="s">
        <v>1266</v>
      </c>
      <c r="B474" s="657" t="s">
        <v>1267</v>
      </c>
      <c r="C474" s="658" t="s">
        <v>1393</v>
      </c>
      <c r="D474" s="659" t="s">
        <v>822</v>
      </c>
      <c r="E474" s="660">
        <v>14.75</v>
      </c>
      <c r="F474" s="161" t="s">
        <v>1269</v>
      </c>
    </row>
    <row r="475" spans="1:6" ht="15.95" customHeight="1" x14ac:dyDescent="0.25">
      <c r="A475" s="656" t="s">
        <v>1266</v>
      </c>
      <c r="B475" s="657" t="s">
        <v>1267</v>
      </c>
      <c r="C475" s="658" t="s">
        <v>1394</v>
      </c>
      <c r="D475" s="659" t="s">
        <v>822</v>
      </c>
      <c r="E475" s="660">
        <v>233.64</v>
      </c>
      <c r="F475" s="161" t="s">
        <v>1269</v>
      </c>
    </row>
    <row r="476" spans="1:6" ht="15" customHeight="1" x14ac:dyDescent="0.25">
      <c r="A476" s="663" t="s">
        <v>1395</v>
      </c>
      <c r="B476" s="664" t="s">
        <v>1396</v>
      </c>
      <c r="C476" s="665" t="s">
        <v>1397</v>
      </c>
      <c r="D476" s="666" t="s">
        <v>1222</v>
      </c>
      <c r="E476" s="667">
        <v>250</v>
      </c>
      <c r="F476" s="513" t="s">
        <v>1398</v>
      </c>
    </row>
    <row r="477" spans="1:6" x14ac:dyDescent="0.25">
      <c r="A477" s="663" t="s">
        <v>1395</v>
      </c>
      <c r="B477" s="664" t="s">
        <v>1396</v>
      </c>
      <c r="C477" s="665" t="s">
        <v>1399</v>
      </c>
      <c r="D477" s="666" t="s">
        <v>822</v>
      </c>
      <c r="E477" s="667">
        <v>362.25</v>
      </c>
      <c r="F477" s="513" t="s">
        <v>1400</v>
      </c>
    </row>
    <row r="478" spans="1:6" ht="15" customHeight="1" x14ac:dyDescent="0.25">
      <c r="A478" s="663" t="s">
        <v>1395</v>
      </c>
      <c r="B478" s="664" t="s">
        <v>1396</v>
      </c>
      <c r="C478" s="665" t="s">
        <v>1401</v>
      </c>
      <c r="D478" s="666" t="s">
        <v>822</v>
      </c>
      <c r="E478" s="667">
        <v>402.67669999999998</v>
      </c>
      <c r="F478" s="513" t="s">
        <v>1398</v>
      </c>
    </row>
    <row r="479" spans="1:6" x14ac:dyDescent="0.25">
      <c r="A479" s="663" t="s">
        <v>1395</v>
      </c>
      <c r="B479" s="664" t="s">
        <v>1396</v>
      </c>
      <c r="C479" s="668" t="s">
        <v>1402</v>
      </c>
      <c r="D479" s="669" t="s">
        <v>822</v>
      </c>
      <c r="E479" s="670">
        <v>475.16</v>
      </c>
      <c r="F479" s="513" t="s">
        <v>1400</v>
      </c>
    </row>
    <row r="480" spans="1:6" ht="15.95" customHeight="1" x14ac:dyDescent="0.25">
      <c r="A480" s="663" t="s">
        <v>1395</v>
      </c>
      <c r="B480" s="664" t="s">
        <v>1396</v>
      </c>
      <c r="C480" s="665" t="s">
        <v>1403</v>
      </c>
      <c r="D480" s="666" t="s">
        <v>822</v>
      </c>
      <c r="E480" s="667">
        <v>466.1</v>
      </c>
      <c r="F480" s="513" t="s">
        <v>1398</v>
      </c>
    </row>
    <row r="481" spans="1:6" x14ac:dyDescent="0.25">
      <c r="A481" s="663" t="s">
        <v>1395</v>
      </c>
      <c r="B481" s="664" t="s">
        <v>1396</v>
      </c>
      <c r="C481" s="665" t="s">
        <v>1404</v>
      </c>
      <c r="D481" s="666" t="s">
        <v>822</v>
      </c>
      <c r="E481" s="667">
        <v>475.16</v>
      </c>
      <c r="F481" s="513" t="s">
        <v>1400</v>
      </c>
    </row>
    <row r="482" spans="1:6" ht="17.100000000000001" customHeight="1" x14ac:dyDescent="0.25">
      <c r="A482" s="663" t="s">
        <v>1395</v>
      </c>
      <c r="B482" s="664" t="s">
        <v>1396</v>
      </c>
      <c r="C482" s="665" t="s">
        <v>1405</v>
      </c>
      <c r="D482" s="666" t="s">
        <v>1141</v>
      </c>
      <c r="E482" s="667">
        <v>148</v>
      </c>
      <c r="F482" s="513" t="s">
        <v>1398</v>
      </c>
    </row>
    <row r="483" spans="1:6" x14ac:dyDescent="0.25">
      <c r="A483" s="663" t="s">
        <v>1395</v>
      </c>
      <c r="B483" s="664" t="s">
        <v>1396</v>
      </c>
      <c r="C483" s="665" t="s">
        <v>1406</v>
      </c>
      <c r="D483" s="666" t="s">
        <v>1141</v>
      </c>
      <c r="E483" s="667">
        <v>393.75</v>
      </c>
      <c r="F483" s="513" t="s">
        <v>1400</v>
      </c>
    </row>
    <row r="484" spans="1:6" x14ac:dyDescent="0.25">
      <c r="A484" s="663" t="s">
        <v>1395</v>
      </c>
      <c r="B484" s="664" t="s">
        <v>1396</v>
      </c>
      <c r="C484" s="665" t="s">
        <v>1407</v>
      </c>
      <c r="D484" s="666" t="s">
        <v>822</v>
      </c>
      <c r="E484" s="667">
        <v>1535.12</v>
      </c>
      <c r="F484" s="513" t="s">
        <v>1400</v>
      </c>
    </row>
    <row r="485" spans="1:6" x14ac:dyDescent="0.25">
      <c r="A485" s="663" t="s">
        <v>1395</v>
      </c>
      <c r="B485" s="664" t="s">
        <v>1396</v>
      </c>
      <c r="C485" s="665" t="s">
        <v>1408</v>
      </c>
      <c r="D485" s="666" t="s">
        <v>822</v>
      </c>
      <c r="E485" s="667">
        <v>1300.95</v>
      </c>
      <c r="F485" s="513" t="s">
        <v>1398</v>
      </c>
    </row>
    <row r="486" spans="1:6" x14ac:dyDescent="0.25">
      <c r="A486" s="663" t="s">
        <v>1395</v>
      </c>
      <c r="B486" s="664" t="s">
        <v>1396</v>
      </c>
      <c r="C486" s="665" t="s">
        <v>1409</v>
      </c>
      <c r="D486" s="666" t="s">
        <v>822</v>
      </c>
      <c r="E486" s="667">
        <v>299.72000000000003</v>
      </c>
      <c r="F486" s="513" t="s">
        <v>1400</v>
      </c>
    </row>
    <row r="487" spans="1:6" x14ac:dyDescent="0.25">
      <c r="A487" s="663" t="s">
        <v>1395</v>
      </c>
      <c r="B487" s="664" t="s">
        <v>1396</v>
      </c>
      <c r="C487" s="665" t="s">
        <v>1410</v>
      </c>
      <c r="D487" s="666" t="s">
        <v>822</v>
      </c>
      <c r="E487" s="667">
        <v>236</v>
      </c>
      <c r="F487" s="513" t="s">
        <v>1398</v>
      </c>
    </row>
    <row r="488" spans="1:6" x14ac:dyDescent="0.25">
      <c r="A488" s="663" t="s">
        <v>1395</v>
      </c>
      <c r="B488" s="664" t="s">
        <v>1396</v>
      </c>
      <c r="C488" s="665" t="s">
        <v>1411</v>
      </c>
      <c r="D488" s="666" t="s">
        <v>822</v>
      </c>
      <c r="E488" s="667">
        <v>131.58000000000001</v>
      </c>
      <c r="F488" s="513" t="s">
        <v>1400</v>
      </c>
    </row>
    <row r="489" spans="1:6" ht="21.95" customHeight="1" x14ac:dyDescent="0.25">
      <c r="A489" s="663" t="s">
        <v>1395</v>
      </c>
      <c r="B489" s="664" t="s">
        <v>1396</v>
      </c>
      <c r="C489" s="665" t="s">
        <v>1412</v>
      </c>
      <c r="D489" s="666" t="s">
        <v>822</v>
      </c>
      <c r="E489" s="667">
        <v>136.29</v>
      </c>
      <c r="F489" s="513" t="s">
        <v>1398</v>
      </c>
    </row>
    <row r="490" spans="1:6" ht="24.75" customHeight="1" x14ac:dyDescent="0.25">
      <c r="A490" s="663" t="s">
        <v>1395</v>
      </c>
      <c r="B490" s="664" t="s">
        <v>1396</v>
      </c>
      <c r="C490" s="665" t="s">
        <v>1413</v>
      </c>
      <c r="D490" s="666" t="s">
        <v>822</v>
      </c>
      <c r="E490" s="667">
        <v>74.34</v>
      </c>
      <c r="F490" s="513" t="s">
        <v>1398</v>
      </c>
    </row>
    <row r="491" spans="1:6" ht="27.75" customHeight="1" x14ac:dyDescent="0.25">
      <c r="A491" s="663" t="s">
        <v>1395</v>
      </c>
      <c r="B491" s="664" t="s">
        <v>1396</v>
      </c>
      <c r="C491" s="665" t="s">
        <v>1414</v>
      </c>
      <c r="D491" s="666" t="s">
        <v>822</v>
      </c>
      <c r="E491" s="667">
        <v>52.4983</v>
      </c>
      <c r="F491" s="513" t="s">
        <v>1398</v>
      </c>
    </row>
    <row r="492" spans="1:6" ht="24.95" customHeight="1" x14ac:dyDescent="0.25">
      <c r="A492" s="663" t="s">
        <v>1395</v>
      </c>
      <c r="B492" s="664" t="s">
        <v>1396</v>
      </c>
      <c r="C492" s="665" t="s">
        <v>1415</v>
      </c>
      <c r="D492" s="666" t="s">
        <v>822</v>
      </c>
      <c r="E492" s="667">
        <v>61.95</v>
      </c>
      <c r="F492" s="513" t="s">
        <v>1400</v>
      </c>
    </row>
    <row r="493" spans="1:6" ht="20.100000000000001" customHeight="1" x14ac:dyDescent="0.25">
      <c r="A493" s="663" t="s">
        <v>1395</v>
      </c>
      <c r="B493" s="664" t="s">
        <v>1396</v>
      </c>
      <c r="C493" s="665" t="s">
        <v>1416</v>
      </c>
      <c r="D493" s="666" t="s">
        <v>822</v>
      </c>
      <c r="E493" s="667">
        <v>94.352699999999999</v>
      </c>
      <c r="F493" s="513" t="s">
        <v>1398</v>
      </c>
    </row>
    <row r="494" spans="1:6" ht="21" customHeight="1" x14ac:dyDescent="0.25">
      <c r="A494" s="663" t="s">
        <v>1395</v>
      </c>
      <c r="B494" s="664" t="s">
        <v>1396</v>
      </c>
      <c r="C494" s="665" t="s">
        <v>1417</v>
      </c>
      <c r="D494" s="666" t="s">
        <v>822</v>
      </c>
      <c r="E494" s="667">
        <v>131.58199999999999</v>
      </c>
      <c r="F494" s="513" t="s">
        <v>1400</v>
      </c>
    </row>
    <row r="495" spans="1:6" ht="22.5" customHeight="1" x14ac:dyDescent="0.25">
      <c r="A495" s="663" t="s">
        <v>1395</v>
      </c>
      <c r="B495" s="664" t="s">
        <v>1396</v>
      </c>
      <c r="C495" s="665" t="s">
        <v>1418</v>
      </c>
      <c r="D495" s="666" t="s">
        <v>822</v>
      </c>
      <c r="E495" s="667">
        <v>94.352699999999999</v>
      </c>
      <c r="F495" s="513" t="s">
        <v>1398</v>
      </c>
    </row>
    <row r="496" spans="1:6" ht="21" customHeight="1" x14ac:dyDescent="0.25">
      <c r="A496" s="663" t="s">
        <v>1395</v>
      </c>
      <c r="B496" s="664" t="s">
        <v>1396</v>
      </c>
      <c r="C496" s="665" t="s">
        <v>1419</v>
      </c>
      <c r="D496" s="666" t="s">
        <v>822</v>
      </c>
      <c r="E496" s="667">
        <v>131.58199999999999</v>
      </c>
      <c r="F496" s="513" t="s">
        <v>1400</v>
      </c>
    </row>
    <row r="497" spans="1:6" ht="21" customHeight="1" x14ac:dyDescent="0.25">
      <c r="A497" s="663" t="s">
        <v>1395</v>
      </c>
      <c r="B497" s="664" t="s">
        <v>1396</v>
      </c>
      <c r="C497" s="665" t="s">
        <v>1420</v>
      </c>
      <c r="D497" s="666" t="s">
        <v>822</v>
      </c>
      <c r="E497" s="667">
        <v>43.365299999999998</v>
      </c>
      <c r="F497" s="513" t="s">
        <v>1398</v>
      </c>
    </row>
    <row r="498" spans="1:6" ht="23.25" customHeight="1" x14ac:dyDescent="0.25">
      <c r="A498" s="663" t="s">
        <v>1395</v>
      </c>
      <c r="B498" s="664" t="s">
        <v>1396</v>
      </c>
      <c r="C498" s="665" t="s">
        <v>1421</v>
      </c>
      <c r="D498" s="666" t="s">
        <v>822</v>
      </c>
      <c r="E498" s="667">
        <v>78.75</v>
      </c>
      <c r="F498" s="513" t="s">
        <v>1400</v>
      </c>
    </row>
    <row r="499" spans="1:6" ht="23.25" customHeight="1" x14ac:dyDescent="0.25">
      <c r="A499" s="663" t="s">
        <v>1395</v>
      </c>
      <c r="B499" s="664" t="s">
        <v>1396</v>
      </c>
      <c r="C499" s="665" t="s">
        <v>1422</v>
      </c>
      <c r="D499" s="666" t="s">
        <v>822</v>
      </c>
      <c r="E499" s="667">
        <v>73</v>
      </c>
      <c r="F499" s="513" t="s">
        <v>1398</v>
      </c>
    </row>
    <row r="500" spans="1:6" ht="15" customHeight="1" x14ac:dyDescent="0.25">
      <c r="A500" s="663" t="s">
        <v>1395</v>
      </c>
      <c r="B500" s="664" t="s">
        <v>1396</v>
      </c>
      <c r="C500" s="665" t="s">
        <v>1423</v>
      </c>
      <c r="D500" s="666" t="s">
        <v>822</v>
      </c>
      <c r="E500" s="667">
        <v>723.70500000000004</v>
      </c>
      <c r="F500" s="513" t="s">
        <v>1400</v>
      </c>
    </row>
    <row r="501" spans="1:6" ht="22.5" customHeight="1" x14ac:dyDescent="0.25">
      <c r="A501" s="663" t="s">
        <v>1395</v>
      </c>
      <c r="B501" s="664" t="s">
        <v>1396</v>
      </c>
      <c r="C501" s="665" t="s">
        <v>1424</v>
      </c>
      <c r="D501" s="666" t="s">
        <v>822</v>
      </c>
      <c r="E501" s="667">
        <v>224.2</v>
      </c>
      <c r="F501" s="513" t="s">
        <v>1398</v>
      </c>
    </row>
    <row r="502" spans="1:6" ht="26.25" customHeight="1" x14ac:dyDescent="0.25">
      <c r="A502" s="663" t="s">
        <v>1395</v>
      </c>
      <c r="B502" s="664" t="s">
        <v>1396</v>
      </c>
      <c r="C502" s="665" t="s">
        <v>1425</v>
      </c>
      <c r="D502" s="666" t="s">
        <v>822</v>
      </c>
      <c r="E502" s="667">
        <v>433.65</v>
      </c>
      <c r="F502" s="513" t="s">
        <v>1400</v>
      </c>
    </row>
    <row r="503" spans="1:6" ht="18.95" customHeight="1" x14ac:dyDescent="0.25">
      <c r="A503" s="663" t="s">
        <v>1395</v>
      </c>
      <c r="B503" s="664" t="s">
        <v>1396</v>
      </c>
      <c r="C503" s="665" t="s">
        <v>1426</v>
      </c>
      <c r="D503" s="666" t="s">
        <v>822</v>
      </c>
      <c r="E503" s="667">
        <v>224.2</v>
      </c>
      <c r="F503" s="513" t="s">
        <v>1398</v>
      </c>
    </row>
    <row r="504" spans="1:6" ht="17.100000000000001" customHeight="1" x14ac:dyDescent="0.25">
      <c r="A504" s="663" t="s">
        <v>1395</v>
      </c>
      <c r="B504" s="664" t="s">
        <v>1396</v>
      </c>
      <c r="C504" s="665" t="s">
        <v>1427</v>
      </c>
      <c r="D504" s="666" t="s">
        <v>822</v>
      </c>
      <c r="E504" s="667">
        <v>433.65</v>
      </c>
      <c r="F504" s="513" t="s">
        <v>1400</v>
      </c>
    </row>
    <row r="505" spans="1:6" ht="29.25" customHeight="1" x14ac:dyDescent="0.25">
      <c r="A505" s="663" t="s">
        <v>1395</v>
      </c>
      <c r="B505" s="664" t="s">
        <v>1396</v>
      </c>
      <c r="C505" s="665" t="s">
        <v>1428</v>
      </c>
      <c r="D505" s="666" t="s">
        <v>822</v>
      </c>
      <c r="E505" s="667">
        <v>224.2</v>
      </c>
      <c r="F505" s="513" t="s">
        <v>1398</v>
      </c>
    </row>
    <row r="506" spans="1:6" ht="31.5" customHeight="1" x14ac:dyDescent="0.25">
      <c r="A506" s="663" t="s">
        <v>1395</v>
      </c>
      <c r="B506" s="664" t="s">
        <v>1396</v>
      </c>
      <c r="C506" s="665" t="s">
        <v>1429</v>
      </c>
      <c r="D506" s="666" t="s">
        <v>822</v>
      </c>
      <c r="E506" s="667">
        <v>433.65</v>
      </c>
      <c r="F506" s="513" t="s">
        <v>1400</v>
      </c>
    </row>
    <row r="507" spans="1:6" ht="24.75" customHeight="1" x14ac:dyDescent="0.25">
      <c r="A507" s="663" t="s">
        <v>1395</v>
      </c>
      <c r="B507" s="664" t="s">
        <v>1396</v>
      </c>
      <c r="C507" s="665" t="s">
        <v>1430</v>
      </c>
      <c r="D507" s="666" t="s">
        <v>822</v>
      </c>
      <c r="E507" s="667">
        <v>99.12</v>
      </c>
      <c r="F507" s="513" t="s">
        <v>1398</v>
      </c>
    </row>
    <row r="508" spans="1:6" x14ac:dyDescent="0.25">
      <c r="A508" s="663" t="s">
        <v>1395</v>
      </c>
      <c r="B508" s="664" t="s">
        <v>1396</v>
      </c>
      <c r="C508" s="665" t="s">
        <v>1431</v>
      </c>
      <c r="D508" s="666" t="s">
        <v>822</v>
      </c>
      <c r="E508" s="667">
        <v>384.09</v>
      </c>
      <c r="F508" s="513" t="s">
        <v>1398</v>
      </c>
    </row>
    <row r="509" spans="1:6" ht="36.75" customHeight="1" x14ac:dyDescent="0.25">
      <c r="A509" s="663" t="s">
        <v>1395</v>
      </c>
      <c r="B509" s="664" t="s">
        <v>1396</v>
      </c>
      <c r="C509" s="665" t="s">
        <v>1432</v>
      </c>
      <c r="D509" s="666" t="s">
        <v>822</v>
      </c>
      <c r="E509" s="667">
        <v>3669.75</v>
      </c>
      <c r="F509" s="513" t="s">
        <v>1398</v>
      </c>
    </row>
    <row r="510" spans="1:6" ht="37.5" customHeight="1" x14ac:dyDescent="0.25">
      <c r="A510" s="663" t="s">
        <v>1395</v>
      </c>
      <c r="B510" s="664" t="s">
        <v>1396</v>
      </c>
      <c r="C510" s="665" t="s">
        <v>1433</v>
      </c>
      <c r="D510" s="666" t="s">
        <v>1222</v>
      </c>
      <c r="E510" s="667">
        <v>183.75</v>
      </c>
      <c r="F510" s="513" t="s">
        <v>1398</v>
      </c>
    </row>
    <row r="511" spans="1:6" ht="34.5" customHeight="1" x14ac:dyDescent="0.25">
      <c r="A511" s="663" t="s">
        <v>1395</v>
      </c>
      <c r="B511" s="664" t="s">
        <v>1396</v>
      </c>
      <c r="C511" s="665" t="s">
        <v>1434</v>
      </c>
      <c r="D511" s="666" t="s">
        <v>822</v>
      </c>
      <c r="E511" s="667">
        <v>255.86</v>
      </c>
      <c r="F511" s="513" t="s">
        <v>1400</v>
      </c>
    </row>
    <row r="512" spans="1:6" ht="30.75" customHeight="1" x14ac:dyDescent="0.25">
      <c r="A512" s="663" t="s">
        <v>1395</v>
      </c>
      <c r="B512" s="664" t="s">
        <v>1396</v>
      </c>
      <c r="C512" s="665" t="s">
        <v>1435</v>
      </c>
      <c r="D512" s="666" t="s">
        <v>822</v>
      </c>
      <c r="E512" s="667">
        <v>548.26</v>
      </c>
      <c r="F512" s="513" t="s">
        <v>1400</v>
      </c>
    </row>
    <row r="513" spans="1:6" ht="35.25" customHeight="1" x14ac:dyDescent="0.25">
      <c r="A513" s="663" t="s">
        <v>1395</v>
      </c>
      <c r="B513" s="664" t="s">
        <v>1396</v>
      </c>
      <c r="C513" s="665" t="s">
        <v>1436</v>
      </c>
      <c r="D513" s="666" t="s">
        <v>822</v>
      </c>
      <c r="E513" s="667">
        <v>3422</v>
      </c>
      <c r="F513" s="513" t="s">
        <v>1398</v>
      </c>
    </row>
    <row r="514" spans="1:6" ht="24.75" customHeight="1" x14ac:dyDescent="0.25">
      <c r="A514" s="547" t="s">
        <v>284</v>
      </c>
      <c r="B514" s="548" t="s">
        <v>1437</v>
      </c>
      <c r="C514" s="473" t="s">
        <v>1438</v>
      </c>
      <c r="D514" s="474" t="s">
        <v>1439</v>
      </c>
      <c r="E514" s="475">
        <v>3900</v>
      </c>
      <c r="F514" s="489" t="s">
        <v>1440</v>
      </c>
    </row>
    <row r="515" spans="1:6" ht="24.75" customHeight="1" x14ac:dyDescent="0.25">
      <c r="A515" s="547" t="s">
        <v>284</v>
      </c>
      <c r="B515" s="548" t="s">
        <v>1437</v>
      </c>
      <c r="C515" s="473" t="s">
        <v>1441</v>
      </c>
      <c r="D515" s="474" t="s">
        <v>1439</v>
      </c>
      <c r="E515" s="475">
        <v>1700</v>
      </c>
      <c r="F515" s="489" t="s">
        <v>1440</v>
      </c>
    </row>
    <row r="516" spans="1:6" ht="27" customHeight="1" x14ac:dyDescent="0.25">
      <c r="A516" s="547" t="s">
        <v>284</v>
      </c>
      <c r="B516" s="548" t="s">
        <v>1437</v>
      </c>
      <c r="C516" s="473" t="s">
        <v>1442</v>
      </c>
      <c r="D516" s="474" t="s">
        <v>1439</v>
      </c>
      <c r="E516" s="475">
        <v>4100</v>
      </c>
      <c r="F516" s="489" t="s">
        <v>1440</v>
      </c>
    </row>
    <row r="517" spans="1:6" ht="27" customHeight="1" x14ac:dyDescent="0.25">
      <c r="A517" s="547" t="s">
        <v>284</v>
      </c>
      <c r="B517" s="548" t="s">
        <v>1437</v>
      </c>
      <c r="C517" s="473" t="s">
        <v>1443</v>
      </c>
      <c r="D517" s="474" t="s">
        <v>1439</v>
      </c>
      <c r="E517" s="475">
        <v>1900</v>
      </c>
      <c r="F517" s="489" t="s">
        <v>1440</v>
      </c>
    </row>
    <row r="518" spans="1:6" ht="27.75" customHeight="1" x14ac:dyDescent="0.25">
      <c r="A518" s="547" t="s">
        <v>284</v>
      </c>
      <c r="B518" s="548" t="s">
        <v>1437</v>
      </c>
      <c r="C518" s="473" t="s">
        <v>1444</v>
      </c>
      <c r="D518" s="474" t="s">
        <v>1439</v>
      </c>
      <c r="E518" s="475">
        <v>4750</v>
      </c>
      <c r="F518" s="489" t="s">
        <v>1440</v>
      </c>
    </row>
    <row r="519" spans="1:6" ht="27.75" customHeight="1" x14ac:dyDescent="0.25">
      <c r="A519" s="547" t="s">
        <v>284</v>
      </c>
      <c r="B519" s="548" t="s">
        <v>1437</v>
      </c>
      <c r="C519" s="473" t="s">
        <v>1445</v>
      </c>
      <c r="D519" s="474" t="s">
        <v>1439</v>
      </c>
      <c r="E519" s="475">
        <v>2150</v>
      </c>
      <c r="F519" s="489" t="s">
        <v>1440</v>
      </c>
    </row>
    <row r="520" spans="1:6" ht="32.25" customHeight="1" x14ac:dyDescent="0.25">
      <c r="A520" s="547" t="s">
        <v>284</v>
      </c>
      <c r="B520" s="548" t="s">
        <v>1437</v>
      </c>
      <c r="C520" s="473" t="s">
        <v>1446</v>
      </c>
      <c r="D520" s="474" t="s">
        <v>1439</v>
      </c>
      <c r="E520" s="475">
        <v>5250</v>
      </c>
      <c r="F520" s="489" t="s">
        <v>1440</v>
      </c>
    </row>
    <row r="521" spans="1:6" ht="32.25" customHeight="1" x14ac:dyDescent="0.25">
      <c r="A521" s="547" t="s">
        <v>284</v>
      </c>
      <c r="B521" s="548" t="s">
        <v>1437</v>
      </c>
      <c r="C521" s="473" t="s">
        <v>1447</v>
      </c>
      <c r="D521" s="474" t="s">
        <v>1439</v>
      </c>
      <c r="E521" s="475">
        <v>2450</v>
      </c>
      <c r="F521" s="489" t="s">
        <v>1440</v>
      </c>
    </row>
    <row r="522" spans="1:6" ht="32.25" customHeight="1" x14ac:dyDescent="0.25">
      <c r="A522" s="547" t="s">
        <v>284</v>
      </c>
      <c r="B522" s="548" t="s">
        <v>1437</v>
      </c>
      <c r="C522" s="473" t="s">
        <v>1448</v>
      </c>
      <c r="D522" s="474" t="s">
        <v>1439</v>
      </c>
      <c r="E522" s="475">
        <v>5750</v>
      </c>
      <c r="F522" s="489" t="s">
        <v>1440</v>
      </c>
    </row>
    <row r="523" spans="1:6" ht="32.25" customHeight="1" x14ac:dyDescent="0.25">
      <c r="A523" s="547" t="s">
        <v>284</v>
      </c>
      <c r="B523" s="548" t="s">
        <v>1437</v>
      </c>
      <c r="C523" s="473" t="s">
        <v>1449</v>
      </c>
      <c r="D523" s="474" t="s">
        <v>1439</v>
      </c>
      <c r="E523" s="475" t="s">
        <v>1450</v>
      </c>
      <c r="F523" s="489" t="s">
        <v>1440</v>
      </c>
    </row>
    <row r="524" spans="1:6" ht="32.25" customHeight="1" x14ac:dyDescent="0.25">
      <c r="A524" s="547" t="s">
        <v>284</v>
      </c>
      <c r="B524" s="548" t="s">
        <v>1437</v>
      </c>
      <c r="C524" s="473" t="s">
        <v>1451</v>
      </c>
      <c r="D524" s="474" t="s">
        <v>1439</v>
      </c>
      <c r="E524" s="475" t="s">
        <v>1452</v>
      </c>
      <c r="F524" s="489" t="s">
        <v>1440</v>
      </c>
    </row>
    <row r="525" spans="1:6" ht="32.25" customHeight="1" x14ac:dyDescent="0.25">
      <c r="A525" s="547" t="s">
        <v>284</v>
      </c>
      <c r="B525" s="548" t="s">
        <v>1437</v>
      </c>
      <c r="C525" s="473" t="s">
        <v>1453</v>
      </c>
      <c r="D525" s="474" t="s">
        <v>1439</v>
      </c>
      <c r="E525" s="475">
        <v>3050</v>
      </c>
      <c r="F525" s="489" t="s">
        <v>1440</v>
      </c>
    </row>
    <row r="526" spans="1:6" x14ac:dyDescent="0.25">
      <c r="A526" s="547" t="s">
        <v>440</v>
      </c>
      <c r="B526" s="548" t="s">
        <v>1454</v>
      </c>
      <c r="C526" s="473" t="s">
        <v>440</v>
      </c>
      <c r="D526" s="474" t="s">
        <v>1455</v>
      </c>
      <c r="E526" s="475">
        <v>0</v>
      </c>
      <c r="F526" s="489" t="s">
        <v>1456</v>
      </c>
    </row>
    <row r="527" spans="1:6" x14ac:dyDescent="0.25">
      <c r="A527" s="547" t="s">
        <v>441</v>
      </c>
      <c r="B527" s="548" t="s">
        <v>1454</v>
      </c>
      <c r="C527" s="473" t="s">
        <v>441</v>
      </c>
      <c r="D527" s="474" t="s">
        <v>1455</v>
      </c>
      <c r="E527" s="475">
        <v>0</v>
      </c>
      <c r="F527" s="489" t="s">
        <v>1457</v>
      </c>
    </row>
    <row r="528" spans="1:6" x14ac:dyDescent="0.25">
      <c r="A528" s="671" t="s">
        <v>442</v>
      </c>
      <c r="B528" s="672" t="s">
        <v>1454</v>
      </c>
      <c r="C528" s="673" t="s">
        <v>442</v>
      </c>
      <c r="D528" s="674" t="s">
        <v>1455</v>
      </c>
      <c r="E528" s="675">
        <v>0</v>
      </c>
      <c r="F528" s="519" t="s">
        <v>1458</v>
      </c>
    </row>
  </sheetData>
  <phoneticPr fontId="28" type="noConversion"/>
  <conditionalFormatting sqref="A513">
    <cfRule type="colorScale" priority="1">
      <colorScale>
        <cfvo type="min"/>
        <cfvo type="percentile" val="50"/>
        <cfvo type="max"/>
        <color rgb="FFF8696B"/>
        <color rgb="FFFFEB84"/>
        <color rgb="FF63BE7B"/>
      </colorScale>
    </cfRule>
  </conditionalFormatting>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B4:G45"/>
  <sheetViews>
    <sheetView zoomScale="85" zoomScaleNormal="85" workbookViewId="0">
      <selection activeCell="K6" sqref="K6"/>
    </sheetView>
  </sheetViews>
  <sheetFormatPr baseColWidth="10" defaultColWidth="9.140625" defaultRowHeight="15" x14ac:dyDescent="0.25"/>
  <cols>
    <col min="1" max="1" width="9.140625" customWidth="1"/>
    <col min="2" max="2" width="76.5703125" bestFit="1" customWidth="1"/>
    <col min="3" max="3" width="30.42578125" bestFit="1" customWidth="1"/>
  </cols>
  <sheetData>
    <row r="4" spans="2:7" x14ac:dyDescent="0.25">
      <c r="B4" s="166" t="s">
        <v>818</v>
      </c>
      <c r="C4" s="166" t="s">
        <v>152</v>
      </c>
      <c r="F4" t="s">
        <v>1459</v>
      </c>
    </row>
    <row r="5" spans="2:7" x14ac:dyDescent="0.25">
      <c r="B5" s="165" t="s">
        <v>358</v>
      </c>
      <c r="C5" s="165" t="s">
        <v>820</v>
      </c>
      <c r="F5" t="s">
        <v>1460</v>
      </c>
    </row>
    <row r="6" spans="2:7" x14ac:dyDescent="0.25">
      <c r="B6" s="165" t="s">
        <v>351</v>
      </c>
      <c r="C6" s="165" t="s">
        <v>825</v>
      </c>
      <c r="F6" t="s">
        <v>1461</v>
      </c>
    </row>
    <row r="7" spans="2:7" x14ac:dyDescent="0.25">
      <c r="B7" s="165" t="s">
        <v>373</v>
      </c>
      <c r="C7" s="165" t="s">
        <v>847</v>
      </c>
      <c r="F7" t="s">
        <v>1462</v>
      </c>
    </row>
    <row r="8" spans="2:7" x14ac:dyDescent="0.25">
      <c r="B8" s="165" t="s">
        <v>857</v>
      </c>
      <c r="C8" s="165" t="s">
        <v>858</v>
      </c>
      <c r="F8" t="s">
        <v>1463</v>
      </c>
    </row>
    <row r="9" spans="2:7" x14ac:dyDescent="0.25">
      <c r="B9" s="165" t="s">
        <v>446</v>
      </c>
      <c r="C9" s="165" t="s">
        <v>865</v>
      </c>
    </row>
    <row r="10" spans="2:7" x14ac:dyDescent="0.25">
      <c r="B10" s="165" t="s">
        <v>875</v>
      </c>
      <c r="C10" s="165" t="s">
        <v>876</v>
      </c>
    </row>
    <row r="11" spans="2:7" x14ac:dyDescent="0.25">
      <c r="B11" s="165" t="s">
        <v>966</v>
      </c>
      <c r="C11" s="165" t="s">
        <v>967</v>
      </c>
    </row>
    <row r="12" spans="2:7" x14ac:dyDescent="0.25">
      <c r="B12" s="165" t="s">
        <v>449</v>
      </c>
      <c r="C12" s="165" t="s">
        <v>974</v>
      </c>
    </row>
    <row r="13" spans="2:7" x14ac:dyDescent="0.25">
      <c r="B13" s="165" t="s">
        <v>336</v>
      </c>
      <c r="C13" s="165" t="s">
        <v>978</v>
      </c>
    </row>
    <row r="14" spans="2:7" x14ac:dyDescent="0.25">
      <c r="B14" s="165" t="s">
        <v>392</v>
      </c>
      <c r="C14" s="165" t="s">
        <v>983</v>
      </c>
    </row>
    <row r="15" spans="2:7" x14ac:dyDescent="0.25">
      <c r="B15" s="165" t="s">
        <v>384</v>
      </c>
      <c r="C15" s="165" t="s">
        <v>995</v>
      </c>
      <c r="F15" t="s">
        <v>1464</v>
      </c>
    </row>
    <row r="16" spans="2:7" x14ac:dyDescent="0.25">
      <c r="B16" s="165" t="s">
        <v>282</v>
      </c>
      <c r="C16" s="165" t="s">
        <v>1028</v>
      </c>
      <c r="F16" s="165" t="s">
        <v>857</v>
      </c>
      <c r="G16" s="165" t="s">
        <v>858</v>
      </c>
    </row>
    <row r="17" spans="2:7" x14ac:dyDescent="0.25">
      <c r="B17" s="165" t="s">
        <v>370</v>
      </c>
      <c r="C17" s="165" t="s">
        <v>1031</v>
      </c>
      <c r="F17" s="165" t="s">
        <v>966</v>
      </c>
      <c r="G17" s="165" t="s">
        <v>967</v>
      </c>
    </row>
    <row r="18" spans="2:7" x14ac:dyDescent="0.25">
      <c r="B18" s="165" t="s">
        <v>321</v>
      </c>
      <c r="C18" s="165" t="s">
        <v>1041</v>
      </c>
      <c r="F18" s="165" t="s">
        <v>449</v>
      </c>
      <c r="G18" s="165" t="s">
        <v>974</v>
      </c>
    </row>
    <row r="19" spans="2:7" x14ac:dyDescent="0.25">
      <c r="B19" s="165" t="s">
        <v>1045</v>
      </c>
      <c r="C19" s="165" t="s">
        <v>1041</v>
      </c>
      <c r="F19" t="s">
        <v>321</v>
      </c>
      <c r="G19" t="s">
        <v>1041</v>
      </c>
    </row>
    <row r="20" spans="2:7" x14ac:dyDescent="0.25">
      <c r="B20" s="165" t="s">
        <v>1050</v>
      </c>
      <c r="C20" s="165" t="s">
        <v>1041</v>
      </c>
      <c r="F20" t="s">
        <v>1045</v>
      </c>
      <c r="G20" t="s">
        <v>1041</v>
      </c>
    </row>
    <row r="21" spans="2:7" x14ac:dyDescent="0.25">
      <c r="B21" s="165" t="s">
        <v>1053</v>
      </c>
      <c r="C21" s="165" t="s">
        <v>1041</v>
      </c>
      <c r="F21" t="s">
        <v>1050</v>
      </c>
      <c r="G21" t="s">
        <v>1041</v>
      </c>
    </row>
    <row r="22" spans="2:7" x14ac:dyDescent="0.25">
      <c r="B22" s="165" t="s">
        <v>1062</v>
      </c>
      <c r="C22" s="165" t="s">
        <v>1041</v>
      </c>
      <c r="F22" t="s">
        <v>1053</v>
      </c>
      <c r="G22" t="s">
        <v>1041</v>
      </c>
    </row>
    <row r="23" spans="2:7" x14ac:dyDescent="0.25">
      <c r="B23" s="165" t="s">
        <v>404</v>
      </c>
      <c r="C23" s="165" t="s">
        <v>1067</v>
      </c>
      <c r="F23" t="s">
        <v>1062</v>
      </c>
      <c r="G23" t="s">
        <v>1041</v>
      </c>
    </row>
    <row r="24" spans="2:7" x14ac:dyDescent="0.25">
      <c r="B24" s="165" t="s">
        <v>428</v>
      </c>
      <c r="C24" s="165" t="s">
        <v>1084</v>
      </c>
      <c r="F24" t="s">
        <v>428</v>
      </c>
      <c r="G24" t="s">
        <v>1084</v>
      </c>
    </row>
    <row r="25" spans="2:7" x14ac:dyDescent="0.25">
      <c r="B25" s="165" t="s">
        <v>1088</v>
      </c>
      <c r="C25" s="165" t="s">
        <v>1089</v>
      </c>
      <c r="F25" t="s">
        <v>1088</v>
      </c>
      <c r="G25" t="s">
        <v>1089</v>
      </c>
    </row>
    <row r="26" spans="2:7" x14ac:dyDescent="0.25">
      <c r="B26" s="165" t="s">
        <v>1116</v>
      </c>
      <c r="C26" s="165" t="s">
        <v>1117</v>
      </c>
      <c r="F26" t="s">
        <v>1120</v>
      </c>
      <c r="G26" t="s">
        <v>1121</v>
      </c>
    </row>
    <row r="27" spans="2:7" x14ac:dyDescent="0.25">
      <c r="B27" s="165" t="s">
        <v>1120</v>
      </c>
      <c r="C27" s="165" t="s">
        <v>1121</v>
      </c>
      <c r="F27" t="s">
        <v>1245</v>
      </c>
      <c r="G27" t="s">
        <v>1246</v>
      </c>
    </row>
    <row r="28" spans="2:7" x14ac:dyDescent="0.25">
      <c r="B28" s="165" t="s">
        <v>289</v>
      </c>
      <c r="C28" s="165" t="s">
        <v>1127</v>
      </c>
      <c r="F28" t="s">
        <v>440</v>
      </c>
      <c r="G28" t="s">
        <v>1454</v>
      </c>
    </row>
    <row r="29" spans="2:7" x14ac:dyDescent="0.25">
      <c r="B29" s="165" t="s">
        <v>1130</v>
      </c>
      <c r="C29" s="165" t="s">
        <v>1131</v>
      </c>
      <c r="F29" t="s">
        <v>441</v>
      </c>
      <c r="G29" t="s">
        <v>1454</v>
      </c>
    </row>
    <row r="30" spans="2:7" x14ac:dyDescent="0.25">
      <c r="B30" s="165" t="s">
        <v>364</v>
      </c>
      <c r="C30" s="165" t="s">
        <v>1135</v>
      </c>
      <c r="F30" t="s">
        <v>442</v>
      </c>
      <c r="G30" t="s">
        <v>1454</v>
      </c>
    </row>
    <row r="31" spans="2:7" x14ac:dyDescent="0.25">
      <c r="B31" s="165" t="s">
        <v>376</v>
      </c>
      <c r="C31" s="165" t="s">
        <v>1139</v>
      </c>
    </row>
    <row r="32" spans="2:7" x14ac:dyDescent="0.25">
      <c r="B32" s="165" t="s">
        <v>381</v>
      </c>
      <c r="C32" s="165" t="s">
        <v>1143</v>
      </c>
    </row>
    <row r="33" spans="2:3" x14ac:dyDescent="0.25">
      <c r="B33" s="165" t="s">
        <v>361</v>
      </c>
      <c r="C33" s="165" t="s">
        <v>1148</v>
      </c>
    </row>
    <row r="34" spans="2:3" x14ac:dyDescent="0.25">
      <c r="B34" s="165" t="s">
        <v>380</v>
      </c>
      <c r="C34" s="165" t="s">
        <v>1177</v>
      </c>
    </row>
    <row r="35" spans="2:3" x14ac:dyDescent="0.25">
      <c r="B35" s="165" t="s">
        <v>411</v>
      </c>
      <c r="C35" s="165" t="s">
        <v>1184</v>
      </c>
    </row>
    <row r="36" spans="2:3" x14ac:dyDescent="0.25">
      <c r="B36" s="165" t="s">
        <v>367</v>
      </c>
      <c r="C36" s="165" t="s">
        <v>1208</v>
      </c>
    </row>
    <row r="37" spans="2:3" x14ac:dyDescent="0.25">
      <c r="B37" s="165" t="s">
        <v>383</v>
      </c>
      <c r="C37" s="165" t="s">
        <v>1230</v>
      </c>
    </row>
    <row r="38" spans="2:3" x14ac:dyDescent="0.25">
      <c r="B38" s="165" t="s">
        <v>1233</v>
      </c>
      <c r="C38" s="165" t="s">
        <v>1234</v>
      </c>
    </row>
    <row r="39" spans="2:3" x14ac:dyDescent="0.25">
      <c r="B39" s="165" t="s">
        <v>281</v>
      </c>
      <c r="C39" s="165" t="s">
        <v>1237</v>
      </c>
    </row>
    <row r="40" spans="2:3" x14ac:dyDescent="0.25">
      <c r="B40" s="165" t="s">
        <v>476</v>
      </c>
      <c r="C40" s="165" t="s">
        <v>1241</v>
      </c>
    </row>
    <row r="41" spans="2:3" x14ac:dyDescent="0.25">
      <c r="B41" s="165" t="s">
        <v>1245</v>
      </c>
      <c r="C41" s="165" t="s">
        <v>1246</v>
      </c>
    </row>
    <row r="42" spans="2:3" x14ac:dyDescent="0.25">
      <c r="B42" s="165" t="s">
        <v>1250</v>
      </c>
      <c r="C42" s="165" t="s">
        <v>1251</v>
      </c>
    </row>
    <row r="43" spans="2:3" x14ac:dyDescent="0.25">
      <c r="B43" s="165" t="s">
        <v>1266</v>
      </c>
      <c r="C43" s="165" t="s">
        <v>1267</v>
      </c>
    </row>
    <row r="44" spans="2:3" x14ac:dyDescent="0.25">
      <c r="B44" s="165" t="s">
        <v>1395</v>
      </c>
      <c r="C44" s="165" t="s">
        <v>1396</v>
      </c>
    </row>
    <row r="45" spans="2:3" x14ac:dyDescent="0.25">
      <c r="B45" s="165" t="s">
        <v>284</v>
      </c>
      <c r="C45" s="165" t="s">
        <v>1437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150E0-1A1C-4493-96DD-18003D90FCF1}">
  <dimension ref="A2:J27"/>
  <sheetViews>
    <sheetView topLeftCell="A22" workbookViewId="0">
      <selection activeCell="E3" sqref="E3:F27"/>
    </sheetView>
  </sheetViews>
  <sheetFormatPr baseColWidth="10" defaultColWidth="11.42578125" defaultRowHeight="15" x14ac:dyDescent="0.25"/>
  <cols>
    <col min="1" max="1" width="43.28515625" customWidth="1"/>
    <col min="2" max="2" width="25.42578125" hidden="1" customWidth="1"/>
    <col min="3" max="3" width="5.28515625" bestFit="1" customWidth="1"/>
    <col min="4" max="4" width="41.7109375" hidden="1" customWidth="1"/>
    <col min="5" max="5" width="63.7109375" customWidth="1"/>
    <col min="6" max="6" width="6.85546875" bestFit="1" customWidth="1"/>
    <col min="9" max="9" width="37.7109375" customWidth="1"/>
    <col min="10" max="10" width="9.85546875" bestFit="1" customWidth="1"/>
  </cols>
  <sheetData>
    <row r="2" spans="1:10" ht="15.75" x14ac:dyDescent="0.25">
      <c r="A2" s="528" t="s">
        <v>1465</v>
      </c>
      <c r="B2" s="530" t="s">
        <v>1466</v>
      </c>
      <c r="C2" s="529" t="s">
        <v>1467</v>
      </c>
      <c r="D2" s="546" t="s">
        <v>1468</v>
      </c>
      <c r="E2" s="528" t="s">
        <v>1469</v>
      </c>
      <c r="F2" s="529" t="s">
        <v>1470</v>
      </c>
      <c r="I2" t="s">
        <v>1471</v>
      </c>
      <c r="J2" t="s">
        <v>98</v>
      </c>
    </row>
    <row r="3" spans="1:10" ht="89.25" x14ac:dyDescent="0.25">
      <c r="A3" s="537" t="str">
        <f>_xlfn.CONCAT(Tabla13[[#This Row],[EE]]," - ",Tabla13[[#This Row],[Eje Estratégic0]])</f>
        <v>EE.1 - Desarrollo y fortalecimiento de las redes integradas de servicios de salud, fundamentada en el Modelo de Atención</v>
      </c>
      <c r="B3" s="531" t="s">
        <v>1472</v>
      </c>
      <c r="C3" s="532" t="s">
        <v>1473</v>
      </c>
      <c r="D3" s="537" t="str">
        <f>_xlfn.CONCAT(Tabla13[[#This Row],[RE]]," - ",Tabla13[[#This Row],[Resultados Estratégicos]])</f>
        <v>RE1.1 -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v>
      </c>
      <c r="E3" s="533" t="s">
        <v>1474</v>
      </c>
      <c r="F3" s="534" t="s">
        <v>1475</v>
      </c>
      <c r="I3" s="540" t="s">
        <v>1476</v>
      </c>
      <c r="J3" s="541" t="s">
        <v>1473</v>
      </c>
    </row>
    <row r="4" spans="1:10" ht="76.5" x14ac:dyDescent="0.25">
      <c r="A4" s="538" t="str">
        <f>_xlfn.CONCAT(Tabla13[[#This Row],[EE]]," - ",Tabla13[[#This Row],[Eje Estratégic0]])</f>
        <v>EE.1 - Desarrollo y fortalecimiento de las redes integradas de servicios de salud, fundamentada en el Modelo de Atención</v>
      </c>
      <c r="B4" s="531" t="s">
        <v>1472</v>
      </c>
      <c r="C4" s="532" t="s">
        <v>1473</v>
      </c>
      <c r="D4" s="538" t="str">
        <f>_xlfn.CONCAT(Tabla13[[#This Row],[RE]]," - ",Tabla13[[#This Row],[Resultados Estratégicos]])</f>
        <v>RE1.2 - Aumentado el cumplimiento normativo para reducir la incidencia de complicaciones neonatales y maternas, pasando de un promedio del 75.5% en el año 2023 al 88% en el año 2028 en todas las regiones de la Red Pública de Servicios de Salud.</v>
      </c>
      <c r="E4" s="533" t="s">
        <v>1477</v>
      </c>
      <c r="F4" s="534" t="s">
        <v>1478</v>
      </c>
      <c r="I4" s="542" t="s">
        <v>1479</v>
      </c>
      <c r="J4" s="543" t="s">
        <v>1480</v>
      </c>
    </row>
    <row r="5" spans="1:10" ht="63.75" x14ac:dyDescent="0.25">
      <c r="A5" s="537" t="str">
        <f>_xlfn.CONCAT(Tabla13[[#This Row],[EE]]," - ",Tabla13[[#This Row],[Eje Estratégic0]])</f>
        <v>EE.1 - Desarrollo y fortalecimiento de las redes integradas de servicios de salud, fundamentada en el Modelo de Atención</v>
      </c>
      <c r="B5" s="531" t="s">
        <v>1472</v>
      </c>
      <c r="C5" s="532" t="s">
        <v>1473</v>
      </c>
      <c r="D5" s="537" t="str">
        <f>_xlfn.CONCAT(Tabla13[[#This Row],[RE]]," - ",Tabla13[[#This Row],[Resultados Estratégicos]])</f>
        <v>RE1.3 - Reducido el embarazo en adolescentes atendidas en los establecimientos de la Red Pública en un 20% al año 2028, mediante el fortalecimiento del acceso a servicios integrales de salud sexual y reproductiva.</v>
      </c>
      <c r="E5" s="533" t="s">
        <v>1481</v>
      </c>
      <c r="F5" s="534" t="s">
        <v>1482</v>
      </c>
      <c r="I5" s="544" t="s">
        <v>1483</v>
      </c>
      <c r="J5" s="545" t="s">
        <v>1484</v>
      </c>
    </row>
    <row r="6" spans="1:10" ht="63.75" x14ac:dyDescent="0.25">
      <c r="A6" s="538" t="str">
        <f>_xlfn.CONCAT(Tabla13[[#This Row],[EE]]," - ",Tabla13[[#This Row],[Eje Estratégic0]])</f>
        <v>EE.1 - Desarrollo y fortalecimiento de las redes integradas de servicios de salud, fundamentada en el Modelo de Atención</v>
      </c>
      <c r="B6" s="531" t="s">
        <v>1472</v>
      </c>
      <c r="C6" s="532" t="s">
        <v>1473</v>
      </c>
      <c r="D6" s="538" t="str">
        <f>_xlfn.CONCAT(Tabla13[[#This Row],[RE]]," - ",Tabla13[[#This Row],[Resultados Estratégicos]])</f>
        <v>RE1.4 - Disminuida la proporción de partos por cesárea en hospitales del sector público pasando de 48.83 en el 2023 a 34 en el 2028.</v>
      </c>
      <c r="E6" s="533" t="s">
        <v>1485</v>
      </c>
      <c r="F6" s="534" t="s">
        <v>1486</v>
      </c>
    </row>
    <row r="7" spans="1:10" ht="89.25" x14ac:dyDescent="0.25">
      <c r="A7" s="537" t="str">
        <f>_xlfn.CONCAT(Tabla13[[#This Row],[EE]]," - ",Tabla13[[#This Row],[Eje Estratégic0]])</f>
        <v>EE.1 - Desarrollo y fortalecimiento de las redes integradas de servicios de salud, fundamentada en el Modelo de Atención</v>
      </c>
      <c r="B7" s="531" t="s">
        <v>1472</v>
      </c>
      <c r="C7" s="532" t="s">
        <v>1473</v>
      </c>
      <c r="D7" s="537" t="str">
        <f>_xlfn.CONCAT(Tabla13[[#This Row],[RE]]," - ",Tabla13[[#This Row],[Resultados Estratégicos]])</f>
        <v>RE1.5 -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v>
      </c>
      <c r="E7" s="533" t="s">
        <v>1487</v>
      </c>
      <c r="F7" s="534" t="s">
        <v>1488</v>
      </c>
    </row>
    <row r="8" spans="1:10" ht="63.75" x14ac:dyDescent="0.25">
      <c r="A8" s="538" t="str">
        <f>_xlfn.CONCAT(Tabla13[[#This Row],[EE]]," - ",Tabla13[[#This Row],[Eje Estratégic0]])</f>
        <v>EE.1 - Desarrollo y fortalecimiento de las redes integradas de servicios de salud, fundamentada en el Modelo de Atención</v>
      </c>
      <c r="B8" s="531" t="s">
        <v>1472</v>
      </c>
      <c r="C8" s="532" t="s">
        <v>1473</v>
      </c>
      <c r="D8" s="538" t="str">
        <f>_xlfn.CONCAT(Tabla13[[#This Row],[RE]]," - ",Tabla13[[#This Row],[Resultados Estratégicos]])</f>
        <v>RE1.6 - Incrementado el acceso oportuno a servicios de salud de calidad, aumentando el acceso a servicios preventivos de 2.23% de la población prioritaria en 2023 al 5.24% en 2028 en todas las regiones del país.</v>
      </c>
      <c r="E8" s="533" t="s">
        <v>1489</v>
      </c>
      <c r="F8" s="534" t="s">
        <v>1490</v>
      </c>
    </row>
    <row r="9" spans="1:10" ht="76.5" x14ac:dyDescent="0.25">
      <c r="A9" s="537" t="str">
        <f>_xlfn.CONCAT(Tabla13[[#This Row],[EE]]," - ",Tabla13[[#This Row],[Eje Estratégic0]])</f>
        <v>EE.1 - Desarrollo y fortalecimiento de las redes integradas de servicios de salud, fundamentada en el Modelo de Atención</v>
      </c>
      <c r="B9" s="531" t="s">
        <v>1472</v>
      </c>
      <c r="C9" s="532" t="s">
        <v>1473</v>
      </c>
      <c r="D9" s="537" t="str">
        <f>_xlfn.CONCAT(Tabla13[[#This Row],[RE]]," - ",Tabla13[[#This Row],[Resultados Estratégicos]])</f>
        <v>RE1.7 - Aumentada la disponibilidad de medicamentos esenciales en los establecimientos de la Red Pública de Servicios de Salud, incrementando el cumplimiento promedio de abastecimiento del 88% en 2023 al 93% en 2028 en todas las regiones del país.</v>
      </c>
      <c r="E9" s="533" t="s">
        <v>1491</v>
      </c>
      <c r="F9" s="534" t="s">
        <v>1492</v>
      </c>
    </row>
    <row r="10" spans="1:10" ht="89.25" x14ac:dyDescent="0.25">
      <c r="A10" s="538" t="str">
        <f>_xlfn.CONCAT(Tabla13[[#This Row],[EE]]," - ",Tabla13[[#This Row],[Eje Estratégic0]])</f>
        <v>EE.1 - Desarrollo y fortalecimiento de las redes integradas de servicios de salud, fundamentada en el Modelo de Atención</v>
      </c>
      <c r="B10" s="531" t="s">
        <v>1472</v>
      </c>
      <c r="C10" s="532" t="s">
        <v>1473</v>
      </c>
      <c r="D10" s="538" t="str">
        <f>_xlfn.CONCAT(Tabla13[[#This Row],[RE]]," - ",Tabla13[[#This Row],[Resultados Estratégicos]])</f>
        <v>RE1.8 - Superadas las deficiencias en la organización e implementación de las Redes Integradas de Servicios de Salud (RISS) beneficiando a toda la población que utiliza los servicios de salud de la Red Pública, aumentando del 38% en 2023 al 50% en 2028 en todo el territorio nacional.</v>
      </c>
      <c r="E10" s="533" t="s">
        <v>1493</v>
      </c>
      <c r="F10" s="534" t="s">
        <v>1494</v>
      </c>
    </row>
    <row r="11" spans="1:10" ht="63.75" x14ac:dyDescent="0.25">
      <c r="A11" s="537" t="str">
        <f>_xlfn.CONCAT(Tabla13[[#This Row],[EE]]," - ",Tabla13[[#This Row],[Eje Estratégic0]])</f>
        <v>EE.1 - Desarrollo y fortalecimiento de las redes integradas de servicios de salud, fundamentada en el Modelo de Atención</v>
      </c>
      <c r="B11" s="531" t="s">
        <v>1472</v>
      </c>
      <c r="C11" s="532" t="s">
        <v>1473</v>
      </c>
      <c r="D11" s="537" t="str">
        <f>_xlfn.CONCAT(Tabla13[[#This Row],[RE]]," - ",Tabla13[[#This Row],[Resultados Estratégicos]])</f>
        <v>RE1.9 - Fortalecida la implementación del Modelo de Atención en Salud beneficiando a la población usuaria del primer nivel de atención, incrementando la adscripción del 7% en 2023 al 80% en 2028, en todas las regiones del país.</v>
      </c>
      <c r="E11" s="533" t="s">
        <v>1495</v>
      </c>
      <c r="F11" s="534" t="s">
        <v>1496</v>
      </c>
    </row>
    <row r="12" spans="1:10" ht="63.75" x14ac:dyDescent="0.25">
      <c r="A12" s="538" t="str">
        <f>_xlfn.CONCAT(Tabla13[[#This Row],[EE]]," - ",Tabla13[[#This Row],[Eje Estratégic0]])</f>
        <v>EE.1 - Desarrollo y fortalecimiento de las redes integradas de servicios de salud, fundamentada en el Modelo de Atención</v>
      </c>
      <c r="B12" s="531" t="s">
        <v>1472</v>
      </c>
      <c r="C12" s="532" t="s">
        <v>1473</v>
      </c>
      <c r="D12" s="538" t="str">
        <f>_xlfn.CONCAT(Tabla13[[#This Row],[RE]]," - ",Tabla13[[#This Row],[Resultados Estratégicos]])</f>
        <v>RE1.10 - Mejorada la distribución y presencia del Primer Nivel de Atención respecto a la sectorización, incrementando la presencia del Primer Nivel del 70% en 2023 al 71% en 2028  en todas las regiones del territorio nacional.</v>
      </c>
      <c r="E12" s="533" t="s">
        <v>1497</v>
      </c>
      <c r="F12" s="534" t="s">
        <v>1498</v>
      </c>
    </row>
    <row r="13" spans="1:10" ht="63.75" x14ac:dyDescent="0.25">
      <c r="A13" s="537" t="str">
        <f>_xlfn.CONCAT(Tabla13[[#This Row],[EE]]," - ",Tabla13[[#This Row],[Eje Estratégic0]])</f>
        <v>EE.1 - Desarrollo y fortalecimiento de las redes integradas de servicios de salud, fundamentada en el Modelo de Atención</v>
      </c>
      <c r="B13" s="531" t="s">
        <v>1472</v>
      </c>
      <c r="C13" s="532" t="s">
        <v>1473</v>
      </c>
      <c r="D13" s="537" t="str">
        <f>_xlfn.CONCAT(Tabla13[[#This Row],[RE]]," - ",Tabla13[[#This Row],[Resultados Estratégicos]])</f>
        <v>RE1.11 - Fortalecida la continuidad en la atención de las puérperas y recién nacidos, aumentando la captación oportuna del 30% en 2023 al 50% en 2028 en el Primer Nivel de Atención.</v>
      </c>
      <c r="E13" s="533" t="s">
        <v>1499</v>
      </c>
      <c r="F13" s="534" t="s">
        <v>1500</v>
      </c>
    </row>
    <row r="14" spans="1:10" ht="89.25" x14ac:dyDescent="0.25">
      <c r="A14" s="538" t="str">
        <f>_xlfn.CONCAT(Tabla13[[#This Row],[EE]]," - ",Tabla13[[#This Row],[Eje Estratégic0]])</f>
        <v>EE.1 - Desarrollo y fortalecimiento de las redes integradas de servicios de salud, fundamentada en el Modelo de Atención</v>
      </c>
      <c r="B14" s="531" t="s">
        <v>1472</v>
      </c>
      <c r="C14" s="532" t="s">
        <v>1473</v>
      </c>
      <c r="D14" s="538" t="str">
        <f>_xlfn.CONCAT(Tabla13[[#This Row],[RE]]," - ",Tabla13[[#This Row],[Resultados Estratégicos]])</f>
        <v>RE1.12 - Superadas las deficiencias en la organización e implementación de las Redes Integradas de Servicios de Salud (RISS) beneficiando a toda la población que utiliza los servicios de salud de la Red Pública, aumentando del 38% en 2023 al 50% en 2028 en todo el territorio nacional.</v>
      </c>
      <c r="E14" s="533" t="s">
        <v>1493</v>
      </c>
      <c r="F14" s="534" t="s">
        <v>1501</v>
      </c>
    </row>
    <row r="15" spans="1:10" ht="63.75" x14ac:dyDescent="0.25">
      <c r="A15" s="537" t="str">
        <f>_xlfn.CONCAT(Tabla13[[#This Row],[EE]]," - ",Tabla13[[#This Row],[Eje Estratégic0]])</f>
        <v>EE.1 - Desarrollo y fortalecimiento de las redes integradas de servicios de salud, fundamentada en el Modelo de Atención</v>
      </c>
      <c r="B15" s="531" t="s">
        <v>1472</v>
      </c>
      <c r="C15" s="532" t="s">
        <v>1473</v>
      </c>
      <c r="D15" s="537" t="str">
        <f>_xlfn.CONCAT(Tabla13[[#This Row],[RE]]," - ",Tabla13[[#This Row],[Resultados Estratégicos]])</f>
        <v>RE1.13 - Fortalecida la continuidad en la atención de las puérperas y recién nacidos, aumentando la captación oportuna del 30% en 2023 al 50% en 2028 en el Primer Nivel de Atención.</v>
      </c>
      <c r="E15" s="533" t="s">
        <v>1499</v>
      </c>
      <c r="F15" s="534" t="s">
        <v>1502</v>
      </c>
    </row>
    <row r="16" spans="1:10" ht="51" x14ac:dyDescent="0.25">
      <c r="A16" s="538" t="str">
        <f>_xlfn.CONCAT(Tabla13[[#This Row],[EE]]," - ",Tabla13[[#This Row],[Eje Estratégic0]])</f>
        <v>EE.2 - Fortalecimiento del desarrollo y la gestión de los recursos humanos</v>
      </c>
      <c r="B16" s="531" t="s">
        <v>1503</v>
      </c>
      <c r="C16" s="532" t="s">
        <v>1480</v>
      </c>
      <c r="D16" s="538" t="str">
        <f>_xlfn.CONCAT(Tabla13[[#This Row],[RE]]," - ",Tabla13[[#This Row],[Resultados Estratégicos]])</f>
        <v>RE2.1 - Reducida la escasez de recursos humanos de salud, aumentando un 12% en el 2028 la dotación de personal en establecimientos públicos del país.</v>
      </c>
      <c r="E16" s="533" t="s">
        <v>1504</v>
      </c>
      <c r="F16" s="534" t="s">
        <v>1505</v>
      </c>
    </row>
    <row r="17" spans="1:6" ht="51" x14ac:dyDescent="0.25">
      <c r="A17" s="537" t="str">
        <f>_xlfn.CONCAT(Tabla13[[#This Row],[EE]]," - ",Tabla13[[#This Row],[Eje Estratégic0]])</f>
        <v>EE.2 - Fortalecimiento del desarrollo y la gestión de los recursos humanos</v>
      </c>
      <c r="B17" s="531" t="s">
        <v>1503</v>
      </c>
      <c r="C17" s="532" t="s">
        <v>1480</v>
      </c>
      <c r="D17" s="537" t="str">
        <f>_xlfn.CONCAT(Tabla13[[#This Row],[RE]]," - ",Tabla13[[#This Row],[Resultados Estratégicos]])</f>
        <v>RE2.2 - Incrementada la eficacia de los procesos de contratación y retención de recursos humanos de salud en establecimientos públicos, reduciendo vacantes y mejorando la dotación de personal.</v>
      </c>
      <c r="E17" s="533" t="s">
        <v>1506</v>
      </c>
      <c r="F17" s="534" t="s">
        <v>1507</v>
      </c>
    </row>
    <row r="18" spans="1:6" ht="89.25" x14ac:dyDescent="0.25">
      <c r="A18" s="538" t="str">
        <f>_xlfn.CONCAT(Tabla13[[#This Row],[EE]]," - ",Tabla13[[#This Row],[Eje Estratégic0]])</f>
        <v>EE.3 - Fortalecimiento institucional</v>
      </c>
      <c r="B18" s="531" t="s">
        <v>1508</v>
      </c>
      <c r="C18" s="532" t="s">
        <v>1484</v>
      </c>
      <c r="D18" s="538" t="str">
        <f>_xlfn.CONCAT(Tabla13[[#This Row],[RE]]," - ",Tabla13[[#This Row],[Resultados Estratégicos]])</f>
        <v>RE3.1 -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v>
      </c>
      <c r="E18" s="533" t="s">
        <v>1509</v>
      </c>
      <c r="F18" s="534" t="s">
        <v>1510</v>
      </c>
    </row>
    <row r="19" spans="1:6" ht="25.5" x14ac:dyDescent="0.25">
      <c r="A19" s="537" t="str">
        <f>_xlfn.CONCAT(Tabla13[[#This Row],[EE]]," - ",Tabla13[[#This Row],[Eje Estratégic0]])</f>
        <v>EE.3 - Fortalecimiento institucional</v>
      </c>
      <c r="B19" s="531" t="s">
        <v>1508</v>
      </c>
      <c r="C19" s="532" t="s">
        <v>1484</v>
      </c>
      <c r="D19" s="537" t="str">
        <f>_xlfn.CONCAT(Tabla13[[#This Row],[RE]]," - ",Tabla13[[#This Row],[Resultados Estratégicos]])</f>
        <v>RE3.2 - Incrementada la satisfacción de usuarios y la calidad percibida de los servicios públicos</v>
      </c>
      <c r="E19" s="533" t="s">
        <v>1511</v>
      </c>
      <c r="F19" s="534" t="s">
        <v>1512</v>
      </c>
    </row>
    <row r="20" spans="1:6" ht="51" x14ac:dyDescent="0.25">
      <c r="A20" s="538" t="str">
        <f>_xlfn.CONCAT(Tabla13[[#This Row],[EE]]," - ",Tabla13[[#This Row],[Eje Estratégic0]])</f>
        <v>EE.3 - Fortalecimiento institucional</v>
      </c>
      <c r="B20" s="531" t="s">
        <v>1508</v>
      </c>
      <c r="C20" s="532" t="s">
        <v>1484</v>
      </c>
      <c r="D20" s="538" t="str">
        <f>_xlfn.CONCAT(Tabla13[[#This Row],[RE]]," - ",Tabla13[[#This Row],[Resultados Estratégicos]])</f>
        <v>RE3.3 - Cumplidos los indicadores de gestión pública institucional, garantizando disponibilidad oportuna de la información para la toma de decisiones.</v>
      </c>
      <c r="E20" s="533" t="s">
        <v>1513</v>
      </c>
      <c r="F20" s="534" t="s">
        <v>1514</v>
      </c>
    </row>
    <row r="21" spans="1:6" ht="51" x14ac:dyDescent="0.25">
      <c r="A21" s="537" t="str">
        <f>_xlfn.CONCAT(Tabla13[[#This Row],[EE]]," - ",Tabla13[[#This Row],[Eje Estratégic0]])</f>
        <v>EE.3 - Fortalecimiento institucional</v>
      </c>
      <c r="B21" s="531" t="s">
        <v>1508</v>
      </c>
      <c r="C21" s="532" t="s">
        <v>1484</v>
      </c>
      <c r="D21" s="537" t="str">
        <f>_xlfn.CONCAT(Tabla13[[#This Row],[RE]]," - ",Tabla13[[#This Row],[Resultados Estratégicos]])</f>
        <v>RE3.4 - Alcanzado un cumplimiento mínimo del 90% de las metas de planificación y ejecución presupuestaria, optimizando la asignación y uso de recursos.</v>
      </c>
      <c r="E21" s="533" t="s">
        <v>1515</v>
      </c>
      <c r="F21" s="534" t="s">
        <v>1516</v>
      </c>
    </row>
    <row r="22" spans="1:6" ht="51" x14ac:dyDescent="0.25">
      <c r="A22" s="538" t="str">
        <f>_xlfn.CONCAT(Tabla13[[#This Row],[EE]]," - ",Tabla13[[#This Row],[Eje Estratégic0]])</f>
        <v>EE.3 - Fortalecimiento institucional</v>
      </c>
      <c r="B22" s="531" t="s">
        <v>1508</v>
      </c>
      <c r="C22" s="532" t="s">
        <v>1484</v>
      </c>
      <c r="D22" s="538" t="str">
        <f>_xlfn.CONCAT(Tabla13[[#This Row],[RE]]," - ",Tabla13[[#This Row],[Resultados Estratégicos]])</f>
        <v>RE3.5 - Atendidas las solicitudes de información recibidas en los plazos establecidos, con reportes de cumplimiento mensual y mecanismos de retroalimentación al usuario.</v>
      </c>
      <c r="E22" s="533" t="s">
        <v>1517</v>
      </c>
      <c r="F22" s="534" t="s">
        <v>1518</v>
      </c>
    </row>
    <row r="23" spans="1:6" ht="51" x14ac:dyDescent="0.25">
      <c r="A23" s="537" t="str">
        <f>_xlfn.CONCAT(Tabla13[[#This Row],[EE]]," - ",Tabla13[[#This Row],[Eje Estratégic0]])</f>
        <v>EE.3 - Fortalecimiento institucional</v>
      </c>
      <c r="B23" s="531" t="s">
        <v>1508</v>
      </c>
      <c r="C23" s="532" t="s">
        <v>1484</v>
      </c>
      <c r="D23" s="537" t="str">
        <f>_xlfn.CONCAT(Tabla13[[#This Row],[RE]]," - ",Tabla13[[#This Row],[Resultados Estratégicos]])</f>
        <v>RE3.6 - Registradas y procesadas en el Sistema Electrónico de Compras Públicas las adquisiciones y contrataciones institucionales y de la Red Pública.</v>
      </c>
      <c r="E23" s="533" t="s">
        <v>1519</v>
      </c>
      <c r="F23" s="534" t="s">
        <v>1520</v>
      </c>
    </row>
    <row r="24" spans="1:6" ht="38.25" x14ac:dyDescent="0.25">
      <c r="A24" s="538" t="str">
        <f>_xlfn.CONCAT(Tabla13[[#This Row],[EE]]," - ",Tabla13[[#This Row],[Eje Estratégic0]])</f>
        <v>EE.3 - Fortalecimiento institucional</v>
      </c>
      <c r="B24" s="531" t="s">
        <v>1508</v>
      </c>
      <c r="C24" s="532" t="s">
        <v>1484</v>
      </c>
      <c r="D24" s="538" t="str">
        <f>_xlfn.CONCAT(Tabla13[[#This Row],[RE]]," - ",Tabla13[[#This Row],[Resultados Estratégicos]])</f>
        <v>RE3.7 - Incrementando progresivamente el índice de uso de las TIC y Gobierno Digital en la Red Pública de Servicios de Salud</v>
      </c>
      <c r="E24" s="533" t="s">
        <v>1521</v>
      </c>
      <c r="F24" s="534" t="s">
        <v>1522</v>
      </c>
    </row>
    <row r="25" spans="1:6" ht="51" x14ac:dyDescent="0.25">
      <c r="A25" s="537" t="str">
        <f>_xlfn.CONCAT(Tabla13[[#This Row],[EE]]," - ",Tabla13[[#This Row],[Eje Estratégic0]])</f>
        <v>EE.3 - Fortalecimiento institucional</v>
      </c>
      <c r="B25" s="531" t="s">
        <v>1508</v>
      </c>
      <c r="C25" s="532" t="s">
        <v>1484</v>
      </c>
      <c r="D25" s="537" t="str">
        <f>_xlfn.CONCAT(Tabla13[[#This Row],[RE]]," - ",Tabla13[[#This Row],[Resultados Estratégicos]])</f>
        <v>RE3.8 - Implementados y operativos los controles internos definidos por las NOBACI, con revisiones de cumplimiento semestrales y planes de mejora continua.</v>
      </c>
      <c r="E25" s="533" t="s">
        <v>1523</v>
      </c>
      <c r="F25" s="534" t="s">
        <v>1524</v>
      </c>
    </row>
    <row r="26" spans="1:6" ht="38.25" x14ac:dyDescent="0.25">
      <c r="A26" s="538" t="str">
        <f>_xlfn.CONCAT(Tabla13[[#This Row],[EE]]," - ",Tabla13[[#This Row],[Eje Estratégic0]])</f>
        <v>EE.3 - Fortalecimiento institucional</v>
      </c>
      <c r="B26" s="531" t="s">
        <v>1508</v>
      </c>
      <c r="C26" s="532" t="s">
        <v>1484</v>
      </c>
      <c r="D26" s="538" t="str">
        <f>_xlfn.CONCAT(Tabla13[[#This Row],[RE]]," - ",Tabla13[[#This Row],[Resultados Estratégicos]])</f>
        <v>RE3.9 - Instalaciones físicas remodeladas y equipadas conforme a estándares de centros de salud incrementando su capacidad resolutiva.</v>
      </c>
      <c r="E26" s="533" t="s">
        <v>1525</v>
      </c>
      <c r="F26" s="534" t="s">
        <v>1526</v>
      </c>
    </row>
    <row r="27" spans="1:6" ht="63.75" x14ac:dyDescent="0.25">
      <c r="A27" s="539" t="str">
        <f>_xlfn.CONCAT(Tabla13[[#This Row],[EE]]," - ",Tabla13[[#This Row],[Eje Estratégic0]])</f>
        <v>EE.3 - Fortalecimiento institucional</v>
      </c>
      <c r="B27" s="531" t="s">
        <v>1508</v>
      </c>
      <c r="C27" s="532" t="s">
        <v>1484</v>
      </c>
      <c r="D27" s="539" t="str">
        <f>_xlfn.CONCAT(Tabla13[[#This Row],[RE]]," - ",Tabla13[[#This Row],[Resultados Estratégicos]])</f>
        <v>RE3.10 - Implementado un sistema integral de medición y gestión de la satisfacción de usuarios, con reportes trimestrales y planes de mejora continua para elevar la calidad percibida de los servicios públicos.</v>
      </c>
      <c r="E27" s="533" t="s">
        <v>1527</v>
      </c>
      <c r="F27" s="534" t="s">
        <v>1528</v>
      </c>
    </row>
  </sheetData>
  <phoneticPr fontId="28" type="noConversion"/>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B5:T164"/>
  <sheetViews>
    <sheetView topLeftCell="A6" zoomScale="59" zoomScaleNormal="59" workbookViewId="0">
      <selection activeCell="B56" sqref="B56:F80"/>
    </sheetView>
  </sheetViews>
  <sheetFormatPr baseColWidth="10" defaultColWidth="9.140625" defaultRowHeight="15.75" x14ac:dyDescent="0.25"/>
  <cols>
    <col min="1" max="1" width="8.5703125" style="118" customWidth="1"/>
    <col min="2" max="2" width="25.7109375" style="118" customWidth="1"/>
    <col min="3" max="3" width="12.7109375" style="118" customWidth="1"/>
    <col min="4" max="4" width="85.140625" style="118" customWidth="1"/>
    <col min="5" max="5" width="10.85546875" style="118" customWidth="1"/>
    <col min="6" max="6" width="74.28515625" style="118" customWidth="1"/>
    <col min="7" max="7" width="13.28515625" style="118" customWidth="1"/>
    <col min="8" max="8" width="62.85546875" style="118" customWidth="1"/>
    <col min="9" max="9" width="21.28515625" style="118" customWidth="1"/>
    <col min="10" max="10" width="40.140625" style="118" customWidth="1"/>
    <col min="11" max="11" width="31.140625" style="118" customWidth="1"/>
    <col min="12" max="12" width="9.140625" style="118" customWidth="1"/>
    <col min="13" max="13" width="49.7109375" style="118" customWidth="1"/>
    <col min="14" max="15" width="9.140625" style="118" customWidth="1"/>
    <col min="16" max="16" width="65" style="118" customWidth="1"/>
    <col min="17" max="18" width="9.140625" style="118" customWidth="1"/>
    <col min="19" max="19" width="45.5703125" style="118" customWidth="1"/>
    <col min="20" max="16384" width="9.140625" style="118"/>
  </cols>
  <sheetData>
    <row r="5" spans="2:20" x14ac:dyDescent="0.25">
      <c r="B5" s="466" t="s">
        <v>1529</v>
      </c>
      <c r="C5" s="465" t="s">
        <v>1530</v>
      </c>
      <c r="F5" s="463" t="s">
        <v>1531</v>
      </c>
      <c r="G5" s="464" t="s">
        <v>1532</v>
      </c>
      <c r="H5" s="463" t="s">
        <v>1533</v>
      </c>
      <c r="J5" s="119" t="s">
        <v>1534</v>
      </c>
      <c r="K5" s="119" t="s">
        <v>1535</v>
      </c>
      <c r="M5" s="120" t="s">
        <v>1536</v>
      </c>
      <c r="N5" s="119"/>
      <c r="P5" s="120" t="s">
        <v>1537</v>
      </c>
      <c r="Q5" s="119"/>
      <c r="S5" s="120" t="s">
        <v>1538</v>
      </c>
      <c r="T5" s="119"/>
    </row>
    <row r="6" spans="2:20" ht="92.45" customHeight="1" x14ac:dyDescent="0.25">
      <c r="B6" s="467" t="s">
        <v>1539</v>
      </c>
      <c r="C6" s="468" t="s">
        <v>1540</v>
      </c>
      <c r="E6" s="118" t="str">
        <f>G6</f>
        <v>Obj1.1</v>
      </c>
      <c r="F6" s="128" t="s">
        <v>1541</v>
      </c>
      <c r="G6" s="461" t="s">
        <v>1534</v>
      </c>
      <c r="H6" s="461" t="s">
        <v>1540</v>
      </c>
      <c r="J6" s="128" t="s">
        <v>1542</v>
      </c>
      <c r="K6" s="129" t="s">
        <v>1543</v>
      </c>
      <c r="M6" s="128" t="s">
        <v>1544</v>
      </c>
      <c r="N6" s="129" t="s">
        <v>1545</v>
      </c>
      <c r="P6" s="128" t="s">
        <v>1546</v>
      </c>
      <c r="Q6" s="129" t="s">
        <v>1547</v>
      </c>
      <c r="S6" s="128" t="s">
        <v>1548</v>
      </c>
      <c r="T6" s="129" t="s">
        <v>1549</v>
      </c>
    </row>
    <row r="7" spans="2:20" ht="82.9" customHeight="1" x14ac:dyDescent="0.25">
      <c r="B7" s="467" t="s">
        <v>1550</v>
      </c>
      <c r="C7" s="468" t="s">
        <v>1551</v>
      </c>
      <c r="E7" s="118" t="str">
        <f t="shared" ref="E7:E18" si="0">G7</f>
        <v>Obj1.2</v>
      </c>
      <c r="F7" s="128" t="s">
        <v>1552</v>
      </c>
      <c r="G7" s="461" t="s">
        <v>1553</v>
      </c>
      <c r="H7" s="461" t="s">
        <v>1540</v>
      </c>
      <c r="J7" s="128" t="s">
        <v>1554</v>
      </c>
      <c r="K7" s="129" t="s">
        <v>1555</v>
      </c>
      <c r="M7" s="128" t="s">
        <v>1556</v>
      </c>
      <c r="N7" s="129" t="s">
        <v>1557</v>
      </c>
      <c r="P7" s="128" t="s">
        <v>1558</v>
      </c>
      <c r="Q7" s="129" t="s">
        <v>1559</v>
      </c>
    </row>
    <row r="8" spans="2:20" ht="70.150000000000006" customHeight="1" x14ac:dyDescent="0.25">
      <c r="B8" s="469" t="s">
        <v>1560</v>
      </c>
      <c r="C8" s="470" t="s">
        <v>1561</v>
      </c>
      <c r="E8" s="118" t="str">
        <f t="shared" si="0"/>
        <v>Obj1.3</v>
      </c>
      <c r="F8" s="128" t="s">
        <v>1562</v>
      </c>
      <c r="G8" s="461" t="s">
        <v>1536</v>
      </c>
      <c r="H8" s="461" t="s">
        <v>1540</v>
      </c>
      <c r="J8" s="128" t="s">
        <v>1563</v>
      </c>
      <c r="K8" s="129" t="s">
        <v>1564</v>
      </c>
      <c r="M8" s="121"/>
      <c r="P8" s="128" t="s">
        <v>1565</v>
      </c>
      <c r="Q8" s="129" t="s">
        <v>1566</v>
      </c>
      <c r="S8" s="120" t="s">
        <v>1567</v>
      </c>
      <c r="T8" s="119"/>
    </row>
    <row r="9" spans="2:20" ht="83.45" customHeight="1" x14ac:dyDescent="0.25">
      <c r="B9" s="447"/>
      <c r="C9" s="448"/>
      <c r="E9" s="118" t="str">
        <f t="shared" si="0"/>
        <v>Obj2.1</v>
      </c>
      <c r="F9" s="128" t="s">
        <v>1568</v>
      </c>
      <c r="G9" s="461" t="s">
        <v>1569</v>
      </c>
      <c r="H9" s="461" t="s">
        <v>1551</v>
      </c>
      <c r="J9" s="128" t="s">
        <v>1570</v>
      </c>
      <c r="K9" s="129" t="s">
        <v>1571</v>
      </c>
      <c r="M9" s="120" t="s">
        <v>1572</v>
      </c>
      <c r="N9" s="119"/>
      <c r="P9" s="128" t="s">
        <v>1573</v>
      </c>
      <c r="Q9" s="129" t="s">
        <v>1574</v>
      </c>
      <c r="S9" s="128" t="s">
        <v>1575</v>
      </c>
      <c r="T9" s="129" t="s">
        <v>1576</v>
      </c>
    </row>
    <row r="10" spans="2:20" ht="63" x14ac:dyDescent="0.25">
      <c r="E10" s="118" t="str">
        <f t="shared" si="0"/>
        <v>Obj2.2</v>
      </c>
      <c r="F10" s="128" t="s">
        <v>1577</v>
      </c>
      <c r="G10" s="461" t="s">
        <v>1578</v>
      </c>
      <c r="H10" s="461" t="s">
        <v>1551</v>
      </c>
      <c r="M10" s="128" t="s">
        <v>1579</v>
      </c>
      <c r="N10" s="129" t="s">
        <v>1580</v>
      </c>
      <c r="S10" s="128" t="s">
        <v>1581</v>
      </c>
      <c r="T10" s="129" t="s">
        <v>1582</v>
      </c>
    </row>
    <row r="11" spans="2:20" ht="63" x14ac:dyDescent="0.25">
      <c r="E11" s="118" t="str">
        <f t="shared" si="0"/>
        <v>Obj2.3</v>
      </c>
      <c r="F11" s="442" t="s">
        <v>1583</v>
      </c>
      <c r="G11" s="461" t="s">
        <v>1584</v>
      </c>
      <c r="H11" s="461" t="s">
        <v>1551</v>
      </c>
    </row>
    <row r="12" spans="2:20" ht="31.5" x14ac:dyDescent="0.25">
      <c r="E12" s="118" t="str">
        <f t="shared" si="0"/>
        <v>Obj3.1</v>
      </c>
      <c r="F12" s="334" t="s">
        <v>1585</v>
      </c>
      <c r="G12" s="462" t="s">
        <v>1586</v>
      </c>
      <c r="H12" s="462" t="s">
        <v>1561</v>
      </c>
      <c r="J12" s="120" t="s">
        <v>1553</v>
      </c>
      <c r="K12" s="119"/>
      <c r="M12" s="120" t="s">
        <v>1587</v>
      </c>
      <c r="N12" s="119"/>
      <c r="P12" s="120" t="s">
        <v>1588</v>
      </c>
      <c r="Q12" s="119"/>
      <c r="S12" s="120" t="s">
        <v>1589</v>
      </c>
      <c r="T12" s="119"/>
    </row>
    <row r="13" spans="2:20" ht="63" x14ac:dyDescent="0.25">
      <c r="E13" s="118" t="str">
        <f t="shared" si="0"/>
        <v>Obj3.2</v>
      </c>
      <c r="F13" s="336" t="s">
        <v>1590</v>
      </c>
      <c r="G13" s="462" t="s">
        <v>1591</v>
      </c>
      <c r="H13" s="462" t="s">
        <v>1561</v>
      </c>
      <c r="J13" s="120" t="s">
        <v>1592</v>
      </c>
      <c r="K13" s="119" t="s">
        <v>1593</v>
      </c>
      <c r="M13" s="128" t="s">
        <v>1594</v>
      </c>
      <c r="N13" s="129" t="s">
        <v>1595</v>
      </c>
      <c r="O13" s="130"/>
      <c r="P13" s="128" t="s">
        <v>1596</v>
      </c>
      <c r="Q13" s="129" t="s">
        <v>1597</v>
      </c>
      <c r="S13" s="120" t="s">
        <v>1598</v>
      </c>
      <c r="T13" s="119" t="s">
        <v>1599</v>
      </c>
    </row>
    <row r="14" spans="2:20" ht="47.25" x14ac:dyDescent="0.25">
      <c r="E14" s="118" t="str">
        <f t="shared" si="0"/>
        <v>Obj3.3</v>
      </c>
      <c r="F14" s="336" t="s">
        <v>1600</v>
      </c>
      <c r="G14" s="462" t="s">
        <v>1601</v>
      </c>
      <c r="H14" s="462" t="s">
        <v>1561</v>
      </c>
      <c r="J14" s="120" t="s">
        <v>1602</v>
      </c>
      <c r="K14" s="119" t="s">
        <v>1603</v>
      </c>
      <c r="S14" s="120" t="s">
        <v>1604</v>
      </c>
      <c r="T14" s="119" t="s">
        <v>1605</v>
      </c>
    </row>
    <row r="15" spans="2:20" ht="47.25" x14ac:dyDescent="0.25">
      <c r="E15" s="118" t="str">
        <f t="shared" si="0"/>
        <v>Obj3.4</v>
      </c>
      <c r="F15" s="336" t="s">
        <v>1606</v>
      </c>
      <c r="G15" s="462" t="s">
        <v>1607</v>
      </c>
      <c r="H15" s="462" t="s">
        <v>1561</v>
      </c>
    </row>
    <row r="16" spans="2:20" ht="31.5" x14ac:dyDescent="0.25">
      <c r="E16" s="118" t="str">
        <f t="shared" si="0"/>
        <v>Obj3.5</v>
      </c>
      <c r="F16" s="336" t="s">
        <v>1608</v>
      </c>
      <c r="G16" s="462" t="s">
        <v>1609</v>
      </c>
      <c r="H16" s="462" t="s">
        <v>1561</v>
      </c>
      <c r="J16" s="119" t="s">
        <v>1569</v>
      </c>
      <c r="K16" s="119"/>
      <c r="M16" s="119" t="s">
        <v>1578</v>
      </c>
      <c r="N16" s="119"/>
      <c r="P16" s="119" t="s">
        <v>1584</v>
      </c>
      <c r="Q16" s="119"/>
    </row>
    <row r="17" spans="5:17" ht="47.25" x14ac:dyDescent="0.25">
      <c r="E17" s="118" t="str">
        <f t="shared" si="0"/>
        <v>Obj3.6</v>
      </c>
      <c r="F17" s="443" t="s">
        <v>1610</v>
      </c>
      <c r="G17" s="462" t="s">
        <v>1611</v>
      </c>
      <c r="H17" s="462" t="s">
        <v>1561</v>
      </c>
      <c r="J17" s="120" t="s">
        <v>1612</v>
      </c>
      <c r="K17" s="119" t="s">
        <v>1613</v>
      </c>
      <c r="M17" s="128" t="s">
        <v>1614</v>
      </c>
      <c r="N17" s="129" t="s">
        <v>1615</v>
      </c>
      <c r="O17" s="130"/>
      <c r="P17" s="128" t="s">
        <v>1616</v>
      </c>
      <c r="Q17" s="129" t="s">
        <v>1617</v>
      </c>
    </row>
    <row r="18" spans="5:17" ht="63" x14ac:dyDescent="0.25">
      <c r="E18" s="118" t="str">
        <f t="shared" si="0"/>
        <v>Obj3.7</v>
      </c>
      <c r="F18" s="336" t="s">
        <v>1618</v>
      </c>
      <c r="G18" s="462" t="s">
        <v>1619</v>
      </c>
      <c r="H18" s="462" t="s">
        <v>1561</v>
      </c>
      <c r="J18" s="120" t="s">
        <v>1620</v>
      </c>
      <c r="K18" s="119" t="s">
        <v>1621</v>
      </c>
      <c r="M18" s="128" t="s">
        <v>1622</v>
      </c>
      <c r="N18" s="129" t="s">
        <v>1623</v>
      </c>
      <c r="O18" s="130"/>
      <c r="P18" s="130"/>
      <c r="Q18" s="130"/>
    </row>
    <row r="19" spans="5:17" ht="47.25" x14ac:dyDescent="0.25">
      <c r="F19" s="336"/>
      <c r="G19" s="130"/>
      <c r="J19" s="120" t="s">
        <v>1624</v>
      </c>
      <c r="K19" s="119" t="s">
        <v>1625</v>
      </c>
    </row>
    <row r="20" spans="5:17" x14ac:dyDescent="0.25">
      <c r="F20" s="336"/>
      <c r="G20" s="130"/>
    </row>
    <row r="21" spans="5:17" x14ac:dyDescent="0.25">
      <c r="F21" s="336"/>
      <c r="G21" s="130"/>
      <c r="J21" s="119" t="s">
        <v>1586</v>
      </c>
      <c r="K21" s="119"/>
      <c r="M21" s="119" t="s">
        <v>1591</v>
      </c>
      <c r="N21" s="119"/>
      <c r="P21" s="119" t="s">
        <v>1601</v>
      </c>
      <c r="Q21" s="119"/>
    </row>
    <row r="22" spans="5:17" ht="110.25" x14ac:dyDescent="0.25">
      <c r="J22" s="122" t="s">
        <v>1626</v>
      </c>
      <c r="K22" s="123" t="s">
        <v>1627</v>
      </c>
      <c r="L22" s="124"/>
      <c r="M22" s="128" t="s">
        <v>1628</v>
      </c>
      <c r="N22" s="129" t="s">
        <v>1629</v>
      </c>
      <c r="O22" s="130"/>
      <c r="P22" s="128" t="s">
        <v>1630</v>
      </c>
      <c r="Q22" s="129" t="s">
        <v>1631</v>
      </c>
    </row>
    <row r="25" spans="5:17" x14ac:dyDescent="0.25">
      <c r="J25" s="120" t="s">
        <v>1632</v>
      </c>
      <c r="K25" s="119"/>
    </row>
    <row r="26" spans="5:17" ht="63" x14ac:dyDescent="0.25">
      <c r="J26" s="120" t="s">
        <v>1633</v>
      </c>
      <c r="K26" s="119" t="s">
        <v>1634</v>
      </c>
    </row>
    <row r="27" spans="5:17" ht="78.75" x14ac:dyDescent="0.25">
      <c r="J27" s="120" t="s">
        <v>1635</v>
      </c>
      <c r="K27" s="119" t="s">
        <v>1636</v>
      </c>
    </row>
    <row r="28" spans="5:17" ht="78.75" x14ac:dyDescent="0.25">
      <c r="J28" s="120" t="s">
        <v>1637</v>
      </c>
      <c r="K28" s="119" t="s">
        <v>1638</v>
      </c>
    </row>
    <row r="29" spans="5:17" ht="63" x14ac:dyDescent="0.25">
      <c r="J29" s="120" t="s">
        <v>1639</v>
      </c>
      <c r="K29" s="119" t="s">
        <v>1640</v>
      </c>
    </row>
    <row r="30" spans="5:17" ht="78.75" x14ac:dyDescent="0.25">
      <c r="J30" s="120" t="s">
        <v>1641</v>
      </c>
      <c r="K30" s="119" t="s">
        <v>1642</v>
      </c>
    </row>
    <row r="54" spans="2:6" x14ac:dyDescent="0.25">
      <c r="B54" s="118" t="s">
        <v>1643</v>
      </c>
    </row>
    <row r="56" spans="2:6" x14ac:dyDescent="0.25">
      <c r="B56" s="451" t="s">
        <v>1644</v>
      </c>
      <c r="C56" s="118" t="s">
        <v>1535</v>
      </c>
      <c r="D56" s="143" t="s">
        <v>1645</v>
      </c>
      <c r="E56" s="118" t="s">
        <v>1646</v>
      </c>
      <c r="F56" s="455" t="s">
        <v>1647</v>
      </c>
    </row>
    <row r="57" spans="2:6" ht="63.75" x14ac:dyDescent="0.25">
      <c r="B57" s="452" t="str">
        <f>+B6</f>
        <v>LE.1 - Desarrollo y fortalecimiento de las redes integradas de servicios de salud fundamentada en el Modelo de Atención</v>
      </c>
      <c r="C57" s="337" t="s">
        <v>1540</v>
      </c>
      <c r="D57" s="445" t="str">
        <f>+F6</f>
        <v>Fortalecer los niveles de atención priorizando el Primer Nivel de Atención, incrementando su capacidad de resolución para satisfacer eficientemente las necesidades de salud de la población.</v>
      </c>
      <c r="E57" s="119" t="s">
        <v>1534</v>
      </c>
      <c r="F57" s="456" t="s">
        <v>1648</v>
      </c>
    </row>
    <row r="58" spans="2:6" ht="63.75" x14ac:dyDescent="0.25">
      <c r="B58" s="452" t="str">
        <f>+B6</f>
        <v>LE.1 - Desarrollo y fortalecimiento de las redes integradas de servicios de salud fundamentada en el Modelo de Atención</v>
      </c>
      <c r="C58" s="337" t="s">
        <v>1540</v>
      </c>
      <c r="D58" s="445" t="str">
        <f>+F6</f>
        <v>Fortalecer los niveles de atención priorizando el Primer Nivel de Atención, incrementando su capacidad de resolución para satisfacer eficientemente las necesidades de salud de la población.</v>
      </c>
      <c r="E58" s="119" t="s">
        <v>1534</v>
      </c>
      <c r="F58" s="456" t="s">
        <v>1649</v>
      </c>
    </row>
    <row r="59" spans="2:6" ht="63.75" x14ac:dyDescent="0.25">
      <c r="B59" s="452" t="str">
        <f>+B6</f>
        <v>LE.1 - Desarrollo y fortalecimiento de las redes integradas de servicios de salud fundamentada en el Modelo de Atención</v>
      </c>
      <c r="C59" s="337" t="s">
        <v>1540</v>
      </c>
      <c r="D59" s="445" t="str">
        <f>+F6</f>
        <v>Fortalecer los niveles de atención priorizando el Primer Nivel de Atención, incrementando su capacidad de resolución para satisfacer eficientemente las necesidades de salud de la población.</v>
      </c>
      <c r="E59" s="119" t="s">
        <v>1534</v>
      </c>
      <c r="F59" s="456" t="s">
        <v>1650</v>
      </c>
    </row>
    <row r="60" spans="2:6" ht="63.75" x14ac:dyDescent="0.25">
      <c r="B60" s="452" t="str">
        <f>+B6</f>
        <v>LE.1 - Desarrollo y fortalecimiento de las redes integradas de servicios de salud fundamentada en el Modelo de Atención</v>
      </c>
      <c r="C60" s="337" t="s">
        <v>1540</v>
      </c>
      <c r="D60" s="445" t="str">
        <f>+F6</f>
        <v>Fortalecer los niveles de atención priorizando el Primer Nivel de Atención, incrementando su capacidad de resolución para satisfacer eficientemente las necesidades de salud de la población.</v>
      </c>
      <c r="E60" s="119" t="s">
        <v>1534</v>
      </c>
      <c r="F60" s="456" t="s">
        <v>1651</v>
      </c>
    </row>
    <row r="61" spans="2:6" ht="63.75" x14ac:dyDescent="0.25">
      <c r="B61" s="452" t="str">
        <f>+B6</f>
        <v>LE.1 - Desarrollo y fortalecimiento de las redes integradas de servicios de salud fundamentada en el Modelo de Atención</v>
      </c>
      <c r="C61" s="337" t="s">
        <v>1540</v>
      </c>
      <c r="D61" s="445" t="s">
        <v>1552</v>
      </c>
      <c r="E61" s="119" t="s">
        <v>1553</v>
      </c>
      <c r="F61" s="456" t="s">
        <v>1652</v>
      </c>
    </row>
    <row r="62" spans="2:6" ht="63.75" x14ac:dyDescent="0.25">
      <c r="B62" s="452" t="str">
        <f>+B6</f>
        <v>LE.1 - Desarrollo y fortalecimiento de las redes integradas de servicios de salud fundamentada en el Modelo de Atención</v>
      </c>
      <c r="C62" s="337" t="s">
        <v>1540</v>
      </c>
      <c r="D62" s="445" t="s">
        <v>1552</v>
      </c>
      <c r="E62" s="119" t="s">
        <v>1553</v>
      </c>
      <c r="F62" s="456" t="s">
        <v>1653</v>
      </c>
    </row>
    <row r="63" spans="2:6" ht="63.75" x14ac:dyDescent="0.25">
      <c r="B63" s="452" t="str">
        <f>+B6</f>
        <v>LE.1 - Desarrollo y fortalecimiento de las redes integradas de servicios de salud fundamentada en el Modelo de Atención</v>
      </c>
      <c r="C63" s="337" t="s">
        <v>1540</v>
      </c>
      <c r="D63" s="445" t="s">
        <v>1552</v>
      </c>
      <c r="E63" s="119" t="s">
        <v>1553</v>
      </c>
      <c r="F63" s="456" t="s">
        <v>1654</v>
      </c>
    </row>
    <row r="64" spans="2:6" ht="63.75" x14ac:dyDescent="0.25">
      <c r="B64" s="452" t="str">
        <f>+B6</f>
        <v>LE.1 - Desarrollo y fortalecimiento de las redes integradas de servicios de salud fundamentada en el Modelo de Atención</v>
      </c>
      <c r="C64" s="337" t="s">
        <v>1540</v>
      </c>
      <c r="D64" s="445" t="s">
        <v>1552</v>
      </c>
      <c r="E64" s="119" t="s">
        <v>1553</v>
      </c>
      <c r="F64" s="456" t="s">
        <v>1655</v>
      </c>
    </row>
    <row r="65" spans="2:6" ht="63.75" x14ac:dyDescent="0.25">
      <c r="B65" s="452" t="str">
        <f>+B6</f>
        <v>LE.1 - Desarrollo y fortalecimiento de las redes integradas de servicios de salud fundamentada en el Modelo de Atención</v>
      </c>
      <c r="C65" s="337" t="s">
        <v>1540</v>
      </c>
      <c r="D65" s="445" t="s">
        <v>1552</v>
      </c>
      <c r="E65" s="119" t="s">
        <v>1553</v>
      </c>
      <c r="F65" s="456" t="s">
        <v>1656</v>
      </c>
    </row>
    <row r="66" spans="2:6" ht="63.75" x14ac:dyDescent="0.25">
      <c r="B66" s="452" t="str">
        <f>+B6</f>
        <v>LE.1 - Desarrollo y fortalecimiento de las redes integradas de servicios de salud fundamentada en el Modelo de Atención</v>
      </c>
      <c r="C66" s="337" t="s">
        <v>1540</v>
      </c>
      <c r="D66" s="445" t="s">
        <v>1562</v>
      </c>
      <c r="E66" s="119" t="s">
        <v>1536</v>
      </c>
      <c r="F66" s="456" t="s">
        <v>1657</v>
      </c>
    </row>
    <row r="67" spans="2:6" ht="63.75" x14ac:dyDescent="0.25">
      <c r="B67" s="452" t="str">
        <f>+B6</f>
        <v>LE.1 - Desarrollo y fortalecimiento de las redes integradas de servicios de salud fundamentada en el Modelo de Atención</v>
      </c>
      <c r="C67" s="337" t="s">
        <v>1540</v>
      </c>
      <c r="D67" s="445" t="s">
        <v>1562</v>
      </c>
      <c r="E67" s="119" t="s">
        <v>1536</v>
      </c>
      <c r="F67" s="456" t="s">
        <v>1658</v>
      </c>
    </row>
    <row r="68" spans="2:6" ht="63.75" x14ac:dyDescent="0.25">
      <c r="B68" s="452" t="str">
        <f>+B6</f>
        <v>LE.1 - Desarrollo y fortalecimiento de las redes integradas de servicios de salud fundamentada en el Modelo de Atención</v>
      </c>
      <c r="C68" s="337" t="s">
        <v>1540</v>
      </c>
      <c r="D68" s="445" t="s">
        <v>1562</v>
      </c>
      <c r="E68" s="119" t="s">
        <v>1536</v>
      </c>
      <c r="F68" s="456" t="s">
        <v>1659</v>
      </c>
    </row>
    <row r="69" spans="2:6" ht="63.75" x14ac:dyDescent="0.25">
      <c r="B69" s="452" t="str">
        <f>+B6</f>
        <v>LE.1 - Desarrollo y fortalecimiento de las redes integradas de servicios de salud fundamentada en el Modelo de Atención</v>
      </c>
      <c r="C69" s="337" t="s">
        <v>1540</v>
      </c>
      <c r="D69" s="445" t="s">
        <v>1562</v>
      </c>
      <c r="E69" s="119" t="s">
        <v>1536</v>
      </c>
      <c r="F69" s="456" t="s">
        <v>1660</v>
      </c>
    </row>
    <row r="70" spans="2:6" ht="38.25" x14ac:dyDescent="0.25">
      <c r="B70" s="453" t="str">
        <f>+B7</f>
        <v>LE.2 - Fortalecimiento de la gestión y desarrollo de los recursos humanos.</v>
      </c>
      <c r="C70" s="337" t="s">
        <v>1551</v>
      </c>
      <c r="D70" s="445" t="s">
        <v>1568</v>
      </c>
      <c r="E70" s="129" t="s">
        <v>1569</v>
      </c>
      <c r="F70" s="456" t="s">
        <v>1661</v>
      </c>
    </row>
    <row r="71" spans="2:6" ht="38.25" x14ac:dyDescent="0.25">
      <c r="B71" s="453" t="str">
        <f>+B7</f>
        <v>LE.2 - Fortalecimiento de la gestión y desarrollo de los recursos humanos.</v>
      </c>
      <c r="C71" s="337" t="s">
        <v>1551</v>
      </c>
      <c r="D71" s="445" t="s">
        <v>1577</v>
      </c>
      <c r="E71" s="129" t="s">
        <v>1578</v>
      </c>
      <c r="F71" s="456" t="s">
        <v>1662</v>
      </c>
    </row>
    <row r="72" spans="2:6" ht="38.25" x14ac:dyDescent="0.25">
      <c r="B72" s="453" t="str">
        <f>+B7</f>
        <v>LE.2 - Fortalecimiento de la gestión y desarrollo de los recursos humanos.</v>
      </c>
      <c r="C72" s="337" t="s">
        <v>1551</v>
      </c>
      <c r="D72" s="445" t="s">
        <v>1577</v>
      </c>
      <c r="E72" s="129" t="s">
        <v>1578</v>
      </c>
      <c r="F72" s="456" t="s">
        <v>1663</v>
      </c>
    </row>
    <row r="73" spans="2:6" ht="38.25" x14ac:dyDescent="0.25">
      <c r="B73" s="453" t="str">
        <f>+B7</f>
        <v>LE.2 - Fortalecimiento de la gestión y desarrollo de los recursos humanos.</v>
      </c>
      <c r="C73" s="337" t="s">
        <v>1551</v>
      </c>
      <c r="D73" s="445" t="s">
        <v>1583</v>
      </c>
      <c r="E73" s="129" t="s">
        <v>1584</v>
      </c>
      <c r="F73" s="456" t="s">
        <v>1664</v>
      </c>
    </row>
    <row r="74" spans="2:6" ht="60" customHeight="1" x14ac:dyDescent="0.25">
      <c r="B74" s="454" t="str">
        <f>+B8</f>
        <v>LE.3 - Fortalecimiento Institucional</v>
      </c>
      <c r="C74" s="337" t="s">
        <v>1561</v>
      </c>
      <c r="D74" s="446" t="s">
        <v>1585</v>
      </c>
      <c r="E74" s="129" t="s">
        <v>1586</v>
      </c>
      <c r="F74" s="456" t="s">
        <v>1665</v>
      </c>
    </row>
    <row r="75" spans="2:6" ht="60" customHeight="1" x14ac:dyDescent="0.25">
      <c r="B75" s="454" t="str">
        <f>+B8</f>
        <v>LE.3 - Fortalecimiento Institucional</v>
      </c>
      <c r="C75" s="337" t="s">
        <v>1561</v>
      </c>
      <c r="D75" s="446" t="s">
        <v>1590</v>
      </c>
      <c r="E75" s="129" t="s">
        <v>1591</v>
      </c>
      <c r="F75" s="456" t="s">
        <v>1666</v>
      </c>
    </row>
    <row r="76" spans="2:6" ht="60" customHeight="1" x14ac:dyDescent="0.25">
      <c r="B76" s="454" t="str">
        <f>+B8</f>
        <v>LE.3 - Fortalecimiento Institucional</v>
      </c>
      <c r="C76" s="337" t="s">
        <v>1561</v>
      </c>
      <c r="D76" s="446" t="s">
        <v>1600</v>
      </c>
      <c r="E76" s="129" t="s">
        <v>1601</v>
      </c>
      <c r="F76" s="456" t="s">
        <v>1667</v>
      </c>
    </row>
    <row r="77" spans="2:6" ht="60" customHeight="1" x14ac:dyDescent="0.25">
      <c r="B77" s="454" t="str">
        <f>+B8</f>
        <v>LE.3 - Fortalecimiento Institucional</v>
      </c>
      <c r="C77" s="337" t="s">
        <v>1561</v>
      </c>
      <c r="D77" s="446" t="s">
        <v>1606</v>
      </c>
      <c r="E77" s="129" t="s">
        <v>1607</v>
      </c>
      <c r="F77" s="456" t="s">
        <v>1668</v>
      </c>
    </row>
    <row r="78" spans="2:6" ht="25.5" x14ac:dyDescent="0.25">
      <c r="B78" s="454" t="str">
        <f>+B8</f>
        <v>LE.3 - Fortalecimiento Institucional</v>
      </c>
      <c r="C78" s="337" t="s">
        <v>1561</v>
      </c>
      <c r="D78" s="445" t="s">
        <v>1608</v>
      </c>
      <c r="E78" s="129" t="s">
        <v>1609</v>
      </c>
      <c r="F78" s="456" t="s">
        <v>1669</v>
      </c>
    </row>
    <row r="79" spans="2:6" ht="25.5" x14ac:dyDescent="0.25">
      <c r="B79" s="454" t="str">
        <f>+B8</f>
        <v>LE.3 - Fortalecimiento Institucional</v>
      </c>
      <c r="C79" s="337" t="s">
        <v>1561</v>
      </c>
      <c r="D79" s="445" t="s">
        <v>1610</v>
      </c>
      <c r="E79" s="129" t="s">
        <v>1611</v>
      </c>
      <c r="F79" s="456" t="s">
        <v>1670</v>
      </c>
    </row>
    <row r="80" spans="2:6" ht="38.25" x14ac:dyDescent="0.25">
      <c r="B80" s="457" t="str">
        <f>+B8</f>
        <v>LE.3 - Fortalecimiento Institucional</v>
      </c>
      <c r="C80" s="458" t="s">
        <v>1561</v>
      </c>
      <c r="D80" s="459" t="s">
        <v>1618</v>
      </c>
      <c r="E80" s="335" t="s">
        <v>1619</v>
      </c>
      <c r="F80" s="460" t="s">
        <v>1671</v>
      </c>
    </row>
    <row r="91" spans="4:5" x14ac:dyDescent="0.25">
      <c r="D91"/>
      <c r="E91"/>
    </row>
    <row r="92" spans="4:5" x14ac:dyDescent="0.25">
      <c r="D92"/>
      <c r="E92"/>
    </row>
    <row r="93" spans="4:5" x14ac:dyDescent="0.25">
      <c r="D93"/>
      <c r="E93"/>
    </row>
    <row r="94" spans="4:5" x14ac:dyDescent="0.25">
      <c r="D94"/>
      <c r="E94"/>
    </row>
    <row r="95" spans="4:5" x14ac:dyDescent="0.25">
      <c r="D95"/>
      <c r="E95"/>
    </row>
    <row r="96" spans="4:5" x14ac:dyDescent="0.25">
      <c r="D96"/>
      <c r="E96"/>
    </row>
    <row r="97" spans="2:5" x14ac:dyDescent="0.25">
      <c r="D97"/>
      <c r="E97"/>
    </row>
    <row r="98" spans="2:5" x14ac:dyDescent="0.25">
      <c r="D98"/>
      <c r="E98"/>
    </row>
    <row r="99" spans="2:5" x14ac:dyDescent="0.25">
      <c r="D99"/>
      <c r="E99"/>
    </row>
    <row r="100" spans="2:5" x14ac:dyDescent="0.25">
      <c r="D100"/>
      <c r="E100"/>
    </row>
    <row r="101" spans="2:5" x14ac:dyDescent="0.25">
      <c r="D101"/>
      <c r="E101"/>
    </row>
    <row r="102" spans="2:5" x14ac:dyDescent="0.25">
      <c r="D102"/>
      <c r="E102"/>
    </row>
    <row r="103" spans="2:5" x14ac:dyDescent="0.25">
      <c r="D103"/>
      <c r="E103"/>
    </row>
    <row r="104" spans="2:5" x14ac:dyDescent="0.25">
      <c r="D104"/>
      <c r="E104"/>
    </row>
    <row r="105" spans="2:5" x14ac:dyDescent="0.25">
      <c r="D105"/>
      <c r="E105"/>
    </row>
    <row r="106" spans="2:5" x14ac:dyDescent="0.25">
      <c r="D106"/>
      <c r="E106"/>
    </row>
    <row r="107" spans="2:5" x14ac:dyDescent="0.25">
      <c r="D107"/>
      <c r="E107"/>
    </row>
    <row r="108" spans="2:5" x14ac:dyDescent="0.25">
      <c r="D108"/>
      <c r="E108"/>
    </row>
    <row r="109" spans="2:5" x14ac:dyDescent="0.25">
      <c r="B109"/>
    </row>
    <row r="110" spans="2:5" x14ac:dyDescent="0.25">
      <c r="B110"/>
    </row>
    <row r="111" spans="2:5" x14ac:dyDescent="0.25">
      <c r="B111"/>
    </row>
    <row r="112" spans="2:5" x14ac:dyDescent="0.25">
      <c r="B112"/>
    </row>
    <row r="113" spans="2:6" x14ac:dyDescent="0.25">
      <c r="B113"/>
    </row>
    <row r="114" spans="2:6" x14ac:dyDescent="0.25">
      <c r="B114"/>
    </row>
    <row r="115" spans="2:6" x14ac:dyDescent="0.25">
      <c r="B115"/>
    </row>
    <row r="116" spans="2:6" x14ac:dyDescent="0.25">
      <c r="B116"/>
    </row>
    <row r="117" spans="2:6" x14ac:dyDescent="0.25">
      <c r="B117"/>
    </row>
    <row r="118" spans="2:6" x14ac:dyDescent="0.25">
      <c r="B118"/>
    </row>
    <row r="119" spans="2:6" x14ac:dyDescent="0.25">
      <c r="B119"/>
    </row>
    <row r="120" spans="2:6" x14ac:dyDescent="0.25">
      <c r="B120"/>
    </row>
    <row r="121" spans="2:6" x14ac:dyDescent="0.25">
      <c r="B121"/>
      <c r="D121" s="142" t="s">
        <v>1645</v>
      </c>
      <c r="E121" s="119" t="s">
        <v>1646</v>
      </c>
      <c r="F121" s="118" t="s">
        <v>1672</v>
      </c>
    </row>
    <row r="122" spans="2:6" ht="45" x14ac:dyDescent="0.25">
      <c r="B122"/>
      <c r="D122" s="444" t="s">
        <v>1673</v>
      </c>
      <c r="E122" s="98" t="s">
        <v>1534</v>
      </c>
      <c r="F122" s="118" t="s">
        <v>1540</v>
      </c>
    </row>
    <row r="123" spans="2:6" ht="30" x14ac:dyDescent="0.25">
      <c r="B123"/>
      <c r="D123" s="444" t="s">
        <v>1674</v>
      </c>
      <c r="E123" s="98" t="s">
        <v>1553</v>
      </c>
      <c r="F123" s="118" t="s">
        <v>1540</v>
      </c>
    </row>
    <row r="124" spans="2:6" ht="45" x14ac:dyDescent="0.25">
      <c r="B124"/>
      <c r="D124" s="444" t="s">
        <v>1675</v>
      </c>
      <c r="E124" s="98" t="s">
        <v>1536</v>
      </c>
      <c r="F124" s="118" t="s">
        <v>1540</v>
      </c>
    </row>
    <row r="125" spans="2:6" ht="45" x14ac:dyDescent="0.25">
      <c r="B125"/>
      <c r="D125" s="444" t="s">
        <v>1676</v>
      </c>
      <c r="E125" s="98" t="s">
        <v>1569</v>
      </c>
      <c r="F125" s="118" t="s">
        <v>1551</v>
      </c>
    </row>
    <row r="126" spans="2:6" ht="30" x14ac:dyDescent="0.25">
      <c r="B126"/>
      <c r="D126" s="444" t="s">
        <v>1677</v>
      </c>
      <c r="E126" s="98" t="s">
        <v>1578</v>
      </c>
      <c r="F126" s="118" t="s">
        <v>1551</v>
      </c>
    </row>
    <row r="127" spans="2:6" ht="60" x14ac:dyDescent="0.25">
      <c r="B127"/>
      <c r="D127" s="444" t="s">
        <v>1678</v>
      </c>
      <c r="E127" s="98" t="s">
        <v>1584</v>
      </c>
      <c r="F127" s="118" t="s">
        <v>1551</v>
      </c>
    </row>
    <row r="128" spans="2:6" ht="30" x14ac:dyDescent="0.25">
      <c r="B128"/>
      <c r="D128" s="444" t="s">
        <v>1679</v>
      </c>
      <c r="E128" s="98" t="s">
        <v>1586</v>
      </c>
      <c r="F128" s="118" t="s">
        <v>1561</v>
      </c>
    </row>
    <row r="129" spans="2:8" ht="30" x14ac:dyDescent="0.25">
      <c r="B129"/>
      <c r="D129" s="444" t="s">
        <v>1680</v>
      </c>
      <c r="E129" s="98" t="s">
        <v>1591</v>
      </c>
      <c r="F129" s="118" t="s">
        <v>1561</v>
      </c>
    </row>
    <row r="130" spans="2:8" ht="30" x14ac:dyDescent="0.25">
      <c r="B130"/>
      <c r="D130" s="444" t="s">
        <v>1681</v>
      </c>
      <c r="E130" s="98" t="s">
        <v>1601</v>
      </c>
      <c r="F130" s="118" t="s">
        <v>1561</v>
      </c>
    </row>
    <row r="131" spans="2:8" ht="45" x14ac:dyDescent="0.25">
      <c r="B131"/>
      <c r="D131" s="444" t="s">
        <v>1682</v>
      </c>
      <c r="E131" s="98" t="s">
        <v>1607</v>
      </c>
      <c r="F131" s="118" t="s">
        <v>1561</v>
      </c>
    </row>
    <row r="132" spans="2:8" ht="30" x14ac:dyDescent="0.25">
      <c r="B132"/>
      <c r="D132" s="444" t="s">
        <v>1683</v>
      </c>
      <c r="E132" s="98" t="s">
        <v>1609</v>
      </c>
      <c r="F132" s="118" t="s">
        <v>1561</v>
      </c>
    </row>
    <row r="133" spans="2:8" ht="30" x14ac:dyDescent="0.25">
      <c r="B133"/>
      <c r="D133" s="444" t="s">
        <v>1684</v>
      </c>
      <c r="E133" s="98" t="s">
        <v>1611</v>
      </c>
      <c r="F133" s="118" t="s">
        <v>1561</v>
      </c>
    </row>
    <row r="134" spans="2:8" ht="45" x14ac:dyDescent="0.25">
      <c r="B134"/>
      <c r="D134" s="444" t="s">
        <v>1685</v>
      </c>
      <c r="E134" s="98" t="s">
        <v>1619</v>
      </c>
      <c r="F134" s="118" t="s">
        <v>1561</v>
      </c>
      <c r="H134" s="98" t="str">
        <f>+D128</f>
        <v>3.1  Fortalecer los procesos de gestión institucional para mejorar la eficiencia, transparencia y efectividad en la administración de los recursos y servicios.</v>
      </c>
    </row>
    <row r="137" spans="2:8" x14ac:dyDescent="0.25">
      <c r="D137" s="121"/>
    </row>
    <row r="139" spans="2:8" ht="16.5" thickBot="1" x14ac:dyDescent="0.3"/>
    <row r="140" spans="2:8" ht="16.5" thickBot="1" x14ac:dyDescent="0.3">
      <c r="C140" s="118" t="s">
        <v>1686</v>
      </c>
      <c r="D140" s="449" t="s">
        <v>1647</v>
      </c>
    </row>
    <row r="141" spans="2:8" ht="60" x14ac:dyDescent="0.25">
      <c r="C141" s="99" t="s">
        <v>1534</v>
      </c>
      <c r="D141" s="450" t="s">
        <v>1648</v>
      </c>
    </row>
    <row r="142" spans="2:8" ht="60" x14ac:dyDescent="0.25">
      <c r="C142" s="99"/>
      <c r="D142" s="450" t="s">
        <v>1649</v>
      </c>
    </row>
    <row r="143" spans="2:8" ht="75" x14ac:dyDescent="0.25">
      <c r="C143" s="99"/>
      <c r="D143" s="450" t="s">
        <v>1687</v>
      </c>
    </row>
    <row r="144" spans="2:8" ht="45" x14ac:dyDescent="0.25">
      <c r="C144" s="99"/>
      <c r="D144" s="450" t="s">
        <v>1688</v>
      </c>
    </row>
    <row r="145" spans="3:4" ht="75" x14ac:dyDescent="0.25">
      <c r="C145" s="99" t="s">
        <v>1553</v>
      </c>
      <c r="D145" s="450" t="s">
        <v>1689</v>
      </c>
    </row>
    <row r="146" spans="3:4" ht="30" x14ac:dyDescent="0.25">
      <c r="C146" s="144"/>
      <c r="D146" s="450" t="s">
        <v>1690</v>
      </c>
    </row>
    <row r="147" spans="3:4" ht="60" x14ac:dyDescent="0.25">
      <c r="C147" s="99"/>
      <c r="D147" s="450" t="s">
        <v>1691</v>
      </c>
    </row>
    <row r="148" spans="3:4" ht="30" x14ac:dyDescent="0.25">
      <c r="C148" s="99"/>
      <c r="D148" s="450" t="s">
        <v>1692</v>
      </c>
    </row>
    <row r="149" spans="3:4" ht="30" x14ac:dyDescent="0.25">
      <c r="C149" s="99"/>
      <c r="D149" s="450" t="s">
        <v>1693</v>
      </c>
    </row>
    <row r="150" spans="3:4" ht="45" x14ac:dyDescent="0.25">
      <c r="C150" s="99" t="s">
        <v>1536</v>
      </c>
      <c r="D150" s="450" t="s">
        <v>1694</v>
      </c>
    </row>
    <row r="151" spans="3:4" ht="60" x14ac:dyDescent="0.25">
      <c r="C151" s="144"/>
      <c r="D151" s="450" t="s">
        <v>1695</v>
      </c>
    </row>
    <row r="152" spans="3:4" ht="75" x14ac:dyDescent="0.25">
      <c r="C152" s="99"/>
      <c r="D152" s="450" t="s">
        <v>1696</v>
      </c>
    </row>
    <row r="153" spans="3:4" ht="45" x14ac:dyDescent="0.25">
      <c r="C153" s="99"/>
      <c r="D153" s="450" t="s">
        <v>1697</v>
      </c>
    </row>
    <row r="154" spans="3:4" ht="45" x14ac:dyDescent="0.25">
      <c r="C154" s="99" t="s">
        <v>1569</v>
      </c>
      <c r="D154" s="450" t="s">
        <v>1698</v>
      </c>
    </row>
    <row r="155" spans="3:4" ht="30" x14ac:dyDescent="0.25">
      <c r="C155" s="99" t="s">
        <v>1578</v>
      </c>
      <c r="D155" s="450" t="s">
        <v>1699</v>
      </c>
    </row>
    <row r="156" spans="3:4" ht="30" x14ac:dyDescent="0.25">
      <c r="C156" s="99"/>
      <c r="D156" s="450" t="s">
        <v>1700</v>
      </c>
    </row>
    <row r="157" spans="3:4" ht="30" x14ac:dyDescent="0.25">
      <c r="C157" s="99" t="s">
        <v>1584</v>
      </c>
      <c r="D157" s="450" t="s">
        <v>1701</v>
      </c>
    </row>
    <row r="158" spans="3:4" ht="30" x14ac:dyDescent="0.25">
      <c r="C158" s="144" t="s">
        <v>1586</v>
      </c>
      <c r="D158" s="450" t="s">
        <v>1702</v>
      </c>
    </row>
    <row r="159" spans="3:4" ht="45" x14ac:dyDescent="0.25">
      <c r="C159" s="144" t="s">
        <v>1591</v>
      </c>
      <c r="D159" s="450" t="s">
        <v>1703</v>
      </c>
    </row>
    <row r="160" spans="3:4" ht="60" x14ac:dyDescent="0.25">
      <c r="C160" s="144" t="s">
        <v>1601</v>
      </c>
      <c r="D160" s="450" t="s">
        <v>1704</v>
      </c>
    </row>
    <row r="161" spans="3:4" ht="30" x14ac:dyDescent="0.25">
      <c r="C161" s="144" t="s">
        <v>1607</v>
      </c>
      <c r="D161" s="450" t="s">
        <v>1705</v>
      </c>
    </row>
    <row r="162" spans="3:4" ht="30" x14ac:dyDescent="0.25">
      <c r="C162" s="144" t="s">
        <v>1609</v>
      </c>
      <c r="D162" s="450" t="s">
        <v>1706</v>
      </c>
    </row>
    <row r="163" spans="3:4" ht="30" x14ac:dyDescent="0.25">
      <c r="C163" s="144" t="s">
        <v>1611</v>
      </c>
      <c r="D163" s="450" t="s">
        <v>1707</v>
      </c>
    </row>
    <row r="164" spans="3:4" ht="45" x14ac:dyDescent="0.25">
      <c r="C164" s="144" t="s">
        <v>1619</v>
      </c>
      <c r="D164" s="450" t="s">
        <v>1708</v>
      </c>
    </row>
  </sheetData>
  <phoneticPr fontId="6" type="noConversion"/>
  <pageMargins left="0.75" right="0.75" top="1" bottom="1" header="0.5" footer="0.5"/>
  <pageSetup paperSize="9" orientation="portrait" horizontalDpi="4294967292" verticalDpi="4294967292"/>
  <drawing r:id="rId1"/>
  <tableParts count="4">
    <tablePart r:id="rId2"/>
    <tablePart r:id="rId3"/>
    <tablePart r:id="rId4"/>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2:M207"/>
  <sheetViews>
    <sheetView topLeftCell="A111" zoomScaleNormal="100" workbookViewId="0">
      <selection activeCell="H17" sqref="H17"/>
    </sheetView>
  </sheetViews>
  <sheetFormatPr baseColWidth="10" defaultColWidth="9.140625" defaultRowHeight="15" x14ac:dyDescent="0.25"/>
  <cols>
    <col min="1" max="1" width="9.140625" customWidth="1"/>
    <col min="2" max="2" width="31.85546875" customWidth="1"/>
    <col min="3" max="3" width="31" customWidth="1"/>
    <col min="4" max="4" width="54.42578125" customWidth="1"/>
    <col min="5" max="5" width="52.42578125" customWidth="1"/>
    <col min="6" max="6" width="7" bestFit="1" customWidth="1"/>
    <col min="7" max="7" width="71" bestFit="1" customWidth="1"/>
    <col min="8" max="8" width="23" customWidth="1"/>
    <col min="9" max="10" width="9.140625" customWidth="1"/>
    <col min="11" max="11" width="26.42578125" customWidth="1"/>
    <col min="12" max="14" width="9.140625" customWidth="1"/>
    <col min="15" max="15" width="22" bestFit="1" customWidth="1"/>
  </cols>
  <sheetData>
    <row r="2" spans="1:8" ht="15.75" thickBot="1" x14ac:dyDescent="0.3">
      <c r="B2" s="138" t="s">
        <v>1709</v>
      </c>
      <c r="C2" t="s">
        <v>1710</v>
      </c>
    </row>
    <row r="3" spans="1:8" x14ac:dyDescent="0.25">
      <c r="B3" s="139">
        <v>2025</v>
      </c>
      <c r="C3" s="139"/>
    </row>
    <row r="4" spans="1:8" x14ac:dyDescent="0.25">
      <c r="B4" s="140">
        <v>2026</v>
      </c>
      <c r="C4" s="140"/>
    </row>
    <row r="5" spans="1:8" x14ac:dyDescent="0.25">
      <c r="B5" s="140">
        <v>2027</v>
      </c>
      <c r="C5" s="140"/>
    </row>
    <row r="6" spans="1:8" ht="15.75" thickBot="1" x14ac:dyDescent="0.3">
      <c r="A6" t="s">
        <v>1711</v>
      </c>
      <c r="B6" s="141">
        <v>2028</v>
      </c>
      <c r="C6" s="141"/>
    </row>
    <row r="9" spans="1:8" ht="15.75" thickBot="1" x14ac:dyDescent="0.3">
      <c r="B9" s="99" t="s">
        <v>1712</v>
      </c>
      <c r="G9" s="99"/>
    </row>
    <row r="10" spans="1:8" ht="15.75" thickBot="1" x14ac:dyDescent="0.3">
      <c r="B10" s="107" t="s">
        <v>89</v>
      </c>
      <c r="C10" t="s">
        <v>1713</v>
      </c>
      <c r="D10" s="99" t="s">
        <v>1714</v>
      </c>
      <c r="G10" t="s">
        <v>1715</v>
      </c>
    </row>
    <row r="11" spans="1:8" x14ac:dyDescent="0.25">
      <c r="B11" s="108" t="s">
        <v>1716</v>
      </c>
      <c r="C11" t="s">
        <v>1717</v>
      </c>
      <c r="D11" s="107" t="s">
        <v>1718</v>
      </c>
      <c r="G11" s="179" t="s">
        <v>1719</v>
      </c>
      <c r="H11" s="99" t="s">
        <v>1720</v>
      </c>
    </row>
    <row r="12" spans="1:8" x14ac:dyDescent="0.25">
      <c r="B12" s="108" t="s">
        <v>1721</v>
      </c>
      <c r="C12" t="s">
        <v>1717</v>
      </c>
      <c r="D12" s="108" t="s">
        <v>1722</v>
      </c>
      <c r="G12" s="179" t="s">
        <v>1723</v>
      </c>
      <c r="H12" s="99" t="s">
        <v>1720</v>
      </c>
    </row>
    <row r="13" spans="1:8" x14ac:dyDescent="0.25">
      <c r="B13" s="108" t="s">
        <v>1724</v>
      </c>
      <c r="C13" t="s">
        <v>1717</v>
      </c>
      <c r="D13" s="108" t="s">
        <v>1725</v>
      </c>
      <c r="G13" s="179" t="s">
        <v>1726</v>
      </c>
      <c r="H13" s="165" t="s">
        <v>1727</v>
      </c>
    </row>
    <row r="14" spans="1:8" x14ac:dyDescent="0.25">
      <c r="B14" s="108" t="s">
        <v>1728</v>
      </c>
      <c r="C14" t="s">
        <v>1717</v>
      </c>
      <c r="D14" s="108" t="s">
        <v>1729</v>
      </c>
      <c r="G14" s="179" t="s">
        <v>1730</v>
      </c>
      <c r="H14" s="165" t="s">
        <v>1727</v>
      </c>
    </row>
    <row r="15" spans="1:8" x14ac:dyDescent="0.25">
      <c r="B15" s="108" t="s">
        <v>1731</v>
      </c>
      <c r="C15" t="s">
        <v>1717</v>
      </c>
      <c r="D15" s="108" t="s">
        <v>1732</v>
      </c>
    </row>
    <row r="16" spans="1:8" x14ac:dyDescent="0.25">
      <c r="B16" s="108" t="s">
        <v>1733</v>
      </c>
      <c r="C16" t="s">
        <v>1717</v>
      </c>
      <c r="D16" s="108" t="s">
        <v>96</v>
      </c>
    </row>
    <row r="17" spans="1:8" x14ac:dyDescent="0.25">
      <c r="B17" s="108" t="s">
        <v>1734</v>
      </c>
      <c r="C17" t="s">
        <v>1717</v>
      </c>
    </row>
    <row r="18" spans="1:8" x14ac:dyDescent="0.25">
      <c r="B18" s="108" t="s">
        <v>1735</v>
      </c>
      <c r="C18" t="s">
        <v>1717</v>
      </c>
    </row>
    <row r="19" spans="1:8" x14ac:dyDescent="0.25">
      <c r="B19" s="108" t="s">
        <v>1736</v>
      </c>
      <c r="C19" t="s">
        <v>1717</v>
      </c>
      <c r="G19" s="178" t="s">
        <v>1737</v>
      </c>
      <c r="H19" s="99" t="s">
        <v>1738</v>
      </c>
    </row>
    <row r="20" spans="1:8" ht="15.75" thickBot="1" x14ac:dyDescent="0.3">
      <c r="B20" s="109" t="s">
        <v>1739</v>
      </c>
      <c r="C20" t="s">
        <v>1717</v>
      </c>
      <c r="G20" t="s">
        <v>1740</v>
      </c>
      <c r="H20" t="s">
        <v>1741</v>
      </c>
    </row>
    <row r="21" spans="1:8" x14ac:dyDescent="0.25">
      <c r="G21" t="s">
        <v>1116</v>
      </c>
      <c r="H21" t="s">
        <v>1119</v>
      </c>
    </row>
    <row r="22" spans="1:8" x14ac:dyDescent="0.25">
      <c r="A22" t="s">
        <v>1711</v>
      </c>
      <c r="B22" s="99"/>
      <c r="C22" s="99"/>
      <c r="G22" t="s">
        <v>1742</v>
      </c>
      <c r="H22" t="s">
        <v>1743</v>
      </c>
    </row>
    <row r="23" spans="1:8" ht="15.75" thickBot="1" x14ac:dyDescent="0.3">
      <c r="B23" s="99" t="s">
        <v>1713</v>
      </c>
      <c r="C23" s="99" t="s">
        <v>1744</v>
      </c>
      <c r="G23" t="s">
        <v>1745</v>
      </c>
      <c r="H23" t="s">
        <v>1064</v>
      </c>
    </row>
    <row r="24" spans="1:8" x14ac:dyDescent="0.25">
      <c r="B24" s="100" t="s">
        <v>92</v>
      </c>
      <c r="C24" s="101" t="s">
        <v>1746</v>
      </c>
      <c r="D24" t="s">
        <v>1747</v>
      </c>
      <c r="G24" t="s">
        <v>1748</v>
      </c>
      <c r="H24" t="s">
        <v>1060</v>
      </c>
    </row>
    <row r="25" spans="1:8" x14ac:dyDescent="0.25">
      <c r="B25" s="102" t="s">
        <v>1749</v>
      </c>
      <c r="C25" s="103" t="s">
        <v>1750</v>
      </c>
      <c r="D25" t="s">
        <v>1751</v>
      </c>
      <c r="G25" t="s">
        <v>1752</v>
      </c>
      <c r="H25" t="s">
        <v>1066</v>
      </c>
    </row>
    <row r="26" spans="1:8" x14ac:dyDescent="0.25">
      <c r="B26" s="102" t="s">
        <v>1753</v>
      </c>
      <c r="C26" s="103" t="s">
        <v>1754</v>
      </c>
      <c r="D26" t="s">
        <v>1755</v>
      </c>
    </row>
    <row r="27" spans="1:8" x14ac:dyDescent="0.25">
      <c r="B27" s="102" t="s">
        <v>1756</v>
      </c>
      <c r="C27" s="103" t="s">
        <v>1757</v>
      </c>
      <c r="D27" t="s">
        <v>1758</v>
      </c>
      <c r="G27" s="166" t="s">
        <v>1727</v>
      </c>
      <c r="H27" s="99" t="s">
        <v>1759</v>
      </c>
    </row>
    <row r="28" spans="1:8" ht="15.75" thickBot="1" x14ac:dyDescent="0.3">
      <c r="B28" s="104" t="s">
        <v>1760</v>
      </c>
      <c r="C28" s="105" t="s">
        <v>1761</v>
      </c>
      <c r="D28" t="s">
        <v>1762</v>
      </c>
      <c r="G28" t="s">
        <v>1763</v>
      </c>
      <c r="H28" t="s">
        <v>1764</v>
      </c>
    </row>
    <row r="29" spans="1:8" ht="15.75" thickBot="1" x14ac:dyDescent="0.3">
      <c r="B29" s="104"/>
      <c r="C29" s="105"/>
      <c r="G29" t="s">
        <v>1765</v>
      </c>
      <c r="H29" t="s">
        <v>1047</v>
      </c>
    </row>
    <row r="30" spans="1:8" x14ac:dyDescent="0.25">
      <c r="G30" t="s">
        <v>1050</v>
      </c>
      <c r="H30" t="s">
        <v>1052</v>
      </c>
    </row>
    <row r="31" spans="1:8" x14ac:dyDescent="0.25">
      <c r="G31" t="s">
        <v>1766</v>
      </c>
      <c r="H31" t="s">
        <v>1043</v>
      </c>
    </row>
    <row r="32" spans="1:8" ht="15.75" thickBot="1" x14ac:dyDescent="0.3">
      <c r="B32" s="99" t="s">
        <v>1767</v>
      </c>
      <c r="C32" s="99" t="s">
        <v>1768</v>
      </c>
      <c r="D32" s="99" t="s">
        <v>145</v>
      </c>
    </row>
    <row r="33" spans="2:8" x14ac:dyDescent="0.25">
      <c r="B33" s="100" t="s">
        <v>1769</v>
      </c>
      <c r="C33" s="110" t="s">
        <v>1770</v>
      </c>
      <c r="D33" s="111" t="s">
        <v>1771</v>
      </c>
      <c r="G33" s="99" t="s">
        <v>1720</v>
      </c>
      <c r="H33" s="99" t="s">
        <v>1759</v>
      </c>
    </row>
    <row r="34" spans="2:8" ht="15.75" thickBot="1" x14ac:dyDescent="0.3">
      <c r="B34" s="104"/>
      <c r="C34" s="113"/>
      <c r="D34" s="105" t="s">
        <v>89</v>
      </c>
      <c r="G34" s="180" t="s">
        <v>857</v>
      </c>
      <c r="H34" t="s">
        <v>860</v>
      </c>
    </row>
    <row r="35" spans="2:8" x14ac:dyDescent="0.25">
      <c r="G35" s="180" t="s">
        <v>437</v>
      </c>
      <c r="H35" t="s">
        <v>878</v>
      </c>
    </row>
    <row r="36" spans="2:8" ht="15.75" thickBot="1" x14ac:dyDescent="0.3">
      <c r="D36" s="313" t="s">
        <v>1753</v>
      </c>
      <c r="E36" s="313" t="s">
        <v>92</v>
      </c>
      <c r="G36" s="180" t="s">
        <v>966</v>
      </c>
      <c r="H36" t="s">
        <v>969</v>
      </c>
    </row>
    <row r="37" spans="2:8" x14ac:dyDescent="0.25">
      <c r="B37" s="100" t="s">
        <v>1772</v>
      </c>
      <c r="C37" s="110" t="s">
        <v>1773</v>
      </c>
      <c r="D37" s="111" t="s">
        <v>75</v>
      </c>
      <c r="E37" t="s">
        <v>1774</v>
      </c>
      <c r="G37" s="180" t="s">
        <v>449</v>
      </c>
      <c r="H37" t="s">
        <v>976</v>
      </c>
    </row>
    <row r="38" spans="2:8" x14ac:dyDescent="0.25">
      <c r="B38" s="102" t="s">
        <v>1772</v>
      </c>
      <c r="C38" s="97" t="s">
        <v>1775</v>
      </c>
      <c r="D38" s="112" t="s">
        <v>74</v>
      </c>
      <c r="E38" t="s">
        <v>1774</v>
      </c>
      <c r="G38" s="180" t="s">
        <v>1776</v>
      </c>
      <c r="H38" t="s">
        <v>1456</v>
      </c>
    </row>
    <row r="39" spans="2:8" x14ac:dyDescent="0.25">
      <c r="B39" s="102" t="s">
        <v>1772</v>
      </c>
      <c r="C39" s="97" t="s">
        <v>1777</v>
      </c>
      <c r="D39" s="112" t="s">
        <v>1778</v>
      </c>
      <c r="E39" t="s">
        <v>1774</v>
      </c>
      <c r="G39" s="180" t="s">
        <v>428</v>
      </c>
      <c r="H39" t="s">
        <v>1086</v>
      </c>
    </row>
    <row r="40" spans="2:8" x14ac:dyDescent="0.25">
      <c r="B40" s="102" t="s">
        <v>1772</v>
      </c>
      <c r="C40" s="97" t="s">
        <v>1779</v>
      </c>
      <c r="D40" s="112" t="s">
        <v>1780</v>
      </c>
      <c r="E40" t="s">
        <v>1781</v>
      </c>
      <c r="G40" s="180" t="s">
        <v>1088</v>
      </c>
      <c r="H40" t="s">
        <v>1093</v>
      </c>
    </row>
    <row r="41" spans="2:8" x14ac:dyDescent="0.25">
      <c r="B41" s="102" t="s">
        <v>1772</v>
      </c>
      <c r="C41" s="97" t="s">
        <v>1782</v>
      </c>
      <c r="D41" s="112" t="s">
        <v>1783</v>
      </c>
      <c r="E41" t="s">
        <v>1781</v>
      </c>
      <c r="G41" s="180" t="s">
        <v>1120</v>
      </c>
      <c r="H41" t="s">
        <v>1123</v>
      </c>
    </row>
    <row r="42" spans="2:8" x14ac:dyDescent="0.25">
      <c r="B42" s="102" t="s">
        <v>1772</v>
      </c>
      <c r="C42" s="97" t="s">
        <v>1784</v>
      </c>
      <c r="D42" s="112" t="s">
        <v>1785</v>
      </c>
      <c r="E42" t="s">
        <v>1786</v>
      </c>
      <c r="G42" s="180" t="s">
        <v>1245</v>
      </c>
      <c r="H42" t="s">
        <v>1248</v>
      </c>
    </row>
    <row r="43" spans="2:8" x14ac:dyDescent="0.25">
      <c r="B43" s="102" t="s">
        <v>1772</v>
      </c>
      <c r="C43" s="97" t="s">
        <v>1787</v>
      </c>
      <c r="D43" s="112" t="s">
        <v>1788</v>
      </c>
      <c r="E43" t="s">
        <v>1789</v>
      </c>
    </row>
    <row r="44" spans="2:8" x14ac:dyDescent="0.25">
      <c r="B44" s="102" t="s">
        <v>1772</v>
      </c>
      <c r="C44" s="97" t="s">
        <v>1790</v>
      </c>
      <c r="D44" s="112" t="s">
        <v>1791</v>
      </c>
      <c r="E44" t="s">
        <v>1789</v>
      </c>
      <c r="G44" t="s">
        <v>440</v>
      </c>
      <c r="H44" s="163" t="s">
        <v>1456</v>
      </c>
    </row>
    <row r="45" spans="2:8" x14ac:dyDescent="0.25">
      <c r="B45" s="102" t="s">
        <v>1772</v>
      </c>
      <c r="C45" s="97" t="s">
        <v>1792</v>
      </c>
      <c r="D45" s="112" t="s">
        <v>1793</v>
      </c>
      <c r="E45" t="s">
        <v>1789</v>
      </c>
      <c r="G45" t="s">
        <v>441</v>
      </c>
      <c r="H45" s="163" t="s">
        <v>1457</v>
      </c>
    </row>
    <row r="46" spans="2:8" x14ac:dyDescent="0.25">
      <c r="B46" s="102" t="s">
        <v>1772</v>
      </c>
      <c r="C46" s="97" t="s">
        <v>1794</v>
      </c>
      <c r="D46" s="112" t="s">
        <v>1795</v>
      </c>
      <c r="E46" t="s">
        <v>1789</v>
      </c>
      <c r="G46" t="s">
        <v>442</v>
      </c>
      <c r="H46" s="163" t="s">
        <v>1458</v>
      </c>
    </row>
    <row r="47" spans="2:8" x14ac:dyDescent="0.25">
      <c r="B47" s="102" t="s">
        <v>1772</v>
      </c>
      <c r="C47" s="97" t="s">
        <v>1796</v>
      </c>
      <c r="D47" s="112" t="s">
        <v>70</v>
      </c>
      <c r="E47" t="s">
        <v>1789</v>
      </c>
    </row>
    <row r="48" spans="2:8" x14ac:dyDescent="0.25">
      <c r="B48" s="102" t="s">
        <v>1772</v>
      </c>
      <c r="C48" s="97" t="s">
        <v>1797</v>
      </c>
      <c r="D48" s="112" t="s">
        <v>1798</v>
      </c>
      <c r="E48" t="s">
        <v>1789</v>
      </c>
    </row>
    <row r="49" spans="2:5" x14ac:dyDescent="0.25">
      <c r="B49" s="102" t="s">
        <v>1772</v>
      </c>
      <c r="C49" s="97" t="s">
        <v>1799</v>
      </c>
      <c r="D49" s="112" t="s">
        <v>1800</v>
      </c>
      <c r="E49" t="s">
        <v>1800</v>
      </c>
    </row>
    <row r="50" spans="2:5" x14ac:dyDescent="0.25">
      <c r="B50" s="102" t="s">
        <v>1772</v>
      </c>
      <c r="C50" s="97" t="s">
        <v>1801</v>
      </c>
      <c r="D50" s="112" t="s">
        <v>1802</v>
      </c>
      <c r="E50" t="s">
        <v>1803</v>
      </c>
    </row>
    <row r="51" spans="2:5" x14ac:dyDescent="0.25">
      <c r="B51" s="102" t="s">
        <v>1772</v>
      </c>
      <c r="C51" s="97" t="s">
        <v>1804</v>
      </c>
      <c r="D51" s="112" t="s">
        <v>1805</v>
      </c>
      <c r="E51" t="s">
        <v>1803</v>
      </c>
    </row>
    <row r="52" spans="2:5" x14ac:dyDescent="0.25">
      <c r="B52" s="102" t="s">
        <v>1772</v>
      </c>
      <c r="C52" s="97" t="s">
        <v>1806</v>
      </c>
      <c r="D52" s="112" t="s">
        <v>22</v>
      </c>
      <c r="E52" t="s">
        <v>1803</v>
      </c>
    </row>
    <row r="53" spans="2:5" x14ac:dyDescent="0.25">
      <c r="B53" s="102" t="s">
        <v>1772</v>
      </c>
      <c r="C53" s="97" t="s">
        <v>1807</v>
      </c>
      <c r="D53" s="112" t="s">
        <v>1808</v>
      </c>
      <c r="E53" t="s">
        <v>1803</v>
      </c>
    </row>
    <row r="54" spans="2:5" x14ac:dyDescent="0.25">
      <c r="B54" s="102" t="s">
        <v>1772</v>
      </c>
      <c r="C54" s="97" t="s">
        <v>1809</v>
      </c>
      <c r="D54" s="112" t="s">
        <v>1810</v>
      </c>
      <c r="E54" t="s">
        <v>1803</v>
      </c>
    </row>
    <row r="55" spans="2:5" x14ac:dyDescent="0.25">
      <c r="B55" s="102" t="s">
        <v>1772</v>
      </c>
      <c r="C55" s="97" t="s">
        <v>1811</v>
      </c>
      <c r="D55" s="112" t="s">
        <v>53</v>
      </c>
      <c r="E55" t="s">
        <v>1812</v>
      </c>
    </row>
    <row r="56" spans="2:5" x14ac:dyDescent="0.25">
      <c r="B56" s="102" t="s">
        <v>1772</v>
      </c>
      <c r="C56" s="97" t="s">
        <v>1813</v>
      </c>
      <c r="D56" s="112" t="s">
        <v>55</v>
      </c>
      <c r="E56" t="s">
        <v>1812</v>
      </c>
    </row>
    <row r="57" spans="2:5" x14ac:dyDescent="0.25">
      <c r="B57" s="102" t="s">
        <v>1772</v>
      </c>
      <c r="C57" s="97" t="s">
        <v>1814</v>
      </c>
      <c r="D57" s="112" t="s">
        <v>1815</v>
      </c>
      <c r="E57" t="s">
        <v>1812</v>
      </c>
    </row>
    <row r="58" spans="2:5" x14ac:dyDescent="0.25">
      <c r="B58" s="102" t="s">
        <v>1772</v>
      </c>
      <c r="C58" s="97" t="s">
        <v>1816</v>
      </c>
      <c r="D58" s="112" t="s">
        <v>1817</v>
      </c>
      <c r="E58" t="s">
        <v>1812</v>
      </c>
    </row>
    <row r="59" spans="2:5" x14ac:dyDescent="0.25">
      <c r="B59" s="102" t="s">
        <v>1772</v>
      </c>
      <c r="C59" s="97" t="s">
        <v>1818</v>
      </c>
      <c r="D59" s="112" t="s">
        <v>1819</v>
      </c>
      <c r="E59" t="s">
        <v>1812</v>
      </c>
    </row>
    <row r="60" spans="2:5" x14ac:dyDescent="0.25">
      <c r="B60" s="102" t="s">
        <v>1772</v>
      </c>
      <c r="C60" s="97" t="s">
        <v>1820</v>
      </c>
      <c r="D60" s="112" t="s">
        <v>1821</v>
      </c>
      <c r="E60" t="s">
        <v>1812</v>
      </c>
    </row>
    <row r="61" spans="2:5" x14ac:dyDescent="0.25">
      <c r="B61" s="102" t="s">
        <v>1772</v>
      </c>
      <c r="C61" s="97" t="s">
        <v>1822</v>
      </c>
      <c r="D61" s="112" t="s">
        <v>1823</v>
      </c>
      <c r="E61" t="s">
        <v>1812</v>
      </c>
    </row>
    <row r="62" spans="2:5" x14ac:dyDescent="0.25">
      <c r="B62" s="102" t="s">
        <v>1772</v>
      </c>
      <c r="C62" s="97" t="s">
        <v>1824</v>
      </c>
      <c r="D62" s="112" t="s">
        <v>1825</v>
      </c>
      <c r="E62" t="s">
        <v>1826</v>
      </c>
    </row>
    <row r="63" spans="2:5" x14ac:dyDescent="0.25">
      <c r="B63" s="102" t="s">
        <v>1772</v>
      </c>
      <c r="C63" s="97" t="s">
        <v>1827</v>
      </c>
      <c r="D63" s="112" t="s">
        <v>1828</v>
      </c>
      <c r="E63" t="s">
        <v>1826</v>
      </c>
    </row>
    <row r="64" spans="2:5" x14ac:dyDescent="0.25">
      <c r="B64" s="102" t="s">
        <v>1772</v>
      </c>
      <c r="C64" s="97" t="s">
        <v>1829</v>
      </c>
      <c r="D64" s="112" t="s">
        <v>1830</v>
      </c>
      <c r="E64" t="s">
        <v>1826</v>
      </c>
    </row>
    <row r="65" spans="2:5" x14ac:dyDescent="0.25">
      <c r="B65" s="102" t="s">
        <v>1772</v>
      </c>
      <c r="C65" s="97" t="s">
        <v>1831</v>
      </c>
      <c r="D65" s="112" t="s">
        <v>1832</v>
      </c>
      <c r="E65" t="s">
        <v>1826</v>
      </c>
    </row>
    <row r="66" spans="2:5" x14ac:dyDescent="0.25">
      <c r="B66" s="102" t="s">
        <v>1772</v>
      </c>
      <c r="C66" s="97" t="s">
        <v>1833</v>
      </c>
      <c r="D66" s="112" t="s">
        <v>1834</v>
      </c>
      <c r="E66" t="s">
        <v>1835</v>
      </c>
    </row>
    <row r="67" spans="2:5" x14ac:dyDescent="0.25">
      <c r="B67" s="102" t="s">
        <v>1772</v>
      </c>
      <c r="C67" s="97" t="s">
        <v>1836</v>
      </c>
      <c r="D67" s="112" t="s">
        <v>1837</v>
      </c>
      <c r="E67" t="s">
        <v>1835</v>
      </c>
    </row>
    <row r="68" spans="2:5" ht="15.75" customHeight="1" x14ac:dyDescent="0.25">
      <c r="B68" s="102"/>
      <c r="C68" s="98"/>
      <c r="D68" s="112" t="s">
        <v>1838</v>
      </c>
      <c r="E68" t="s">
        <v>1835</v>
      </c>
    </row>
    <row r="69" spans="2:5" ht="15.75" customHeight="1" x14ac:dyDescent="0.25">
      <c r="B69" s="314"/>
      <c r="C69" s="315"/>
      <c r="D69" s="316" t="s">
        <v>1839</v>
      </c>
      <c r="E69" t="s">
        <v>1840</v>
      </c>
    </row>
    <row r="70" spans="2:5" ht="15.75" customHeight="1" x14ac:dyDescent="0.25">
      <c r="B70" s="314"/>
      <c r="C70" s="315"/>
      <c r="D70" s="316" t="s">
        <v>1841</v>
      </c>
      <c r="E70" t="s">
        <v>1840</v>
      </c>
    </row>
    <row r="71" spans="2:5" ht="15.75" customHeight="1" x14ac:dyDescent="0.25">
      <c r="B71" s="314"/>
      <c r="C71" s="315"/>
      <c r="D71" s="316" t="s">
        <v>1842</v>
      </c>
      <c r="E71" t="s">
        <v>1840</v>
      </c>
    </row>
    <row r="72" spans="2:5" ht="15.75" customHeight="1" x14ac:dyDescent="0.25">
      <c r="B72" s="314"/>
      <c r="C72" s="315"/>
      <c r="D72" s="316" t="s">
        <v>1843</v>
      </c>
      <c r="E72" t="s">
        <v>1840</v>
      </c>
    </row>
    <row r="73" spans="2:5" ht="15.75" customHeight="1" x14ac:dyDescent="0.25">
      <c r="B73" s="314"/>
      <c r="C73" s="315"/>
      <c r="D73" s="316" t="s">
        <v>1844</v>
      </c>
      <c r="E73" t="s">
        <v>1845</v>
      </c>
    </row>
    <row r="74" spans="2:5" ht="15.75" customHeight="1" x14ac:dyDescent="0.25">
      <c r="B74" s="314"/>
      <c r="C74" s="315"/>
      <c r="D74" s="316" t="s">
        <v>1846</v>
      </c>
      <c r="E74" t="s">
        <v>1845</v>
      </c>
    </row>
    <row r="75" spans="2:5" ht="15.75" customHeight="1" x14ac:dyDescent="0.25">
      <c r="B75" s="314"/>
      <c r="C75" s="315"/>
      <c r="D75" s="316" t="s">
        <v>1847</v>
      </c>
      <c r="E75" t="s">
        <v>1848</v>
      </c>
    </row>
    <row r="76" spans="2:5" ht="15.75" customHeight="1" x14ac:dyDescent="0.25">
      <c r="B76" s="314"/>
      <c r="C76" s="315"/>
      <c r="D76" s="316" t="s">
        <v>1849</v>
      </c>
      <c r="E76" t="s">
        <v>1848</v>
      </c>
    </row>
    <row r="77" spans="2:5" ht="15.75" customHeight="1" x14ac:dyDescent="0.25">
      <c r="B77" s="314"/>
      <c r="C77" s="315"/>
      <c r="D77" s="316" t="s">
        <v>1850</v>
      </c>
      <c r="E77" t="s">
        <v>1848</v>
      </c>
    </row>
    <row r="78" spans="2:5" ht="15.75" customHeight="1" x14ac:dyDescent="0.25">
      <c r="B78" s="314"/>
      <c r="C78" s="315"/>
      <c r="D78" s="316" t="s">
        <v>1851</v>
      </c>
      <c r="E78" t="s">
        <v>1852</v>
      </c>
    </row>
    <row r="79" spans="2:5" ht="15.75" customHeight="1" x14ac:dyDescent="0.25">
      <c r="B79" s="314"/>
      <c r="C79" s="315"/>
      <c r="D79" s="316" t="s">
        <v>4</v>
      </c>
      <c r="E79" t="s">
        <v>1852</v>
      </c>
    </row>
    <row r="80" spans="2:5" ht="15.75" customHeight="1" x14ac:dyDescent="0.25">
      <c r="B80" s="314"/>
      <c r="C80" s="315"/>
      <c r="D80" s="316" t="s">
        <v>1853</v>
      </c>
      <c r="E80" t="s">
        <v>1852</v>
      </c>
    </row>
    <row r="81" spans="2:5" ht="15.75" customHeight="1" x14ac:dyDescent="0.25">
      <c r="B81" s="314"/>
      <c r="C81" s="315"/>
      <c r="D81" s="316" t="s">
        <v>1854</v>
      </c>
      <c r="E81" t="s">
        <v>1852</v>
      </c>
    </row>
    <row r="82" spans="2:5" ht="15.75" customHeight="1" x14ac:dyDescent="0.25">
      <c r="B82" s="314"/>
      <c r="C82" s="315"/>
      <c r="D82" s="316" t="s">
        <v>1855</v>
      </c>
      <c r="E82" t="s">
        <v>1856</v>
      </c>
    </row>
    <row r="83" spans="2:5" ht="15.75" customHeight="1" x14ac:dyDescent="0.25">
      <c r="B83" s="314"/>
      <c r="C83" s="315"/>
      <c r="D83" s="316" t="s">
        <v>1857</v>
      </c>
      <c r="E83" t="s">
        <v>1856</v>
      </c>
    </row>
    <row r="84" spans="2:5" ht="15.75" customHeight="1" x14ac:dyDescent="0.25">
      <c r="B84" s="314"/>
      <c r="C84" s="315"/>
      <c r="D84" s="316" t="s">
        <v>1858</v>
      </c>
      <c r="E84" t="s">
        <v>1859</v>
      </c>
    </row>
    <row r="85" spans="2:5" ht="15.75" customHeight="1" x14ac:dyDescent="0.25">
      <c r="B85" s="314"/>
      <c r="C85" s="315"/>
      <c r="D85" s="316" t="s">
        <v>47</v>
      </c>
      <c r="E85" t="s">
        <v>1859</v>
      </c>
    </row>
    <row r="86" spans="2:5" ht="15.75" customHeight="1" x14ac:dyDescent="0.25">
      <c r="B86" s="314"/>
      <c r="C86" s="315"/>
      <c r="D86" s="316" t="s">
        <v>19</v>
      </c>
      <c r="E86" t="s">
        <v>1859</v>
      </c>
    </row>
    <row r="87" spans="2:5" ht="15.75" customHeight="1" x14ac:dyDescent="0.25">
      <c r="B87" s="314"/>
      <c r="C87" s="315"/>
      <c r="D87" s="316" t="s">
        <v>1860</v>
      </c>
      <c r="E87" t="s">
        <v>1861</v>
      </c>
    </row>
    <row r="88" spans="2:5" ht="15.75" customHeight="1" x14ac:dyDescent="0.25">
      <c r="B88" s="314"/>
      <c r="C88" s="315"/>
      <c r="D88" s="316" t="s">
        <v>1862</v>
      </c>
      <c r="E88" t="s">
        <v>1861</v>
      </c>
    </row>
    <row r="89" spans="2:5" ht="15.75" customHeight="1" x14ac:dyDescent="0.25">
      <c r="B89" s="314"/>
      <c r="C89" s="315"/>
      <c r="D89" s="316" t="s">
        <v>1863</v>
      </c>
      <c r="E89" t="s">
        <v>1861</v>
      </c>
    </row>
    <row r="90" spans="2:5" ht="15.75" customHeight="1" x14ac:dyDescent="0.25">
      <c r="B90" s="314"/>
      <c r="C90" s="315"/>
      <c r="D90" s="316" t="s">
        <v>1864</v>
      </c>
      <c r="E90" t="s">
        <v>1861</v>
      </c>
    </row>
    <row r="91" spans="2:5" ht="15.75" customHeight="1" x14ac:dyDescent="0.25">
      <c r="B91" s="314"/>
      <c r="C91" s="315"/>
      <c r="D91" s="316" t="s">
        <v>1865</v>
      </c>
      <c r="E91" t="s">
        <v>1866</v>
      </c>
    </row>
    <row r="92" spans="2:5" ht="15.75" customHeight="1" x14ac:dyDescent="0.25">
      <c r="B92" s="314"/>
      <c r="C92" s="315"/>
      <c r="D92" s="316" t="s">
        <v>1867</v>
      </c>
      <c r="E92" t="s">
        <v>1866</v>
      </c>
    </row>
    <row r="93" spans="2:5" ht="15.75" customHeight="1" x14ac:dyDescent="0.25">
      <c r="B93" s="314"/>
      <c r="C93" s="315"/>
      <c r="D93" s="316" t="s">
        <v>1868</v>
      </c>
      <c r="E93" t="s">
        <v>1866</v>
      </c>
    </row>
    <row r="94" spans="2:5" ht="15.75" customHeight="1" x14ac:dyDescent="0.25">
      <c r="B94" s="314"/>
      <c r="C94" s="315"/>
      <c r="D94" s="316" t="s">
        <v>1869</v>
      </c>
      <c r="E94" t="s">
        <v>1866</v>
      </c>
    </row>
    <row r="95" spans="2:5" x14ac:dyDescent="0.25">
      <c r="B95" s="314"/>
      <c r="C95" s="315"/>
      <c r="D95" s="316" t="s">
        <v>1870</v>
      </c>
      <c r="E95" t="s">
        <v>1871</v>
      </c>
    </row>
    <row r="96" spans="2:5" x14ac:dyDescent="0.25">
      <c r="B96" s="314"/>
      <c r="C96" s="315"/>
      <c r="D96" s="316"/>
    </row>
    <row r="97" spans="2:4" ht="15.75" thickBot="1" x14ac:dyDescent="0.3">
      <c r="B97" s="104"/>
      <c r="C97" s="113"/>
      <c r="D97" s="105"/>
    </row>
    <row r="99" spans="2:4" ht="15.75" thickBot="1" x14ac:dyDescent="0.3"/>
    <row r="100" spans="2:4" x14ac:dyDescent="0.25">
      <c r="B100" s="100" t="s">
        <v>1872</v>
      </c>
      <c r="C100" s="110" t="s">
        <v>1873</v>
      </c>
      <c r="D100" s="111" t="str">
        <f>+E37</f>
        <v>Dirección de Comunicaciones</v>
      </c>
    </row>
    <row r="101" spans="2:4" x14ac:dyDescent="0.25">
      <c r="B101" s="102" t="s">
        <v>1872</v>
      </c>
      <c r="C101" s="97" t="s">
        <v>1874</v>
      </c>
      <c r="D101" s="112" t="str">
        <f>+E40</f>
        <v>Dirección Jurídica</v>
      </c>
    </row>
    <row r="102" spans="2:4" x14ac:dyDescent="0.25">
      <c r="B102" s="102" t="s">
        <v>1872</v>
      </c>
      <c r="C102" s="97" t="s">
        <v>1875</v>
      </c>
      <c r="D102" s="112" t="str">
        <f>+E42</f>
        <v>Oficina Acceso a la Información</v>
      </c>
    </row>
    <row r="103" spans="2:4" x14ac:dyDescent="0.25">
      <c r="B103" s="102" t="s">
        <v>1872</v>
      </c>
      <c r="C103" s="97" t="s">
        <v>1876</v>
      </c>
      <c r="D103" s="112" t="str">
        <f>+E43</f>
        <v>Dirección Recursos Humanos</v>
      </c>
    </row>
    <row r="104" spans="2:4" x14ac:dyDescent="0.25">
      <c r="B104" s="102" t="s">
        <v>1872</v>
      </c>
      <c r="C104" s="97" t="s">
        <v>1877</v>
      </c>
      <c r="D104" s="112" t="str">
        <f>+E49</f>
        <v>Dirección de Fiscalización y Control</v>
      </c>
    </row>
    <row r="105" spans="2:4" x14ac:dyDescent="0.25">
      <c r="B105" s="102" t="s">
        <v>1872</v>
      </c>
      <c r="C105" s="97" t="s">
        <v>1878</v>
      </c>
      <c r="D105" s="112" t="str">
        <f>+E50</f>
        <v>Dirección Planificación y Desarrollo</v>
      </c>
    </row>
    <row r="106" spans="2:4" x14ac:dyDescent="0.25">
      <c r="B106" s="102" t="s">
        <v>1872</v>
      </c>
      <c r="C106" s="97" t="s">
        <v>1879</v>
      </c>
      <c r="D106" s="112" t="str">
        <f>+E55</f>
        <v>Dirección Administrativa</v>
      </c>
    </row>
    <row r="107" spans="2:4" x14ac:dyDescent="0.25">
      <c r="B107" s="102" t="s">
        <v>1872</v>
      </c>
      <c r="C107" s="97" t="s">
        <v>1880</v>
      </c>
      <c r="D107" s="112" t="str">
        <f>+E62</f>
        <v>Dirección de Tecnologías de la Información y Comunicación</v>
      </c>
    </row>
    <row r="108" spans="2:4" x14ac:dyDescent="0.25">
      <c r="B108" s="102" t="s">
        <v>1872</v>
      </c>
      <c r="C108" s="97" t="s">
        <v>1881</v>
      </c>
      <c r="D108" s="112" t="str">
        <f>+E66</f>
        <v>Dirección Financiera</v>
      </c>
    </row>
    <row r="109" spans="2:4" x14ac:dyDescent="0.25">
      <c r="B109" s="102" t="s">
        <v>1872</v>
      </c>
      <c r="C109" s="97" t="s">
        <v>1882</v>
      </c>
      <c r="D109" s="112" t="str">
        <f>+E69</f>
        <v>Dirección Emergencias Médicas</v>
      </c>
    </row>
    <row r="110" spans="2:4" x14ac:dyDescent="0.25">
      <c r="B110" s="102" t="s">
        <v>1872</v>
      </c>
      <c r="C110" s="97" t="s">
        <v>1883</v>
      </c>
      <c r="D110" s="112" t="str">
        <f>+E73</f>
        <v>Dirección Medicamentos e Insumos</v>
      </c>
    </row>
    <row r="111" spans="2:4" x14ac:dyDescent="0.25">
      <c r="B111" s="102" t="s">
        <v>1872</v>
      </c>
      <c r="C111" s="97" t="s">
        <v>1884</v>
      </c>
      <c r="D111" s="112" t="str">
        <f>+E76</f>
        <v>Dirección Gestión de la Información</v>
      </c>
    </row>
    <row r="112" spans="2:4" x14ac:dyDescent="0.25">
      <c r="B112" s="102" t="s">
        <v>1872</v>
      </c>
      <c r="C112" s="97" t="s">
        <v>1885</v>
      </c>
      <c r="D112" s="112" t="str">
        <f>+E78</f>
        <v>Dirección Gestión de Calidad en los Servicios de Salud</v>
      </c>
    </row>
    <row r="113" spans="2:4" x14ac:dyDescent="0.25">
      <c r="B113" s="102" t="s">
        <v>1872</v>
      </c>
      <c r="C113" s="97" t="s">
        <v>1886</v>
      </c>
      <c r="D113" s="112" t="str">
        <f>+E82</f>
        <v xml:space="preserve">Dirección Materno, Infantil y Adolescentes </v>
      </c>
    </row>
    <row r="114" spans="2:4" x14ac:dyDescent="0.25">
      <c r="B114" s="102" t="s">
        <v>1872</v>
      </c>
      <c r="C114" s="97" t="s">
        <v>1887</v>
      </c>
      <c r="D114" s="112" t="str">
        <f>+E84</f>
        <v xml:space="preserve">Dirección de Asistencia a la Red de Servicios de Salud </v>
      </c>
    </row>
    <row r="115" spans="2:4" x14ac:dyDescent="0.25">
      <c r="B115" s="102" t="s">
        <v>1872</v>
      </c>
      <c r="C115" s="97" t="s">
        <v>1888</v>
      </c>
      <c r="D115" s="112" t="str">
        <f>+E87</f>
        <v>Dirección Centros Hospitalarios</v>
      </c>
    </row>
    <row r="116" spans="2:4" x14ac:dyDescent="0.25">
      <c r="B116" s="102" t="s">
        <v>1872</v>
      </c>
      <c r="C116" s="97" t="s">
        <v>1889</v>
      </c>
      <c r="D116" s="112" t="str">
        <f>+E91</f>
        <v>Dirección Primer Nivel de Atención</v>
      </c>
    </row>
    <row r="117" spans="2:4" x14ac:dyDescent="0.25">
      <c r="B117" s="102"/>
      <c r="C117" s="97" t="s">
        <v>1890</v>
      </c>
      <c r="D117" s="112" t="str">
        <f>+E95</f>
        <v>Seguridad</v>
      </c>
    </row>
    <row r="118" spans="2:4" x14ac:dyDescent="0.25">
      <c r="B118" s="102"/>
      <c r="C118" s="97"/>
      <c r="D118" s="112"/>
    </row>
    <row r="119" spans="2:4" x14ac:dyDescent="0.25">
      <c r="B119" s="102"/>
      <c r="C119" s="98"/>
      <c r="D119" s="103"/>
    </row>
    <row r="120" spans="2:4" ht="15.75" thickBot="1" x14ac:dyDescent="0.3">
      <c r="B120" s="104"/>
      <c r="C120" s="113"/>
      <c r="D120" s="105"/>
    </row>
    <row r="123" spans="2:4" x14ac:dyDescent="0.25">
      <c r="B123" s="98" t="s">
        <v>1891</v>
      </c>
      <c r="C123" s="98"/>
      <c r="D123" s="98"/>
    </row>
    <row r="124" spans="2:4" x14ac:dyDescent="0.25">
      <c r="B124" s="98"/>
      <c r="C124" s="98"/>
      <c r="D124" s="98"/>
    </row>
    <row r="125" spans="2:4" x14ac:dyDescent="0.25">
      <c r="B125" s="98"/>
      <c r="C125" s="98"/>
      <c r="D125" s="98"/>
    </row>
    <row r="127" spans="2:4" x14ac:dyDescent="0.25">
      <c r="B127" s="98" t="s">
        <v>1761</v>
      </c>
      <c r="C127" s="97" t="s">
        <v>1875</v>
      </c>
      <c r="D127" s="97" t="s">
        <v>1892</v>
      </c>
    </row>
    <row r="128" spans="2:4" x14ac:dyDescent="0.25">
      <c r="B128" s="98" t="s">
        <v>1761</v>
      </c>
      <c r="C128" s="97" t="s">
        <v>1893</v>
      </c>
      <c r="D128" s="97" t="s">
        <v>1894</v>
      </c>
    </row>
    <row r="129" spans="1:13" x14ac:dyDescent="0.25">
      <c r="B129" s="98"/>
      <c r="C129" s="98"/>
      <c r="D129" s="98"/>
    </row>
    <row r="130" spans="1:13" x14ac:dyDescent="0.25">
      <c r="B130" s="98"/>
      <c r="C130" s="98"/>
      <c r="D130" s="98"/>
    </row>
    <row r="135" spans="1:13" ht="15.75" thickBot="1" x14ac:dyDescent="0.3"/>
    <row r="136" spans="1:13" ht="15.75" thickBot="1" x14ac:dyDescent="0.3">
      <c r="B136" s="134" t="s">
        <v>1717</v>
      </c>
      <c r="C136" s="135"/>
      <c r="D136" s="136"/>
      <c r="E136" s="136"/>
    </row>
    <row r="137" spans="1:13" x14ac:dyDescent="0.25">
      <c r="A137" t="s">
        <v>1711</v>
      </c>
      <c r="B137" s="106" t="s">
        <v>1895</v>
      </c>
      <c r="C137" s="106" t="s">
        <v>1896</v>
      </c>
      <c r="D137" s="106" t="s">
        <v>1897</v>
      </c>
      <c r="E137" s="106">
        <v>1</v>
      </c>
    </row>
    <row r="138" spans="1:13" x14ac:dyDescent="0.25">
      <c r="B138" s="98" t="s">
        <v>1753</v>
      </c>
      <c r="C138" s="98" t="s">
        <v>1898</v>
      </c>
      <c r="D138" s="98" t="s">
        <v>1899</v>
      </c>
      <c r="E138" s="98">
        <v>2</v>
      </c>
    </row>
    <row r="139" spans="1:13" x14ac:dyDescent="0.25">
      <c r="B139" s="98" t="s">
        <v>1756</v>
      </c>
      <c r="C139" s="98" t="s">
        <v>1757</v>
      </c>
      <c r="D139" s="98" t="s">
        <v>1900</v>
      </c>
      <c r="E139" s="98">
        <v>3</v>
      </c>
    </row>
    <row r="140" spans="1:13" x14ac:dyDescent="0.25">
      <c r="B140" s="98" t="s">
        <v>1455</v>
      </c>
      <c r="C140" s="98" t="s">
        <v>1901</v>
      </c>
      <c r="D140" s="98" t="s">
        <v>1902</v>
      </c>
      <c r="E140" s="98">
        <v>4</v>
      </c>
    </row>
    <row r="141" spans="1:13" x14ac:dyDescent="0.25">
      <c r="B141" s="98" t="s">
        <v>1760</v>
      </c>
      <c r="C141" s="98" t="s">
        <v>1903</v>
      </c>
      <c r="D141" s="98" t="s">
        <v>1904</v>
      </c>
      <c r="E141" s="98">
        <v>5</v>
      </c>
    </row>
    <row r="143" spans="1:13" ht="15.75" thickBot="1" x14ac:dyDescent="0.3"/>
    <row r="144" spans="1:13" ht="15.75" thickBot="1" x14ac:dyDescent="0.3">
      <c r="B144" s="133" t="s">
        <v>1905</v>
      </c>
      <c r="C144" s="99"/>
      <c r="D144" s="99"/>
      <c r="E144" s="133" t="s">
        <v>1757</v>
      </c>
      <c r="F144" s="99"/>
      <c r="I144" s="99"/>
      <c r="L144" s="99"/>
      <c r="M144" s="99"/>
    </row>
    <row r="145" spans="1:6" x14ac:dyDescent="0.25">
      <c r="A145" t="s">
        <v>1711</v>
      </c>
      <c r="B145" s="106" t="s">
        <v>1906</v>
      </c>
      <c r="C145">
        <v>1</v>
      </c>
      <c r="D145" t="s">
        <v>1711</v>
      </c>
      <c r="E145" s="106" t="s">
        <v>1907</v>
      </c>
      <c r="F145">
        <v>1</v>
      </c>
    </row>
    <row r="146" spans="1:6" x14ac:dyDescent="0.25">
      <c r="B146" s="98" t="s">
        <v>1908</v>
      </c>
      <c r="C146">
        <v>2</v>
      </c>
      <c r="E146" s="98" t="s">
        <v>1909</v>
      </c>
      <c r="F146">
        <v>2</v>
      </c>
    </row>
    <row r="147" spans="1:6" x14ac:dyDescent="0.25">
      <c r="B147" s="98" t="s">
        <v>1910</v>
      </c>
      <c r="C147">
        <v>3</v>
      </c>
      <c r="E147" s="98" t="s">
        <v>1911</v>
      </c>
      <c r="F147">
        <v>3</v>
      </c>
    </row>
    <row r="148" spans="1:6" x14ac:dyDescent="0.25">
      <c r="B148" s="98" t="s">
        <v>1912</v>
      </c>
      <c r="C148">
        <v>4</v>
      </c>
      <c r="E148" s="98" t="s">
        <v>1913</v>
      </c>
      <c r="F148">
        <v>4</v>
      </c>
    </row>
    <row r="149" spans="1:6" x14ac:dyDescent="0.25">
      <c r="B149" s="98" t="s">
        <v>1914</v>
      </c>
      <c r="C149">
        <v>5</v>
      </c>
      <c r="E149" s="98" t="s">
        <v>1915</v>
      </c>
      <c r="F149">
        <v>5</v>
      </c>
    </row>
    <row r="150" spans="1:6" x14ac:dyDescent="0.25">
      <c r="B150" s="98" t="s">
        <v>1916</v>
      </c>
      <c r="C150">
        <v>6</v>
      </c>
      <c r="E150" s="98" t="s">
        <v>1917</v>
      </c>
      <c r="F150">
        <v>6</v>
      </c>
    </row>
    <row r="151" spans="1:6" x14ac:dyDescent="0.25">
      <c r="B151" s="98" t="s">
        <v>1918</v>
      </c>
      <c r="C151">
        <v>7</v>
      </c>
      <c r="E151" s="98" t="s">
        <v>1919</v>
      </c>
      <c r="F151">
        <v>7</v>
      </c>
    </row>
    <row r="152" spans="1:6" x14ac:dyDescent="0.25">
      <c r="B152" s="98" t="s">
        <v>1920</v>
      </c>
      <c r="C152">
        <v>8</v>
      </c>
      <c r="E152" s="98" t="s">
        <v>1921</v>
      </c>
      <c r="F152">
        <v>8</v>
      </c>
    </row>
    <row r="153" spans="1:6" x14ac:dyDescent="0.25">
      <c r="B153" s="98" t="s">
        <v>1922</v>
      </c>
      <c r="C153">
        <v>9</v>
      </c>
      <c r="E153" s="98" t="s">
        <v>1923</v>
      </c>
      <c r="F153">
        <v>9</v>
      </c>
    </row>
    <row r="154" spans="1:6" x14ac:dyDescent="0.25">
      <c r="B154" s="98" t="s">
        <v>1924</v>
      </c>
      <c r="C154">
        <v>10</v>
      </c>
      <c r="E154" s="98" t="s">
        <v>1925</v>
      </c>
      <c r="F154">
        <v>10</v>
      </c>
    </row>
    <row r="155" spans="1:6" x14ac:dyDescent="0.25">
      <c r="B155" s="98" t="s">
        <v>1926</v>
      </c>
      <c r="C155">
        <v>11</v>
      </c>
      <c r="E155" s="98" t="s">
        <v>1927</v>
      </c>
      <c r="F155">
        <v>11</v>
      </c>
    </row>
    <row r="156" spans="1:6" x14ac:dyDescent="0.25">
      <c r="B156" s="98" t="s">
        <v>1928</v>
      </c>
      <c r="C156">
        <v>12</v>
      </c>
      <c r="E156" s="98" t="s">
        <v>1929</v>
      </c>
      <c r="F156">
        <v>12</v>
      </c>
    </row>
    <row r="157" spans="1:6" x14ac:dyDescent="0.25">
      <c r="B157" s="98" t="s">
        <v>1930</v>
      </c>
      <c r="C157">
        <v>13</v>
      </c>
      <c r="E157" s="98" t="s">
        <v>1931</v>
      </c>
      <c r="F157">
        <v>13</v>
      </c>
    </row>
    <row r="158" spans="1:6" x14ac:dyDescent="0.25">
      <c r="B158" s="98" t="s">
        <v>1932</v>
      </c>
      <c r="C158">
        <v>14</v>
      </c>
      <c r="E158" s="98" t="s">
        <v>1933</v>
      </c>
      <c r="F158">
        <v>14</v>
      </c>
    </row>
    <row r="159" spans="1:6" x14ac:dyDescent="0.25">
      <c r="B159" s="98" t="s">
        <v>27</v>
      </c>
      <c r="C159">
        <v>15</v>
      </c>
      <c r="E159" s="98" t="s">
        <v>1934</v>
      </c>
      <c r="F159">
        <v>15</v>
      </c>
    </row>
    <row r="160" spans="1:6" x14ac:dyDescent="0.25">
      <c r="B160" s="98" t="s">
        <v>1935</v>
      </c>
      <c r="C160">
        <v>16</v>
      </c>
      <c r="E160" s="98"/>
    </row>
    <row r="161" spans="2:8" x14ac:dyDescent="0.25">
      <c r="B161" s="98" t="s">
        <v>1936</v>
      </c>
      <c r="C161">
        <v>17</v>
      </c>
      <c r="E161" s="98"/>
    </row>
    <row r="162" spans="2:8" ht="15.75" thickBot="1" x14ac:dyDescent="0.3">
      <c r="B162" s="98" t="s">
        <v>1937</v>
      </c>
      <c r="C162">
        <v>18</v>
      </c>
    </row>
    <row r="163" spans="2:8" x14ac:dyDescent="0.25">
      <c r="B163" s="98" t="s">
        <v>1938</v>
      </c>
      <c r="C163">
        <v>19</v>
      </c>
      <c r="D163" s="99"/>
      <c r="E163" s="137" t="s">
        <v>1896</v>
      </c>
    </row>
    <row r="164" spans="2:8" x14ac:dyDescent="0.25">
      <c r="B164" s="98" t="s">
        <v>1939</v>
      </c>
      <c r="C164">
        <v>20</v>
      </c>
      <c r="D164" t="s">
        <v>1711</v>
      </c>
      <c r="E164" s="98" t="s">
        <v>1940</v>
      </c>
      <c r="F164">
        <v>1</v>
      </c>
    </row>
    <row r="165" spans="2:8" x14ac:dyDescent="0.25">
      <c r="B165" s="98" t="s">
        <v>1941</v>
      </c>
      <c r="C165">
        <v>21</v>
      </c>
      <c r="E165" s="98"/>
    </row>
    <row r="166" spans="2:8" x14ac:dyDescent="0.25">
      <c r="B166" s="98" t="s">
        <v>1942</v>
      </c>
      <c r="C166">
        <v>22</v>
      </c>
      <c r="E166" s="98"/>
    </row>
    <row r="167" spans="2:8" x14ac:dyDescent="0.25">
      <c r="B167" s="98" t="s">
        <v>1943</v>
      </c>
      <c r="C167">
        <v>23</v>
      </c>
    </row>
    <row r="168" spans="2:8" ht="15.75" thickBot="1" x14ac:dyDescent="0.3">
      <c r="B168" s="98" t="s">
        <v>1944</v>
      </c>
      <c r="C168">
        <v>24</v>
      </c>
    </row>
    <row r="169" spans="2:8" ht="15.75" thickBot="1" x14ac:dyDescent="0.3">
      <c r="B169" s="98" t="s">
        <v>1945</v>
      </c>
      <c r="C169">
        <v>25</v>
      </c>
      <c r="D169" s="99"/>
      <c r="G169" s="133" t="s">
        <v>1898</v>
      </c>
    </row>
    <row r="170" spans="2:8" x14ac:dyDescent="0.25">
      <c r="B170" s="98" t="s">
        <v>1946</v>
      </c>
      <c r="C170">
        <v>26</v>
      </c>
      <c r="D170" t="s">
        <v>1711</v>
      </c>
      <c r="G170" s="106" t="s">
        <v>1947</v>
      </c>
      <c r="H170">
        <v>1</v>
      </c>
    </row>
    <row r="171" spans="2:8" x14ac:dyDescent="0.25">
      <c r="B171" s="98"/>
      <c r="G171" s="98" t="s">
        <v>1948</v>
      </c>
      <c r="H171">
        <v>2</v>
      </c>
    </row>
    <row r="172" spans="2:8" x14ac:dyDescent="0.25">
      <c r="B172" s="98"/>
      <c r="G172" s="98" t="s">
        <v>1949</v>
      </c>
      <c r="H172">
        <v>3</v>
      </c>
    </row>
    <row r="173" spans="2:8" x14ac:dyDescent="0.25">
      <c r="B173" s="98"/>
      <c r="G173" s="98" t="s">
        <v>1908</v>
      </c>
      <c r="H173">
        <v>4</v>
      </c>
    </row>
    <row r="174" spans="2:8" x14ac:dyDescent="0.25">
      <c r="G174" s="98" t="s">
        <v>1950</v>
      </c>
      <c r="H174">
        <v>5</v>
      </c>
    </row>
    <row r="175" spans="2:8" x14ac:dyDescent="0.25">
      <c r="G175" s="98" t="s">
        <v>1951</v>
      </c>
      <c r="H175">
        <v>6</v>
      </c>
    </row>
    <row r="176" spans="2:8" x14ac:dyDescent="0.25">
      <c r="G176" s="196" t="s">
        <v>1952</v>
      </c>
      <c r="H176">
        <v>7</v>
      </c>
    </row>
    <row r="177" spans="2:8" ht="15.75" thickBot="1" x14ac:dyDescent="0.3">
      <c r="G177" s="196" t="s">
        <v>1953</v>
      </c>
      <c r="H177">
        <v>8</v>
      </c>
    </row>
    <row r="178" spans="2:8" ht="15.75" thickBot="1" x14ac:dyDescent="0.3">
      <c r="D178" s="99"/>
      <c r="E178" s="133" t="s">
        <v>1903</v>
      </c>
      <c r="G178" s="196" t="s">
        <v>1954</v>
      </c>
      <c r="H178">
        <v>9</v>
      </c>
    </row>
    <row r="179" spans="2:8" x14ac:dyDescent="0.25">
      <c r="D179" t="s">
        <v>1711</v>
      </c>
      <c r="E179" s="106" t="s">
        <v>1955</v>
      </c>
      <c r="F179">
        <v>1</v>
      </c>
      <c r="G179" s="196" t="s">
        <v>1923</v>
      </c>
      <c r="H179">
        <v>10</v>
      </c>
    </row>
    <row r="180" spans="2:8" x14ac:dyDescent="0.25">
      <c r="E180" s="98" t="s">
        <v>1956</v>
      </c>
      <c r="F180">
        <v>2</v>
      </c>
      <c r="G180" s="196" t="s">
        <v>1957</v>
      </c>
      <c r="H180">
        <v>11</v>
      </c>
    </row>
    <row r="181" spans="2:8" x14ac:dyDescent="0.25">
      <c r="E181" s="98"/>
      <c r="G181" s="196" t="s">
        <v>1958</v>
      </c>
      <c r="H181">
        <v>12</v>
      </c>
    </row>
    <row r="186" spans="2:8" ht="15.75" thickBot="1" x14ac:dyDescent="0.3"/>
    <row r="187" spans="2:8" ht="15.75" thickBot="1" x14ac:dyDescent="0.3">
      <c r="B187" s="133" t="s">
        <v>1959</v>
      </c>
    </row>
    <row r="188" spans="2:8" x14ac:dyDescent="0.25">
      <c r="B188" s="132" t="s">
        <v>1960</v>
      </c>
      <c r="C188">
        <v>1</v>
      </c>
    </row>
    <row r="189" spans="2:8" x14ac:dyDescent="0.25">
      <c r="B189" s="131" t="s">
        <v>1961</v>
      </c>
      <c r="C189">
        <v>2</v>
      </c>
    </row>
    <row r="190" spans="2:8" x14ac:dyDescent="0.25">
      <c r="B190" s="131" t="s">
        <v>1962</v>
      </c>
      <c r="C190">
        <v>3</v>
      </c>
    </row>
    <row r="191" spans="2:8" x14ac:dyDescent="0.25">
      <c r="B191" s="131" t="s">
        <v>1963</v>
      </c>
      <c r="C191">
        <v>4</v>
      </c>
    </row>
    <row r="192" spans="2:8" x14ac:dyDescent="0.25">
      <c r="B192" s="131" t="s">
        <v>1964</v>
      </c>
      <c r="C192">
        <v>5</v>
      </c>
    </row>
    <row r="193" spans="2:3" x14ac:dyDescent="0.25">
      <c r="B193" s="131" t="s">
        <v>1965</v>
      </c>
      <c r="C193">
        <v>6</v>
      </c>
    </row>
    <row r="194" spans="2:3" x14ac:dyDescent="0.25">
      <c r="B194" s="131" t="s">
        <v>1966</v>
      </c>
      <c r="C194">
        <v>7</v>
      </c>
    </row>
    <row r="195" spans="2:3" x14ac:dyDescent="0.25">
      <c r="B195" s="131" t="s">
        <v>1967</v>
      </c>
      <c r="C195">
        <v>8</v>
      </c>
    </row>
    <row r="196" spans="2:3" x14ac:dyDescent="0.25">
      <c r="B196" s="131" t="s">
        <v>1968</v>
      </c>
      <c r="C196">
        <v>9</v>
      </c>
    </row>
    <row r="197" spans="2:3" x14ac:dyDescent="0.25">
      <c r="B197" s="131" t="s">
        <v>1969</v>
      </c>
      <c r="C197">
        <v>10</v>
      </c>
    </row>
    <row r="198" spans="2:3" x14ac:dyDescent="0.25">
      <c r="B198" s="131" t="s">
        <v>1970</v>
      </c>
      <c r="C198">
        <v>11</v>
      </c>
    </row>
    <row r="199" spans="2:3" x14ac:dyDescent="0.25">
      <c r="B199" s="131" t="s">
        <v>1971</v>
      </c>
      <c r="C199">
        <v>12</v>
      </c>
    </row>
    <row r="200" spans="2:3" x14ac:dyDescent="0.25">
      <c r="B200" s="131" t="s">
        <v>1972</v>
      </c>
      <c r="C200">
        <v>13</v>
      </c>
    </row>
    <row r="201" spans="2:3" x14ac:dyDescent="0.25">
      <c r="B201" s="131" t="s">
        <v>1973</v>
      </c>
      <c r="C201">
        <v>14</v>
      </c>
    </row>
    <row r="202" spans="2:3" x14ac:dyDescent="0.25">
      <c r="B202" s="131" t="s">
        <v>1974</v>
      </c>
      <c r="C202">
        <v>15</v>
      </c>
    </row>
    <row r="203" spans="2:3" x14ac:dyDescent="0.25">
      <c r="B203" s="131" t="s">
        <v>1975</v>
      </c>
      <c r="C203">
        <v>16</v>
      </c>
    </row>
    <row r="204" spans="2:3" x14ac:dyDescent="0.25">
      <c r="B204" s="131" t="s">
        <v>1976</v>
      </c>
      <c r="C204">
        <v>17</v>
      </c>
    </row>
    <row r="205" spans="2:3" x14ac:dyDescent="0.25">
      <c r="B205" s="131" t="s">
        <v>453</v>
      </c>
      <c r="C205">
        <v>18</v>
      </c>
    </row>
    <row r="206" spans="2:3" x14ac:dyDescent="0.25">
      <c r="B206" s="131" t="s">
        <v>1977</v>
      </c>
      <c r="C206">
        <v>19</v>
      </c>
    </row>
    <row r="207" spans="2:3" x14ac:dyDescent="0.25">
      <c r="B207" s="98"/>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P136"/>
  <sheetViews>
    <sheetView showGridLines="0" view="pageBreakPreview" zoomScale="80" zoomScaleNormal="80" zoomScaleSheetLayoutView="80" workbookViewId="0">
      <selection activeCell="K11" sqref="K11"/>
    </sheetView>
  </sheetViews>
  <sheetFormatPr baseColWidth="10" defaultColWidth="9.140625" defaultRowHeight="12.75" x14ac:dyDescent="0.2"/>
  <cols>
    <col min="1" max="1" width="3.42578125" style="239" customWidth="1"/>
    <col min="2" max="2" width="19.7109375" style="239" hidden="1" customWidth="1"/>
    <col min="3" max="3" width="8.5703125" style="239" hidden="1" customWidth="1"/>
    <col min="4" max="4" width="7" style="239" hidden="1" customWidth="1"/>
    <col min="5" max="5" width="9.7109375" style="239" hidden="1" customWidth="1"/>
    <col min="6" max="7" width="7.7109375" style="240" hidden="1" customWidth="1"/>
    <col min="8" max="8" width="37.28515625" style="240" customWidth="1"/>
    <col min="9" max="9" width="39.140625" style="240" customWidth="1"/>
    <col min="10" max="10" width="32.28515625" style="240" customWidth="1"/>
    <col min="11" max="11" width="21.28515625" style="240" customWidth="1"/>
    <col min="12" max="12" width="14.42578125" style="240" customWidth="1"/>
    <col min="13" max="13" width="14.42578125" style="256" customWidth="1"/>
    <col min="14" max="14" width="13.5703125" style="240" customWidth="1"/>
    <col min="15" max="15" width="15.28515625" style="242" hidden="1" customWidth="1"/>
    <col min="16" max="16" width="20.7109375" style="242" customWidth="1"/>
    <col min="17" max="17" width="23.140625" style="242" customWidth="1"/>
    <col min="18" max="30" width="9.140625" style="242" customWidth="1"/>
    <col min="31" max="34" width="9.140625" style="243" customWidth="1"/>
    <col min="35" max="42" width="9.140625" style="244" customWidth="1"/>
    <col min="43" max="16384" width="9.140625" style="239"/>
  </cols>
  <sheetData>
    <row r="1" spans="1:42" x14ac:dyDescent="0.2">
      <c r="J1" s="117"/>
      <c r="K1" s="117"/>
      <c r="L1" s="117"/>
      <c r="M1" s="241"/>
      <c r="N1" s="117"/>
    </row>
    <row r="2" spans="1:42" x14ac:dyDescent="0.2">
      <c r="A2" s="240"/>
      <c r="B2" s="240"/>
      <c r="C2" s="240"/>
      <c r="D2" s="240"/>
      <c r="E2" s="240"/>
      <c r="F2" s="114"/>
      <c r="G2" s="114"/>
      <c r="I2" s="117" t="s">
        <v>1</v>
      </c>
      <c r="J2" s="117"/>
      <c r="K2" s="245" t="s">
        <v>87</v>
      </c>
      <c r="L2" s="792">
        <v>2026</v>
      </c>
      <c r="M2" s="792"/>
      <c r="N2" s="792"/>
      <c r="Q2" s="243"/>
    </row>
    <row r="3" spans="1:42" x14ac:dyDescent="0.2">
      <c r="A3" s="240"/>
      <c r="B3" s="240"/>
      <c r="C3" s="240"/>
      <c r="D3" s="240"/>
      <c r="E3" s="240"/>
      <c r="F3" s="114"/>
      <c r="G3" s="114"/>
      <c r="I3" s="117" t="s">
        <v>3</v>
      </c>
      <c r="J3" s="117"/>
      <c r="K3" s="245" t="s">
        <v>88</v>
      </c>
      <c r="L3" s="794" t="s">
        <v>1728</v>
      </c>
      <c r="M3" s="794"/>
      <c r="N3" s="794"/>
      <c r="Q3" s="246" t="str">
        <f>VLOOKUP(L3,Catalogo!$B$10:$C$20,2,FALSE)</f>
        <v>Ls_DependenciasSRS</v>
      </c>
    </row>
    <row r="4" spans="1:42" x14ac:dyDescent="0.2">
      <c r="A4" s="240"/>
      <c r="B4" s="240"/>
      <c r="C4" s="240"/>
      <c r="D4" s="240"/>
      <c r="E4" s="240"/>
      <c r="F4" s="114"/>
      <c r="G4" s="114"/>
      <c r="I4" s="117" t="s">
        <v>90</v>
      </c>
      <c r="J4" s="117"/>
      <c r="K4" s="245" t="s">
        <v>91</v>
      </c>
      <c r="L4" s="794" t="s">
        <v>1760</v>
      </c>
      <c r="M4" s="794"/>
      <c r="N4" s="794"/>
      <c r="Q4" s="246" t="str">
        <f>IF(Q3="Ls_Estructura",VLOOKUP(L4,Catalogo!B24:C28,2,FALSE),VLOOKUP(L4,Catalogo!$B$137:$C$141,2,FALSE))</f>
        <v>Ls_OficinasSRS</v>
      </c>
    </row>
    <row r="5" spans="1:42" x14ac:dyDescent="0.2">
      <c r="A5" s="240"/>
      <c r="B5" s="240"/>
      <c r="C5" s="240"/>
      <c r="D5" s="240"/>
      <c r="E5" s="240"/>
      <c r="F5" s="114"/>
      <c r="G5" s="114"/>
      <c r="I5" s="117" t="s">
        <v>93</v>
      </c>
      <c r="J5" s="117"/>
      <c r="K5" s="245" t="str">
        <f>IF(Q3="Ls_Estructura",VLOOKUP($L$4,Catalogo!$B$24:$D$29,3,FALSE),VLOOKUP($L$4,Catalogo!$B$137:$D$141,3,FALSE))</f>
        <v xml:space="preserve">Oficinas:  </v>
      </c>
      <c r="L5" s="793" t="s">
        <v>1940</v>
      </c>
      <c r="M5" s="793"/>
      <c r="N5" s="793"/>
      <c r="Q5" s="243"/>
    </row>
    <row r="6" spans="1:42" x14ac:dyDescent="0.2">
      <c r="A6" s="240"/>
      <c r="B6" s="240"/>
      <c r="C6" s="240"/>
      <c r="D6" s="240"/>
      <c r="E6" s="240"/>
      <c r="F6" s="114"/>
      <c r="G6" s="114"/>
      <c r="H6" s="114"/>
      <c r="I6" s="114"/>
      <c r="J6" s="114"/>
      <c r="K6" s="114"/>
      <c r="L6" s="242"/>
      <c r="M6" s="247"/>
      <c r="N6" s="242"/>
    </row>
    <row r="7" spans="1:42" x14ac:dyDescent="0.2">
      <c r="A7" s="240"/>
      <c r="B7" s="240"/>
      <c r="C7" s="240"/>
      <c r="D7" s="240"/>
      <c r="E7" s="240"/>
      <c r="F7" s="242"/>
      <c r="G7" s="242"/>
      <c r="H7" s="242"/>
      <c r="I7" s="242"/>
      <c r="J7" s="242"/>
      <c r="K7" s="242"/>
      <c r="L7" s="242"/>
      <c r="M7" s="247"/>
      <c r="N7" s="242"/>
    </row>
    <row r="8" spans="1:42" s="248" customFormat="1" ht="25.5" x14ac:dyDescent="0.2">
      <c r="B8" s="249" t="s">
        <v>94</v>
      </c>
      <c r="C8" s="249" t="s">
        <v>95</v>
      </c>
      <c r="D8" s="249" t="s">
        <v>96</v>
      </c>
      <c r="E8" s="249" t="s">
        <v>97</v>
      </c>
      <c r="F8" s="249" t="s">
        <v>98</v>
      </c>
      <c r="G8" s="249" t="s">
        <v>99</v>
      </c>
      <c r="H8" s="249" t="s">
        <v>100</v>
      </c>
      <c r="I8" s="249" t="s">
        <v>101</v>
      </c>
      <c r="J8" s="249" t="s">
        <v>102</v>
      </c>
      <c r="K8" s="249" t="s">
        <v>103</v>
      </c>
      <c r="L8" s="249" t="s">
        <v>104</v>
      </c>
      <c r="M8" s="249" t="s">
        <v>105</v>
      </c>
      <c r="N8" s="249" t="s">
        <v>106</v>
      </c>
      <c r="O8" s="249" t="s">
        <v>107</v>
      </c>
      <c r="P8" s="249" t="s">
        <v>108</v>
      </c>
      <c r="Q8" s="249" t="s">
        <v>109</v>
      </c>
      <c r="R8" s="250"/>
      <c r="S8" s="250"/>
      <c r="T8" s="250"/>
      <c r="U8" s="250"/>
      <c r="V8" s="250"/>
      <c r="W8" s="250"/>
      <c r="X8" s="250"/>
      <c r="Y8" s="250"/>
      <c r="Z8" s="250"/>
      <c r="AA8" s="250"/>
      <c r="AB8" s="250"/>
      <c r="AC8" s="250"/>
      <c r="AD8" s="250"/>
      <c r="AE8" s="251"/>
      <c r="AF8" s="251"/>
      <c r="AG8" s="251"/>
      <c r="AH8" s="251"/>
      <c r="AI8" s="252"/>
      <c r="AJ8" s="252"/>
      <c r="AK8" s="252"/>
      <c r="AL8" s="252"/>
      <c r="AM8" s="252"/>
      <c r="AN8" s="252"/>
      <c r="AO8" s="252"/>
      <c r="AP8" s="252"/>
    </row>
    <row r="9" spans="1:42" s="253" customFormat="1" ht="89.25" x14ac:dyDescent="0.2">
      <c r="B9" s="204" t="e">
        <f>IF('Formulario PPGR1'!$H9="","",CONCATENATE('Formulario PPGR1'!$C9,".",'Formulario PPGR1'!$D9,".",'Formulario PPGR1'!$E9,".",#REF!))</f>
        <v>#REF!</v>
      </c>
      <c r="C9" s="204" t="e">
        <f>IF('Formulario PPGR1'!$H9="","",#REF!)</f>
        <v>#REF!</v>
      </c>
      <c r="D9" s="204" t="e">
        <f>IF('Formulario PPGR1'!$H9="","",#REF!)</f>
        <v>#REF!</v>
      </c>
      <c r="E9" s="204" t="e">
        <f>IF('Formulario PPGR1'!$H9="","",#REF!)</f>
        <v>#REF!</v>
      </c>
      <c r="F9" s="230" t="str">
        <f>_xlfn.XLOOKUP($H9,tbl_ejes_estrategicos[Ejes Estratégicos],tbl_ejes_estrategicos[Cod_Eje],"",0)</f>
        <v>EE.1</v>
      </c>
      <c r="G9" s="230" t="str">
        <f>_xlfn.XLOOKUP(Tabla3[[#This Row],[Resultado Estratégico Institucional]],Tabla13[RE Concatenado],Tabla13[RE],"",0)</f>
        <v>RE1.1</v>
      </c>
      <c r="H9" s="229" t="s">
        <v>1476</v>
      </c>
      <c r="I9" s="229" t="s">
        <v>2652</v>
      </c>
      <c r="J9" s="292" t="s">
        <v>2672</v>
      </c>
      <c r="K9" s="229"/>
      <c r="L9" s="229"/>
      <c r="M9" s="293"/>
      <c r="N9" s="293"/>
      <c r="O9" s="231"/>
      <c r="P9" s="231" t="s">
        <v>2635</v>
      </c>
      <c r="Q9" s="231" t="s">
        <v>2673</v>
      </c>
      <c r="R9" s="242"/>
      <c r="S9" s="242"/>
      <c r="T9" s="242"/>
      <c r="U9" s="242"/>
      <c r="V9" s="242"/>
      <c r="W9" s="242"/>
      <c r="X9" s="242"/>
      <c r="Y9" s="242"/>
      <c r="Z9" s="242"/>
      <c r="AA9" s="242"/>
      <c r="AB9" s="242"/>
      <c r="AC9" s="242"/>
      <c r="AD9" s="242"/>
      <c r="AE9" s="243"/>
      <c r="AF9" s="243"/>
      <c r="AG9" s="243"/>
      <c r="AH9" s="243"/>
      <c r="AI9" s="243"/>
      <c r="AJ9" s="243"/>
      <c r="AK9" s="243"/>
      <c r="AL9" s="243"/>
      <c r="AM9" s="243"/>
      <c r="AN9" s="243"/>
      <c r="AO9" s="243"/>
      <c r="AP9" s="243"/>
    </row>
    <row r="10" spans="1:42" s="253" customFormat="1" ht="89.25" x14ac:dyDescent="0.2">
      <c r="B10" s="204" t="e">
        <f>IF('Formulario PPGR1'!$H10="","",CONCATENATE('Formulario PPGR1'!$C10,".",'Formulario PPGR1'!$D10,".",'Formulario PPGR1'!$E10,".",#REF!))</f>
        <v>#REF!</v>
      </c>
      <c r="C10" s="204" t="e">
        <f>IF('Formulario PPGR1'!$H10="","",#REF!)</f>
        <v>#REF!</v>
      </c>
      <c r="D10" s="204" t="e">
        <f>IF('Formulario PPGR1'!$H10="","",#REF!)</f>
        <v>#REF!</v>
      </c>
      <c r="E10" s="204" t="e">
        <f>IF('Formulario PPGR1'!$H10="","",#REF!)</f>
        <v>#REF!</v>
      </c>
      <c r="F10" s="230" t="str">
        <f>_xlfn.XLOOKUP($H10,tbl_ejes_estrategicos[Ejes Estratégicos],tbl_ejes_estrategicos[Cod_Eje],"",0)</f>
        <v>EE.1</v>
      </c>
      <c r="G10" s="230" t="str">
        <f>_xlfn.XLOOKUP(Tabla3[[#This Row],[Resultado Estratégico Institucional]],Tabla13[RE Concatenado],Tabla13[RE],"",0)</f>
        <v>RE1.1</v>
      </c>
      <c r="H10" s="229" t="s">
        <v>1476</v>
      </c>
      <c r="I10" s="229" t="s">
        <v>2652</v>
      </c>
      <c r="J10" s="292" t="s">
        <v>2674</v>
      </c>
      <c r="K10" s="229"/>
      <c r="L10" s="229"/>
      <c r="M10" s="293"/>
      <c r="N10" s="293"/>
      <c r="O10" s="231"/>
      <c r="P10" s="231" t="s">
        <v>2635</v>
      </c>
      <c r="Q10" s="231" t="s">
        <v>2673</v>
      </c>
      <c r="R10" s="242"/>
      <c r="S10" s="242"/>
      <c r="T10" s="242"/>
      <c r="U10" s="242"/>
      <c r="V10" s="242"/>
      <c r="W10" s="242"/>
      <c r="X10" s="242"/>
      <c r="Y10" s="242"/>
      <c r="Z10" s="242"/>
      <c r="AA10" s="242"/>
      <c r="AB10" s="242"/>
      <c r="AC10" s="242"/>
      <c r="AD10" s="242"/>
      <c r="AE10" s="243"/>
      <c r="AF10" s="243"/>
      <c r="AG10" s="243"/>
      <c r="AH10" s="243"/>
      <c r="AI10" s="243"/>
      <c r="AJ10" s="243"/>
      <c r="AK10" s="243"/>
      <c r="AL10" s="243"/>
      <c r="AM10" s="243"/>
      <c r="AN10" s="243"/>
      <c r="AO10" s="243"/>
      <c r="AP10" s="243"/>
    </row>
    <row r="11" spans="1:42" s="253" customFormat="1" ht="76.5" x14ac:dyDescent="0.2">
      <c r="B11" s="204" t="e">
        <f>IF('Formulario PPGR1'!$H11="","",CONCATENATE('Formulario PPGR1'!$C11,".",'Formulario PPGR1'!$D11,".",'Formulario PPGR1'!$E11,".",#REF!))</f>
        <v>#REF!</v>
      </c>
      <c r="C11" s="204" t="e">
        <f>IF('Formulario PPGR1'!$H11="","",#REF!)</f>
        <v>#REF!</v>
      </c>
      <c r="D11" s="204" t="e">
        <f>IF('Formulario PPGR1'!$H11="","",#REF!)</f>
        <v>#REF!</v>
      </c>
      <c r="E11" s="204" t="e">
        <f>IF('Formulario PPGR1'!$H11="","",#REF!)</f>
        <v>#REF!</v>
      </c>
      <c r="F11" s="230" t="str">
        <f>_xlfn.XLOOKUP($H11,tbl_ejes_estrategicos[Ejes Estratégicos],tbl_ejes_estrategicos[Cod_Eje],"",0)</f>
        <v>EE.1</v>
      </c>
      <c r="G11" s="230" t="str">
        <f>_xlfn.XLOOKUP(Tabla3[[#This Row],[Resultado Estratégico Institucional]],Tabla13[RE Concatenado],Tabla13[RE],"",0)</f>
        <v>RE1.2</v>
      </c>
      <c r="H11" s="229" t="s">
        <v>1476</v>
      </c>
      <c r="I11" s="229" t="s">
        <v>2653</v>
      </c>
      <c r="J11" s="292" t="s">
        <v>2675</v>
      </c>
      <c r="K11" s="229"/>
      <c r="L11" s="229"/>
      <c r="M11" s="293"/>
      <c r="N11" s="293"/>
      <c r="O11" s="203"/>
      <c r="P11" s="231" t="s">
        <v>2635</v>
      </c>
      <c r="Q11" s="231" t="s">
        <v>2673</v>
      </c>
      <c r="R11" s="242"/>
      <c r="S11" s="242"/>
      <c r="T11" s="242"/>
      <c r="U11" s="242"/>
      <c r="V11" s="242"/>
      <c r="W11" s="242"/>
      <c r="X11" s="242"/>
      <c r="Y11" s="242"/>
      <c r="Z11" s="242"/>
      <c r="AA11" s="242"/>
      <c r="AB11" s="242"/>
      <c r="AC11" s="242"/>
      <c r="AD11" s="242"/>
      <c r="AE11" s="243"/>
      <c r="AF11" s="243"/>
      <c r="AG11" s="243"/>
      <c r="AH11" s="243"/>
      <c r="AI11" s="243"/>
      <c r="AJ11" s="243"/>
      <c r="AK11" s="243"/>
      <c r="AL11" s="243"/>
      <c r="AM11" s="243"/>
      <c r="AN11" s="243"/>
      <c r="AO11" s="243"/>
      <c r="AP11" s="243"/>
    </row>
    <row r="12" spans="1:42" s="253" customFormat="1" ht="102" x14ac:dyDescent="0.2">
      <c r="B12" s="204" t="e">
        <f>IF('Formulario PPGR1'!$H12="","",CONCATENATE('Formulario PPGR1'!$C12,".",'Formulario PPGR1'!$D12,".",'Formulario PPGR1'!$E12,".",#REF!))</f>
        <v>#REF!</v>
      </c>
      <c r="C12" s="204" t="e">
        <f>IF('Formulario PPGR1'!$H12="","",#REF!)</f>
        <v>#REF!</v>
      </c>
      <c r="D12" s="204" t="e">
        <f>IF('Formulario PPGR1'!$H12="","",#REF!)</f>
        <v>#REF!</v>
      </c>
      <c r="E12" s="204" t="e">
        <f>IF('Formulario PPGR1'!$H12="","",#REF!)</f>
        <v>#REF!</v>
      </c>
      <c r="F12" s="230" t="str">
        <f>_xlfn.XLOOKUP($H12,tbl_ejes_estrategicos[Ejes Estratégicos],tbl_ejes_estrategicos[Cod_Eje],"",0)</f>
        <v>EE.1</v>
      </c>
      <c r="G12" s="230" t="str">
        <f>_xlfn.XLOOKUP(Tabla3[[#This Row],[Resultado Estratégico Institucional]],Tabla13[RE Concatenado],Tabla13[RE],"",0)</f>
        <v>RE1.5</v>
      </c>
      <c r="H12" s="229" t="s">
        <v>1476</v>
      </c>
      <c r="I12" s="229" t="s">
        <v>2654</v>
      </c>
      <c r="J12" s="292" t="s">
        <v>2676</v>
      </c>
      <c r="K12" s="229"/>
      <c r="L12" s="229"/>
      <c r="M12" s="293"/>
      <c r="N12" s="293"/>
      <c r="O12" s="231"/>
      <c r="P12" s="231" t="s">
        <v>2636</v>
      </c>
      <c r="Q12" s="231"/>
      <c r="R12" s="242"/>
      <c r="S12" s="242"/>
      <c r="T12" s="242"/>
      <c r="U12" s="242"/>
      <c r="V12" s="242"/>
      <c r="W12" s="242"/>
      <c r="X12" s="242"/>
      <c r="Y12" s="242"/>
      <c r="Z12" s="242"/>
      <c r="AA12" s="242"/>
      <c r="AB12" s="242"/>
      <c r="AC12" s="242"/>
      <c r="AD12" s="242"/>
      <c r="AE12" s="243"/>
      <c r="AF12" s="243"/>
      <c r="AG12" s="243"/>
      <c r="AH12" s="243"/>
      <c r="AI12" s="243"/>
      <c r="AJ12" s="243"/>
      <c r="AK12" s="243"/>
      <c r="AL12" s="243"/>
      <c r="AM12" s="243"/>
      <c r="AN12" s="243"/>
      <c r="AO12" s="243"/>
      <c r="AP12" s="243"/>
    </row>
    <row r="13" spans="1:42" s="253" customFormat="1" ht="89.25" x14ac:dyDescent="0.2">
      <c r="B13" s="204" t="e">
        <f>IF('Formulario PPGR1'!$H13="","",CONCATENATE('Formulario PPGR1'!$C13,".",'Formulario PPGR1'!$D13,".",'Formulario PPGR1'!$E13,".",#REF!))</f>
        <v>#REF!</v>
      </c>
      <c r="C13" s="204" t="e">
        <f>IF('Formulario PPGR1'!$H13="","",#REF!)</f>
        <v>#REF!</v>
      </c>
      <c r="D13" s="204" t="e">
        <f>IF('Formulario PPGR1'!$H13="","",#REF!)</f>
        <v>#REF!</v>
      </c>
      <c r="E13" s="204" t="e">
        <f>IF('Formulario PPGR1'!$H13="","",#REF!)</f>
        <v>#REF!</v>
      </c>
      <c r="F13" s="230" t="str">
        <f>_xlfn.XLOOKUP($H13,tbl_ejes_estrategicos[Ejes Estratégicos],tbl_ejes_estrategicos[Cod_Eje],"",0)</f>
        <v>EE.1</v>
      </c>
      <c r="G13" s="230" t="str">
        <f>_xlfn.XLOOKUP(Tabla3[[#This Row],[Resultado Estratégico Institucional]],Tabla13[RE Concatenado],Tabla13[RE],"",0)</f>
        <v>RE1.5</v>
      </c>
      <c r="H13" s="229" t="s">
        <v>1476</v>
      </c>
      <c r="I13" s="229" t="s">
        <v>2654</v>
      </c>
      <c r="J13" s="292" t="s">
        <v>2677</v>
      </c>
      <c r="K13" s="229"/>
      <c r="L13" s="229"/>
      <c r="M13" s="295"/>
      <c r="N13" s="295"/>
      <c r="O13" s="203"/>
      <c r="P13" s="231" t="s">
        <v>2678</v>
      </c>
      <c r="Q13" s="231"/>
      <c r="R13" s="242"/>
      <c r="S13" s="242"/>
      <c r="T13" s="242"/>
      <c r="U13" s="242"/>
      <c r="V13" s="242"/>
      <c r="W13" s="242"/>
      <c r="X13" s="242"/>
      <c r="Y13" s="242"/>
      <c r="Z13" s="242"/>
      <c r="AA13" s="242"/>
      <c r="AB13" s="242"/>
      <c r="AC13" s="242"/>
      <c r="AD13" s="242"/>
      <c r="AE13" s="243"/>
      <c r="AF13" s="243"/>
      <c r="AG13" s="243"/>
      <c r="AH13" s="243"/>
      <c r="AI13" s="243"/>
      <c r="AJ13" s="243"/>
      <c r="AK13" s="243"/>
      <c r="AL13" s="243"/>
      <c r="AM13" s="243"/>
      <c r="AN13" s="243"/>
      <c r="AO13" s="243"/>
      <c r="AP13" s="243"/>
    </row>
    <row r="14" spans="1:42" s="253" customFormat="1" ht="89.25" x14ac:dyDescent="0.2">
      <c r="B14" s="204" t="e">
        <f>IF('Formulario PPGR1'!$H14="","",CONCATENATE('Formulario PPGR1'!$C14,".",'Formulario PPGR1'!$D14,".",'Formulario PPGR1'!$E14,".",#REF!))</f>
        <v>#REF!</v>
      </c>
      <c r="C14" s="204" t="e">
        <f>IF('Formulario PPGR1'!$H14="","",#REF!)</f>
        <v>#REF!</v>
      </c>
      <c r="D14" s="204" t="e">
        <f>IF('Formulario PPGR1'!$H14="","",#REF!)</f>
        <v>#REF!</v>
      </c>
      <c r="E14" s="204" t="e">
        <f>IF('Formulario PPGR1'!$H14="","",#REF!)</f>
        <v>#REF!</v>
      </c>
      <c r="F14" s="230" t="str">
        <f>_xlfn.XLOOKUP($H14,tbl_ejes_estrategicos[Ejes Estratégicos],tbl_ejes_estrategicos[Cod_Eje],"",0)</f>
        <v>EE.1</v>
      </c>
      <c r="G14" s="230" t="str">
        <f>_xlfn.XLOOKUP(Tabla3[[#This Row],[Resultado Estratégico Institucional]],Tabla13[RE Concatenado],Tabla13[RE],"",0)</f>
        <v>RE1.5</v>
      </c>
      <c r="H14" s="229" t="s">
        <v>1476</v>
      </c>
      <c r="I14" s="229" t="s">
        <v>2654</v>
      </c>
      <c r="J14" s="292" t="s">
        <v>2679</v>
      </c>
      <c r="K14" s="229"/>
      <c r="L14" s="229"/>
      <c r="M14" s="295"/>
      <c r="N14" s="295"/>
      <c r="O14" s="231"/>
      <c r="P14" s="231" t="s">
        <v>1933</v>
      </c>
      <c r="Q14" s="231" t="s">
        <v>2680</v>
      </c>
      <c r="R14" s="242"/>
      <c r="S14" s="242"/>
      <c r="T14" s="242"/>
      <c r="U14" s="242"/>
      <c r="V14" s="243" t="s">
        <v>110</v>
      </c>
      <c r="W14" s="242"/>
      <c r="X14" s="242"/>
      <c r="Y14" s="242"/>
      <c r="Z14" s="242"/>
      <c r="AA14" s="242"/>
      <c r="AB14" s="242"/>
      <c r="AC14" s="242"/>
      <c r="AD14" s="242"/>
      <c r="AE14" s="243"/>
      <c r="AF14" s="243"/>
      <c r="AG14" s="243"/>
      <c r="AH14" s="243"/>
      <c r="AI14" s="243"/>
      <c r="AJ14" s="243"/>
      <c r="AK14" s="243"/>
      <c r="AL14" s="243"/>
      <c r="AM14" s="243"/>
      <c r="AN14" s="243"/>
      <c r="AO14" s="243"/>
      <c r="AP14" s="243"/>
    </row>
    <row r="15" spans="1:42" s="253" customFormat="1" ht="89.25" x14ac:dyDescent="0.2">
      <c r="B15" s="204" t="e">
        <f>IF('Formulario PPGR1'!$H15="","",CONCATENATE('Formulario PPGR1'!$C15,".",'Formulario PPGR1'!$D15,".",'Formulario PPGR1'!$E15,".",#REF!))</f>
        <v>#REF!</v>
      </c>
      <c r="C15" s="204" t="e">
        <f>IF('Formulario PPGR1'!$H15="","",#REF!)</f>
        <v>#REF!</v>
      </c>
      <c r="D15" s="204" t="e">
        <f>IF('Formulario PPGR1'!$H15="","",#REF!)</f>
        <v>#REF!</v>
      </c>
      <c r="E15" s="204" t="e">
        <f>IF('Formulario PPGR1'!$H15="","",#REF!)</f>
        <v>#REF!</v>
      </c>
      <c r="F15" s="230" t="str">
        <f>_xlfn.XLOOKUP($H15,tbl_ejes_estrategicos[Ejes Estratégicos],tbl_ejes_estrategicos[Cod_Eje],"",0)</f>
        <v>EE.1</v>
      </c>
      <c r="G15" s="230" t="str">
        <f>_xlfn.XLOOKUP(Tabla3[[#This Row],[Resultado Estratégico Institucional]],Tabla13[RE Concatenado],Tabla13[RE],"",0)</f>
        <v>RE1.5</v>
      </c>
      <c r="H15" s="229" t="s">
        <v>1476</v>
      </c>
      <c r="I15" s="229" t="s">
        <v>2654</v>
      </c>
      <c r="J15" s="292" t="s">
        <v>2681</v>
      </c>
      <c r="K15" s="229"/>
      <c r="L15" s="229"/>
      <c r="M15" s="295"/>
      <c r="N15" s="295"/>
      <c r="O15" s="203"/>
      <c r="P15" s="231" t="s">
        <v>2638</v>
      </c>
      <c r="Q15" s="231" t="s">
        <v>2673</v>
      </c>
      <c r="R15" s="242"/>
      <c r="S15" s="242"/>
      <c r="T15" s="242"/>
      <c r="U15" s="242"/>
      <c r="V15" s="243"/>
      <c r="W15" s="242"/>
      <c r="X15" s="242"/>
      <c r="Y15" s="242"/>
      <c r="Z15" s="242"/>
      <c r="AA15" s="242"/>
      <c r="AB15" s="242"/>
      <c r="AC15" s="242"/>
      <c r="AD15" s="242"/>
      <c r="AE15" s="243"/>
      <c r="AF15" s="243"/>
      <c r="AG15" s="243"/>
      <c r="AH15" s="243"/>
      <c r="AI15" s="243"/>
      <c r="AJ15" s="243"/>
      <c r="AK15" s="243"/>
      <c r="AL15" s="243"/>
      <c r="AM15" s="243"/>
      <c r="AN15" s="243"/>
      <c r="AO15" s="243"/>
      <c r="AP15" s="243"/>
    </row>
    <row r="16" spans="1:42" s="253" customFormat="1" ht="114.75" x14ac:dyDescent="0.2">
      <c r="B16" s="204" t="e">
        <f>IF('Formulario PPGR1'!$H16="","",CONCATENATE('Formulario PPGR1'!$C16,".",'Formulario PPGR1'!$D16,".",'Formulario PPGR1'!$E16,".",#REF!))</f>
        <v>#REF!</v>
      </c>
      <c r="C16" s="204" t="e">
        <f>IF('Formulario PPGR1'!$H16="","",#REF!)</f>
        <v>#REF!</v>
      </c>
      <c r="D16" s="204" t="e">
        <f>IF('Formulario PPGR1'!$H16="","",#REF!)</f>
        <v>#REF!</v>
      </c>
      <c r="E16" s="204" t="e">
        <f>IF('Formulario PPGR1'!$H16="","",#REF!)</f>
        <v>#REF!</v>
      </c>
      <c r="F16" s="230" t="str">
        <f>_xlfn.XLOOKUP($H16,tbl_ejes_estrategicos[Ejes Estratégicos],tbl_ejes_estrategicos[Cod_Eje],"",0)</f>
        <v>EE.1</v>
      </c>
      <c r="G16" s="230" t="str">
        <f>_xlfn.XLOOKUP(Tabla3[[#This Row],[Resultado Estratégico Institucional]],Tabla13[RE Concatenado],Tabla13[RE],"",0)</f>
        <v>RE1.6</v>
      </c>
      <c r="H16" s="229" t="s">
        <v>1476</v>
      </c>
      <c r="I16" s="229" t="s">
        <v>2655</v>
      </c>
      <c r="J16" s="292" t="s">
        <v>2682</v>
      </c>
      <c r="K16" s="229"/>
      <c r="L16" s="229"/>
      <c r="M16" s="294"/>
      <c r="N16" s="294"/>
      <c r="O16" s="231"/>
      <c r="P16" s="231" t="s">
        <v>2636</v>
      </c>
      <c r="Q16" s="231"/>
      <c r="R16" s="242"/>
      <c r="S16" s="242"/>
      <c r="T16" s="242"/>
      <c r="U16" s="242"/>
      <c r="V16" s="243" t="s">
        <v>111</v>
      </c>
      <c r="W16" s="242"/>
      <c r="X16" s="242"/>
      <c r="Y16" s="242"/>
      <c r="Z16" s="242"/>
      <c r="AA16" s="242"/>
      <c r="AB16" s="242"/>
      <c r="AC16" s="242"/>
      <c r="AD16" s="242"/>
      <c r="AE16" s="243"/>
      <c r="AF16" s="243"/>
      <c r="AG16" s="243"/>
      <c r="AH16" s="243"/>
      <c r="AI16" s="243"/>
      <c r="AJ16" s="243"/>
      <c r="AK16" s="243"/>
      <c r="AL16" s="243"/>
      <c r="AM16" s="243"/>
      <c r="AN16" s="243"/>
      <c r="AO16" s="243"/>
      <c r="AP16" s="243"/>
    </row>
    <row r="17" spans="2:42" s="253" customFormat="1" ht="63.75" x14ac:dyDescent="0.2">
      <c r="B17" s="204" t="e">
        <f>IF('Formulario PPGR1'!$H17="","",CONCATENATE('Formulario PPGR1'!$C17,".",'Formulario PPGR1'!$D17,".",'Formulario PPGR1'!$E17,".",#REF!))</f>
        <v>#REF!</v>
      </c>
      <c r="C17" s="204" t="e">
        <f>IF('Formulario PPGR1'!$H17="","",#REF!)</f>
        <v>#REF!</v>
      </c>
      <c r="D17" s="204" t="e">
        <f>IF('Formulario PPGR1'!$H17="","",#REF!)</f>
        <v>#REF!</v>
      </c>
      <c r="E17" s="204" t="e">
        <f>IF('Formulario PPGR1'!$H17="","",#REF!)</f>
        <v>#REF!</v>
      </c>
      <c r="F17" s="230" t="str">
        <f>_xlfn.XLOOKUP($H17,tbl_ejes_estrategicos[Ejes Estratégicos],tbl_ejes_estrategicos[Cod_Eje],"",0)</f>
        <v>EE.1</v>
      </c>
      <c r="G17" s="230" t="str">
        <f>_xlfn.XLOOKUP(Tabla3[[#This Row],[Resultado Estratégico Institucional]],Tabla13[RE Concatenado],Tabla13[RE],"",0)</f>
        <v>RE1.6</v>
      </c>
      <c r="H17" s="229" t="s">
        <v>1476</v>
      </c>
      <c r="I17" s="229" t="s">
        <v>2655</v>
      </c>
      <c r="J17" s="229" t="s">
        <v>2683</v>
      </c>
      <c r="K17" s="229"/>
      <c r="L17" s="229"/>
      <c r="M17" s="294"/>
      <c r="N17" s="295"/>
      <c r="O17" s="203"/>
      <c r="P17" s="231" t="s">
        <v>2636</v>
      </c>
      <c r="Q17" s="231"/>
      <c r="R17" s="242"/>
      <c r="S17" s="242"/>
      <c r="T17" s="242"/>
      <c r="U17" s="242"/>
      <c r="V17" s="243"/>
      <c r="W17" s="242"/>
      <c r="X17" s="242"/>
      <c r="Y17" s="242"/>
      <c r="Z17" s="242"/>
      <c r="AA17" s="242"/>
      <c r="AB17" s="242"/>
      <c r="AC17" s="242"/>
      <c r="AD17" s="242"/>
      <c r="AE17" s="243"/>
      <c r="AF17" s="243"/>
      <c r="AG17" s="243"/>
      <c r="AH17" s="243"/>
      <c r="AI17" s="243"/>
      <c r="AJ17" s="243"/>
      <c r="AK17" s="243"/>
      <c r="AL17" s="243"/>
      <c r="AM17" s="243"/>
      <c r="AN17" s="243"/>
      <c r="AO17" s="243"/>
      <c r="AP17" s="243"/>
    </row>
    <row r="18" spans="2:42" s="253" customFormat="1" ht="63.75" x14ac:dyDescent="0.2">
      <c r="B18" s="204" t="e">
        <f>IF('Formulario PPGR1'!$H18="","",CONCATENATE('Formulario PPGR1'!$C18,".",'Formulario PPGR1'!$D18,".",'Formulario PPGR1'!$E18,".",#REF!))</f>
        <v>#REF!</v>
      </c>
      <c r="C18" s="204" t="e">
        <f>IF('Formulario PPGR1'!$H18="","",#REF!)</f>
        <v>#REF!</v>
      </c>
      <c r="D18" s="204" t="e">
        <f>IF('Formulario PPGR1'!$H18="","",#REF!)</f>
        <v>#REF!</v>
      </c>
      <c r="E18" s="204" t="e">
        <f>IF('Formulario PPGR1'!$H18="","",#REF!)</f>
        <v>#REF!</v>
      </c>
      <c r="F18" s="230" t="str">
        <f>_xlfn.XLOOKUP($H18,tbl_ejes_estrategicos[Ejes Estratégicos],tbl_ejes_estrategicos[Cod_Eje],"",0)</f>
        <v>EE.1</v>
      </c>
      <c r="G18" s="230" t="str">
        <f>_xlfn.XLOOKUP(Tabla3[[#This Row],[Resultado Estratégico Institucional]],Tabla13[RE Concatenado],Tabla13[RE],"",0)</f>
        <v>RE1.6</v>
      </c>
      <c r="H18" s="229" t="s">
        <v>1476</v>
      </c>
      <c r="I18" s="229" t="s">
        <v>2655</v>
      </c>
      <c r="J18" s="292" t="s">
        <v>2684</v>
      </c>
      <c r="K18" s="229"/>
      <c r="L18" s="229"/>
      <c r="M18" s="295"/>
      <c r="N18" s="295"/>
      <c r="O18" s="231"/>
      <c r="P18" s="231" t="s">
        <v>2636</v>
      </c>
      <c r="Q18" s="231"/>
      <c r="R18" s="242"/>
      <c r="S18" s="242"/>
      <c r="T18" s="242"/>
      <c r="U18" s="242"/>
      <c r="V18" s="243" t="s">
        <v>112</v>
      </c>
      <c r="W18" s="242"/>
      <c r="X18" s="242"/>
      <c r="Y18" s="242"/>
      <c r="Z18" s="242"/>
      <c r="AA18" s="242"/>
      <c r="AB18" s="242"/>
      <c r="AC18" s="242"/>
      <c r="AD18" s="242"/>
      <c r="AE18" s="243"/>
      <c r="AF18" s="243"/>
      <c r="AG18" s="243"/>
      <c r="AH18" s="243"/>
      <c r="AI18" s="243"/>
      <c r="AJ18" s="243"/>
      <c r="AK18" s="243"/>
      <c r="AL18" s="243"/>
      <c r="AM18" s="243"/>
      <c r="AN18" s="243"/>
      <c r="AO18" s="243"/>
      <c r="AP18" s="243"/>
    </row>
    <row r="19" spans="2:42" s="253" customFormat="1" ht="89.25" x14ac:dyDescent="0.2">
      <c r="B19" s="204" t="e">
        <f>IF('Formulario PPGR1'!$H19="","",CONCATENATE('Formulario PPGR1'!$C19,".",'Formulario PPGR1'!$D19,".",'Formulario PPGR1'!$E19,".",#REF!))</f>
        <v>#REF!</v>
      </c>
      <c r="C19" s="204" t="e">
        <f>IF('Formulario PPGR1'!$H19="","",#REF!)</f>
        <v>#REF!</v>
      </c>
      <c r="D19" s="204" t="e">
        <f>IF('Formulario PPGR1'!$H19="","",#REF!)</f>
        <v>#REF!</v>
      </c>
      <c r="E19" s="204" t="e">
        <f>IF('Formulario PPGR1'!$H19="","",#REF!)</f>
        <v>#REF!</v>
      </c>
      <c r="F19" s="230" t="str">
        <f>_xlfn.XLOOKUP($H19,tbl_ejes_estrategicos[Ejes Estratégicos],tbl_ejes_estrategicos[Cod_Eje],"",0)</f>
        <v>EE.1</v>
      </c>
      <c r="G19" s="230" t="str">
        <f>_xlfn.XLOOKUP(Tabla3[[#This Row],[Resultado Estratégico Institucional]],Tabla13[RE Concatenado],Tabla13[RE],"",0)</f>
        <v>RE1.6</v>
      </c>
      <c r="H19" s="229" t="s">
        <v>1476</v>
      </c>
      <c r="I19" s="229" t="s">
        <v>2655</v>
      </c>
      <c r="J19" s="292" t="s">
        <v>2685</v>
      </c>
      <c r="K19" s="229"/>
      <c r="L19" s="229"/>
      <c r="M19" s="295"/>
      <c r="N19" s="295"/>
      <c r="O19" s="203"/>
      <c r="P19" s="231" t="s">
        <v>2636</v>
      </c>
      <c r="Q19" s="231"/>
      <c r="R19" s="242"/>
      <c r="S19" s="242"/>
      <c r="T19" s="242"/>
      <c r="U19" s="242"/>
      <c r="V19" s="243"/>
      <c r="W19" s="242"/>
      <c r="X19" s="242"/>
      <c r="Y19" s="242"/>
      <c r="Z19" s="242"/>
      <c r="AA19" s="242"/>
      <c r="AB19" s="242"/>
      <c r="AC19" s="242"/>
      <c r="AD19" s="242"/>
      <c r="AE19" s="243"/>
      <c r="AF19" s="243"/>
      <c r="AG19" s="243"/>
      <c r="AH19" s="243"/>
      <c r="AI19" s="243"/>
      <c r="AJ19" s="243"/>
      <c r="AK19" s="243"/>
      <c r="AL19" s="243"/>
      <c r="AM19" s="243"/>
      <c r="AN19" s="243"/>
      <c r="AO19" s="243"/>
      <c r="AP19" s="243"/>
    </row>
    <row r="20" spans="2:42" s="253" customFormat="1" ht="63.75" x14ac:dyDescent="0.2">
      <c r="B20" s="204" t="e">
        <f>IF('Formulario PPGR1'!$H20="","",CONCATENATE('Formulario PPGR1'!$C20,".",'Formulario PPGR1'!$D20,".",'Formulario PPGR1'!$E20,".",#REF!))</f>
        <v>#REF!</v>
      </c>
      <c r="C20" s="204" t="e">
        <f>IF('Formulario PPGR1'!$H20="","",#REF!)</f>
        <v>#REF!</v>
      </c>
      <c r="D20" s="204" t="e">
        <f>IF('Formulario PPGR1'!$H20="","",#REF!)</f>
        <v>#REF!</v>
      </c>
      <c r="E20" s="204" t="e">
        <f>IF('Formulario PPGR1'!$H20="","",#REF!)</f>
        <v>#REF!</v>
      </c>
      <c r="F20" s="230" t="str">
        <f>_xlfn.XLOOKUP($H20,tbl_ejes_estrategicos[Ejes Estratégicos],tbl_ejes_estrategicos[Cod_Eje],"",0)</f>
        <v>EE.1</v>
      </c>
      <c r="G20" s="230" t="str">
        <f>_xlfn.XLOOKUP(Tabla3[[#This Row],[Resultado Estratégico Institucional]],Tabla13[RE Concatenado],Tabla13[RE],"",0)</f>
        <v>RE1.6</v>
      </c>
      <c r="H20" s="229" t="s">
        <v>1476</v>
      </c>
      <c r="I20" s="229" t="s">
        <v>2655</v>
      </c>
      <c r="J20" s="229" t="s">
        <v>2686</v>
      </c>
      <c r="K20" s="229"/>
      <c r="L20" s="229"/>
      <c r="M20" s="295"/>
      <c r="N20" s="295"/>
      <c r="O20" s="203"/>
      <c r="P20" s="231" t="s">
        <v>1946</v>
      </c>
      <c r="Q20" s="231" t="s">
        <v>2673</v>
      </c>
      <c r="R20" s="242"/>
      <c r="S20" s="242"/>
      <c r="T20" s="242"/>
      <c r="U20" s="242"/>
      <c r="V20" s="243"/>
      <c r="W20" s="242"/>
      <c r="X20" s="242"/>
      <c r="Y20" s="242"/>
      <c r="Z20" s="242"/>
      <c r="AA20" s="242"/>
      <c r="AB20" s="242"/>
      <c r="AC20" s="242"/>
      <c r="AD20" s="242"/>
      <c r="AE20" s="243"/>
      <c r="AF20" s="243"/>
      <c r="AG20" s="243"/>
      <c r="AH20" s="243"/>
      <c r="AI20" s="243"/>
      <c r="AJ20" s="243"/>
      <c r="AK20" s="243"/>
      <c r="AL20" s="243"/>
      <c r="AM20" s="243"/>
      <c r="AN20" s="243"/>
      <c r="AO20" s="243"/>
      <c r="AP20" s="243"/>
    </row>
    <row r="21" spans="2:42" s="253" customFormat="1" ht="76.5" x14ac:dyDescent="0.2">
      <c r="B21" s="204" t="e">
        <f>IF('Formulario PPGR1'!$H21="","",CONCATENATE('Formulario PPGR1'!$C21,".",'Formulario PPGR1'!$D21,".",'Formulario PPGR1'!$E21,".",#REF!))</f>
        <v>#REF!</v>
      </c>
      <c r="C21" s="204" t="e">
        <f>IF('Formulario PPGR1'!$H21="","",#REF!)</f>
        <v>#REF!</v>
      </c>
      <c r="D21" s="204" t="e">
        <f>IF('Formulario PPGR1'!$H21="","",#REF!)</f>
        <v>#REF!</v>
      </c>
      <c r="E21" s="204" t="e">
        <f>IF('Formulario PPGR1'!$H21="","",#REF!)</f>
        <v>#REF!</v>
      </c>
      <c r="F21" s="230" t="str">
        <f>_xlfn.XLOOKUP($H21,tbl_ejes_estrategicos[Ejes Estratégicos],tbl_ejes_estrategicos[Cod_Eje],"",0)</f>
        <v>EE.1</v>
      </c>
      <c r="G21" s="230" t="str">
        <f>_xlfn.XLOOKUP(Tabla3[[#This Row],[Resultado Estratégico Institucional]],Tabla13[RE Concatenado],Tabla13[RE],"",0)</f>
        <v>RE1.6</v>
      </c>
      <c r="H21" s="229" t="s">
        <v>1476</v>
      </c>
      <c r="I21" s="229" t="s">
        <v>2655</v>
      </c>
      <c r="J21" s="292" t="s">
        <v>2687</v>
      </c>
      <c r="K21" s="229"/>
      <c r="L21" s="229"/>
      <c r="M21" s="295"/>
      <c r="N21" s="293"/>
      <c r="O21" s="231"/>
      <c r="P21" s="231" t="s">
        <v>2639</v>
      </c>
      <c r="Q21" s="231" t="s">
        <v>2673</v>
      </c>
      <c r="R21" s="242"/>
      <c r="S21" s="242"/>
      <c r="T21" s="242"/>
      <c r="U21" s="242"/>
      <c r="V21" s="242"/>
      <c r="W21" s="242"/>
      <c r="X21" s="242"/>
      <c r="Y21" s="242"/>
      <c r="Z21" s="242"/>
      <c r="AA21" s="242"/>
      <c r="AB21" s="242"/>
      <c r="AC21" s="242"/>
      <c r="AD21" s="242"/>
      <c r="AE21" s="243"/>
      <c r="AF21" s="243"/>
      <c r="AG21" s="243"/>
      <c r="AH21" s="243"/>
      <c r="AI21" s="243"/>
      <c r="AJ21" s="243"/>
      <c r="AK21" s="243"/>
      <c r="AL21" s="243"/>
      <c r="AM21" s="243"/>
      <c r="AN21" s="243"/>
      <c r="AO21" s="243"/>
      <c r="AP21" s="243"/>
    </row>
    <row r="22" spans="2:42" s="253" customFormat="1" ht="63.75" x14ac:dyDescent="0.2">
      <c r="B22" s="204" t="e">
        <f>IF('Formulario PPGR1'!$H22="","",CONCATENATE('Formulario PPGR1'!$C22,".",'Formulario PPGR1'!$D22,".",'Formulario PPGR1'!$E22,".",#REF!))</f>
        <v>#REF!</v>
      </c>
      <c r="C22" s="204" t="e">
        <f>IF('Formulario PPGR1'!$H22="","",#REF!)</f>
        <v>#REF!</v>
      </c>
      <c r="D22" s="204" t="e">
        <f>IF('Formulario PPGR1'!$H22="","",#REF!)</f>
        <v>#REF!</v>
      </c>
      <c r="E22" s="204" t="e">
        <f>IF('Formulario PPGR1'!$H22="","",#REF!)</f>
        <v>#REF!</v>
      </c>
      <c r="F22" s="230" t="str">
        <f>_xlfn.XLOOKUP($H22,tbl_ejes_estrategicos[Ejes Estratégicos],tbl_ejes_estrategicos[Cod_Eje],"",0)</f>
        <v>EE.1</v>
      </c>
      <c r="G22" s="230" t="str">
        <f>_xlfn.XLOOKUP(Tabla3[[#This Row],[Resultado Estratégico Institucional]],Tabla13[RE Concatenado],Tabla13[RE],"",0)</f>
        <v>RE1.6</v>
      </c>
      <c r="H22" s="229" t="s">
        <v>1476</v>
      </c>
      <c r="I22" s="229" t="s">
        <v>2655</v>
      </c>
      <c r="J22" s="292" t="s">
        <v>2688</v>
      </c>
      <c r="K22" s="229"/>
      <c r="L22" s="229"/>
      <c r="M22" s="295"/>
      <c r="N22" s="293"/>
      <c r="O22" s="203"/>
      <c r="P22" s="231" t="s">
        <v>2639</v>
      </c>
      <c r="Q22" s="231" t="s">
        <v>2673</v>
      </c>
      <c r="R22" s="242"/>
      <c r="S22" s="242"/>
      <c r="T22" s="242"/>
      <c r="U22" s="242"/>
      <c r="V22" s="242"/>
      <c r="W22" s="242"/>
      <c r="X22" s="242"/>
      <c r="Y22" s="242"/>
      <c r="Z22" s="242"/>
      <c r="AA22" s="242"/>
      <c r="AB22" s="242"/>
      <c r="AC22" s="242"/>
      <c r="AD22" s="242"/>
      <c r="AE22" s="243"/>
      <c r="AF22" s="243"/>
      <c r="AG22" s="243"/>
      <c r="AH22" s="243"/>
      <c r="AI22" s="243"/>
      <c r="AJ22" s="243"/>
      <c r="AK22" s="243"/>
      <c r="AL22" s="243"/>
      <c r="AM22" s="243"/>
      <c r="AN22" s="243"/>
      <c r="AO22" s="243"/>
      <c r="AP22" s="243"/>
    </row>
    <row r="23" spans="2:42" s="253" customFormat="1" ht="76.5" x14ac:dyDescent="0.2">
      <c r="B23" s="204" t="e">
        <f>IF('Formulario PPGR1'!$H23="","",CONCATENATE('Formulario PPGR1'!$C23,".",'Formulario PPGR1'!$D23,".",'Formulario PPGR1'!$E23,".",#REF!))</f>
        <v>#REF!</v>
      </c>
      <c r="C23" s="204" t="e">
        <f>IF('Formulario PPGR1'!$H23="","",#REF!)</f>
        <v>#REF!</v>
      </c>
      <c r="D23" s="204" t="e">
        <f>IF('Formulario PPGR1'!$H23="","",#REF!)</f>
        <v>#REF!</v>
      </c>
      <c r="E23" s="204" t="e">
        <f>IF('Formulario PPGR1'!$H23="","",#REF!)</f>
        <v>#REF!</v>
      </c>
      <c r="F23" s="230" t="str">
        <f>_xlfn.XLOOKUP($H23,tbl_ejes_estrategicos[Ejes Estratégicos],tbl_ejes_estrategicos[Cod_Eje],"",0)</f>
        <v>EE.1</v>
      </c>
      <c r="G23" s="230" t="str">
        <f>_xlfn.XLOOKUP(Tabla3[[#This Row],[Resultado Estratégico Institucional]],Tabla13[RE Concatenado],Tabla13[RE],"",0)</f>
        <v>RE1.6</v>
      </c>
      <c r="H23" s="229" t="s">
        <v>1476</v>
      </c>
      <c r="I23" s="229" t="s">
        <v>2655</v>
      </c>
      <c r="J23" s="229" t="s">
        <v>2689</v>
      </c>
      <c r="K23" s="229"/>
      <c r="L23" s="229"/>
      <c r="M23" s="295"/>
      <c r="N23" s="293"/>
      <c r="O23" s="203"/>
      <c r="P23" s="231" t="s">
        <v>2639</v>
      </c>
      <c r="Q23" s="231" t="s">
        <v>2673</v>
      </c>
      <c r="R23" s="242"/>
      <c r="S23" s="242"/>
      <c r="T23" s="242"/>
      <c r="U23" s="242"/>
      <c r="V23" s="242"/>
      <c r="W23" s="242"/>
      <c r="X23" s="242"/>
      <c r="Y23" s="242"/>
      <c r="Z23" s="242"/>
      <c r="AA23" s="242"/>
      <c r="AB23" s="242"/>
      <c r="AC23" s="242"/>
      <c r="AD23" s="242"/>
      <c r="AE23" s="243"/>
      <c r="AF23" s="243"/>
      <c r="AG23" s="243"/>
      <c r="AH23" s="243"/>
      <c r="AI23" s="243"/>
      <c r="AJ23" s="243"/>
      <c r="AK23" s="243"/>
      <c r="AL23" s="243"/>
      <c r="AM23" s="243"/>
      <c r="AN23" s="243"/>
      <c r="AO23" s="243"/>
      <c r="AP23" s="243"/>
    </row>
    <row r="24" spans="2:42" s="253" customFormat="1" ht="76.5" x14ac:dyDescent="0.2">
      <c r="B24" s="204" t="e">
        <f>IF('Formulario PPGR1'!$H24="","",CONCATENATE('Formulario PPGR1'!$C24,".",'Formulario PPGR1'!$D24,".",'Formulario PPGR1'!$E24,".",#REF!))</f>
        <v>#REF!</v>
      </c>
      <c r="C24" s="204" t="e">
        <f>IF('Formulario PPGR1'!$H24="","",#REF!)</f>
        <v>#REF!</v>
      </c>
      <c r="D24" s="204" t="e">
        <f>IF('Formulario PPGR1'!$H24="","",#REF!)</f>
        <v>#REF!</v>
      </c>
      <c r="E24" s="204" t="e">
        <f>IF('Formulario PPGR1'!$H24="","",#REF!)</f>
        <v>#REF!</v>
      </c>
      <c r="F24" s="230" t="str">
        <f>_xlfn.XLOOKUP($H24,tbl_ejes_estrategicos[Ejes Estratégicos],tbl_ejes_estrategicos[Cod_Eje],"",0)</f>
        <v>EE.1</v>
      </c>
      <c r="G24" s="230" t="str">
        <f>_xlfn.XLOOKUP(Tabla3[[#This Row],[Resultado Estratégico Institucional]],Tabla13[RE Concatenado],Tabla13[RE],"",0)</f>
        <v>RE1.7</v>
      </c>
      <c r="H24" s="229" t="s">
        <v>1476</v>
      </c>
      <c r="I24" s="229" t="s">
        <v>2656</v>
      </c>
      <c r="J24" s="292" t="s">
        <v>2690</v>
      </c>
      <c r="K24" s="229"/>
      <c r="L24" s="229"/>
      <c r="M24" s="295"/>
      <c r="N24" s="293"/>
      <c r="O24" s="203"/>
      <c r="P24" s="231" t="s">
        <v>1933</v>
      </c>
      <c r="Q24" s="231" t="s">
        <v>2691</v>
      </c>
      <c r="R24" s="242"/>
      <c r="S24" s="242"/>
      <c r="T24" s="242"/>
      <c r="U24" s="242"/>
      <c r="V24" s="242"/>
      <c r="W24" s="242"/>
      <c r="X24" s="242"/>
      <c r="Y24" s="242"/>
      <c r="Z24" s="242"/>
      <c r="AA24" s="242"/>
      <c r="AB24" s="242"/>
      <c r="AC24" s="242"/>
      <c r="AD24" s="242"/>
      <c r="AE24" s="243"/>
      <c r="AF24" s="243"/>
      <c r="AG24" s="243"/>
      <c r="AH24" s="243"/>
      <c r="AI24" s="243"/>
      <c r="AJ24" s="243"/>
      <c r="AK24" s="243"/>
      <c r="AL24" s="243"/>
      <c r="AM24" s="243"/>
      <c r="AN24" s="243"/>
      <c r="AO24" s="243"/>
      <c r="AP24" s="243"/>
    </row>
    <row r="25" spans="2:42" s="253" customFormat="1" ht="89.25" x14ac:dyDescent="0.2">
      <c r="B25" s="204" t="e">
        <f>IF('Formulario PPGR1'!$H25="","",CONCATENATE('Formulario PPGR1'!$C25,".",'Formulario PPGR1'!$D25,".",'Formulario PPGR1'!$E25,".",#REF!))</f>
        <v>#REF!</v>
      </c>
      <c r="C25" s="204" t="e">
        <f>IF('Formulario PPGR1'!$H25="","",#REF!)</f>
        <v>#REF!</v>
      </c>
      <c r="D25" s="204" t="e">
        <f>IF('Formulario PPGR1'!$H25="","",#REF!)</f>
        <v>#REF!</v>
      </c>
      <c r="E25" s="204" t="e">
        <f>IF('Formulario PPGR1'!$H25="","",#REF!)</f>
        <v>#REF!</v>
      </c>
      <c r="F25" s="230" t="str">
        <f>_xlfn.XLOOKUP($H25,tbl_ejes_estrategicos[Ejes Estratégicos],tbl_ejes_estrategicos[Cod_Eje],"",0)</f>
        <v>EE.1</v>
      </c>
      <c r="G25" s="230" t="str">
        <f>_xlfn.XLOOKUP(Tabla3[[#This Row],[Resultado Estratégico Institucional]],Tabla13[RE Concatenado],Tabla13[RE],"",0)</f>
        <v>RE1.8</v>
      </c>
      <c r="H25" s="229" t="s">
        <v>1476</v>
      </c>
      <c r="I25" s="229" t="s">
        <v>2657</v>
      </c>
      <c r="J25" s="292" t="s">
        <v>2692</v>
      </c>
      <c r="K25" s="229"/>
      <c r="L25" s="229"/>
      <c r="M25" s="293"/>
      <c r="N25" s="293"/>
      <c r="O25" s="203"/>
      <c r="P25" s="231" t="s">
        <v>2636</v>
      </c>
      <c r="Q25" s="231"/>
      <c r="R25" s="242"/>
      <c r="S25" s="242"/>
      <c r="T25" s="242"/>
      <c r="U25" s="242"/>
      <c r="V25" s="242"/>
      <c r="W25" s="242"/>
      <c r="X25" s="242"/>
      <c r="Y25" s="242"/>
      <c r="Z25" s="242"/>
      <c r="AA25" s="242"/>
      <c r="AB25" s="242"/>
      <c r="AC25" s="242"/>
      <c r="AD25" s="242"/>
      <c r="AE25" s="243"/>
      <c r="AF25" s="243"/>
      <c r="AG25" s="243"/>
      <c r="AH25" s="243"/>
      <c r="AI25" s="243"/>
      <c r="AJ25" s="243"/>
      <c r="AK25" s="243"/>
      <c r="AL25" s="243"/>
      <c r="AM25" s="243"/>
      <c r="AN25" s="243"/>
      <c r="AO25" s="243"/>
      <c r="AP25" s="243"/>
    </row>
    <row r="26" spans="2:42" s="253" customFormat="1" ht="89.25" x14ac:dyDescent="0.2">
      <c r="B26" s="204" t="e">
        <f>IF('Formulario PPGR1'!$H26="","",CONCATENATE('Formulario PPGR1'!$C26,".",'Formulario PPGR1'!$D26,".",'Formulario PPGR1'!$E26,".",#REF!))</f>
        <v>#REF!</v>
      </c>
      <c r="C26" s="204" t="e">
        <f>IF('Formulario PPGR1'!$H26="","",#REF!)</f>
        <v>#REF!</v>
      </c>
      <c r="D26" s="204" t="e">
        <f>IF('Formulario PPGR1'!$H26="","",#REF!)</f>
        <v>#REF!</v>
      </c>
      <c r="E26" s="204" t="e">
        <f>IF('Formulario PPGR1'!$H26="","",#REF!)</f>
        <v>#REF!</v>
      </c>
      <c r="F26" s="230" t="str">
        <f>_xlfn.XLOOKUP($H26,tbl_ejes_estrategicos[Ejes Estratégicos],tbl_ejes_estrategicos[Cod_Eje],"",0)</f>
        <v>EE.1</v>
      </c>
      <c r="G26" s="230" t="str">
        <f>_xlfn.XLOOKUP(Tabla3[[#This Row],[Resultado Estratégico Institucional]],Tabla13[RE Concatenado],Tabla13[RE],"",0)</f>
        <v>RE1.8</v>
      </c>
      <c r="H26" s="229" t="s">
        <v>1476</v>
      </c>
      <c r="I26" s="229" t="s">
        <v>2657</v>
      </c>
      <c r="J26" s="292" t="s">
        <v>2693</v>
      </c>
      <c r="K26" s="229"/>
      <c r="L26" s="229"/>
      <c r="M26" s="293"/>
      <c r="N26" s="293"/>
      <c r="O26" s="203"/>
      <c r="P26" s="231" t="s">
        <v>2640</v>
      </c>
      <c r="Q26" s="231"/>
      <c r="R26" s="242"/>
      <c r="S26" s="242"/>
      <c r="T26" s="242"/>
      <c r="U26" s="242"/>
      <c r="V26" s="242"/>
      <c r="W26" s="242"/>
      <c r="X26" s="242"/>
      <c r="Y26" s="242"/>
      <c r="Z26" s="242"/>
      <c r="AA26" s="242"/>
      <c r="AB26" s="242"/>
      <c r="AC26" s="242"/>
      <c r="AD26" s="242"/>
      <c r="AE26" s="243"/>
      <c r="AF26" s="243"/>
      <c r="AG26" s="243"/>
      <c r="AH26" s="243"/>
      <c r="AI26" s="243"/>
      <c r="AJ26" s="243"/>
      <c r="AK26" s="243"/>
      <c r="AL26" s="243"/>
      <c r="AM26" s="243"/>
      <c r="AN26" s="243"/>
      <c r="AO26" s="243"/>
      <c r="AP26" s="243"/>
    </row>
    <row r="27" spans="2:42" s="253" customFormat="1" ht="102" x14ac:dyDescent="0.2">
      <c r="B27" s="204" t="e">
        <f>IF('Formulario PPGR1'!$H27="","",CONCATENATE('Formulario PPGR1'!$C27,".",'Formulario PPGR1'!$D27,".",'Formulario PPGR1'!$E27,".",#REF!))</f>
        <v>#REF!</v>
      </c>
      <c r="C27" s="204" t="e">
        <f>IF('Formulario PPGR1'!$H27="","",#REF!)</f>
        <v>#REF!</v>
      </c>
      <c r="D27" s="204" t="e">
        <f>IF('Formulario PPGR1'!$H27="","",#REF!)</f>
        <v>#REF!</v>
      </c>
      <c r="E27" s="204" t="e">
        <f>IF('Formulario PPGR1'!$H27="","",#REF!)</f>
        <v>#REF!</v>
      </c>
      <c r="F27" s="230" t="str">
        <f>_xlfn.XLOOKUP($H27,tbl_ejes_estrategicos[Ejes Estratégicos],tbl_ejes_estrategicos[Cod_Eje],"",0)</f>
        <v>EE.1</v>
      </c>
      <c r="G27" s="230" t="str">
        <f>_xlfn.XLOOKUP(Tabla3[[#This Row],[Resultado Estratégico Institucional]],Tabla13[RE Concatenado],Tabla13[RE],"",0)</f>
        <v>RE1.8</v>
      </c>
      <c r="H27" s="229" t="s">
        <v>1476</v>
      </c>
      <c r="I27" s="229" t="s">
        <v>2657</v>
      </c>
      <c r="J27" s="229" t="s">
        <v>2694</v>
      </c>
      <c r="K27" s="229"/>
      <c r="L27" s="229"/>
      <c r="M27" s="293"/>
      <c r="N27" s="293"/>
      <c r="O27" s="231"/>
      <c r="P27" s="231" t="s">
        <v>2640</v>
      </c>
      <c r="Q27" s="231"/>
      <c r="R27" s="242"/>
      <c r="S27" s="242"/>
      <c r="T27" s="242"/>
      <c r="U27" s="242"/>
      <c r="V27" s="242"/>
      <c r="W27" s="242"/>
      <c r="X27" s="242"/>
      <c r="Y27" s="242"/>
      <c r="Z27" s="242"/>
      <c r="AA27" s="242"/>
      <c r="AB27" s="242"/>
      <c r="AC27" s="242"/>
      <c r="AD27" s="242"/>
      <c r="AE27" s="243"/>
      <c r="AF27" s="243"/>
      <c r="AG27" s="243"/>
      <c r="AH27" s="243"/>
      <c r="AI27" s="243"/>
      <c r="AJ27" s="243"/>
      <c r="AK27" s="243"/>
      <c r="AL27" s="243"/>
      <c r="AM27" s="243"/>
      <c r="AN27" s="243"/>
      <c r="AO27" s="243"/>
      <c r="AP27" s="243"/>
    </row>
    <row r="28" spans="2:42" s="253" customFormat="1" ht="63.75" x14ac:dyDescent="0.2">
      <c r="B28" s="204" t="e">
        <f>IF('Formulario PPGR1'!$H28="","",CONCATENATE('Formulario PPGR1'!$C28,".",'Formulario PPGR1'!$D28,".",'Formulario PPGR1'!$E28,".",#REF!))</f>
        <v>#REF!</v>
      </c>
      <c r="C28" s="204" t="e">
        <f>IF('Formulario PPGR1'!$H28="","",#REF!)</f>
        <v>#REF!</v>
      </c>
      <c r="D28" s="204" t="e">
        <f>IF('Formulario PPGR1'!$H28="","",#REF!)</f>
        <v>#REF!</v>
      </c>
      <c r="E28" s="204" t="e">
        <f>IF('Formulario PPGR1'!$H28="","",#REF!)</f>
        <v>#REF!</v>
      </c>
      <c r="F28" s="230" t="str">
        <f>_xlfn.XLOOKUP($H28,tbl_ejes_estrategicos[Ejes Estratégicos],tbl_ejes_estrategicos[Cod_Eje],"",0)</f>
        <v>EE.1</v>
      </c>
      <c r="G28" s="230" t="str">
        <f>_xlfn.XLOOKUP(Tabla3[[#This Row],[Resultado Estratégico Institucional]],Tabla13[RE Concatenado],Tabla13[RE],"",0)</f>
        <v>RE1.9</v>
      </c>
      <c r="H28" s="229" t="s">
        <v>1476</v>
      </c>
      <c r="I28" s="229" t="s">
        <v>2658</v>
      </c>
      <c r="J28" s="292" t="s">
        <v>2695</v>
      </c>
      <c r="K28" s="229"/>
      <c r="L28" s="229"/>
      <c r="M28" s="295"/>
      <c r="N28" s="293"/>
      <c r="O28" s="231"/>
      <c r="P28" s="231" t="s">
        <v>2636</v>
      </c>
      <c r="Q28" s="231"/>
      <c r="R28" s="242"/>
      <c r="S28" s="242"/>
      <c r="T28" s="242"/>
      <c r="U28" s="242"/>
      <c r="V28" s="243" t="s">
        <v>113</v>
      </c>
      <c r="W28" s="242"/>
      <c r="X28" s="242"/>
      <c r="Y28" s="242"/>
      <c r="Z28" s="242"/>
      <c r="AA28" s="242"/>
      <c r="AB28" s="242"/>
      <c r="AC28" s="242"/>
      <c r="AD28" s="242"/>
      <c r="AE28" s="243"/>
      <c r="AF28" s="243"/>
      <c r="AG28" s="243"/>
      <c r="AH28" s="243"/>
      <c r="AI28" s="243"/>
      <c r="AJ28" s="243"/>
      <c r="AK28" s="243"/>
      <c r="AL28" s="243"/>
      <c r="AM28" s="243"/>
      <c r="AN28" s="243"/>
      <c r="AO28" s="243"/>
      <c r="AP28" s="243"/>
    </row>
    <row r="29" spans="2:42" s="253" customFormat="1" ht="63.75" x14ac:dyDescent="0.2">
      <c r="B29" s="204" t="e">
        <f>IF('Formulario PPGR1'!$H29="","",CONCATENATE('Formulario PPGR1'!$C29,".",'Formulario PPGR1'!$D29,".",'Formulario PPGR1'!$E29,".",#REF!))</f>
        <v>#REF!</v>
      </c>
      <c r="C29" s="204" t="e">
        <f>IF('Formulario PPGR1'!$H29="","",#REF!)</f>
        <v>#REF!</v>
      </c>
      <c r="D29" s="204" t="e">
        <f>IF('Formulario PPGR1'!$H29="","",#REF!)</f>
        <v>#REF!</v>
      </c>
      <c r="E29" s="204" t="e">
        <f>IF('Formulario PPGR1'!$H29="","",#REF!)</f>
        <v>#REF!</v>
      </c>
      <c r="F29" s="230" t="str">
        <f>_xlfn.XLOOKUP($H29,tbl_ejes_estrategicos[Ejes Estratégicos],tbl_ejes_estrategicos[Cod_Eje],"",0)</f>
        <v>EE.1</v>
      </c>
      <c r="G29" s="230" t="str">
        <f>_xlfn.XLOOKUP(Tabla3[[#This Row],[Resultado Estratégico Institucional]],Tabla13[RE Concatenado],Tabla13[RE],"",0)</f>
        <v>RE1.10</v>
      </c>
      <c r="H29" s="229" t="s">
        <v>1476</v>
      </c>
      <c r="I29" s="229" t="s">
        <v>2659</v>
      </c>
      <c r="J29" s="292" t="s">
        <v>2696</v>
      </c>
      <c r="K29" s="229"/>
      <c r="L29" s="229"/>
      <c r="M29" s="295"/>
      <c r="N29" s="293"/>
      <c r="O29" s="231"/>
      <c r="P29" s="231" t="s">
        <v>2636</v>
      </c>
      <c r="Q29" s="231" t="s">
        <v>2697</v>
      </c>
      <c r="R29" s="242"/>
      <c r="S29" s="242"/>
      <c r="T29" s="242"/>
      <c r="U29" s="242"/>
      <c r="V29" s="243"/>
      <c r="W29" s="242"/>
      <c r="X29" s="242"/>
      <c r="Y29" s="242"/>
      <c r="Z29" s="242"/>
      <c r="AA29" s="242"/>
      <c r="AB29" s="242"/>
      <c r="AC29" s="242"/>
      <c r="AD29" s="242"/>
      <c r="AE29" s="243"/>
      <c r="AF29" s="243"/>
      <c r="AG29" s="243"/>
      <c r="AH29" s="243"/>
      <c r="AI29" s="243"/>
      <c r="AJ29" s="243"/>
      <c r="AK29" s="243"/>
      <c r="AL29" s="243"/>
      <c r="AM29" s="243"/>
      <c r="AN29" s="243"/>
      <c r="AO29" s="243"/>
      <c r="AP29" s="243"/>
    </row>
    <row r="30" spans="2:42" s="253" customFormat="1" ht="51" x14ac:dyDescent="0.2">
      <c r="B30" s="204" t="e">
        <f>IF('Formulario PPGR1'!$H30="","",CONCATENATE('Formulario PPGR1'!$C30,".",'Formulario PPGR1'!$D30,".",'Formulario PPGR1'!$E30,".",#REF!))</f>
        <v>#REF!</v>
      </c>
      <c r="C30" s="204" t="e">
        <f>IF('Formulario PPGR1'!$H30="","",#REF!)</f>
        <v>#REF!</v>
      </c>
      <c r="D30" s="204" t="e">
        <f>IF('Formulario PPGR1'!$H30="","",#REF!)</f>
        <v>#REF!</v>
      </c>
      <c r="E30" s="204" t="e">
        <f>IF('Formulario PPGR1'!$H30="","",#REF!)</f>
        <v>#REF!</v>
      </c>
      <c r="F30" s="230" t="str">
        <f>_xlfn.XLOOKUP($H30,tbl_ejes_estrategicos[Ejes Estratégicos],tbl_ejes_estrategicos[Cod_Eje],"",0)</f>
        <v>EE.1</v>
      </c>
      <c r="G30" s="230" t="str">
        <f>_xlfn.XLOOKUP(Tabla3[[#This Row],[Resultado Estratégico Institucional]],Tabla13[RE Concatenado],Tabla13[RE],"",0)</f>
        <v>RE1.11</v>
      </c>
      <c r="H30" s="229" t="s">
        <v>1476</v>
      </c>
      <c r="I30" s="229" t="s">
        <v>2660</v>
      </c>
      <c r="J30" s="292" t="s">
        <v>2698</v>
      </c>
      <c r="K30" s="229"/>
      <c r="L30" s="229"/>
      <c r="M30" s="295"/>
      <c r="N30" s="293"/>
      <c r="O30" s="231"/>
      <c r="P30" s="231" t="s">
        <v>2636</v>
      </c>
      <c r="Q30" s="231" t="s">
        <v>2699</v>
      </c>
      <c r="R30" s="242"/>
      <c r="S30" s="242"/>
      <c r="T30" s="242"/>
      <c r="U30" s="242"/>
      <c r="V30" s="243"/>
      <c r="W30" s="242"/>
      <c r="X30" s="242"/>
      <c r="Y30" s="242"/>
      <c r="Z30" s="242"/>
      <c r="AA30" s="242"/>
      <c r="AB30" s="242"/>
      <c r="AC30" s="242"/>
      <c r="AD30" s="242"/>
      <c r="AE30" s="243"/>
      <c r="AF30" s="243"/>
      <c r="AG30" s="243"/>
      <c r="AH30" s="243"/>
      <c r="AI30" s="243"/>
      <c r="AJ30" s="243"/>
      <c r="AK30" s="243"/>
      <c r="AL30" s="243"/>
      <c r="AM30" s="243"/>
      <c r="AN30" s="243"/>
      <c r="AO30" s="243"/>
      <c r="AP30" s="243"/>
    </row>
    <row r="31" spans="2:42" s="253" customFormat="1" ht="51" x14ac:dyDescent="0.2">
      <c r="B31" s="204" t="e">
        <f>IF('Formulario PPGR1'!$H31="","",CONCATENATE('Formulario PPGR1'!$C31,".",'Formulario PPGR1'!$D31,".",'Formulario PPGR1'!$E31,".",#REF!))</f>
        <v>#REF!</v>
      </c>
      <c r="C31" s="204" t="e">
        <f>IF('Formulario PPGR1'!$H31="","",#REF!)</f>
        <v>#REF!</v>
      </c>
      <c r="D31" s="204" t="e">
        <f>IF('Formulario PPGR1'!$H31="","",#REF!)</f>
        <v>#REF!</v>
      </c>
      <c r="E31" s="204" t="e">
        <f>IF('Formulario PPGR1'!$H31="","",#REF!)</f>
        <v>#REF!</v>
      </c>
      <c r="F31" s="230" t="str">
        <f>_xlfn.XLOOKUP($H31,tbl_ejes_estrategicos[Ejes Estratégicos],tbl_ejes_estrategicos[Cod_Eje],"",0)</f>
        <v>EE.1</v>
      </c>
      <c r="G31" s="230" t="str">
        <f>_xlfn.XLOOKUP(Tabla3[[#This Row],[Resultado Estratégico Institucional]],Tabla13[RE Concatenado],Tabla13[RE],"",0)</f>
        <v>RE1.11</v>
      </c>
      <c r="H31" s="229" t="s">
        <v>1476</v>
      </c>
      <c r="I31" s="229" t="s">
        <v>2660</v>
      </c>
      <c r="J31" s="292" t="s">
        <v>2700</v>
      </c>
      <c r="K31" s="229"/>
      <c r="L31" s="229"/>
      <c r="M31" s="296"/>
      <c r="N31" s="293"/>
      <c r="O31" s="231"/>
      <c r="P31" s="231" t="s">
        <v>2636</v>
      </c>
      <c r="Q31" s="231" t="s">
        <v>2699</v>
      </c>
      <c r="R31" s="242"/>
      <c r="S31" s="242"/>
      <c r="T31" s="242"/>
      <c r="U31" s="242"/>
      <c r="V31" s="243"/>
      <c r="W31" s="242"/>
      <c r="X31" s="242"/>
      <c r="Y31" s="242"/>
      <c r="Z31" s="242"/>
      <c r="AA31" s="242"/>
      <c r="AB31" s="242"/>
      <c r="AC31" s="242"/>
      <c r="AD31" s="242"/>
      <c r="AE31" s="243"/>
      <c r="AF31" s="243"/>
      <c r="AG31" s="243"/>
      <c r="AH31" s="243"/>
      <c r="AI31" s="243"/>
      <c r="AJ31" s="243"/>
      <c r="AK31" s="243"/>
      <c r="AL31" s="243"/>
      <c r="AM31" s="243"/>
      <c r="AN31" s="243"/>
      <c r="AO31" s="243"/>
      <c r="AP31" s="243"/>
    </row>
    <row r="32" spans="2:42" s="253" customFormat="1" ht="102" x14ac:dyDescent="0.2">
      <c r="B32" s="204" t="e">
        <f>IF('Formulario PPGR1'!$H32="","",CONCATENATE('Formulario PPGR1'!$C32,".",'Formulario PPGR1'!$D32,".",'Formulario PPGR1'!$E32,".",#REF!))</f>
        <v>#REF!</v>
      </c>
      <c r="C32" s="204" t="e">
        <f>IF('Formulario PPGR1'!$H32="","",#REF!)</f>
        <v>#REF!</v>
      </c>
      <c r="D32" s="204" t="e">
        <f>IF('Formulario PPGR1'!$H32="","",#REF!)</f>
        <v>#REF!</v>
      </c>
      <c r="E32" s="204" t="e">
        <f>IF('Formulario PPGR1'!$H32="","",#REF!)</f>
        <v>#REF!</v>
      </c>
      <c r="F32" s="230" t="str">
        <f>_xlfn.XLOOKUP($H32,tbl_ejes_estrategicos[Ejes Estratégicos],tbl_ejes_estrategicos[Cod_Eje],"",0)</f>
        <v>EE.1</v>
      </c>
      <c r="G32" s="230" t="str">
        <f>_xlfn.XLOOKUP(Tabla3[[#This Row],[Resultado Estratégico Institucional]],Tabla13[RE Concatenado],Tabla13[RE],"",0)</f>
        <v>RE1.12</v>
      </c>
      <c r="H32" s="229" t="s">
        <v>1476</v>
      </c>
      <c r="I32" s="229" t="s">
        <v>2661</v>
      </c>
      <c r="J32" s="292" t="s">
        <v>2701</v>
      </c>
      <c r="K32" s="229"/>
      <c r="L32" s="229"/>
      <c r="M32" s="295"/>
      <c r="N32" s="295"/>
      <c r="O32" s="231"/>
      <c r="P32" s="231" t="s">
        <v>2702</v>
      </c>
      <c r="Q32" s="231"/>
      <c r="R32" s="242"/>
      <c r="S32" s="242"/>
      <c r="T32" s="242"/>
      <c r="U32" s="242"/>
      <c r="V32" s="243"/>
      <c r="W32" s="242"/>
      <c r="X32" s="242"/>
      <c r="Y32" s="242"/>
      <c r="Z32" s="242"/>
      <c r="AA32" s="242"/>
      <c r="AB32" s="242"/>
      <c r="AC32" s="242"/>
      <c r="AD32" s="242"/>
      <c r="AE32" s="243"/>
      <c r="AF32" s="243"/>
      <c r="AG32" s="243"/>
      <c r="AH32" s="243"/>
      <c r="AI32" s="243"/>
      <c r="AJ32" s="243"/>
      <c r="AK32" s="243"/>
      <c r="AL32" s="243"/>
      <c r="AM32" s="243"/>
      <c r="AN32" s="243"/>
      <c r="AO32" s="243"/>
      <c r="AP32" s="243"/>
    </row>
    <row r="33" spans="2:42" s="253" customFormat="1" ht="89.25" x14ac:dyDescent="0.2">
      <c r="B33" s="204" t="e">
        <f>IF('Formulario PPGR1'!$H33="","",CONCATENATE('Formulario PPGR1'!$C33,".",'Formulario PPGR1'!$D33,".",'Formulario PPGR1'!$E33,".",#REF!))</f>
        <v>#REF!</v>
      </c>
      <c r="C33" s="204" t="e">
        <f>IF('Formulario PPGR1'!$H33="","",#REF!)</f>
        <v>#REF!</v>
      </c>
      <c r="D33" s="204" t="e">
        <f>IF('Formulario PPGR1'!$H33="","",#REF!)</f>
        <v>#REF!</v>
      </c>
      <c r="E33" s="204" t="e">
        <f>IF('Formulario PPGR1'!$H33="","",#REF!)</f>
        <v>#REF!</v>
      </c>
      <c r="F33" s="230" t="str">
        <f>_xlfn.XLOOKUP($H33,tbl_ejes_estrategicos[Ejes Estratégicos],tbl_ejes_estrategicos[Cod_Eje],"",0)</f>
        <v>EE.1</v>
      </c>
      <c r="G33" s="230" t="str">
        <f>_xlfn.XLOOKUP(Tabla3[[#This Row],[Resultado Estratégico Institucional]],Tabla13[RE Concatenado],Tabla13[RE],"",0)</f>
        <v>RE1.12</v>
      </c>
      <c r="H33" s="229" t="s">
        <v>1476</v>
      </c>
      <c r="I33" s="229" t="s">
        <v>2661</v>
      </c>
      <c r="J33" s="292" t="s">
        <v>2703</v>
      </c>
      <c r="K33" s="229"/>
      <c r="L33" s="229"/>
      <c r="M33" s="295"/>
      <c r="N33" s="293"/>
      <c r="O33" s="231"/>
      <c r="P33" s="231" t="s">
        <v>2704</v>
      </c>
      <c r="Q33" s="231" t="s">
        <v>2639</v>
      </c>
      <c r="R33" s="242"/>
      <c r="S33" s="242"/>
      <c r="T33" s="242"/>
      <c r="U33" s="242"/>
      <c r="V33" s="243"/>
      <c r="W33" s="242"/>
      <c r="X33" s="242"/>
      <c r="Y33" s="242"/>
      <c r="Z33" s="242"/>
      <c r="AA33" s="242"/>
      <c r="AB33" s="242"/>
      <c r="AC33" s="242"/>
      <c r="AD33" s="242"/>
      <c r="AE33" s="243"/>
      <c r="AF33" s="243"/>
      <c r="AG33" s="243"/>
      <c r="AH33" s="243"/>
      <c r="AI33" s="243"/>
      <c r="AJ33" s="243"/>
      <c r="AK33" s="243"/>
      <c r="AL33" s="243"/>
      <c r="AM33" s="243"/>
      <c r="AN33" s="243"/>
      <c r="AO33" s="243"/>
      <c r="AP33" s="243"/>
    </row>
    <row r="34" spans="2:42" s="253" customFormat="1" ht="89.25" x14ac:dyDescent="0.2">
      <c r="B34" s="204" t="e">
        <f>IF('Formulario PPGR1'!$H34="","",CONCATENATE('Formulario PPGR1'!$C34,".",'Formulario PPGR1'!$D34,".",'Formulario PPGR1'!$E34,".",#REF!))</f>
        <v>#REF!</v>
      </c>
      <c r="C34" s="204" t="e">
        <f>IF('Formulario PPGR1'!$H34="","",#REF!)</f>
        <v>#REF!</v>
      </c>
      <c r="D34" s="204" t="e">
        <f>IF('Formulario PPGR1'!$H34="","",#REF!)</f>
        <v>#REF!</v>
      </c>
      <c r="E34" s="204" t="e">
        <f>IF('Formulario PPGR1'!$H34="","",#REF!)</f>
        <v>#REF!</v>
      </c>
      <c r="F34" s="230" t="str">
        <f>_xlfn.XLOOKUP($H34,tbl_ejes_estrategicos[Ejes Estratégicos],tbl_ejes_estrategicos[Cod_Eje],"",0)</f>
        <v>EE.1</v>
      </c>
      <c r="G34" s="230" t="str">
        <f>_xlfn.XLOOKUP(Tabla3[[#This Row],[Resultado Estratégico Institucional]],Tabla13[RE Concatenado],Tabla13[RE],"",0)</f>
        <v>RE1.12</v>
      </c>
      <c r="H34" s="229" t="s">
        <v>1476</v>
      </c>
      <c r="I34" s="229" t="s">
        <v>2661</v>
      </c>
      <c r="J34" s="292" t="s">
        <v>2705</v>
      </c>
      <c r="K34" s="229"/>
      <c r="L34" s="229"/>
      <c r="M34" s="294"/>
      <c r="N34" s="297"/>
      <c r="O34" s="231"/>
      <c r="P34" s="231" t="s">
        <v>2639</v>
      </c>
      <c r="Q34" s="231" t="s">
        <v>2641</v>
      </c>
      <c r="R34" s="242"/>
      <c r="S34" s="242"/>
      <c r="T34" s="242"/>
      <c r="U34" s="242"/>
      <c r="V34" s="243"/>
      <c r="W34" s="242"/>
      <c r="X34" s="242"/>
      <c r="Y34" s="242"/>
      <c r="Z34" s="242"/>
      <c r="AA34" s="242"/>
      <c r="AB34" s="242"/>
      <c r="AC34" s="242"/>
      <c r="AD34" s="242"/>
      <c r="AE34" s="243"/>
      <c r="AF34" s="243"/>
      <c r="AG34" s="243"/>
      <c r="AH34" s="243"/>
      <c r="AI34" s="243"/>
      <c r="AJ34" s="243"/>
      <c r="AK34" s="243"/>
      <c r="AL34" s="243"/>
      <c r="AM34" s="243"/>
      <c r="AN34" s="243"/>
      <c r="AO34" s="243"/>
      <c r="AP34" s="243"/>
    </row>
    <row r="35" spans="2:42" s="253" customFormat="1" ht="102" x14ac:dyDescent="0.2">
      <c r="B35" s="204" t="e">
        <f>IF('Formulario PPGR1'!$H35="","",CONCATENATE('Formulario PPGR1'!$C35,".",'Formulario PPGR1'!$D35,".",'Formulario PPGR1'!$E35,".",#REF!))</f>
        <v>#REF!</v>
      </c>
      <c r="C35" s="204" t="e">
        <f>IF('Formulario PPGR1'!$H35="","",#REF!)</f>
        <v>#REF!</v>
      </c>
      <c r="D35" s="204" t="e">
        <f>IF('Formulario PPGR1'!$H35="","",#REF!)</f>
        <v>#REF!</v>
      </c>
      <c r="E35" s="204" t="e">
        <f>IF('Formulario PPGR1'!$H35="","",#REF!)</f>
        <v>#REF!</v>
      </c>
      <c r="F35" s="230" t="str">
        <f>_xlfn.XLOOKUP($H35,tbl_ejes_estrategicos[Ejes Estratégicos],tbl_ejes_estrategicos[Cod_Eje],"",0)</f>
        <v>EE.2</v>
      </c>
      <c r="G35" s="230" t="str">
        <f>_xlfn.XLOOKUP(Tabla3[[#This Row],[Resultado Estratégico Institucional]],Tabla13[RE Concatenado],Tabla13[RE],"",0)</f>
        <v>RE2.1</v>
      </c>
      <c r="H35" s="229" t="s">
        <v>1479</v>
      </c>
      <c r="I35" s="229" t="s">
        <v>2662</v>
      </c>
      <c r="J35" s="229" t="s">
        <v>2706</v>
      </c>
      <c r="K35" s="229"/>
      <c r="L35" s="229"/>
      <c r="M35" s="293"/>
      <c r="N35" s="293"/>
      <c r="O35" s="203"/>
      <c r="P35" s="231" t="s">
        <v>2642</v>
      </c>
      <c r="Q35" s="231"/>
      <c r="R35" s="242"/>
      <c r="S35" s="242"/>
      <c r="T35" s="242"/>
      <c r="U35" s="242"/>
      <c r="V35" s="243"/>
      <c r="W35" s="242"/>
      <c r="X35" s="242"/>
      <c r="Y35" s="242"/>
      <c r="Z35" s="242"/>
      <c r="AA35" s="242"/>
      <c r="AB35" s="242"/>
      <c r="AC35" s="242"/>
      <c r="AD35" s="242"/>
      <c r="AE35" s="243"/>
      <c r="AF35" s="243"/>
      <c r="AG35" s="243"/>
      <c r="AH35" s="243"/>
      <c r="AI35" s="243"/>
      <c r="AJ35" s="243"/>
      <c r="AK35" s="243"/>
      <c r="AL35" s="243"/>
      <c r="AM35" s="243"/>
      <c r="AN35" s="243"/>
      <c r="AO35" s="243"/>
      <c r="AP35" s="243"/>
    </row>
    <row r="36" spans="2:42" s="253" customFormat="1" ht="102" x14ac:dyDescent="0.2">
      <c r="B36" s="204" t="e">
        <f>IF('Formulario PPGR1'!$H36="","",CONCATENATE('Formulario PPGR1'!$C36,".",'Formulario PPGR1'!$D36,".",'Formulario PPGR1'!$E36,".",#REF!))</f>
        <v>#REF!</v>
      </c>
      <c r="C36" s="204" t="e">
        <f>IF('Formulario PPGR1'!$H36="","",#REF!)</f>
        <v>#REF!</v>
      </c>
      <c r="D36" s="204" t="e">
        <f>IF('Formulario PPGR1'!$H36="","",#REF!)</f>
        <v>#REF!</v>
      </c>
      <c r="E36" s="204" t="e">
        <f>IF('Formulario PPGR1'!$H36="","",#REF!)</f>
        <v>#REF!</v>
      </c>
      <c r="F36" s="230" t="str">
        <f>_xlfn.XLOOKUP($H36,tbl_ejes_estrategicos[Ejes Estratégicos],tbl_ejes_estrategicos[Cod_Eje],"",0)</f>
        <v>EE.2</v>
      </c>
      <c r="G36" s="230" t="str">
        <f>_xlfn.XLOOKUP(Tabla3[[#This Row],[Resultado Estratégico Institucional]],Tabla13[RE Concatenado],Tabla13[RE],"",0)</f>
        <v>RE2.2</v>
      </c>
      <c r="H36" s="229" t="s">
        <v>1479</v>
      </c>
      <c r="I36" s="229" t="s">
        <v>2663</v>
      </c>
      <c r="J36" s="292" t="s">
        <v>2707</v>
      </c>
      <c r="K36" s="229"/>
      <c r="L36" s="229"/>
      <c r="M36" s="293"/>
      <c r="N36" s="293"/>
      <c r="O36" s="203"/>
      <c r="P36" s="231" t="s">
        <v>2642</v>
      </c>
      <c r="Q36" s="231" t="s">
        <v>2673</v>
      </c>
      <c r="R36" s="242"/>
      <c r="S36" s="242"/>
      <c r="T36" s="242"/>
      <c r="U36" s="242"/>
      <c r="V36" s="243"/>
      <c r="W36" s="242"/>
      <c r="X36" s="242"/>
      <c r="Y36" s="242"/>
      <c r="Z36" s="242"/>
      <c r="AA36" s="242"/>
      <c r="AB36" s="242"/>
      <c r="AC36" s="242"/>
      <c r="AD36" s="242"/>
      <c r="AE36" s="243"/>
      <c r="AF36" s="243"/>
      <c r="AG36" s="243"/>
      <c r="AH36" s="243"/>
      <c r="AI36" s="243"/>
      <c r="AJ36" s="243"/>
      <c r="AK36" s="243"/>
      <c r="AL36" s="243"/>
      <c r="AM36" s="243"/>
      <c r="AN36" s="243"/>
      <c r="AO36" s="243"/>
      <c r="AP36" s="243"/>
    </row>
    <row r="37" spans="2:42" s="253" customFormat="1" ht="114.75" x14ac:dyDescent="0.2">
      <c r="B37" s="204" t="e">
        <f>IF('Formulario PPGR1'!$H37="","",CONCATENATE('Formulario PPGR1'!$C37,".",'Formulario PPGR1'!$D37,".",'Formulario PPGR1'!$E37,".",#REF!))</f>
        <v>#REF!</v>
      </c>
      <c r="C37" s="204" t="e">
        <f>IF('Formulario PPGR1'!$H37="","",#REF!)</f>
        <v>#REF!</v>
      </c>
      <c r="D37" s="204" t="e">
        <f>IF('Formulario PPGR1'!$H37="","",#REF!)</f>
        <v>#REF!</v>
      </c>
      <c r="E37" s="204" t="e">
        <f>IF('Formulario PPGR1'!$H37="","",#REF!)</f>
        <v>#REF!</v>
      </c>
      <c r="F37" s="230" t="str">
        <f>_xlfn.XLOOKUP($H37,tbl_ejes_estrategicos[Ejes Estratégicos],tbl_ejes_estrategicos[Cod_Eje],"",0)</f>
        <v>EE.3</v>
      </c>
      <c r="G37" s="230" t="str">
        <f>_xlfn.XLOOKUP(Tabla3[[#This Row],[Resultado Estratégico Institucional]],Tabla13[RE Concatenado],Tabla13[RE],"",0)</f>
        <v>RE3.1</v>
      </c>
      <c r="H37" s="229" t="s">
        <v>1483</v>
      </c>
      <c r="I37" s="229" t="s">
        <v>2664</v>
      </c>
      <c r="J37" s="229" t="s">
        <v>2708</v>
      </c>
      <c r="K37" s="229"/>
      <c r="L37" s="229"/>
      <c r="M37" s="295"/>
      <c r="N37" s="295"/>
      <c r="O37" s="203"/>
      <c r="P37" s="231" t="s">
        <v>2709</v>
      </c>
      <c r="Q37" s="231"/>
      <c r="R37" s="242"/>
      <c r="S37" s="242"/>
      <c r="T37" s="242"/>
      <c r="U37" s="242"/>
      <c r="V37" s="243"/>
      <c r="W37" s="242"/>
      <c r="X37" s="242"/>
      <c r="Y37" s="242"/>
      <c r="Z37" s="242"/>
      <c r="AA37" s="242"/>
      <c r="AB37" s="242"/>
      <c r="AC37" s="242"/>
      <c r="AD37" s="242"/>
      <c r="AE37" s="243"/>
      <c r="AF37" s="243"/>
      <c r="AG37" s="243"/>
      <c r="AH37" s="243"/>
      <c r="AI37" s="243"/>
      <c r="AJ37" s="243"/>
      <c r="AK37" s="243"/>
      <c r="AL37" s="243"/>
      <c r="AM37" s="243"/>
      <c r="AN37" s="243"/>
      <c r="AO37" s="243"/>
      <c r="AP37" s="243"/>
    </row>
    <row r="38" spans="2:42" s="253" customFormat="1" ht="114.75" x14ac:dyDescent="0.2">
      <c r="B38" s="204" t="e">
        <f>IF('Formulario PPGR1'!$H38="","",CONCATENATE('Formulario PPGR1'!$C38,".",'Formulario PPGR1'!$D38,".",'Formulario PPGR1'!$E38,".",#REF!))</f>
        <v>#REF!</v>
      </c>
      <c r="C38" s="204" t="e">
        <f>IF('Formulario PPGR1'!$H38="","",#REF!)</f>
        <v>#REF!</v>
      </c>
      <c r="D38" s="204" t="e">
        <f>IF('Formulario PPGR1'!$H38="","",#REF!)</f>
        <v>#REF!</v>
      </c>
      <c r="E38" s="204" t="e">
        <f>IF('Formulario PPGR1'!$H38="","",#REF!)</f>
        <v>#REF!</v>
      </c>
      <c r="F38" s="230" t="str">
        <f>_xlfn.XLOOKUP($H38,tbl_ejes_estrategicos[Ejes Estratégicos],tbl_ejes_estrategicos[Cod_Eje],"",0)</f>
        <v>EE.3</v>
      </c>
      <c r="G38" s="230" t="str">
        <f>_xlfn.XLOOKUP(Tabla3[[#This Row],[Resultado Estratégico Institucional]],Tabla13[RE Concatenado],Tabla13[RE],"",0)</f>
        <v>RE3.1</v>
      </c>
      <c r="H38" s="229" t="s">
        <v>1483</v>
      </c>
      <c r="I38" s="229" t="s">
        <v>2664</v>
      </c>
      <c r="J38" s="292" t="s">
        <v>2710</v>
      </c>
      <c r="K38" s="229"/>
      <c r="L38" s="229"/>
      <c r="M38" s="293"/>
      <c r="N38" s="293"/>
      <c r="O38" s="203"/>
      <c r="P38" s="231" t="s">
        <v>1908</v>
      </c>
      <c r="Q38" s="231"/>
      <c r="R38" s="242"/>
      <c r="S38" s="242"/>
      <c r="T38" s="242"/>
      <c r="U38" s="242"/>
      <c r="V38" s="243"/>
      <c r="W38" s="242"/>
      <c r="X38" s="242"/>
      <c r="Y38" s="242"/>
      <c r="Z38" s="242"/>
      <c r="AA38" s="242"/>
      <c r="AB38" s="242"/>
      <c r="AC38" s="242"/>
      <c r="AD38" s="242"/>
      <c r="AE38" s="243"/>
      <c r="AF38" s="243"/>
      <c r="AG38" s="243"/>
      <c r="AH38" s="243"/>
      <c r="AI38" s="243"/>
      <c r="AJ38" s="243"/>
      <c r="AK38" s="243"/>
      <c r="AL38" s="243"/>
      <c r="AM38" s="243"/>
      <c r="AN38" s="243"/>
      <c r="AO38" s="243"/>
      <c r="AP38" s="243"/>
    </row>
    <row r="39" spans="2:42" s="253" customFormat="1" ht="89.25" x14ac:dyDescent="0.2">
      <c r="B39" s="204" t="e">
        <f>IF('Formulario PPGR1'!$H39="","",CONCATENATE('Formulario PPGR1'!$C39,".",'Formulario PPGR1'!$D39,".",'Formulario PPGR1'!$E39,".",#REF!))</f>
        <v>#REF!</v>
      </c>
      <c r="C39" s="204" t="e">
        <f>IF('Formulario PPGR1'!$H39="","",#REF!)</f>
        <v>#REF!</v>
      </c>
      <c r="D39" s="204" t="e">
        <f>IF('Formulario PPGR1'!$H39="","",#REF!)</f>
        <v>#REF!</v>
      </c>
      <c r="E39" s="204" t="e">
        <f>IF('Formulario PPGR1'!$H39="","",#REF!)</f>
        <v>#REF!</v>
      </c>
      <c r="F39" s="230" t="str">
        <f>_xlfn.XLOOKUP($H39,tbl_ejes_estrategicos[Ejes Estratégicos],tbl_ejes_estrategicos[Cod_Eje],"",0)</f>
        <v>EE.3</v>
      </c>
      <c r="G39" s="230" t="str">
        <f>_xlfn.XLOOKUP(Tabla3[[#This Row],[Resultado Estratégico Institucional]],Tabla13[RE Concatenado],Tabla13[RE],"",0)</f>
        <v>RE3.1</v>
      </c>
      <c r="H39" s="229" t="s">
        <v>1483</v>
      </c>
      <c r="I39" s="229" t="s">
        <v>2664</v>
      </c>
      <c r="J39" s="292" t="s">
        <v>2711</v>
      </c>
      <c r="K39" s="229"/>
      <c r="L39" s="229"/>
      <c r="M39" s="293"/>
      <c r="N39" s="293"/>
      <c r="O39" s="203"/>
      <c r="P39" s="231" t="s">
        <v>1908</v>
      </c>
      <c r="Q39" s="231"/>
      <c r="R39" s="242"/>
      <c r="S39" s="242"/>
      <c r="T39" s="242"/>
      <c r="U39" s="242"/>
      <c r="V39" s="243"/>
      <c r="W39" s="242"/>
      <c r="X39" s="242"/>
      <c r="Y39" s="242"/>
      <c r="Z39" s="242"/>
      <c r="AA39" s="242"/>
      <c r="AB39" s="242"/>
      <c r="AC39" s="242"/>
      <c r="AD39" s="242"/>
      <c r="AE39" s="243"/>
      <c r="AF39" s="243"/>
      <c r="AG39" s="243"/>
      <c r="AH39" s="243"/>
      <c r="AI39" s="243"/>
      <c r="AJ39" s="243"/>
      <c r="AK39" s="243"/>
      <c r="AL39" s="243"/>
      <c r="AM39" s="243"/>
      <c r="AN39" s="243"/>
      <c r="AO39" s="243"/>
      <c r="AP39" s="243"/>
    </row>
    <row r="40" spans="2:42" s="253" customFormat="1" ht="89.25" x14ac:dyDescent="0.2">
      <c r="B40" s="204" t="e">
        <f>IF('Formulario PPGR1'!$H40="","",CONCATENATE('Formulario PPGR1'!$C40,".",'Formulario PPGR1'!$D40,".",'Formulario PPGR1'!$E40,".",#REF!))</f>
        <v>#REF!</v>
      </c>
      <c r="C40" s="204" t="e">
        <f>IF('Formulario PPGR1'!$H40="","",#REF!)</f>
        <v>#REF!</v>
      </c>
      <c r="D40" s="204" t="e">
        <f>IF('Formulario PPGR1'!$H40="","",#REF!)</f>
        <v>#REF!</v>
      </c>
      <c r="E40" s="204" t="e">
        <f>IF('Formulario PPGR1'!$H40="","",#REF!)</f>
        <v>#REF!</v>
      </c>
      <c r="F40" s="230" t="str">
        <f>_xlfn.XLOOKUP($H40,tbl_ejes_estrategicos[Ejes Estratégicos],tbl_ejes_estrategicos[Cod_Eje],"",0)</f>
        <v>EE.3</v>
      </c>
      <c r="G40" s="230" t="str">
        <f>_xlfn.XLOOKUP(Tabla3[[#This Row],[Resultado Estratégico Institucional]],Tabla13[RE Concatenado],Tabla13[RE],"",0)</f>
        <v>RE3.1</v>
      </c>
      <c r="H40" s="229" t="s">
        <v>1483</v>
      </c>
      <c r="I40" s="229" t="s">
        <v>2664</v>
      </c>
      <c r="J40" s="292" t="s">
        <v>2712</v>
      </c>
      <c r="K40" s="229"/>
      <c r="L40" s="229"/>
      <c r="M40" s="293"/>
      <c r="N40" s="293"/>
      <c r="O40" s="203"/>
      <c r="P40" s="231" t="s">
        <v>1910</v>
      </c>
      <c r="Q40" s="231"/>
      <c r="R40" s="242"/>
      <c r="S40" s="242"/>
      <c r="T40" s="242"/>
      <c r="U40" s="242"/>
      <c r="V40" s="243"/>
      <c r="W40" s="242"/>
      <c r="X40" s="242"/>
      <c r="Y40" s="242"/>
      <c r="Z40" s="242"/>
      <c r="AA40" s="242"/>
      <c r="AB40" s="242"/>
      <c r="AC40" s="242"/>
      <c r="AD40" s="242"/>
      <c r="AE40" s="243"/>
      <c r="AF40" s="243"/>
      <c r="AG40" s="243"/>
      <c r="AH40" s="243"/>
      <c r="AI40" s="243"/>
      <c r="AJ40" s="243"/>
      <c r="AK40" s="243"/>
      <c r="AL40" s="243"/>
      <c r="AM40" s="243"/>
      <c r="AN40" s="243"/>
      <c r="AO40" s="243"/>
      <c r="AP40" s="243"/>
    </row>
    <row r="41" spans="2:42" s="253" customFormat="1" ht="89.25" x14ac:dyDescent="0.2">
      <c r="B41" s="204" t="e">
        <f>IF('Formulario PPGR1'!$H41="","",CONCATENATE('Formulario PPGR1'!$C41,".",'Formulario PPGR1'!$D41,".",'Formulario PPGR1'!$E41,".",#REF!))</f>
        <v>#REF!</v>
      </c>
      <c r="C41" s="204" t="e">
        <f>IF('Formulario PPGR1'!$H41="","",#REF!)</f>
        <v>#REF!</v>
      </c>
      <c r="D41" s="204" t="e">
        <f>IF('Formulario PPGR1'!$H41="","",#REF!)</f>
        <v>#REF!</v>
      </c>
      <c r="E41" s="204" t="e">
        <f>IF('Formulario PPGR1'!$H41="","",#REF!)</f>
        <v>#REF!</v>
      </c>
      <c r="F41" s="230" t="str">
        <f>_xlfn.XLOOKUP($H41,tbl_ejes_estrategicos[Ejes Estratégicos],tbl_ejes_estrategicos[Cod_Eje],"",0)</f>
        <v>EE.3</v>
      </c>
      <c r="G41" s="230" t="str">
        <f>_xlfn.XLOOKUP(Tabla3[[#This Row],[Resultado Estratégico Institucional]],Tabla13[RE Concatenado],Tabla13[RE],"",0)</f>
        <v>RE3.1</v>
      </c>
      <c r="H41" s="229" t="s">
        <v>1483</v>
      </c>
      <c r="I41" s="229" t="s">
        <v>2664</v>
      </c>
      <c r="J41" s="292" t="s">
        <v>2713</v>
      </c>
      <c r="K41" s="229"/>
      <c r="L41" s="229"/>
      <c r="M41" s="294"/>
      <c r="N41" s="297"/>
      <c r="O41" s="203"/>
      <c r="P41" s="231" t="s">
        <v>1957</v>
      </c>
      <c r="Q41" s="231" t="s">
        <v>2714</v>
      </c>
      <c r="R41" s="242"/>
      <c r="S41" s="242"/>
      <c r="T41" s="242"/>
      <c r="U41" s="242"/>
      <c r="V41" s="243"/>
      <c r="W41" s="242"/>
      <c r="X41" s="242"/>
      <c r="Y41" s="242"/>
      <c r="Z41" s="242"/>
      <c r="AA41" s="242"/>
      <c r="AB41" s="242"/>
      <c r="AC41" s="242"/>
      <c r="AD41" s="242"/>
      <c r="AE41" s="243"/>
      <c r="AF41" s="243"/>
      <c r="AG41" s="243"/>
      <c r="AH41" s="243"/>
      <c r="AI41" s="243"/>
      <c r="AJ41" s="243"/>
      <c r="AK41" s="243"/>
      <c r="AL41" s="243"/>
      <c r="AM41" s="243"/>
      <c r="AN41" s="243"/>
      <c r="AO41" s="243"/>
      <c r="AP41" s="243"/>
    </row>
    <row r="42" spans="2:42" s="253" customFormat="1" ht="89.25" x14ac:dyDescent="0.2">
      <c r="B42" s="204" t="e">
        <f>IF('Formulario PPGR1'!$H42="","",CONCATENATE('Formulario PPGR1'!$C42,".",'Formulario PPGR1'!$D42,".",'Formulario PPGR1'!$E42,".",#REF!))</f>
        <v>#REF!</v>
      </c>
      <c r="C42" s="204" t="e">
        <f>IF('Formulario PPGR1'!$H42="","",#REF!)</f>
        <v>#REF!</v>
      </c>
      <c r="D42" s="204" t="e">
        <f>IF('Formulario PPGR1'!$H42="","",#REF!)</f>
        <v>#REF!</v>
      </c>
      <c r="E42" s="204" t="e">
        <f>IF('Formulario PPGR1'!$H42="","",#REF!)</f>
        <v>#REF!</v>
      </c>
      <c r="F42" s="230" t="str">
        <f>_xlfn.XLOOKUP($H42,tbl_ejes_estrategicos[Ejes Estratégicos],tbl_ejes_estrategicos[Cod_Eje],"",0)</f>
        <v>EE.3</v>
      </c>
      <c r="G42" s="230" t="str">
        <f>_xlfn.XLOOKUP(Tabla3[[#This Row],[Resultado Estratégico Institucional]],Tabla13[RE Concatenado],Tabla13[RE],"",0)</f>
        <v>RE3.1</v>
      </c>
      <c r="H42" s="229" t="s">
        <v>1483</v>
      </c>
      <c r="I42" s="229" t="s">
        <v>2664</v>
      </c>
      <c r="J42" s="292" t="s">
        <v>2715</v>
      </c>
      <c r="K42" s="229"/>
      <c r="L42" s="229"/>
      <c r="M42" s="295"/>
      <c r="N42" s="295"/>
      <c r="O42" s="203"/>
      <c r="P42" s="231" t="s">
        <v>2709</v>
      </c>
      <c r="Q42" s="231"/>
      <c r="R42" s="242"/>
      <c r="S42" s="242"/>
      <c r="T42" s="242"/>
      <c r="U42" s="242"/>
      <c r="V42" s="243"/>
      <c r="W42" s="242"/>
      <c r="X42" s="242"/>
      <c r="Y42" s="242"/>
      <c r="Z42" s="242"/>
      <c r="AA42" s="242"/>
      <c r="AB42" s="242"/>
      <c r="AC42" s="242"/>
      <c r="AD42" s="242"/>
      <c r="AE42" s="243"/>
      <c r="AF42" s="243"/>
      <c r="AG42" s="243"/>
      <c r="AH42" s="243"/>
      <c r="AI42" s="243"/>
      <c r="AJ42" s="243"/>
      <c r="AK42" s="243"/>
      <c r="AL42" s="243"/>
      <c r="AM42" s="243"/>
      <c r="AN42" s="243"/>
      <c r="AO42" s="243"/>
      <c r="AP42" s="243"/>
    </row>
    <row r="43" spans="2:42" s="253" customFormat="1" ht="114.75" x14ac:dyDescent="0.2">
      <c r="B43" s="204" t="e">
        <f>IF('Formulario PPGR1'!$H43="","",CONCATENATE('Formulario PPGR1'!$C43,".",'Formulario PPGR1'!$D43,".",'Formulario PPGR1'!$E43,".",#REF!))</f>
        <v>#REF!</v>
      </c>
      <c r="C43" s="204" t="e">
        <f>IF('Formulario PPGR1'!$H43="","",#REF!)</f>
        <v>#REF!</v>
      </c>
      <c r="D43" s="204" t="e">
        <f>IF('Formulario PPGR1'!$H43="","",#REF!)</f>
        <v>#REF!</v>
      </c>
      <c r="E43" s="204" t="e">
        <f>IF('Formulario PPGR1'!$H43="","",#REF!)</f>
        <v>#REF!</v>
      </c>
      <c r="F43" s="230" t="str">
        <f>_xlfn.XLOOKUP($H43,tbl_ejes_estrategicos[Ejes Estratégicos],tbl_ejes_estrategicos[Cod_Eje],"",0)</f>
        <v>EE.3</v>
      </c>
      <c r="G43" s="230" t="str">
        <f>_xlfn.XLOOKUP(Tabla3[[#This Row],[Resultado Estratégico Institucional]],Tabla13[RE Concatenado],Tabla13[RE],"",0)</f>
        <v>RE3.1</v>
      </c>
      <c r="H43" s="229" t="s">
        <v>1483</v>
      </c>
      <c r="I43" s="229" t="s">
        <v>2664</v>
      </c>
      <c r="J43" s="292" t="s">
        <v>2716</v>
      </c>
      <c r="K43" s="229"/>
      <c r="L43" s="229"/>
      <c r="M43" s="295"/>
      <c r="N43" s="295"/>
      <c r="O43" s="203"/>
      <c r="P43" s="231" t="s">
        <v>2644</v>
      </c>
      <c r="Q43" s="231"/>
      <c r="R43" s="242"/>
      <c r="S43" s="242"/>
      <c r="T43" s="242"/>
      <c r="U43" s="242"/>
      <c r="V43" s="243"/>
      <c r="W43" s="242"/>
      <c r="X43" s="242"/>
      <c r="Y43" s="242"/>
      <c r="Z43" s="242"/>
      <c r="AA43" s="242"/>
      <c r="AB43" s="242"/>
      <c r="AC43" s="242"/>
      <c r="AD43" s="242"/>
      <c r="AE43" s="243"/>
      <c r="AF43" s="243"/>
      <c r="AG43" s="243"/>
      <c r="AH43" s="243"/>
      <c r="AI43" s="243"/>
      <c r="AJ43" s="243"/>
      <c r="AK43" s="243"/>
      <c r="AL43" s="243"/>
      <c r="AM43" s="243"/>
      <c r="AN43" s="243"/>
      <c r="AO43" s="243"/>
      <c r="AP43" s="243"/>
    </row>
    <row r="44" spans="2:42" s="253" customFormat="1" ht="114.75" x14ac:dyDescent="0.2">
      <c r="B44" s="204" t="e">
        <f>IF('Formulario PPGR1'!$H44="","",CONCATENATE('Formulario PPGR1'!$C44,".",'Formulario PPGR1'!$D44,".",'Formulario PPGR1'!$E44,".",#REF!))</f>
        <v>#REF!</v>
      </c>
      <c r="C44" s="204" t="e">
        <f>IF('Formulario PPGR1'!$H44="","",#REF!)</f>
        <v>#REF!</v>
      </c>
      <c r="D44" s="204" t="e">
        <f>IF('Formulario PPGR1'!$H44="","",#REF!)</f>
        <v>#REF!</v>
      </c>
      <c r="E44" s="204" t="e">
        <f>IF('Formulario PPGR1'!$H44="","",#REF!)</f>
        <v>#REF!</v>
      </c>
      <c r="F44" s="230" t="str">
        <f>_xlfn.XLOOKUP($H44,tbl_ejes_estrategicos[Ejes Estratégicos],tbl_ejes_estrategicos[Cod_Eje],"",0)</f>
        <v>EE.3</v>
      </c>
      <c r="G44" s="230" t="str">
        <f>_xlfn.XLOOKUP(Tabla3[[#This Row],[Resultado Estratégico Institucional]],Tabla13[RE Concatenado],Tabla13[RE],"",0)</f>
        <v>RE3.1</v>
      </c>
      <c r="H44" s="229" t="s">
        <v>1483</v>
      </c>
      <c r="I44" s="229" t="s">
        <v>2664</v>
      </c>
      <c r="J44" s="292" t="s">
        <v>2717</v>
      </c>
      <c r="K44" s="229"/>
      <c r="L44" s="229"/>
      <c r="M44" s="295"/>
      <c r="N44" s="293"/>
      <c r="O44" s="203"/>
      <c r="P44" s="231" t="s">
        <v>2644</v>
      </c>
      <c r="Q44" s="231"/>
      <c r="R44" s="242"/>
      <c r="S44" s="242"/>
      <c r="T44" s="242"/>
      <c r="U44" s="242"/>
      <c r="V44" s="243"/>
      <c r="W44" s="242"/>
      <c r="X44" s="242"/>
      <c r="Y44" s="242"/>
      <c r="Z44" s="242"/>
      <c r="AA44" s="242"/>
      <c r="AB44" s="242"/>
      <c r="AC44" s="242"/>
      <c r="AD44" s="242"/>
      <c r="AE44" s="243"/>
      <c r="AF44" s="243"/>
      <c r="AG44" s="243"/>
      <c r="AH44" s="243"/>
      <c r="AI44" s="243"/>
      <c r="AJ44" s="243"/>
      <c r="AK44" s="243"/>
      <c r="AL44" s="243"/>
      <c r="AM44" s="243"/>
      <c r="AN44" s="243"/>
      <c r="AO44" s="243"/>
      <c r="AP44" s="243"/>
    </row>
    <row r="45" spans="2:42" s="253" customFormat="1" ht="63.75" x14ac:dyDescent="0.2">
      <c r="B45" s="204" t="e">
        <f>IF('Formulario PPGR1'!$H45="","",CONCATENATE('Formulario PPGR1'!$C45,".",'Formulario PPGR1'!$D45,".",'Formulario PPGR1'!$E45,".",#REF!))</f>
        <v>#REF!</v>
      </c>
      <c r="C45" s="204" t="e">
        <f>IF('Formulario PPGR1'!$H45="","",#REF!)</f>
        <v>#REF!</v>
      </c>
      <c r="D45" s="204" t="e">
        <f>IF('Formulario PPGR1'!$H45="","",#REF!)</f>
        <v>#REF!</v>
      </c>
      <c r="E45" s="204" t="e">
        <f>IF('Formulario PPGR1'!$H45="","",#REF!)</f>
        <v>#REF!</v>
      </c>
      <c r="F45" s="230" t="str">
        <f>_xlfn.XLOOKUP($H45,tbl_ejes_estrategicos[Ejes Estratégicos],tbl_ejes_estrategicos[Cod_Eje],"",0)</f>
        <v>EE.3</v>
      </c>
      <c r="G45" s="230" t="str">
        <f>_xlfn.XLOOKUP(Tabla3[[#This Row],[Resultado Estratégico Institucional]],Tabla13[RE Concatenado],Tabla13[RE],"",0)</f>
        <v>RE3.2</v>
      </c>
      <c r="H45" s="229" t="s">
        <v>1483</v>
      </c>
      <c r="I45" s="229" t="s">
        <v>2665</v>
      </c>
      <c r="J45" s="229" t="s">
        <v>2718</v>
      </c>
      <c r="K45" s="229"/>
      <c r="L45" s="229"/>
      <c r="M45" s="294"/>
      <c r="N45" s="297"/>
      <c r="O45" s="203"/>
      <c r="P45" s="231" t="s">
        <v>2645</v>
      </c>
      <c r="Q45" s="231" t="s">
        <v>2714</v>
      </c>
      <c r="R45" s="242"/>
      <c r="S45" s="242"/>
      <c r="T45" s="242"/>
      <c r="U45" s="242"/>
      <c r="V45" s="243"/>
      <c r="W45" s="242"/>
      <c r="X45" s="242"/>
      <c r="Y45" s="242"/>
      <c r="Z45" s="242"/>
      <c r="AA45" s="242"/>
      <c r="AB45" s="242"/>
      <c r="AC45" s="242"/>
      <c r="AD45" s="242"/>
      <c r="AE45" s="243"/>
      <c r="AF45" s="243"/>
      <c r="AG45" s="243"/>
      <c r="AH45" s="243"/>
      <c r="AI45" s="243"/>
      <c r="AJ45" s="243"/>
      <c r="AK45" s="243"/>
      <c r="AL45" s="243"/>
      <c r="AM45" s="243"/>
      <c r="AN45" s="243"/>
      <c r="AO45" s="243"/>
      <c r="AP45" s="243"/>
    </row>
    <row r="46" spans="2:42" s="253" customFormat="1" ht="127.5" x14ac:dyDescent="0.2">
      <c r="B46" s="204" t="e">
        <f>IF('Formulario PPGR1'!$H46="","",CONCATENATE('Formulario PPGR1'!$C46,".",'Formulario PPGR1'!$D46,".",'Formulario PPGR1'!$E46,".",#REF!))</f>
        <v>#REF!</v>
      </c>
      <c r="C46" s="204" t="e">
        <f>IF('Formulario PPGR1'!$H46="","",#REF!)</f>
        <v>#REF!</v>
      </c>
      <c r="D46" s="204" t="e">
        <f>IF('Formulario PPGR1'!$H46="","",#REF!)</f>
        <v>#REF!</v>
      </c>
      <c r="E46" s="204" t="e">
        <f>IF('Formulario PPGR1'!$H46="","",#REF!)</f>
        <v>#REF!</v>
      </c>
      <c r="F46" s="230" t="str">
        <f>_xlfn.XLOOKUP($H46,tbl_ejes_estrategicos[Ejes Estratégicos],tbl_ejes_estrategicos[Cod_Eje],"",0)</f>
        <v>EE.3</v>
      </c>
      <c r="G46" s="230" t="str">
        <f>_xlfn.XLOOKUP(Tabla3[[#This Row],[Resultado Estratégico Institucional]],Tabla13[RE Concatenado],Tabla13[RE],"",0)</f>
        <v>RE3.2</v>
      </c>
      <c r="H46" s="229" t="s">
        <v>1483</v>
      </c>
      <c r="I46" s="229" t="s">
        <v>2665</v>
      </c>
      <c r="J46" s="229" t="s">
        <v>2719</v>
      </c>
      <c r="K46" s="229"/>
      <c r="L46" s="229"/>
      <c r="M46" s="294"/>
      <c r="N46" s="293"/>
      <c r="O46" s="203"/>
      <c r="P46" s="231" t="s">
        <v>2720</v>
      </c>
      <c r="Q46" s="231"/>
      <c r="R46" s="242"/>
      <c r="S46" s="242"/>
      <c r="T46" s="242"/>
      <c r="U46" s="242"/>
      <c r="V46" s="243"/>
      <c r="W46" s="242"/>
      <c r="X46" s="242"/>
      <c r="Y46" s="242"/>
      <c r="Z46" s="242"/>
      <c r="AA46" s="242"/>
      <c r="AB46" s="242"/>
      <c r="AC46" s="242"/>
      <c r="AD46" s="242"/>
      <c r="AE46" s="243"/>
      <c r="AF46" s="243"/>
      <c r="AG46" s="243"/>
      <c r="AH46" s="243"/>
      <c r="AI46" s="243"/>
      <c r="AJ46" s="243"/>
      <c r="AK46" s="243"/>
      <c r="AL46" s="243"/>
      <c r="AM46" s="243"/>
      <c r="AN46" s="243"/>
      <c r="AO46" s="243"/>
      <c r="AP46" s="243"/>
    </row>
    <row r="47" spans="2:42" s="253" customFormat="1" ht="63.75" x14ac:dyDescent="0.2">
      <c r="B47" s="204" t="e">
        <f>IF('Formulario PPGR1'!$H47="","",CONCATENATE('Formulario PPGR1'!$C47,".",'Formulario PPGR1'!$D47,".",'Formulario PPGR1'!$E47,".",#REF!))</f>
        <v>#REF!</v>
      </c>
      <c r="C47" s="204" t="e">
        <f>IF('Formulario PPGR1'!$H47="","",#REF!)</f>
        <v>#REF!</v>
      </c>
      <c r="D47" s="204" t="e">
        <f>IF('Formulario PPGR1'!$H47="","",#REF!)</f>
        <v>#REF!</v>
      </c>
      <c r="E47" s="204" t="e">
        <f>IF('Formulario PPGR1'!$H47="","",#REF!)</f>
        <v>#REF!</v>
      </c>
      <c r="F47" s="230" t="str">
        <f>_xlfn.XLOOKUP($H47,tbl_ejes_estrategicos[Ejes Estratégicos],tbl_ejes_estrategicos[Cod_Eje],"",0)</f>
        <v>EE.3</v>
      </c>
      <c r="G47" s="230" t="str">
        <f>_xlfn.XLOOKUP(Tabla3[[#This Row],[Resultado Estratégico Institucional]],Tabla13[RE Concatenado],Tabla13[RE],"",0)</f>
        <v>RE3.2</v>
      </c>
      <c r="H47" s="229" t="s">
        <v>1483</v>
      </c>
      <c r="I47" s="229" t="s">
        <v>2665</v>
      </c>
      <c r="J47" s="292" t="s">
        <v>2721</v>
      </c>
      <c r="K47" s="264"/>
      <c r="L47" s="291"/>
      <c r="M47" s="298"/>
      <c r="N47" s="299"/>
      <c r="O47" s="203"/>
      <c r="P47" s="231" t="s">
        <v>2647</v>
      </c>
      <c r="Q47" s="300" t="s">
        <v>2714</v>
      </c>
      <c r="R47" s="242"/>
      <c r="S47" s="242"/>
      <c r="T47" s="242"/>
      <c r="U47" s="242"/>
      <c r="V47" s="243"/>
      <c r="W47" s="242"/>
      <c r="X47" s="242"/>
      <c r="Y47" s="242"/>
      <c r="Z47" s="242"/>
      <c r="AA47" s="242"/>
      <c r="AB47" s="242"/>
      <c r="AC47" s="242"/>
      <c r="AD47" s="242"/>
      <c r="AE47" s="243"/>
      <c r="AF47" s="243"/>
      <c r="AG47" s="243"/>
      <c r="AH47" s="243"/>
      <c r="AI47" s="243"/>
      <c r="AJ47" s="243"/>
      <c r="AK47" s="243"/>
      <c r="AL47" s="243"/>
      <c r="AM47" s="243"/>
      <c r="AN47" s="243"/>
      <c r="AO47" s="243"/>
      <c r="AP47" s="243"/>
    </row>
    <row r="48" spans="2:42" s="253" customFormat="1" ht="76.5" x14ac:dyDescent="0.2">
      <c r="B48" s="204" t="e">
        <f>IF('Formulario PPGR1'!$H48="","",CONCATENATE('Formulario PPGR1'!$C48,".",'Formulario PPGR1'!$D48,".",'Formulario PPGR1'!$E48,".",#REF!))</f>
        <v>#REF!</v>
      </c>
      <c r="C48" s="204" t="e">
        <f>IF('Formulario PPGR1'!$H48="","",#REF!)</f>
        <v>#REF!</v>
      </c>
      <c r="D48" s="204" t="e">
        <f>IF('Formulario PPGR1'!$H48="","",#REF!)</f>
        <v>#REF!</v>
      </c>
      <c r="E48" s="204" t="e">
        <f>IF('Formulario PPGR1'!$H48="","",#REF!)</f>
        <v>#REF!</v>
      </c>
      <c r="F48" s="230" t="str">
        <f>_xlfn.XLOOKUP($H48,tbl_ejes_estrategicos[Ejes Estratégicos],tbl_ejes_estrategicos[Cod_Eje],"",0)</f>
        <v>EE.3</v>
      </c>
      <c r="G48" s="230" t="str">
        <f>_xlfn.XLOOKUP(Tabla3[[#This Row],[Resultado Estratégico Institucional]],Tabla13[RE Concatenado],Tabla13[RE],"",0)</f>
        <v>RE3.3</v>
      </c>
      <c r="H48" s="229" t="s">
        <v>1483</v>
      </c>
      <c r="I48" s="229" t="s">
        <v>2666</v>
      </c>
      <c r="J48" s="292" t="s">
        <v>2722</v>
      </c>
      <c r="K48" s="264"/>
      <c r="L48" s="264"/>
      <c r="M48" s="301"/>
      <c r="N48" s="302"/>
      <c r="O48" s="203"/>
      <c r="P48" s="231" t="s">
        <v>2648</v>
      </c>
      <c r="Q48" s="300" t="s">
        <v>2723</v>
      </c>
      <c r="R48" s="242"/>
      <c r="S48" s="242"/>
      <c r="T48" s="242"/>
      <c r="U48" s="242"/>
      <c r="V48" s="243"/>
      <c r="W48" s="242"/>
      <c r="X48" s="242"/>
      <c r="Y48" s="242"/>
      <c r="Z48" s="242"/>
      <c r="AA48" s="242"/>
      <c r="AB48" s="242"/>
      <c r="AC48" s="242"/>
      <c r="AD48" s="242"/>
      <c r="AE48" s="243"/>
      <c r="AF48" s="243"/>
      <c r="AG48" s="243"/>
      <c r="AH48" s="243"/>
      <c r="AI48" s="243"/>
      <c r="AJ48" s="243"/>
      <c r="AK48" s="243"/>
      <c r="AL48" s="243"/>
      <c r="AM48" s="243"/>
      <c r="AN48" s="243"/>
      <c r="AO48" s="243"/>
      <c r="AP48" s="243"/>
    </row>
    <row r="49" spans="2:42" s="253" customFormat="1" ht="89.25" x14ac:dyDescent="0.2">
      <c r="B49" s="204" t="e">
        <f>IF('Formulario PPGR1'!$H49="","",CONCATENATE('Formulario PPGR1'!$C49,".",'Formulario PPGR1'!$D49,".",'Formulario PPGR1'!$E49,".",#REF!))</f>
        <v>#REF!</v>
      </c>
      <c r="C49" s="204" t="e">
        <f>IF('Formulario PPGR1'!$H49="","",#REF!)</f>
        <v>#REF!</v>
      </c>
      <c r="D49" s="204" t="e">
        <f>IF('Formulario PPGR1'!$H49="","",#REF!)</f>
        <v>#REF!</v>
      </c>
      <c r="E49" s="204" t="e">
        <f>IF('Formulario PPGR1'!$H49="","",#REF!)</f>
        <v>#REF!</v>
      </c>
      <c r="F49" s="230" t="str">
        <f>_xlfn.XLOOKUP($H49,tbl_ejes_estrategicos[Ejes Estratégicos],tbl_ejes_estrategicos[Cod_Eje],"",0)</f>
        <v>EE.3</v>
      </c>
      <c r="G49" s="230" t="str">
        <f>_xlfn.XLOOKUP(Tabla3[[#This Row],[Resultado Estratégico Institucional]],Tabla13[RE Concatenado],Tabla13[RE],"",0)</f>
        <v>RE3.5</v>
      </c>
      <c r="H49" s="229" t="s">
        <v>1483</v>
      </c>
      <c r="I49" s="229" t="s">
        <v>2667</v>
      </c>
      <c r="J49" s="292" t="s">
        <v>2724</v>
      </c>
      <c r="K49" s="229"/>
      <c r="L49" s="264"/>
      <c r="M49" s="301"/>
      <c r="N49" s="302"/>
      <c r="O49" s="203"/>
      <c r="P49" s="231" t="s">
        <v>1892</v>
      </c>
      <c r="Q49" s="300"/>
      <c r="R49" s="242"/>
      <c r="S49" s="242"/>
      <c r="T49" s="242"/>
      <c r="U49" s="242"/>
      <c r="V49" s="243"/>
      <c r="W49" s="242"/>
      <c r="X49" s="242"/>
      <c r="Y49" s="242"/>
      <c r="Z49" s="242"/>
      <c r="AA49" s="242"/>
      <c r="AB49" s="242"/>
      <c r="AC49" s="242"/>
      <c r="AD49" s="242"/>
      <c r="AE49" s="243"/>
      <c r="AF49" s="243"/>
      <c r="AG49" s="243"/>
      <c r="AH49" s="243"/>
      <c r="AI49" s="243"/>
      <c r="AJ49" s="243"/>
      <c r="AK49" s="243"/>
      <c r="AL49" s="243"/>
      <c r="AM49" s="243"/>
      <c r="AN49" s="243"/>
      <c r="AO49" s="243"/>
      <c r="AP49" s="243"/>
    </row>
    <row r="50" spans="2:42" s="253" customFormat="1" ht="102" x14ac:dyDescent="0.2">
      <c r="B50" s="204" t="e">
        <f>IF('Formulario PPGR1'!$H50="","",CONCATENATE('Formulario PPGR1'!$C50,".",'Formulario PPGR1'!$D50,".",'Formulario PPGR1'!$E50,".",#REF!))</f>
        <v>#REF!</v>
      </c>
      <c r="C50" s="204" t="e">
        <f>IF('Formulario PPGR1'!$H50="","",#REF!)</f>
        <v>#REF!</v>
      </c>
      <c r="D50" s="204" t="e">
        <f>IF('Formulario PPGR1'!$H50="","",#REF!)</f>
        <v>#REF!</v>
      </c>
      <c r="E50" s="204" t="e">
        <f>IF('Formulario PPGR1'!$H50="","",#REF!)</f>
        <v>#REF!</v>
      </c>
      <c r="F50" s="230" t="str">
        <f>_xlfn.XLOOKUP($H50,tbl_ejes_estrategicos[Ejes Estratégicos],tbl_ejes_estrategicos[Cod_Eje],"",0)</f>
        <v>EE.3</v>
      </c>
      <c r="G50" s="230" t="str">
        <f>_xlfn.XLOOKUP(Tabla3[[#This Row],[Resultado Estratégico Institucional]],Tabla13[RE Concatenado],Tabla13[RE],"",0)</f>
        <v>RE3.6</v>
      </c>
      <c r="H50" s="229" t="s">
        <v>1483</v>
      </c>
      <c r="I50" s="229" t="s">
        <v>2668</v>
      </c>
      <c r="J50" s="303" t="s">
        <v>2725</v>
      </c>
      <c r="K50" s="264"/>
      <c r="L50" s="264"/>
      <c r="M50" s="301"/>
      <c r="N50" s="301"/>
      <c r="O50" s="203"/>
      <c r="P50" s="231" t="s">
        <v>2702</v>
      </c>
      <c r="Q50" s="300" t="s">
        <v>2643</v>
      </c>
      <c r="R50" s="242"/>
      <c r="S50" s="242"/>
      <c r="T50" s="242"/>
      <c r="U50" s="242"/>
      <c r="V50" s="243"/>
      <c r="W50" s="242"/>
      <c r="X50" s="242"/>
      <c r="Y50" s="242"/>
      <c r="Z50" s="242"/>
      <c r="AA50" s="242"/>
      <c r="AB50" s="242"/>
      <c r="AC50" s="242"/>
      <c r="AD50" s="242"/>
      <c r="AE50" s="243"/>
      <c r="AF50" s="243"/>
      <c r="AG50" s="243"/>
      <c r="AH50" s="243"/>
      <c r="AI50" s="243"/>
      <c r="AJ50" s="243"/>
      <c r="AK50" s="243"/>
      <c r="AL50" s="243"/>
      <c r="AM50" s="243"/>
      <c r="AN50" s="243"/>
      <c r="AO50" s="243"/>
      <c r="AP50" s="243"/>
    </row>
    <row r="51" spans="2:42" s="253" customFormat="1" ht="127.5" x14ac:dyDescent="0.2">
      <c r="B51" s="204" t="e">
        <f>IF('Formulario PPGR1'!$H51="","",CONCATENATE('Formulario PPGR1'!$C51,".",'Formulario PPGR1'!$D51,".",'Formulario PPGR1'!$E51,".",#REF!))</f>
        <v>#REF!</v>
      </c>
      <c r="C51" s="204" t="e">
        <f>IF('Formulario PPGR1'!$H51="","",#REF!)</f>
        <v>#REF!</v>
      </c>
      <c r="D51" s="204" t="e">
        <f>IF('Formulario PPGR1'!$H51="","",#REF!)</f>
        <v>#REF!</v>
      </c>
      <c r="E51" s="204" t="e">
        <f>IF('Formulario PPGR1'!$H51="","",#REF!)</f>
        <v>#REF!</v>
      </c>
      <c r="F51" s="230" t="str">
        <f>_xlfn.XLOOKUP($H51,tbl_ejes_estrategicos[Ejes Estratégicos],tbl_ejes_estrategicos[Cod_Eje],"",0)</f>
        <v>EE.3</v>
      </c>
      <c r="G51" s="230" t="str">
        <f>_xlfn.XLOOKUP(Tabla3[[#This Row],[Resultado Estratégico Institucional]],Tabla13[RE Concatenado],Tabla13[RE],"",0)</f>
        <v>RE3.8</v>
      </c>
      <c r="H51" s="229" t="s">
        <v>1483</v>
      </c>
      <c r="I51" s="229" t="s">
        <v>2669</v>
      </c>
      <c r="J51" s="292" t="s">
        <v>2726</v>
      </c>
      <c r="K51" s="229"/>
      <c r="L51" s="229"/>
      <c r="M51" s="294"/>
      <c r="N51" s="293"/>
      <c r="O51" s="203"/>
      <c r="P51" s="231" t="s">
        <v>2650</v>
      </c>
      <c r="Q51" s="231" t="s">
        <v>2727</v>
      </c>
      <c r="R51" s="242"/>
      <c r="S51" s="242"/>
      <c r="T51" s="242"/>
      <c r="U51" s="242"/>
      <c r="V51" s="243"/>
      <c r="W51" s="242"/>
      <c r="X51" s="242"/>
      <c r="Y51" s="242"/>
      <c r="Z51" s="242"/>
      <c r="AA51" s="242"/>
      <c r="AB51" s="242"/>
      <c r="AC51" s="242"/>
      <c r="AD51" s="242"/>
      <c r="AE51" s="243"/>
      <c r="AF51" s="243"/>
      <c r="AG51" s="243"/>
      <c r="AH51" s="243"/>
      <c r="AI51" s="243"/>
      <c r="AJ51" s="243"/>
      <c r="AK51" s="243"/>
      <c r="AL51" s="243"/>
      <c r="AM51" s="243"/>
      <c r="AN51" s="243"/>
      <c r="AO51" s="243"/>
      <c r="AP51" s="243"/>
    </row>
    <row r="52" spans="2:42" s="253" customFormat="1" ht="102" x14ac:dyDescent="0.2">
      <c r="B52" s="204" t="e">
        <f>IF('Formulario PPGR1'!$H52="","",CONCATENATE('Formulario PPGR1'!$C52,".",'Formulario PPGR1'!$D52,".",'Formulario PPGR1'!$E52,".",#REF!))</f>
        <v>#REF!</v>
      </c>
      <c r="C52" s="204" t="e">
        <f>IF('Formulario PPGR1'!$H52="","",#REF!)</f>
        <v>#REF!</v>
      </c>
      <c r="D52" s="204" t="e">
        <f>IF('Formulario PPGR1'!$H52="","",#REF!)</f>
        <v>#REF!</v>
      </c>
      <c r="E52" s="204" t="e">
        <f>IF('Formulario PPGR1'!$H52="","",#REF!)</f>
        <v>#REF!</v>
      </c>
      <c r="F52" s="230" t="str">
        <f>_xlfn.XLOOKUP($H52,tbl_ejes_estrategicos[Ejes Estratégicos],tbl_ejes_estrategicos[Cod_Eje],"",0)</f>
        <v>EE.3</v>
      </c>
      <c r="G52" s="230" t="str">
        <f>_xlfn.XLOOKUP(Tabla3[[#This Row],[Resultado Estratégico Institucional]],Tabla13[RE Concatenado],Tabla13[RE],"",0)</f>
        <v>RE3.9</v>
      </c>
      <c r="H52" s="229" t="s">
        <v>1483</v>
      </c>
      <c r="I52" s="229" t="s">
        <v>2670</v>
      </c>
      <c r="J52" s="292" t="s">
        <v>2728</v>
      </c>
      <c r="K52" s="229"/>
      <c r="L52" s="229"/>
      <c r="M52" s="295"/>
      <c r="N52" s="293"/>
      <c r="O52" s="203"/>
      <c r="P52" s="231" t="s">
        <v>2651</v>
      </c>
      <c r="Q52" s="231" t="s">
        <v>2714</v>
      </c>
      <c r="R52" s="242"/>
      <c r="S52" s="242"/>
      <c r="T52" s="242"/>
      <c r="U52" s="242"/>
      <c r="V52" s="243"/>
      <c r="W52" s="242"/>
      <c r="X52" s="242"/>
      <c r="Y52" s="242"/>
      <c r="Z52" s="242"/>
      <c r="AA52" s="242"/>
      <c r="AB52" s="242"/>
      <c r="AC52" s="242"/>
      <c r="AD52" s="242"/>
      <c r="AE52" s="243"/>
      <c r="AF52" s="243"/>
      <c r="AG52" s="243"/>
      <c r="AH52" s="243"/>
      <c r="AI52" s="243"/>
      <c r="AJ52" s="243"/>
      <c r="AK52" s="243"/>
      <c r="AL52" s="243"/>
      <c r="AM52" s="243"/>
      <c r="AN52" s="243"/>
      <c r="AO52" s="243"/>
      <c r="AP52" s="243"/>
    </row>
    <row r="53" spans="2:42" s="253" customFormat="1" ht="76.5" x14ac:dyDescent="0.2">
      <c r="B53" s="204" t="e">
        <f>IF('Formulario PPGR1'!$H53="","",CONCATENATE('Formulario PPGR1'!$C53,".",'Formulario PPGR1'!$D53,".",'Formulario PPGR1'!$E53,".",#REF!))</f>
        <v>#REF!</v>
      </c>
      <c r="C53" s="204" t="e">
        <f>IF('Formulario PPGR1'!$H53="","",#REF!)</f>
        <v>#REF!</v>
      </c>
      <c r="D53" s="204" t="e">
        <f>IF('Formulario PPGR1'!$H53="","",#REF!)</f>
        <v>#REF!</v>
      </c>
      <c r="E53" s="204" t="e">
        <f>IF('Formulario PPGR1'!$H53="","",#REF!)</f>
        <v>#REF!</v>
      </c>
      <c r="F53" s="230" t="str">
        <f>_xlfn.XLOOKUP($H53,tbl_ejes_estrategicos[Ejes Estratégicos],tbl_ejes_estrategicos[Cod_Eje],"",0)</f>
        <v>EE.3</v>
      </c>
      <c r="G53" s="230" t="str">
        <f>_xlfn.XLOOKUP(Tabla3[[#This Row],[Resultado Estratégico Institucional]],Tabla13[RE Concatenado],Tabla13[RE],"",0)</f>
        <v>RE3.9</v>
      </c>
      <c r="H53" s="229" t="s">
        <v>1483</v>
      </c>
      <c r="I53" s="229" t="s">
        <v>2670</v>
      </c>
      <c r="J53" s="292" t="s">
        <v>2729</v>
      </c>
      <c r="K53" s="229"/>
      <c r="L53" s="229"/>
      <c r="M53" s="295"/>
      <c r="N53" s="294"/>
      <c r="O53" s="203"/>
      <c r="P53" s="231" t="s">
        <v>2651</v>
      </c>
      <c r="Q53" s="231" t="s">
        <v>1947</v>
      </c>
      <c r="R53" s="242"/>
      <c r="S53" s="242"/>
      <c r="T53" s="242"/>
      <c r="U53" s="242"/>
      <c r="V53" s="243"/>
      <c r="W53" s="242"/>
      <c r="X53" s="242"/>
      <c r="Y53" s="242"/>
      <c r="Z53" s="242"/>
      <c r="AA53" s="242"/>
      <c r="AB53" s="242"/>
      <c r="AC53" s="242"/>
      <c r="AD53" s="242"/>
      <c r="AE53" s="243"/>
      <c r="AF53" s="243"/>
      <c r="AG53" s="243"/>
      <c r="AH53" s="243"/>
      <c r="AI53" s="243"/>
      <c r="AJ53" s="243"/>
      <c r="AK53" s="243"/>
      <c r="AL53" s="243"/>
      <c r="AM53" s="243"/>
      <c r="AN53" s="243"/>
      <c r="AO53" s="243"/>
      <c r="AP53" s="243"/>
    </row>
    <row r="54" spans="2:42" s="253" customFormat="1" ht="38.25" x14ac:dyDescent="0.2">
      <c r="B54" s="204" t="e">
        <f>IF('Formulario PPGR1'!$H54="","",CONCATENATE('Formulario PPGR1'!$C54,".",'Formulario PPGR1'!$D54,".",'Formulario PPGR1'!$E54,".",#REF!))</f>
        <v>#REF!</v>
      </c>
      <c r="C54" s="204" t="e">
        <f>IF('Formulario PPGR1'!$H54="","",#REF!)</f>
        <v>#REF!</v>
      </c>
      <c r="D54" s="204" t="e">
        <f>IF('Formulario PPGR1'!$H54="","",#REF!)</f>
        <v>#REF!</v>
      </c>
      <c r="E54" s="204" t="e">
        <f>IF('Formulario PPGR1'!$H54="","",#REF!)</f>
        <v>#REF!</v>
      </c>
      <c r="F54" s="230" t="str">
        <f>_xlfn.XLOOKUP($H54,tbl_ejes_estrategicos[Ejes Estratégicos],tbl_ejes_estrategicos[Cod_Eje],"",0)</f>
        <v>EE.3</v>
      </c>
      <c r="G54" s="230" t="str">
        <f>_xlfn.XLOOKUP(Tabla3[[#This Row],[Resultado Estratégico Institucional]],Tabla13[RE Concatenado],Tabla13[RE],"",0)</f>
        <v>RE3.9</v>
      </c>
      <c r="H54" s="229" t="s">
        <v>1483</v>
      </c>
      <c r="I54" s="229" t="s">
        <v>2670</v>
      </c>
      <c r="J54" s="292" t="s">
        <v>2730</v>
      </c>
      <c r="K54" s="229"/>
      <c r="L54" s="229"/>
      <c r="M54" s="295"/>
      <c r="N54" s="294"/>
      <c r="O54" s="203"/>
      <c r="P54" s="231" t="s">
        <v>2731</v>
      </c>
      <c r="Q54" s="231" t="s">
        <v>2714</v>
      </c>
      <c r="R54" s="242"/>
      <c r="S54" s="242"/>
      <c r="T54" s="242"/>
      <c r="U54" s="242"/>
      <c r="V54" s="243"/>
      <c r="W54" s="242"/>
      <c r="X54" s="242"/>
      <c r="Y54" s="242"/>
      <c r="Z54" s="242"/>
      <c r="AA54" s="242"/>
      <c r="AB54" s="242"/>
      <c r="AC54" s="242"/>
      <c r="AD54" s="242"/>
      <c r="AE54" s="243"/>
      <c r="AF54" s="243"/>
      <c r="AG54" s="243"/>
      <c r="AH54" s="243"/>
      <c r="AI54" s="243"/>
      <c r="AJ54" s="243"/>
      <c r="AK54" s="243"/>
      <c r="AL54" s="243"/>
      <c r="AM54" s="243"/>
      <c r="AN54" s="243"/>
      <c r="AO54" s="243"/>
      <c r="AP54" s="243"/>
    </row>
    <row r="55" spans="2:42" s="253" customFormat="1" ht="63.75" x14ac:dyDescent="0.2">
      <c r="B55" s="204" t="e">
        <f>IF('Formulario PPGR1'!$H55="","",CONCATENATE('Formulario PPGR1'!$C55,".",'Formulario PPGR1'!$D55,".",'Formulario PPGR1'!$E55,".",#REF!))</f>
        <v>#REF!</v>
      </c>
      <c r="C55" s="204" t="e">
        <f>IF('Formulario PPGR1'!$H55="","",#REF!)</f>
        <v>#REF!</v>
      </c>
      <c r="D55" s="204" t="e">
        <f>IF('Formulario PPGR1'!$H55="","",#REF!)</f>
        <v>#REF!</v>
      </c>
      <c r="E55" s="204" t="e">
        <f>IF('Formulario PPGR1'!$H55="","",#REF!)</f>
        <v>#REF!</v>
      </c>
      <c r="F55" s="230" t="str">
        <f>_xlfn.XLOOKUP($H55,tbl_ejes_estrategicos[Ejes Estratégicos],tbl_ejes_estrategicos[Cod_Eje],"",0)</f>
        <v>EE.3</v>
      </c>
      <c r="G55" s="230" t="str">
        <f>_xlfn.XLOOKUP(Tabla3[[#This Row],[Resultado Estratégico Institucional]],Tabla13[RE Concatenado],Tabla13[RE],"",0)</f>
        <v>RE3.10</v>
      </c>
      <c r="H55" s="229" t="s">
        <v>1483</v>
      </c>
      <c r="I55" s="229" t="s">
        <v>2671</v>
      </c>
      <c r="J55" s="292" t="s">
        <v>2732</v>
      </c>
      <c r="K55" s="264"/>
      <c r="L55" s="264"/>
      <c r="M55" s="301"/>
      <c r="N55" s="302"/>
      <c r="O55" s="203"/>
      <c r="P55" s="231" t="s">
        <v>2704</v>
      </c>
      <c r="Q55" s="300" t="s">
        <v>2636</v>
      </c>
      <c r="R55" s="242"/>
      <c r="S55" s="242"/>
      <c r="T55" s="242"/>
      <c r="U55" s="242"/>
      <c r="V55" s="243"/>
      <c r="W55" s="242"/>
      <c r="X55" s="242"/>
      <c r="Y55" s="242"/>
      <c r="Z55" s="242"/>
      <c r="AA55" s="242"/>
      <c r="AB55" s="242"/>
      <c r="AC55" s="242"/>
      <c r="AD55" s="242"/>
      <c r="AE55" s="243"/>
      <c r="AF55" s="243"/>
      <c r="AG55" s="243"/>
      <c r="AH55" s="243"/>
      <c r="AI55" s="243"/>
      <c r="AJ55" s="243"/>
      <c r="AK55" s="243"/>
      <c r="AL55" s="243"/>
      <c r="AM55" s="243"/>
      <c r="AN55" s="243"/>
      <c r="AO55" s="243"/>
      <c r="AP55" s="243"/>
    </row>
    <row r="56" spans="2:42" s="253" customFormat="1" x14ac:dyDescent="0.2">
      <c r="B56" s="204" t="str">
        <f>IF('Formulario PPGR1'!$H56="","",CONCATENATE('Formulario PPGR1'!$C56,".",'Formulario PPGR1'!$D56,".",'Formulario PPGR1'!$E56,".",#REF!))</f>
        <v/>
      </c>
      <c r="C56" s="204" t="str">
        <f>IF('Formulario PPGR1'!$H56="","",#REF!)</f>
        <v/>
      </c>
      <c r="D56" s="204" t="str">
        <f>IF('Formulario PPGR1'!$H56="","",#REF!)</f>
        <v/>
      </c>
      <c r="E56" s="204" t="str">
        <f>IF('Formulario PPGR1'!$H56="","",#REF!)</f>
        <v/>
      </c>
      <c r="F56" s="230" t="str">
        <f>_xlfn.XLOOKUP($H56,tbl_ejes_estrategicos[Ejes Estratégicos],tbl_ejes_estrategicos[Cod_Eje],"",0)</f>
        <v/>
      </c>
      <c r="G56" s="230" t="str">
        <f>_xlfn.XLOOKUP(Tabla3[[#This Row],[Resultado Estratégico Institucional]],Tabla13[RE Concatenado],Tabla13[RE],"",0)</f>
        <v/>
      </c>
      <c r="H56" s="229"/>
      <c r="I56" s="229"/>
      <c r="J56" s="292"/>
      <c r="K56" s="264"/>
      <c r="L56" s="264"/>
      <c r="M56" s="301"/>
      <c r="N56" s="302"/>
      <c r="O56" s="203"/>
      <c r="P56" s="231"/>
      <c r="Q56" s="300"/>
      <c r="R56" s="242"/>
      <c r="S56" s="242"/>
      <c r="T56" s="242"/>
      <c r="U56" s="242"/>
      <c r="V56" s="243"/>
      <c r="W56" s="242"/>
      <c r="X56" s="242"/>
      <c r="Y56" s="242"/>
      <c r="Z56" s="242"/>
      <c r="AA56" s="242"/>
      <c r="AB56" s="242"/>
      <c r="AC56" s="242"/>
      <c r="AD56" s="242"/>
      <c r="AE56" s="243"/>
      <c r="AF56" s="243"/>
      <c r="AG56" s="243"/>
      <c r="AH56" s="243"/>
      <c r="AI56" s="243"/>
      <c r="AJ56" s="243"/>
      <c r="AK56" s="243"/>
      <c r="AL56" s="243"/>
      <c r="AM56" s="243"/>
      <c r="AN56" s="243"/>
      <c r="AO56" s="243"/>
      <c r="AP56" s="243"/>
    </row>
    <row r="57" spans="2:42" s="253" customFormat="1" x14ac:dyDescent="0.2">
      <c r="B57" s="204" t="str">
        <f>IF('Formulario PPGR1'!$H57="","",CONCATENATE('Formulario PPGR1'!$C57,".",'Formulario PPGR1'!$D57,".",'Formulario PPGR1'!$E57,".",#REF!))</f>
        <v/>
      </c>
      <c r="C57" s="204" t="str">
        <f>IF('Formulario PPGR1'!$H57="","",#REF!)</f>
        <v/>
      </c>
      <c r="D57" s="204" t="str">
        <f>IF('Formulario PPGR1'!$H57="","",#REF!)</f>
        <v/>
      </c>
      <c r="E57" s="204" t="str">
        <f>IF('Formulario PPGR1'!$H57="","",#REF!)</f>
        <v/>
      </c>
      <c r="F57" s="230" t="str">
        <f>_xlfn.XLOOKUP($H57,tbl_ejes_estrategicos[Ejes Estratégicos],tbl_ejes_estrategicos[Cod_Eje],"",0)</f>
        <v/>
      </c>
      <c r="G57" s="230" t="str">
        <f>_xlfn.XLOOKUP(Tabla3[[#This Row],[Resultado Estratégico Institucional]],Tabla13[RE Concatenado],Tabla13[RE],"",0)</f>
        <v/>
      </c>
      <c r="H57" s="229"/>
      <c r="I57" s="229"/>
      <c r="J57" s="292"/>
      <c r="K57" s="229"/>
      <c r="L57" s="229"/>
      <c r="M57" s="295"/>
      <c r="N57" s="295"/>
      <c r="O57" s="203"/>
      <c r="P57" s="231"/>
      <c r="Q57" s="231"/>
      <c r="R57" s="242"/>
      <c r="S57" s="242"/>
      <c r="T57" s="242"/>
      <c r="U57" s="242"/>
      <c r="V57" s="243"/>
      <c r="W57" s="242"/>
      <c r="X57" s="242"/>
      <c r="Y57" s="242"/>
      <c r="Z57" s="242"/>
      <c r="AA57" s="242"/>
      <c r="AB57" s="242"/>
      <c r="AC57" s="242"/>
      <c r="AD57" s="242"/>
      <c r="AE57" s="243"/>
      <c r="AF57" s="243"/>
      <c r="AG57" s="243"/>
      <c r="AH57" s="243"/>
      <c r="AI57" s="243"/>
      <c r="AJ57" s="243"/>
      <c r="AK57" s="243"/>
      <c r="AL57" s="243"/>
      <c r="AM57" s="243"/>
      <c r="AN57" s="243"/>
      <c r="AO57" s="243"/>
      <c r="AP57" s="243"/>
    </row>
    <row r="58" spans="2:42" s="253" customFormat="1" x14ac:dyDescent="0.2">
      <c r="B58" s="204" t="str">
        <f>IF('Formulario PPGR1'!$H58="","",CONCATENATE('Formulario PPGR1'!$C58,".",'Formulario PPGR1'!$D58,".",'Formulario PPGR1'!$E58,".",#REF!))</f>
        <v/>
      </c>
      <c r="C58" s="204" t="str">
        <f>IF('Formulario PPGR1'!$H58="","",#REF!)</f>
        <v/>
      </c>
      <c r="D58" s="204" t="str">
        <f>IF('Formulario PPGR1'!$H58="","",#REF!)</f>
        <v/>
      </c>
      <c r="E58" s="204" t="str">
        <f>IF('Formulario PPGR1'!$H58="","",#REF!)</f>
        <v/>
      </c>
      <c r="F58" s="230" t="str">
        <f>_xlfn.XLOOKUP($H58,tbl_ejes_estrategicos[Ejes Estratégicos],tbl_ejes_estrategicos[Cod_Eje],"",0)</f>
        <v/>
      </c>
      <c r="G58" s="230" t="str">
        <f>_xlfn.XLOOKUP(Tabla3[[#This Row],[Resultado Estratégico Institucional]],Tabla13[RE Concatenado],Tabla13[RE],"",0)</f>
        <v/>
      </c>
      <c r="H58" s="229"/>
      <c r="I58" s="229"/>
      <c r="J58" s="292"/>
      <c r="K58" s="229"/>
      <c r="L58" s="229"/>
      <c r="M58" s="294"/>
      <c r="N58" s="295"/>
      <c r="O58" s="231"/>
      <c r="P58" s="231"/>
      <c r="Q58" s="231"/>
      <c r="R58" s="242"/>
      <c r="S58" s="242"/>
      <c r="T58" s="242"/>
      <c r="U58" s="242"/>
      <c r="V58" s="243" t="s">
        <v>114</v>
      </c>
      <c r="W58" s="242"/>
      <c r="X58" s="242"/>
      <c r="Y58" s="242"/>
      <c r="Z58" s="242"/>
      <c r="AA58" s="242"/>
      <c r="AB58" s="242"/>
      <c r="AC58" s="242"/>
      <c r="AD58" s="242"/>
      <c r="AE58" s="243"/>
      <c r="AF58" s="243"/>
      <c r="AG58" s="243"/>
      <c r="AH58" s="243"/>
      <c r="AI58" s="243"/>
      <c r="AJ58" s="243"/>
      <c r="AK58" s="243"/>
      <c r="AL58" s="243"/>
      <c r="AM58" s="243"/>
      <c r="AN58" s="243"/>
      <c r="AO58" s="243"/>
      <c r="AP58" s="243"/>
    </row>
    <row r="59" spans="2:42" s="253" customFormat="1" x14ac:dyDescent="0.2">
      <c r="B59" s="204" t="str">
        <f>IF('Formulario PPGR1'!$H59="","",CONCATENATE('Formulario PPGR1'!$C59,".",'Formulario PPGR1'!$D59,".",'Formulario PPGR1'!$E59,".",#REF!))</f>
        <v/>
      </c>
      <c r="C59" s="204" t="str">
        <f>IF('Formulario PPGR1'!$H59="","",#REF!)</f>
        <v/>
      </c>
      <c r="D59" s="204" t="str">
        <f>IF('Formulario PPGR1'!$H59="","",#REF!)</f>
        <v/>
      </c>
      <c r="E59" s="204" t="str">
        <f>IF('Formulario PPGR1'!$H59="","",#REF!)</f>
        <v/>
      </c>
      <c r="F59" s="230" t="str">
        <f>_xlfn.XLOOKUP($H59,tbl_ejes_estrategicos[Ejes Estratégicos],tbl_ejes_estrategicos[Cod_Eje],"",0)</f>
        <v/>
      </c>
      <c r="G59" s="230" t="str">
        <f>_xlfn.XLOOKUP(Tabla3[[#This Row],[Resultado Estratégico Institucional]],Tabla13[RE Concatenado],Tabla13[RE],"",0)</f>
        <v/>
      </c>
      <c r="H59" s="229"/>
      <c r="I59" s="229"/>
      <c r="J59" s="292"/>
      <c r="K59" s="229"/>
      <c r="L59" s="229"/>
      <c r="M59" s="294"/>
      <c r="N59" s="304"/>
      <c r="O59" s="231"/>
      <c r="P59" s="231"/>
      <c r="Q59" s="231"/>
      <c r="R59" s="242"/>
      <c r="S59" s="242"/>
      <c r="T59" s="242"/>
      <c r="U59" s="242"/>
      <c r="V59" s="243" t="s">
        <v>115</v>
      </c>
      <c r="W59" s="242"/>
      <c r="X59" s="242"/>
      <c r="Y59" s="242"/>
      <c r="Z59" s="242"/>
      <c r="AA59" s="242"/>
      <c r="AB59" s="242"/>
      <c r="AC59" s="242"/>
      <c r="AD59" s="242"/>
      <c r="AE59" s="243"/>
      <c r="AF59" s="243"/>
      <c r="AG59" s="243"/>
      <c r="AH59" s="243"/>
      <c r="AI59" s="243"/>
      <c r="AJ59" s="243"/>
      <c r="AK59" s="243"/>
      <c r="AL59" s="243"/>
      <c r="AM59" s="243"/>
      <c r="AN59" s="243"/>
      <c r="AO59" s="243"/>
      <c r="AP59" s="243"/>
    </row>
    <row r="60" spans="2:42" s="253" customFormat="1" x14ac:dyDescent="0.2">
      <c r="B60" s="204" t="str">
        <f>IF('Formulario PPGR1'!$H60="","",CONCATENATE('Formulario PPGR1'!$C60,".",'Formulario PPGR1'!$D60,".",'Formulario PPGR1'!$E60,".",#REF!))</f>
        <v/>
      </c>
      <c r="C60" s="204" t="str">
        <f>IF('Formulario PPGR1'!$H60="","",#REF!)</f>
        <v/>
      </c>
      <c r="D60" s="204" t="str">
        <f>IF('Formulario PPGR1'!$H60="","",#REF!)</f>
        <v/>
      </c>
      <c r="E60" s="204" t="str">
        <f>IF('Formulario PPGR1'!$H60="","",#REF!)</f>
        <v/>
      </c>
      <c r="F60" s="230" t="str">
        <f>_xlfn.XLOOKUP($H60,tbl_ejes_estrategicos[Ejes Estratégicos],tbl_ejes_estrategicos[Cod_Eje],"",0)</f>
        <v/>
      </c>
      <c r="G60" s="230" t="str">
        <f>_xlfn.XLOOKUP(Tabla3[[#This Row],[Resultado Estratégico Institucional]],Tabla13[RE Concatenado],Tabla13[RE],"",0)</f>
        <v/>
      </c>
      <c r="H60" s="229"/>
      <c r="I60" s="229"/>
      <c r="J60" s="292"/>
      <c r="K60" s="229"/>
      <c r="L60" s="229"/>
      <c r="M60" s="294"/>
      <c r="N60" s="294"/>
      <c r="O60" s="231"/>
      <c r="P60" s="231"/>
      <c r="Q60" s="231"/>
      <c r="R60" s="242"/>
      <c r="S60" s="242"/>
      <c r="T60" s="242"/>
      <c r="U60" s="242"/>
      <c r="V60" s="243" t="s">
        <v>116</v>
      </c>
      <c r="W60" s="242"/>
      <c r="X60" s="242"/>
      <c r="Y60" s="242"/>
      <c r="Z60" s="242"/>
      <c r="AA60" s="242"/>
      <c r="AB60" s="242"/>
      <c r="AC60" s="242"/>
      <c r="AD60" s="242"/>
      <c r="AE60" s="243"/>
      <c r="AF60" s="243"/>
      <c r="AG60" s="243"/>
      <c r="AH60" s="243"/>
      <c r="AI60" s="243"/>
      <c r="AJ60" s="243"/>
      <c r="AK60" s="243"/>
      <c r="AL60" s="243"/>
      <c r="AM60" s="243"/>
      <c r="AN60" s="243"/>
      <c r="AO60" s="243"/>
      <c r="AP60" s="243"/>
    </row>
    <row r="61" spans="2:42" s="253" customFormat="1" x14ac:dyDescent="0.2">
      <c r="B61" s="204" t="str">
        <f>IF('Formulario PPGR1'!$H61="","",CONCATENATE('Formulario PPGR1'!$C61,".",'Formulario PPGR1'!$D61,".",'Formulario PPGR1'!$E61,".",#REF!))</f>
        <v/>
      </c>
      <c r="C61" s="204" t="str">
        <f>IF('Formulario PPGR1'!$H61="","",#REF!)</f>
        <v/>
      </c>
      <c r="D61" s="204" t="str">
        <f>IF('Formulario PPGR1'!$H61="","",#REF!)</f>
        <v/>
      </c>
      <c r="E61" s="204" t="str">
        <f>IF('Formulario PPGR1'!$H61="","",#REF!)</f>
        <v/>
      </c>
      <c r="F61" s="230" t="str">
        <f>_xlfn.XLOOKUP($H61,tbl_ejes_estrategicos[Ejes Estratégicos],tbl_ejes_estrategicos[Cod_Eje],"",0)</f>
        <v/>
      </c>
      <c r="G61" s="230" t="str">
        <f>_xlfn.XLOOKUP(Tabla3[[#This Row],[Resultado Estratégico Institucional]],Tabla13[RE Concatenado],Tabla13[RE],"",0)</f>
        <v/>
      </c>
      <c r="H61" s="229"/>
      <c r="I61" s="229"/>
      <c r="J61" s="292"/>
      <c r="K61" s="229"/>
      <c r="L61" s="229"/>
      <c r="M61" s="294"/>
      <c r="N61" s="293"/>
      <c r="O61" s="203"/>
      <c r="P61" s="231"/>
      <c r="Q61" s="231"/>
      <c r="R61" s="242"/>
      <c r="S61" s="242"/>
      <c r="T61" s="242"/>
      <c r="U61" s="242"/>
      <c r="V61" s="243"/>
      <c r="W61" s="242"/>
      <c r="X61" s="242"/>
      <c r="Y61" s="242"/>
      <c r="Z61" s="242"/>
      <c r="AA61" s="242"/>
      <c r="AB61" s="242"/>
      <c r="AC61" s="242"/>
      <c r="AD61" s="242"/>
      <c r="AE61" s="243"/>
      <c r="AF61" s="243"/>
      <c r="AG61" s="243"/>
      <c r="AH61" s="243"/>
      <c r="AI61" s="243"/>
      <c r="AJ61" s="243"/>
      <c r="AK61" s="243"/>
      <c r="AL61" s="243"/>
      <c r="AM61" s="243"/>
      <c r="AN61" s="243"/>
      <c r="AO61" s="243"/>
      <c r="AP61" s="243"/>
    </row>
    <row r="62" spans="2:42" s="253" customFormat="1" x14ac:dyDescent="0.2">
      <c r="B62" s="204" t="str">
        <f>IF('Formulario PPGR1'!$H62="","",CONCATENATE('Formulario PPGR1'!$C62,".",'Formulario PPGR1'!$D62,".",'Formulario PPGR1'!$E62,".",#REF!))</f>
        <v/>
      </c>
      <c r="C62" s="204" t="str">
        <f>IF('Formulario PPGR1'!$H62="","",#REF!)</f>
        <v/>
      </c>
      <c r="D62" s="204" t="str">
        <f>IF('Formulario PPGR1'!$H62="","",#REF!)</f>
        <v/>
      </c>
      <c r="E62" s="204" t="str">
        <f>IF('Formulario PPGR1'!$H62="","",#REF!)</f>
        <v/>
      </c>
      <c r="F62" s="230" t="str">
        <f>_xlfn.XLOOKUP($H62,tbl_ejes_estrategicos[Ejes Estratégicos],tbl_ejes_estrategicos[Cod_Eje],"",0)</f>
        <v/>
      </c>
      <c r="G62" s="230" t="str">
        <f>_xlfn.XLOOKUP(Tabla3[[#This Row],[Resultado Estratégico Institucional]],Tabla13[RE Concatenado],Tabla13[RE],"",0)</f>
        <v/>
      </c>
      <c r="H62" s="229"/>
      <c r="I62" s="229"/>
      <c r="J62" s="292"/>
      <c r="K62" s="229"/>
      <c r="L62" s="229"/>
      <c r="M62" s="295"/>
      <c r="N62" s="293"/>
      <c r="O62" s="231"/>
      <c r="P62" s="231"/>
      <c r="Q62" s="231"/>
      <c r="R62" s="242"/>
      <c r="S62" s="242"/>
      <c r="T62" s="242"/>
      <c r="U62" s="242"/>
      <c r="V62" s="242"/>
      <c r="W62" s="242"/>
      <c r="X62" s="242"/>
      <c r="Y62" s="242"/>
      <c r="Z62" s="242"/>
      <c r="AA62" s="242"/>
      <c r="AB62" s="242"/>
      <c r="AC62" s="242"/>
      <c r="AD62" s="242"/>
      <c r="AE62" s="243"/>
      <c r="AF62" s="243"/>
      <c r="AG62" s="243"/>
      <c r="AH62" s="243"/>
      <c r="AI62" s="243"/>
      <c r="AJ62" s="243"/>
      <c r="AK62" s="243"/>
      <c r="AL62" s="243"/>
      <c r="AM62" s="243"/>
      <c r="AN62" s="243"/>
      <c r="AO62" s="243"/>
      <c r="AP62" s="243"/>
    </row>
    <row r="63" spans="2:42" s="253" customFormat="1" x14ac:dyDescent="0.2">
      <c r="B63" s="204" t="str">
        <f>IF('Formulario PPGR1'!$H63="","",CONCATENATE('Formulario PPGR1'!$C63,".",'Formulario PPGR1'!$D63,".",'Formulario PPGR1'!$E63,".",#REF!))</f>
        <v/>
      </c>
      <c r="C63" s="204" t="str">
        <f>IF('Formulario PPGR1'!$H63="","",#REF!)</f>
        <v/>
      </c>
      <c r="D63" s="204" t="str">
        <f>IF('Formulario PPGR1'!$H63="","",#REF!)</f>
        <v/>
      </c>
      <c r="E63" s="204" t="str">
        <f>IF('Formulario PPGR1'!$H63="","",#REF!)</f>
        <v/>
      </c>
      <c r="F63" s="230" t="str">
        <f>_xlfn.XLOOKUP($H63,tbl_ejes_estrategicos[Ejes Estratégicos],tbl_ejes_estrategicos[Cod_Eje],"",0)</f>
        <v/>
      </c>
      <c r="G63" s="230" t="str">
        <f>_xlfn.XLOOKUP(Tabla3[[#This Row],[Resultado Estratégico Institucional]],Tabla13[RE Concatenado],Tabla13[RE],"",0)</f>
        <v/>
      </c>
      <c r="H63" s="229"/>
      <c r="I63" s="229"/>
      <c r="J63" s="292"/>
      <c r="K63" s="229"/>
      <c r="L63" s="229"/>
      <c r="M63" s="294"/>
      <c r="N63" s="295"/>
      <c r="O63" s="231"/>
      <c r="P63" s="231"/>
      <c r="Q63" s="231"/>
      <c r="R63" s="242"/>
      <c r="S63" s="242"/>
      <c r="T63" s="242"/>
      <c r="U63" s="242"/>
      <c r="V63" s="242"/>
      <c r="W63" s="242"/>
      <c r="X63" s="242"/>
      <c r="Y63" s="242"/>
      <c r="Z63" s="242"/>
      <c r="AA63" s="242"/>
      <c r="AB63" s="242"/>
      <c r="AC63" s="242"/>
      <c r="AD63" s="242"/>
      <c r="AE63" s="243"/>
      <c r="AF63" s="243"/>
      <c r="AG63" s="243"/>
      <c r="AH63" s="243"/>
      <c r="AI63" s="243"/>
      <c r="AJ63" s="243"/>
      <c r="AK63" s="243"/>
      <c r="AL63" s="243"/>
      <c r="AM63" s="243"/>
      <c r="AN63" s="243"/>
      <c r="AO63" s="243"/>
      <c r="AP63" s="243"/>
    </row>
    <row r="64" spans="2:42" s="253" customFormat="1" x14ac:dyDescent="0.2">
      <c r="B64" s="204" t="str">
        <f>IF('Formulario PPGR1'!$H64="","",CONCATENATE('Formulario PPGR1'!$C64,".",'Formulario PPGR1'!$D64,".",'Formulario PPGR1'!$E64,".",#REF!))</f>
        <v/>
      </c>
      <c r="C64" s="204" t="str">
        <f>IF('Formulario PPGR1'!$H64="","",#REF!)</f>
        <v/>
      </c>
      <c r="D64" s="204" t="str">
        <f>IF('Formulario PPGR1'!$H64="","",#REF!)</f>
        <v/>
      </c>
      <c r="E64" s="204" t="str">
        <f>IF('Formulario PPGR1'!$H64="","",#REF!)</f>
        <v/>
      </c>
      <c r="F64" s="230" t="str">
        <f>_xlfn.XLOOKUP($H64,tbl_ejes_estrategicos[Ejes Estratégicos],tbl_ejes_estrategicos[Cod_Eje],"",0)</f>
        <v/>
      </c>
      <c r="G64" s="230" t="str">
        <f>_xlfn.XLOOKUP(Tabla3[[#This Row],[Resultado Estratégico Institucional]],Tabla13[RE Concatenado],Tabla13[RE],"",0)</f>
        <v/>
      </c>
      <c r="H64" s="229"/>
      <c r="I64" s="229"/>
      <c r="J64" s="292"/>
      <c r="K64" s="229"/>
      <c r="L64" s="229"/>
      <c r="M64" s="294"/>
      <c r="N64" s="295"/>
      <c r="O64" s="231"/>
      <c r="P64" s="231"/>
      <c r="Q64" s="231"/>
      <c r="R64" s="242"/>
      <c r="S64" s="242"/>
      <c r="T64" s="242"/>
      <c r="U64" s="242"/>
      <c r="V64" s="242"/>
      <c r="W64" s="242"/>
      <c r="X64" s="242"/>
      <c r="Y64" s="242"/>
      <c r="Z64" s="242"/>
      <c r="AA64" s="242"/>
      <c r="AB64" s="242"/>
      <c r="AC64" s="242"/>
      <c r="AD64" s="242"/>
      <c r="AE64" s="243"/>
      <c r="AF64" s="243"/>
      <c r="AG64" s="243"/>
      <c r="AH64" s="243"/>
      <c r="AI64" s="243"/>
      <c r="AJ64" s="243"/>
      <c r="AK64" s="243"/>
      <c r="AL64" s="243"/>
      <c r="AM64" s="243"/>
      <c r="AN64" s="243"/>
      <c r="AO64" s="243"/>
      <c r="AP64" s="243"/>
    </row>
    <row r="65" spans="2:42" s="253" customFormat="1" x14ac:dyDescent="0.2">
      <c r="B65" s="204" t="str">
        <f>IF('Formulario PPGR1'!$H65="","",CONCATENATE('Formulario PPGR1'!$C65,".",'Formulario PPGR1'!$D65,".",'Formulario PPGR1'!$E65,".",#REF!))</f>
        <v/>
      </c>
      <c r="C65" s="204" t="str">
        <f>IF('Formulario PPGR1'!$H65="","",#REF!)</f>
        <v/>
      </c>
      <c r="D65" s="204" t="str">
        <f>IF('Formulario PPGR1'!$H65="","",#REF!)</f>
        <v/>
      </c>
      <c r="E65" s="204" t="str">
        <f>IF('Formulario PPGR1'!$H65="","",#REF!)</f>
        <v/>
      </c>
      <c r="F65" s="230" t="str">
        <f>_xlfn.XLOOKUP($H65,tbl_ejes_estrategicos[Ejes Estratégicos],tbl_ejes_estrategicos[Cod_Eje],"",0)</f>
        <v/>
      </c>
      <c r="G65" s="230" t="str">
        <f>_xlfn.XLOOKUP(Tabla3[[#This Row],[Resultado Estratégico Institucional]],Tabla13[RE Concatenado],Tabla13[RE],"",0)</f>
        <v/>
      </c>
      <c r="H65" s="229"/>
      <c r="I65" s="229"/>
      <c r="J65" s="292"/>
      <c r="K65" s="229"/>
      <c r="L65" s="229"/>
      <c r="M65" s="295"/>
      <c r="N65" s="295"/>
      <c r="O65" s="231"/>
      <c r="P65" s="231"/>
      <c r="Q65" s="231"/>
      <c r="R65" s="242"/>
      <c r="S65" s="242"/>
      <c r="T65" s="242"/>
      <c r="U65" s="242"/>
      <c r="V65" s="242"/>
      <c r="W65" s="242"/>
      <c r="X65" s="242"/>
      <c r="Y65" s="242"/>
      <c r="Z65" s="242"/>
      <c r="AA65" s="242"/>
      <c r="AB65" s="242"/>
      <c r="AC65" s="242"/>
      <c r="AD65" s="242"/>
      <c r="AE65" s="243"/>
      <c r="AF65" s="243"/>
      <c r="AG65" s="243"/>
      <c r="AH65" s="243"/>
      <c r="AI65" s="243"/>
      <c r="AJ65" s="243"/>
      <c r="AK65" s="243"/>
      <c r="AL65" s="243"/>
      <c r="AM65" s="243"/>
      <c r="AN65" s="243"/>
      <c r="AO65" s="243"/>
      <c r="AP65" s="243"/>
    </row>
    <row r="66" spans="2:42" s="253" customFormat="1" x14ac:dyDescent="0.2">
      <c r="B66" s="204" t="str">
        <f>IF('Formulario PPGR1'!$H66="","",CONCATENATE('Formulario PPGR1'!$C66,".",'Formulario PPGR1'!$D66,".",'Formulario PPGR1'!$E66,".",#REF!))</f>
        <v/>
      </c>
      <c r="C66" s="204" t="str">
        <f>IF('Formulario PPGR1'!$H66="","",#REF!)</f>
        <v/>
      </c>
      <c r="D66" s="204" t="str">
        <f>IF('Formulario PPGR1'!$H66="","",#REF!)</f>
        <v/>
      </c>
      <c r="E66" s="204" t="str">
        <f>IF('Formulario PPGR1'!$H66="","",#REF!)</f>
        <v/>
      </c>
      <c r="F66" s="230" t="str">
        <f>_xlfn.XLOOKUP($H66,tbl_ejes_estrategicos[Ejes Estratégicos],tbl_ejes_estrategicos[Cod_Eje],"",0)</f>
        <v/>
      </c>
      <c r="G66" s="230" t="str">
        <f>_xlfn.XLOOKUP(Tabla3[[#This Row],[Resultado Estratégico Institucional]],Tabla13[RE Concatenado],Tabla13[RE],"",0)</f>
        <v/>
      </c>
      <c r="H66" s="229"/>
      <c r="I66" s="229"/>
      <c r="J66" s="292"/>
      <c r="K66" s="229"/>
      <c r="L66" s="229"/>
      <c r="M66" s="295"/>
      <c r="N66" s="295"/>
      <c r="O66" s="231"/>
      <c r="P66" s="231"/>
      <c r="Q66" s="231"/>
      <c r="R66" s="242"/>
      <c r="S66" s="242"/>
      <c r="T66" s="242"/>
      <c r="U66" s="242"/>
      <c r="V66" s="242"/>
      <c r="W66" s="242"/>
      <c r="X66" s="242"/>
      <c r="Y66" s="242"/>
      <c r="Z66" s="242"/>
      <c r="AA66" s="242"/>
      <c r="AB66" s="242"/>
      <c r="AC66" s="242"/>
      <c r="AD66" s="242"/>
      <c r="AE66" s="243"/>
      <c r="AF66" s="243"/>
      <c r="AG66" s="243"/>
      <c r="AH66" s="243"/>
      <c r="AI66" s="243"/>
      <c r="AJ66" s="243"/>
      <c r="AK66" s="243"/>
      <c r="AL66" s="243"/>
      <c r="AM66" s="243"/>
      <c r="AN66" s="243"/>
      <c r="AO66" s="243"/>
      <c r="AP66" s="243"/>
    </row>
    <row r="67" spans="2:42" s="253" customFormat="1" x14ac:dyDescent="0.2">
      <c r="B67" s="204" t="str">
        <f>IF('Formulario PPGR1'!$H67="","",CONCATENATE('Formulario PPGR1'!$C67,".",'Formulario PPGR1'!$D67,".",'Formulario PPGR1'!$E67,".",#REF!))</f>
        <v/>
      </c>
      <c r="C67" s="204" t="str">
        <f>IF('Formulario PPGR1'!$H67="","",#REF!)</f>
        <v/>
      </c>
      <c r="D67" s="204" t="str">
        <f>IF('Formulario PPGR1'!$H67="","",#REF!)</f>
        <v/>
      </c>
      <c r="E67" s="204" t="str">
        <f>IF('Formulario PPGR1'!$H67="","",#REF!)</f>
        <v/>
      </c>
      <c r="F67" s="230" t="str">
        <f>_xlfn.XLOOKUP($H67,tbl_ejes_estrategicos[Ejes Estratégicos],tbl_ejes_estrategicos[Cod_Eje],"",0)</f>
        <v/>
      </c>
      <c r="G67" s="230" t="str">
        <f>_xlfn.XLOOKUP(Tabla3[[#This Row],[Resultado Estratégico Institucional]],Tabla13[RE Concatenado],Tabla13[RE],"",0)</f>
        <v/>
      </c>
      <c r="H67" s="229"/>
      <c r="I67" s="229"/>
      <c r="J67" s="292"/>
      <c r="K67" s="229"/>
      <c r="L67" s="229"/>
      <c r="M67" s="295"/>
      <c r="N67" s="295"/>
      <c r="O67" s="231"/>
      <c r="P67" s="231"/>
      <c r="Q67" s="231"/>
      <c r="R67" s="242"/>
      <c r="S67" s="242"/>
      <c r="T67" s="242"/>
      <c r="U67" s="242"/>
      <c r="V67" s="242"/>
      <c r="W67" s="242"/>
      <c r="X67" s="242"/>
      <c r="Y67" s="242"/>
      <c r="Z67" s="242"/>
      <c r="AA67" s="242"/>
      <c r="AB67" s="242"/>
      <c r="AC67" s="242"/>
      <c r="AD67" s="242"/>
      <c r="AE67" s="243"/>
      <c r="AF67" s="243"/>
      <c r="AG67" s="243"/>
      <c r="AH67" s="243"/>
      <c r="AI67" s="243"/>
      <c r="AJ67" s="243"/>
      <c r="AK67" s="243"/>
      <c r="AL67" s="243"/>
      <c r="AM67" s="243"/>
      <c r="AN67" s="243"/>
      <c r="AO67" s="243"/>
      <c r="AP67" s="243"/>
    </row>
    <row r="68" spans="2:42" s="253" customFormat="1" x14ac:dyDescent="0.2">
      <c r="B68" s="204" t="str">
        <f>IF('Formulario PPGR1'!$H68="","",CONCATENATE('Formulario PPGR1'!$C68,".",'Formulario PPGR1'!$D68,".",'Formulario PPGR1'!$E68,".",#REF!))</f>
        <v/>
      </c>
      <c r="C68" s="204" t="str">
        <f>IF('Formulario PPGR1'!$H68="","",#REF!)</f>
        <v/>
      </c>
      <c r="D68" s="204" t="str">
        <f>IF('Formulario PPGR1'!$H68="","",#REF!)</f>
        <v/>
      </c>
      <c r="E68" s="204" t="str">
        <f>IF('Formulario PPGR1'!$H68="","",#REF!)</f>
        <v/>
      </c>
      <c r="F68" s="230" t="str">
        <f>_xlfn.XLOOKUP($H68,tbl_ejes_estrategicos[Ejes Estratégicos],tbl_ejes_estrategicos[Cod_Eje],"",0)</f>
        <v/>
      </c>
      <c r="G68" s="230" t="str">
        <f>_xlfn.XLOOKUP(Tabla3[[#This Row],[Resultado Estratégico Institucional]],Tabla13[RE Concatenado],Tabla13[RE],"",0)</f>
        <v/>
      </c>
      <c r="H68" s="229"/>
      <c r="I68" s="229"/>
      <c r="J68" s="292"/>
      <c r="K68" s="229"/>
      <c r="L68" s="229"/>
      <c r="M68" s="295"/>
      <c r="N68" s="295"/>
      <c r="O68" s="231"/>
      <c r="P68" s="231"/>
      <c r="Q68" s="231"/>
      <c r="R68" s="242"/>
      <c r="S68" s="242"/>
      <c r="T68" s="242"/>
      <c r="U68" s="242"/>
      <c r="V68" s="242"/>
      <c r="W68" s="242"/>
      <c r="X68" s="242"/>
      <c r="Y68" s="242"/>
      <c r="Z68" s="242"/>
      <c r="AA68" s="242"/>
      <c r="AB68" s="242"/>
      <c r="AC68" s="242"/>
      <c r="AD68" s="242"/>
      <c r="AE68" s="243"/>
      <c r="AF68" s="243"/>
      <c r="AG68" s="243"/>
      <c r="AH68" s="243"/>
      <c r="AI68" s="243"/>
      <c r="AJ68" s="243"/>
      <c r="AK68" s="243"/>
      <c r="AL68" s="243"/>
      <c r="AM68" s="243"/>
      <c r="AN68" s="243"/>
      <c r="AO68" s="243"/>
      <c r="AP68" s="243"/>
    </row>
    <row r="69" spans="2:42" s="253" customFormat="1" x14ac:dyDescent="0.2">
      <c r="B69" s="204" t="str">
        <f>IF('Formulario PPGR1'!$H69="","",CONCATENATE('Formulario PPGR1'!$C69,".",'Formulario PPGR1'!$D69,".",'Formulario PPGR1'!$E69,".",#REF!))</f>
        <v/>
      </c>
      <c r="C69" s="204" t="str">
        <f>IF('Formulario PPGR1'!$H69="","",#REF!)</f>
        <v/>
      </c>
      <c r="D69" s="204" t="str">
        <f>IF('Formulario PPGR1'!$H69="","",#REF!)</f>
        <v/>
      </c>
      <c r="E69" s="204" t="str">
        <f>IF('Formulario PPGR1'!$H69="","",#REF!)</f>
        <v/>
      </c>
      <c r="F69" s="230" t="str">
        <f>_xlfn.XLOOKUP($H69,tbl_ejes_estrategicos[Ejes Estratégicos],tbl_ejes_estrategicos[Cod_Eje],"",0)</f>
        <v/>
      </c>
      <c r="G69" s="230" t="str">
        <f>_xlfn.XLOOKUP(Tabla3[[#This Row],[Resultado Estratégico Institucional]],Tabla13[RE Concatenado],Tabla13[RE],"",0)</f>
        <v/>
      </c>
      <c r="H69" s="229"/>
      <c r="I69" s="229"/>
      <c r="J69" s="292"/>
      <c r="K69" s="229"/>
      <c r="L69" s="229"/>
      <c r="M69" s="295"/>
      <c r="N69" s="295"/>
      <c r="O69" s="231"/>
      <c r="P69" s="231"/>
      <c r="Q69" s="231"/>
      <c r="R69" s="242"/>
      <c r="S69" s="242"/>
      <c r="T69" s="242"/>
      <c r="U69" s="242"/>
      <c r="V69" s="242"/>
      <c r="W69" s="242"/>
      <c r="X69" s="242"/>
      <c r="Y69" s="242"/>
      <c r="Z69" s="242"/>
      <c r="AA69" s="242"/>
      <c r="AB69" s="242"/>
      <c r="AC69" s="242"/>
      <c r="AD69" s="242"/>
      <c r="AE69" s="243"/>
      <c r="AF69" s="243"/>
      <c r="AG69" s="243"/>
      <c r="AH69" s="243"/>
      <c r="AI69" s="243"/>
      <c r="AJ69" s="243"/>
      <c r="AK69" s="243"/>
      <c r="AL69" s="243"/>
      <c r="AM69" s="243"/>
      <c r="AN69" s="243"/>
      <c r="AO69" s="243"/>
      <c r="AP69" s="243"/>
    </row>
    <row r="70" spans="2:42" s="253" customFormat="1" x14ac:dyDescent="0.2">
      <c r="B70" s="204" t="str">
        <f>IF('Formulario PPGR1'!$H70="","",CONCATENATE('Formulario PPGR1'!$C70,".",'Formulario PPGR1'!$D70,".",'Formulario PPGR1'!$E70,".",#REF!))</f>
        <v/>
      </c>
      <c r="C70" s="204" t="str">
        <f>IF('Formulario PPGR1'!$H70="","",#REF!)</f>
        <v/>
      </c>
      <c r="D70" s="204" t="str">
        <f>IF('Formulario PPGR1'!$H70="","",#REF!)</f>
        <v/>
      </c>
      <c r="E70" s="204" t="str">
        <f>IF('Formulario PPGR1'!$H70="","",#REF!)</f>
        <v/>
      </c>
      <c r="F70" s="230" t="str">
        <f>_xlfn.XLOOKUP($H70,tbl_ejes_estrategicos[Ejes Estratégicos],tbl_ejes_estrategicos[Cod_Eje],"",0)</f>
        <v/>
      </c>
      <c r="G70" s="230" t="str">
        <f>_xlfn.XLOOKUP(Tabla3[[#This Row],[Resultado Estratégico Institucional]],Tabla13[RE Concatenado],Tabla13[RE],"",0)</f>
        <v/>
      </c>
      <c r="H70" s="229"/>
      <c r="I70" s="229"/>
      <c r="J70" s="292"/>
      <c r="K70" s="229"/>
      <c r="L70" s="229"/>
      <c r="M70" s="295"/>
      <c r="N70" s="295"/>
      <c r="O70" s="231"/>
      <c r="P70" s="231"/>
      <c r="Q70" s="231"/>
      <c r="R70" s="242"/>
      <c r="S70" s="242"/>
      <c r="T70" s="242"/>
      <c r="U70" s="242"/>
      <c r="V70" s="242"/>
      <c r="W70" s="242"/>
      <c r="X70" s="242"/>
      <c r="Y70" s="242"/>
      <c r="Z70" s="242"/>
      <c r="AA70" s="242"/>
      <c r="AB70" s="242"/>
      <c r="AC70" s="242"/>
      <c r="AD70" s="242"/>
      <c r="AE70" s="243"/>
      <c r="AF70" s="243"/>
      <c r="AG70" s="243"/>
      <c r="AH70" s="243"/>
      <c r="AI70" s="243"/>
      <c r="AJ70" s="243"/>
      <c r="AK70" s="243"/>
      <c r="AL70" s="243"/>
      <c r="AM70" s="243"/>
      <c r="AN70" s="243"/>
      <c r="AO70" s="243"/>
      <c r="AP70" s="243"/>
    </row>
    <row r="71" spans="2:42" s="253" customFormat="1" x14ac:dyDescent="0.2">
      <c r="B71" s="204" t="str">
        <f>IF('Formulario PPGR1'!$H71="","",CONCATENATE('Formulario PPGR1'!$C71,".",'Formulario PPGR1'!$D71,".",'Formulario PPGR1'!$E71,".",#REF!))</f>
        <v/>
      </c>
      <c r="C71" s="204" t="str">
        <f>IF('Formulario PPGR1'!$H71="","",#REF!)</f>
        <v/>
      </c>
      <c r="D71" s="204" t="str">
        <f>IF('Formulario PPGR1'!$H71="","",#REF!)</f>
        <v/>
      </c>
      <c r="E71" s="204" t="str">
        <f>IF('Formulario PPGR1'!$H71="","",#REF!)</f>
        <v/>
      </c>
      <c r="F71" s="230" t="str">
        <f>_xlfn.XLOOKUP($H71,tbl_ejes_estrategicos[Ejes Estratégicos],tbl_ejes_estrategicos[Cod_Eje],"",0)</f>
        <v/>
      </c>
      <c r="G71" s="230" t="str">
        <f>_xlfn.XLOOKUP(Tabla3[[#This Row],[Resultado Estratégico Institucional]],Tabla13[RE Concatenado],Tabla13[RE],"",0)</f>
        <v/>
      </c>
      <c r="H71" s="229"/>
      <c r="I71" s="229"/>
      <c r="J71" s="292"/>
      <c r="K71" s="229"/>
      <c r="L71" s="229"/>
      <c r="M71" s="295"/>
      <c r="N71" s="295"/>
      <c r="O71" s="231"/>
      <c r="P71" s="231"/>
      <c r="Q71" s="231"/>
      <c r="R71" s="242"/>
      <c r="S71" s="242"/>
      <c r="T71" s="242"/>
      <c r="U71" s="242"/>
      <c r="V71" s="242"/>
      <c r="W71" s="242"/>
      <c r="X71" s="242"/>
      <c r="Y71" s="242"/>
      <c r="Z71" s="242"/>
      <c r="AA71" s="242"/>
      <c r="AB71" s="242"/>
      <c r="AC71" s="242"/>
      <c r="AD71" s="242"/>
      <c r="AE71" s="243"/>
      <c r="AF71" s="243"/>
      <c r="AG71" s="243"/>
      <c r="AH71" s="243"/>
      <c r="AI71" s="243"/>
      <c r="AJ71" s="243"/>
      <c r="AK71" s="243"/>
      <c r="AL71" s="243"/>
      <c r="AM71" s="243"/>
      <c r="AN71" s="243"/>
      <c r="AO71" s="243"/>
      <c r="AP71" s="243"/>
    </row>
    <row r="72" spans="2:42" s="253" customFormat="1" x14ac:dyDescent="0.2">
      <c r="B72" s="204" t="str">
        <f>IF('Formulario PPGR1'!$H72="","",CONCATENATE('Formulario PPGR1'!$C72,".",'Formulario PPGR1'!$D72,".",'Formulario PPGR1'!$E72,".",#REF!))</f>
        <v/>
      </c>
      <c r="C72" s="204" t="str">
        <f>IF('Formulario PPGR1'!$H72="","",#REF!)</f>
        <v/>
      </c>
      <c r="D72" s="204" t="str">
        <f>IF('Formulario PPGR1'!$H72="","",#REF!)</f>
        <v/>
      </c>
      <c r="E72" s="204" t="str">
        <f>IF('Formulario PPGR1'!$H72="","",#REF!)</f>
        <v/>
      </c>
      <c r="F72" s="230" t="str">
        <f>_xlfn.XLOOKUP($H72,tbl_ejes_estrategicos[Ejes Estratégicos],tbl_ejes_estrategicos[Cod_Eje],"",0)</f>
        <v/>
      </c>
      <c r="G72" s="230" t="str">
        <f>_xlfn.XLOOKUP(Tabla3[[#This Row],[Resultado Estratégico Institucional]],Tabla13[RE Concatenado],Tabla13[RE],"",0)</f>
        <v/>
      </c>
      <c r="H72" s="229"/>
      <c r="I72" s="229"/>
      <c r="J72" s="292"/>
      <c r="K72" s="229"/>
      <c r="L72" s="229"/>
      <c r="M72" s="294"/>
      <c r="N72" s="295"/>
      <c r="O72" s="231"/>
      <c r="P72" s="231"/>
      <c r="Q72" s="231"/>
      <c r="R72" s="242"/>
      <c r="S72" s="242"/>
      <c r="T72" s="242"/>
      <c r="U72" s="242"/>
      <c r="V72" s="242"/>
      <c r="W72" s="242"/>
      <c r="X72" s="242"/>
      <c r="Y72" s="242"/>
      <c r="Z72" s="242"/>
      <c r="AA72" s="242"/>
      <c r="AB72" s="242"/>
      <c r="AC72" s="242"/>
      <c r="AD72" s="242"/>
      <c r="AE72" s="243"/>
      <c r="AF72" s="243"/>
      <c r="AG72" s="243"/>
      <c r="AH72" s="243"/>
      <c r="AI72" s="243"/>
      <c r="AJ72" s="243"/>
      <c r="AK72" s="243"/>
      <c r="AL72" s="243"/>
      <c r="AM72" s="243"/>
      <c r="AN72" s="243"/>
      <c r="AO72" s="243"/>
      <c r="AP72" s="243"/>
    </row>
    <row r="73" spans="2:42" s="253" customFormat="1" x14ac:dyDescent="0.2">
      <c r="B73" s="204" t="str">
        <f>IF('Formulario PPGR1'!$H73="","",CONCATENATE('Formulario PPGR1'!$C73,".",'Formulario PPGR1'!$D73,".",'Formulario PPGR1'!$E73,".",#REF!))</f>
        <v/>
      </c>
      <c r="C73" s="204" t="str">
        <f>IF('Formulario PPGR1'!$H73="","",#REF!)</f>
        <v/>
      </c>
      <c r="D73" s="204" t="str">
        <f>IF('Formulario PPGR1'!$H73="","",#REF!)</f>
        <v/>
      </c>
      <c r="E73" s="204" t="str">
        <f>IF('Formulario PPGR1'!$H73="","",#REF!)</f>
        <v/>
      </c>
      <c r="F73" s="230" t="str">
        <f>_xlfn.XLOOKUP($H73,tbl_ejes_estrategicos[Ejes Estratégicos],tbl_ejes_estrategicos[Cod_Eje],"",0)</f>
        <v/>
      </c>
      <c r="G73" s="230" t="str">
        <f>_xlfn.XLOOKUP(Tabla3[[#This Row],[Resultado Estratégico Institucional]],Tabla13[RE Concatenado],Tabla13[RE],"",0)</f>
        <v/>
      </c>
      <c r="H73" s="229"/>
      <c r="I73" s="229"/>
      <c r="J73" s="305"/>
      <c r="K73" s="229"/>
      <c r="L73" s="229"/>
      <c r="M73" s="294"/>
      <c r="N73" s="295"/>
      <c r="O73" s="229"/>
      <c r="P73" s="229"/>
      <c r="Q73" s="229"/>
      <c r="R73" s="242"/>
      <c r="S73" s="242"/>
      <c r="T73" s="242"/>
      <c r="U73" s="242"/>
      <c r="V73" s="242"/>
      <c r="W73" s="242"/>
      <c r="X73" s="242"/>
      <c r="Y73" s="242"/>
      <c r="Z73" s="242"/>
      <c r="AA73" s="242"/>
      <c r="AB73" s="242"/>
      <c r="AC73" s="242"/>
      <c r="AD73" s="242"/>
      <c r="AE73" s="243"/>
      <c r="AF73" s="243"/>
      <c r="AG73" s="243"/>
      <c r="AH73" s="243"/>
      <c r="AI73" s="243"/>
      <c r="AJ73" s="243"/>
      <c r="AK73" s="243"/>
      <c r="AL73" s="243"/>
      <c r="AM73" s="243"/>
      <c r="AN73" s="243"/>
      <c r="AO73" s="243"/>
      <c r="AP73" s="243"/>
    </row>
    <row r="74" spans="2:42" s="253" customFormat="1" x14ac:dyDescent="0.2">
      <c r="B74" s="204" t="str">
        <f>IF('Formulario PPGR1'!$H74="","",CONCATENATE('Formulario PPGR1'!$C74,".",'Formulario PPGR1'!$D74,".",'Formulario PPGR1'!$E74,".",#REF!))</f>
        <v/>
      </c>
      <c r="C74" s="204" t="str">
        <f>IF('Formulario PPGR1'!$H74="","",#REF!)</f>
        <v/>
      </c>
      <c r="D74" s="204" t="str">
        <f>IF('Formulario PPGR1'!$H74="","",#REF!)</f>
        <v/>
      </c>
      <c r="E74" s="204" t="str">
        <f>IF('Formulario PPGR1'!$H74="","",#REF!)</f>
        <v/>
      </c>
      <c r="F74" s="230" t="str">
        <f>_xlfn.XLOOKUP($H74,tbl_ejes_estrategicos[Ejes Estratégicos],tbl_ejes_estrategicos[Cod_Eje],"",0)</f>
        <v/>
      </c>
      <c r="G74" s="230" t="str">
        <f>_xlfn.XLOOKUP(Tabla3[[#This Row],[Resultado Estratégico Institucional]],Tabla13[RE Concatenado],Tabla13[RE],"",0)</f>
        <v/>
      </c>
      <c r="H74" s="229"/>
      <c r="I74" s="229"/>
      <c r="J74" s="305"/>
      <c r="K74" s="229"/>
      <c r="L74" s="229"/>
      <c r="M74" s="295"/>
      <c r="N74" s="295"/>
      <c r="O74" s="203"/>
      <c r="P74" s="231"/>
      <c r="Q74" s="231"/>
      <c r="R74" s="242"/>
      <c r="S74" s="242"/>
      <c r="T74" s="242"/>
      <c r="U74" s="242"/>
      <c r="V74" s="242"/>
      <c r="W74" s="242"/>
      <c r="X74" s="242"/>
      <c r="Y74" s="242"/>
      <c r="Z74" s="242"/>
      <c r="AA74" s="242"/>
      <c r="AB74" s="242"/>
      <c r="AC74" s="242"/>
      <c r="AD74" s="242"/>
      <c r="AE74" s="243"/>
      <c r="AF74" s="243"/>
      <c r="AG74" s="243"/>
      <c r="AH74" s="243"/>
      <c r="AI74" s="243"/>
      <c r="AJ74" s="243"/>
      <c r="AK74" s="243"/>
      <c r="AL74" s="243"/>
      <c r="AM74" s="243"/>
      <c r="AN74" s="243"/>
      <c r="AO74" s="243"/>
      <c r="AP74" s="243"/>
    </row>
    <row r="75" spans="2:42" s="253" customFormat="1" x14ac:dyDescent="0.2">
      <c r="B75" s="204" t="str">
        <f>IF('Formulario PPGR1'!$H75="","",CONCATENATE('Formulario PPGR1'!$C75,".",'Formulario PPGR1'!$D75,".",'Formulario PPGR1'!$E75,".",#REF!))</f>
        <v/>
      </c>
      <c r="C75" s="204" t="str">
        <f>IF('Formulario PPGR1'!$H75="","",#REF!)</f>
        <v/>
      </c>
      <c r="D75" s="204" t="str">
        <f>IF('Formulario PPGR1'!$H75="","",#REF!)</f>
        <v/>
      </c>
      <c r="E75" s="204" t="str">
        <f>IF('Formulario PPGR1'!$H75="","",#REF!)</f>
        <v/>
      </c>
      <c r="F75" s="230" t="str">
        <f>_xlfn.XLOOKUP($H75,tbl_ejes_estrategicos[Ejes Estratégicos],tbl_ejes_estrategicos[Cod_Eje],"",0)</f>
        <v/>
      </c>
      <c r="G75" s="230" t="str">
        <f>_xlfn.XLOOKUP(Tabla3[[#This Row],[Resultado Estratégico Institucional]],Tabla13[RE Concatenado],Tabla13[RE],"",0)</f>
        <v/>
      </c>
      <c r="H75" s="229"/>
      <c r="I75" s="229"/>
      <c r="J75" s="292"/>
      <c r="K75" s="229"/>
      <c r="L75" s="229"/>
      <c r="M75" s="294"/>
      <c r="N75" s="293"/>
      <c r="O75" s="229"/>
      <c r="P75" s="229"/>
      <c r="Q75" s="229"/>
      <c r="R75" s="242"/>
      <c r="S75" s="242"/>
      <c r="T75" s="242"/>
      <c r="U75" s="242"/>
      <c r="V75" s="242"/>
      <c r="W75" s="242"/>
      <c r="X75" s="242"/>
      <c r="Y75" s="242"/>
      <c r="Z75" s="242"/>
      <c r="AA75" s="242"/>
      <c r="AB75" s="242"/>
      <c r="AC75" s="242"/>
      <c r="AD75" s="242"/>
      <c r="AE75" s="243"/>
      <c r="AF75" s="243"/>
      <c r="AG75" s="243"/>
      <c r="AH75" s="243"/>
      <c r="AI75" s="243"/>
      <c r="AJ75" s="243"/>
      <c r="AK75" s="243"/>
      <c r="AL75" s="243"/>
      <c r="AM75" s="243"/>
      <c r="AN75" s="243"/>
      <c r="AO75" s="243"/>
      <c r="AP75" s="243"/>
    </row>
    <row r="76" spans="2:42" s="253" customFormat="1" x14ac:dyDescent="0.2">
      <c r="B76" s="204" t="str">
        <f>IF('Formulario PPGR1'!$H76="","",CONCATENATE('Formulario PPGR1'!$C76,".",'Formulario PPGR1'!$D76,".",'Formulario PPGR1'!$E76,".",#REF!))</f>
        <v/>
      </c>
      <c r="C76" s="204" t="str">
        <f>IF('Formulario PPGR1'!$H76="","",#REF!)</f>
        <v/>
      </c>
      <c r="D76" s="204" t="str">
        <f>IF('Formulario PPGR1'!$H76="","",#REF!)</f>
        <v/>
      </c>
      <c r="E76" s="204" t="str">
        <f>IF('Formulario PPGR1'!$H76="","",#REF!)</f>
        <v/>
      </c>
      <c r="F76" s="230" t="str">
        <f>_xlfn.XLOOKUP($H76,tbl_ejes_estrategicos[Ejes Estratégicos],tbl_ejes_estrategicos[Cod_Eje],"",0)</f>
        <v/>
      </c>
      <c r="G76" s="230" t="str">
        <f>_xlfn.XLOOKUP(Tabla3[[#This Row],[Resultado Estratégico Institucional]],Tabla13[RE Concatenado],Tabla13[RE],"",0)</f>
        <v/>
      </c>
      <c r="H76" s="229"/>
      <c r="I76" s="229"/>
      <c r="J76" s="292"/>
      <c r="K76" s="229"/>
      <c r="L76" s="229"/>
      <c r="M76" s="294"/>
      <c r="N76" s="297"/>
      <c r="O76" s="229"/>
      <c r="P76" s="229"/>
      <c r="Q76" s="229"/>
      <c r="R76" s="242"/>
      <c r="S76" s="242"/>
      <c r="T76" s="242"/>
      <c r="U76" s="242"/>
      <c r="V76" s="242"/>
      <c r="W76" s="242"/>
      <c r="X76" s="242"/>
      <c r="Y76" s="242"/>
      <c r="Z76" s="242"/>
      <c r="AA76" s="242"/>
      <c r="AB76" s="242"/>
      <c r="AC76" s="242"/>
      <c r="AD76" s="242"/>
      <c r="AE76" s="243"/>
      <c r="AF76" s="243"/>
      <c r="AG76" s="243"/>
      <c r="AH76" s="243"/>
      <c r="AI76" s="243"/>
      <c r="AJ76" s="243"/>
      <c r="AK76" s="243"/>
      <c r="AL76" s="243"/>
      <c r="AM76" s="243"/>
      <c r="AN76" s="243"/>
      <c r="AO76" s="243"/>
      <c r="AP76" s="243"/>
    </row>
    <row r="77" spans="2:42" s="253" customFormat="1" x14ac:dyDescent="0.2">
      <c r="B77" s="204" t="str">
        <f>IF('Formulario PPGR1'!$H77="","",CONCATENATE('Formulario PPGR1'!$C77,".",'Formulario PPGR1'!$D77,".",'Formulario PPGR1'!$E77,".",#REF!))</f>
        <v/>
      </c>
      <c r="C77" s="204" t="str">
        <f>IF('Formulario PPGR1'!$H77="","",#REF!)</f>
        <v/>
      </c>
      <c r="D77" s="204" t="str">
        <f>IF('Formulario PPGR1'!$H77="","",#REF!)</f>
        <v/>
      </c>
      <c r="E77" s="204" t="str">
        <f>IF('Formulario PPGR1'!$H77="","",#REF!)</f>
        <v/>
      </c>
      <c r="F77" s="230" t="str">
        <f>_xlfn.XLOOKUP($H77,tbl_ejes_estrategicos[Ejes Estratégicos],tbl_ejes_estrategicos[Cod_Eje],"",0)</f>
        <v/>
      </c>
      <c r="G77" s="230" t="str">
        <f>_xlfn.XLOOKUP(Tabla3[[#This Row],[Resultado Estratégico Institucional]],Tabla13[RE Concatenado],Tabla13[RE],"",0)</f>
        <v/>
      </c>
      <c r="H77" s="229"/>
      <c r="I77" s="229"/>
      <c r="J77" s="292"/>
      <c r="K77" s="229"/>
      <c r="L77" s="229"/>
      <c r="M77" s="294"/>
      <c r="N77" s="294"/>
      <c r="O77" s="229"/>
      <c r="P77" s="229"/>
      <c r="Q77" s="229"/>
      <c r="R77" s="242"/>
      <c r="S77" s="242"/>
      <c r="T77" s="242"/>
      <c r="U77" s="242"/>
      <c r="V77" s="242"/>
      <c r="W77" s="242"/>
      <c r="X77" s="242"/>
      <c r="Y77" s="242"/>
      <c r="Z77" s="242"/>
      <c r="AA77" s="242"/>
      <c r="AB77" s="242"/>
      <c r="AC77" s="242"/>
      <c r="AD77" s="242"/>
      <c r="AE77" s="243"/>
      <c r="AF77" s="243"/>
      <c r="AG77" s="243"/>
      <c r="AH77" s="243"/>
      <c r="AI77" s="243"/>
      <c r="AJ77" s="243"/>
      <c r="AK77" s="243"/>
      <c r="AL77" s="243"/>
      <c r="AM77" s="243"/>
      <c r="AN77" s="243"/>
      <c r="AO77" s="243"/>
      <c r="AP77" s="243"/>
    </row>
    <row r="78" spans="2:42" s="253" customFormat="1" x14ac:dyDescent="0.2">
      <c r="B78" s="204" t="str">
        <f>IF('Formulario PPGR1'!$H78="","",CONCATENATE('Formulario PPGR1'!$C78,".",'Formulario PPGR1'!$D78,".",'Formulario PPGR1'!$E78,".",#REF!))</f>
        <v/>
      </c>
      <c r="C78" s="204" t="str">
        <f>IF('Formulario PPGR1'!$H78="","",#REF!)</f>
        <v/>
      </c>
      <c r="D78" s="204" t="str">
        <f>IF('Formulario PPGR1'!$H78="","",#REF!)</f>
        <v/>
      </c>
      <c r="E78" s="204" t="str">
        <f>IF('Formulario PPGR1'!$H78="","",#REF!)</f>
        <v/>
      </c>
      <c r="F78" s="230" t="str">
        <f>_xlfn.XLOOKUP($H78,tbl_ejes_estrategicos[Ejes Estratégicos],tbl_ejes_estrategicos[Cod_Eje],"",0)</f>
        <v/>
      </c>
      <c r="G78" s="230" t="str">
        <f>_xlfn.XLOOKUP(Tabla3[[#This Row],[Resultado Estratégico Institucional]],Tabla13[RE Concatenado],Tabla13[RE],"",0)</f>
        <v/>
      </c>
      <c r="H78" s="229"/>
      <c r="I78" s="229"/>
      <c r="J78" s="292"/>
      <c r="K78" s="229"/>
      <c r="L78" s="229"/>
      <c r="M78" s="294"/>
      <c r="N78" s="293"/>
      <c r="O78" s="229"/>
      <c r="P78" s="229"/>
      <c r="Q78" s="229"/>
      <c r="R78" s="242"/>
      <c r="S78" s="242"/>
      <c r="T78" s="242"/>
      <c r="U78" s="242"/>
      <c r="V78" s="242"/>
      <c r="W78" s="242"/>
      <c r="X78" s="242"/>
      <c r="Y78" s="242"/>
      <c r="Z78" s="242"/>
      <c r="AA78" s="242"/>
      <c r="AB78" s="242"/>
      <c r="AC78" s="242"/>
      <c r="AD78" s="242"/>
      <c r="AE78" s="243"/>
      <c r="AF78" s="243"/>
      <c r="AG78" s="243"/>
      <c r="AH78" s="243"/>
      <c r="AI78" s="243"/>
      <c r="AJ78" s="243"/>
      <c r="AK78" s="243"/>
      <c r="AL78" s="243"/>
      <c r="AM78" s="243"/>
      <c r="AN78" s="243"/>
      <c r="AO78" s="243"/>
      <c r="AP78" s="243"/>
    </row>
    <row r="79" spans="2:42" s="253" customFormat="1" x14ac:dyDescent="0.2">
      <c r="B79" s="204" t="str">
        <f>IF('Formulario PPGR1'!$H79="","",CONCATENATE('Formulario PPGR1'!$C79,".",'Formulario PPGR1'!$D79,".",'Formulario PPGR1'!$E79,".",#REF!))</f>
        <v/>
      </c>
      <c r="C79" s="204" t="str">
        <f>IF('Formulario PPGR1'!$H79="","",#REF!)</f>
        <v/>
      </c>
      <c r="D79" s="204" t="str">
        <f>IF('Formulario PPGR1'!$H79="","",#REF!)</f>
        <v/>
      </c>
      <c r="E79" s="204" t="str">
        <f>IF('Formulario PPGR1'!$H79="","",#REF!)</f>
        <v/>
      </c>
      <c r="F79" s="230" t="str">
        <f>_xlfn.XLOOKUP($H79,tbl_ejes_estrategicos[Ejes Estratégicos],tbl_ejes_estrategicos[Cod_Eje],"",0)</f>
        <v/>
      </c>
      <c r="G79" s="230" t="str">
        <f>_xlfn.XLOOKUP(Tabla3[[#This Row],[Resultado Estratégico Institucional]],Tabla13[RE Concatenado],Tabla13[RE],"",0)</f>
        <v/>
      </c>
      <c r="H79" s="229"/>
      <c r="I79" s="229"/>
      <c r="J79" s="292"/>
      <c r="K79" s="229"/>
      <c r="L79" s="229"/>
      <c r="M79" s="294"/>
      <c r="N79" s="295"/>
      <c r="O79" s="229"/>
      <c r="P79" s="229"/>
      <c r="Q79" s="229"/>
      <c r="R79" s="242"/>
      <c r="S79" s="242"/>
      <c r="T79" s="242"/>
      <c r="U79" s="242"/>
      <c r="V79" s="242"/>
      <c r="W79" s="242"/>
      <c r="X79" s="242"/>
      <c r="Y79" s="242"/>
      <c r="Z79" s="242"/>
      <c r="AA79" s="242"/>
      <c r="AB79" s="242"/>
      <c r="AC79" s="242"/>
      <c r="AD79" s="242"/>
      <c r="AE79" s="243"/>
      <c r="AF79" s="243"/>
      <c r="AG79" s="243"/>
      <c r="AH79" s="243"/>
      <c r="AI79" s="243"/>
      <c r="AJ79" s="243"/>
      <c r="AK79" s="243"/>
      <c r="AL79" s="243"/>
      <c r="AM79" s="243"/>
      <c r="AN79" s="243"/>
      <c r="AO79" s="243"/>
      <c r="AP79" s="243"/>
    </row>
    <row r="80" spans="2:42" s="253" customFormat="1" x14ac:dyDescent="0.2">
      <c r="B80" s="204" t="str">
        <f>IF('Formulario PPGR1'!$H80="","",CONCATENATE('Formulario PPGR1'!$C80,".",'Formulario PPGR1'!$D80,".",'Formulario PPGR1'!$E80,".",#REF!))</f>
        <v/>
      </c>
      <c r="C80" s="204" t="str">
        <f>IF('Formulario PPGR1'!$H80="","",#REF!)</f>
        <v/>
      </c>
      <c r="D80" s="204" t="str">
        <f>IF('Formulario PPGR1'!$H80="","",#REF!)</f>
        <v/>
      </c>
      <c r="E80" s="204" t="str">
        <f>IF('Formulario PPGR1'!$H80="","",#REF!)</f>
        <v/>
      </c>
      <c r="F80" s="230" t="str">
        <f>_xlfn.XLOOKUP($H80,tbl_ejes_estrategicos[Ejes Estratégicos],tbl_ejes_estrategicos[Cod_Eje],"",0)</f>
        <v/>
      </c>
      <c r="G80" s="230" t="str">
        <f>_xlfn.XLOOKUP(Tabla3[[#This Row],[Resultado Estratégico Institucional]],Tabla13[RE Concatenado],Tabla13[RE],"",0)</f>
        <v/>
      </c>
      <c r="H80" s="229"/>
      <c r="I80" s="229"/>
      <c r="J80" s="229"/>
      <c r="K80" s="229"/>
      <c r="L80" s="229"/>
      <c r="M80" s="294"/>
      <c r="N80" s="295"/>
      <c r="O80" s="203"/>
      <c r="P80" s="231"/>
      <c r="Q80" s="229"/>
      <c r="R80" s="242"/>
      <c r="S80" s="242"/>
      <c r="T80" s="242"/>
      <c r="U80" s="242"/>
      <c r="V80" s="242"/>
      <c r="W80" s="242"/>
      <c r="X80" s="242"/>
      <c r="Y80" s="242"/>
      <c r="Z80" s="242"/>
      <c r="AA80" s="242"/>
      <c r="AB80" s="242"/>
      <c r="AC80" s="242"/>
      <c r="AD80" s="242"/>
      <c r="AE80" s="243"/>
      <c r="AF80" s="243"/>
      <c r="AG80" s="243"/>
      <c r="AH80" s="243"/>
      <c r="AI80" s="243"/>
      <c r="AJ80" s="243"/>
      <c r="AK80" s="243"/>
      <c r="AL80" s="243"/>
      <c r="AM80" s="243"/>
      <c r="AN80" s="243"/>
      <c r="AO80" s="243"/>
      <c r="AP80" s="243"/>
    </row>
    <row r="81" spans="2:42" s="253" customFormat="1" x14ac:dyDescent="0.2">
      <c r="B81" s="204" t="str">
        <f>IF('Formulario PPGR1'!$H81="","",CONCATENATE('Formulario PPGR1'!$C81,".",'Formulario PPGR1'!$D81,".",'Formulario PPGR1'!$E81,".",#REF!))</f>
        <v/>
      </c>
      <c r="C81" s="204" t="str">
        <f>IF('Formulario PPGR1'!$H81="","",#REF!)</f>
        <v/>
      </c>
      <c r="D81" s="204" t="str">
        <f>IF('Formulario PPGR1'!$H81="","",#REF!)</f>
        <v/>
      </c>
      <c r="E81" s="204" t="str">
        <f>IF('Formulario PPGR1'!$H81="","",#REF!)</f>
        <v/>
      </c>
      <c r="F81" s="230" t="str">
        <f>_xlfn.XLOOKUP($H81,tbl_ejes_estrategicos[Ejes Estratégicos],tbl_ejes_estrategicos[Cod_Eje],"",0)</f>
        <v/>
      </c>
      <c r="G81" s="230" t="str">
        <f>_xlfn.XLOOKUP(Tabla3[[#This Row],[Resultado Estratégico Institucional]],Tabla13[RE Concatenado],Tabla13[RE],"",0)</f>
        <v/>
      </c>
      <c r="H81" s="229"/>
      <c r="I81" s="229"/>
      <c r="J81" s="292"/>
      <c r="K81" s="229"/>
      <c r="L81" s="229"/>
      <c r="M81" s="294"/>
      <c r="N81" s="294"/>
      <c r="O81" s="229"/>
      <c r="P81" s="229"/>
      <c r="Q81" s="229"/>
      <c r="R81" s="242"/>
      <c r="S81" s="242"/>
      <c r="T81" s="242"/>
      <c r="U81" s="242"/>
      <c r="V81" s="242"/>
      <c r="W81" s="242"/>
      <c r="X81" s="242"/>
      <c r="Y81" s="242"/>
      <c r="Z81" s="242"/>
      <c r="AA81" s="242"/>
      <c r="AB81" s="242"/>
      <c r="AC81" s="242"/>
      <c r="AD81" s="242"/>
      <c r="AE81" s="243"/>
      <c r="AF81" s="243"/>
      <c r="AG81" s="243"/>
      <c r="AH81" s="243"/>
      <c r="AI81" s="243"/>
      <c r="AJ81" s="243"/>
      <c r="AK81" s="243"/>
      <c r="AL81" s="243"/>
      <c r="AM81" s="243"/>
      <c r="AN81" s="243"/>
      <c r="AO81" s="243"/>
      <c r="AP81" s="243"/>
    </row>
    <row r="82" spans="2:42" s="253" customFormat="1" x14ac:dyDescent="0.2">
      <c r="B82" s="204" t="str">
        <f>IF('Formulario PPGR1'!$H82="","",CONCATENATE('Formulario PPGR1'!$C82,".",'Formulario PPGR1'!$D82,".",'Formulario PPGR1'!$E82,".",#REF!))</f>
        <v/>
      </c>
      <c r="C82" s="204" t="str">
        <f>IF('Formulario PPGR1'!$H82="","",#REF!)</f>
        <v/>
      </c>
      <c r="D82" s="204" t="str">
        <f>IF('Formulario PPGR1'!$H82="","",#REF!)</f>
        <v/>
      </c>
      <c r="E82" s="204" t="str">
        <f>IF('Formulario PPGR1'!$H82="","",#REF!)</f>
        <v/>
      </c>
      <c r="F82" s="230" t="str">
        <f>_xlfn.XLOOKUP($H82,tbl_ejes_estrategicos[Ejes Estratégicos],tbl_ejes_estrategicos[Cod_Eje],"",0)</f>
        <v/>
      </c>
      <c r="G82" s="230" t="str">
        <f>_xlfn.XLOOKUP(Tabla3[[#This Row],[Resultado Estratégico Institucional]],Tabla13[RE Concatenado],Tabla13[RE],"",0)</f>
        <v/>
      </c>
      <c r="H82" s="229"/>
      <c r="I82" s="229"/>
      <c r="J82" s="292"/>
      <c r="K82" s="229"/>
      <c r="L82" s="229"/>
      <c r="M82" s="294"/>
      <c r="N82" s="293"/>
      <c r="O82" s="229"/>
      <c r="P82" s="229"/>
      <c r="Q82" s="229"/>
      <c r="R82" s="242"/>
      <c r="S82" s="242"/>
      <c r="T82" s="242"/>
      <c r="U82" s="242"/>
      <c r="V82" s="242"/>
      <c r="W82" s="242"/>
      <c r="X82" s="242"/>
      <c r="Y82" s="242"/>
      <c r="Z82" s="242"/>
      <c r="AA82" s="242"/>
      <c r="AB82" s="242"/>
      <c r="AC82" s="242"/>
      <c r="AD82" s="242"/>
      <c r="AE82" s="243"/>
      <c r="AF82" s="243"/>
      <c r="AG82" s="243"/>
      <c r="AH82" s="243"/>
      <c r="AI82" s="243"/>
      <c r="AJ82" s="243"/>
      <c r="AK82" s="243"/>
      <c r="AL82" s="243"/>
      <c r="AM82" s="243"/>
      <c r="AN82" s="243"/>
      <c r="AO82" s="243"/>
      <c r="AP82" s="243"/>
    </row>
    <row r="83" spans="2:42" s="253" customFormat="1" x14ac:dyDescent="0.2">
      <c r="B83" s="204" t="str">
        <f>IF('Formulario PPGR1'!$H83="","",CONCATENATE('Formulario PPGR1'!$C83,".",'Formulario PPGR1'!$D83,".",'Formulario PPGR1'!$E83,".",#REF!))</f>
        <v/>
      </c>
      <c r="C83" s="204" t="str">
        <f>IF('Formulario PPGR1'!$H83="","",#REF!)</f>
        <v/>
      </c>
      <c r="D83" s="204" t="str">
        <f>IF('Formulario PPGR1'!$H83="","",#REF!)</f>
        <v/>
      </c>
      <c r="E83" s="204" t="str">
        <f>IF('Formulario PPGR1'!$H83="","",#REF!)</f>
        <v/>
      </c>
      <c r="F83" s="230" t="str">
        <f>_xlfn.XLOOKUP($H83,tbl_ejes_estrategicos[Ejes Estratégicos],tbl_ejes_estrategicos[Cod_Eje],"",0)</f>
        <v/>
      </c>
      <c r="G83" s="230" t="str">
        <f>_xlfn.XLOOKUP(Tabla3[[#This Row],[Resultado Estratégico Institucional]],Tabla13[RE Concatenado],Tabla13[RE],"",0)</f>
        <v/>
      </c>
      <c r="H83" s="229"/>
      <c r="I83" s="229"/>
      <c r="J83" s="292"/>
      <c r="K83" s="229"/>
      <c r="L83" s="229"/>
      <c r="M83" s="295"/>
      <c r="N83" s="295"/>
      <c r="O83" s="231"/>
      <c r="P83" s="231"/>
      <c r="Q83" s="231"/>
      <c r="R83" s="242"/>
      <c r="S83" s="242"/>
      <c r="T83" s="242"/>
      <c r="U83" s="242"/>
      <c r="V83" s="242"/>
      <c r="W83" s="242"/>
      <c r="X83" s="242"/>
      <c r="Y83" s="242"/>
      <c r="Z83" s="242"/>
      <c r="AA83" s="242"/>
      <c r="AB83" s="242"/>
      <c r="AC83" s="242"/>
      <c r="AD83" s="242"/>
      <c r="AE83" s="243"/>
      <c r="AF83" s="243"/>
      <c r="AG83" s="243"/>
      <c r="AH83" s="243"/>
      <c r="AI83" s="243"/>
      <c r="AJ83" s="243"/>
      <c r="AK83" s="243"/>
      <c r="AL83" s="243"/>
      <c r="AM83" s="243"/>
      <c r="AN83" s="243"/>
      <c r="AO83" s="243"/>
      <c r="AP83" s="243"/>
    </row>
    <row r="84" spans="2:42" s="253" customFormat="1" x14ac:dyDescent="0.2">
      <c r="B84" s="204" t="str">
        <f>IF('Formulario PPGR1'!$H84="","",CONCATENATE('Formulario PPGR1'!$C84,".",'Formulario PPGR1'!$D84,".",'Formulario PPGR1'!$E84,".",#REF!))</f>
        <v/>
      </c>
      <c r="C84" s="204" t="str">
        <f>IF('Formulario PPGR1'!$H84="","",#REF!)</f>
        <v/>
      </c>
      <c r="D84" s="204" t="str">
        <f>IF('Formulario PPGR1'!$H84="","",#REF!)</f>
        <v/>
      </c>
      <c r="E84" s="204" t="str">
        <f>IF('Formulario PPGR1'!$H84="","",#REF!)</f>
        <v/>
      </c>
      <c r="F84" s="230" t="str">
        <f>_xlfn.XLOOKUP($H84,tbl_ejes_estrategicos[Ejes Estratégicos],tbl_ejes_estrategicos[Cod_Eje],"",0)</f>
        <v/>
      </c>
      <c r="G84" s="230" t="str">
        <f>_xlfn.XLOOKUP(Tabla3[[#This Row],[Resultado Estratégico Institucional]],Tabla13[RE Concatenado],Tabla13[RE],"",0)</f>
        <v/>
      </c>
      <c r="H84" s="229"/>
      <c r="I84" s="229"/>
      <c r="J84" s="292"/>
      <c r="K84" s="229"/>
      <c r="L84" s="229"/>
      <c r="M84" s="295"/>
      <c r="N84" s="295"/>
      <c r="O84" s="231"/>
      <c r="P84" s="231"/>
      <c r="Q84" s="231"/>
      <c r="R84" s="242"/>
      <c r="S84" s="242"/>
      <c r="T84" s="242"/>
      <c r="U84" s="242"/>
      <c r="V84" s="242"/>
      <c r="W84" s="242"/>
      <c r="X84" s="242"/>
      <c r="Y84" s="242"/>
      <c r="Z84" s="242"/>
      <c r="AA84" s="242"/>
      <c r="AB84" s="242"/>
      <c r="AC84" s="242"/>
      <c r="AD84" s="242"/>
      <c r="AE84" s="243"/>
      <c r="AF84" s="243"/>
      <c r="AG84" s="243"/>
      <c r="AH84" s="243"/>
      <c r="AI84" s="243"/>
      <c r="AJ84" s="243"/>
      <c r="AK84" s="243"/>
      <c r="AL84" s="243"/>
      <c r="AM84" s="243"/>
      <c r="AN84" s="243"/>
      <c r="AO84" s="243"/>
      <c r="AP84" s="243"/>
    </row>
    <row r="85" spans="2:42" s="253" customFormat="1" x14ac:dyDescent="0.2">
      <c r="B85" s="204" t="str">
        <f>IF('Formulario PPGR1'!$H85="","",CONCATENATE('Formulario PPGR1'!$C85,".",'Formulario PPGR1'!$D85,".",'Formulario PPGR1'!$E85,".",#REF!))</f>
        <v/>
      </c>
      <c r="C85" s="204" t="str">
        <f>IF('Formulario PPGR1'!$H85="","",#REF!)</f>
        <v/>
      </c>
      <c r="D85" s="204" t="str">
        <f>IF('Formulario PPGR1'!$H85="","",#REF!)</f>
        <v/>
      </c>
      <c r="E85" s="204" t="str">
        <f>IF('Formulario PPGR1'!$H85="","",#REF!)</f>
        <v/>
      </c>
      <c r="F85" s="230" t="str">
        <f>_xlfn.XLOOKUP($H85,tbl_ejes_estrategicos[Ejes Estratégicos],tbl_ejes_estrategicos[Cod_Eje],"",0)</f>
        <v/>
      </c>
      <c r="G85" s="230" t="str">
        <f>_xlfn.XLOOKUP(Tabla3[[#This Row],[Resultado Estratégico Institucional]],Tabla13[RE Concatenado],Tabla13[RE],"",0)</f>
        <v/>
      </c>
      <c r="H85" s="229"/>
      <c r="I85" s="229"/>
      <c r="J85" s="292"/>
      <c r="K85" s="229"/>
      <c r="L85" s="229"/>
      <c r="M85" s="293"/>
      <c r="N85" s="295"/>
      <c r="O85" s="231"/>
      <c r="P85" s="231"/>
      <c r="Q85" s="231"/>
      <c r="R85" s="242"/>
      <c r="S85" s="242"/>
      <c r="T85" s="242"/>
      <c r="U85" s="242"/>
      <c r="V85" s="242"/>
      <c r="W85" s="242"/>
      <c r="X85" s="242"/>
      <c r="Y85" s="242"/>
      <c r="Z85" s="242"/>
      <c r="AA85" s="242"/>
      <c r="AB85" s="242"/>
      <c r="AC85" s="242"/>
      <c r="AD85" s="242"/>
      <c r="AE85" s="243"/>
      <c r="AF85" s="243"/>
      <c r="AG85" s="243"/>
      <c r="AH85" s="243"/>
      <c r="AI85" s="243"/>
      <c r="AJ85" s="243"/>
      <c r="AK85" s="243"/>
      <c r="AL85" s="243"/>
      <c r="AM85" s="243"/>
      <c r="AN85" s="243"/>
      <c r="AO85" s="243"/>
      <c r="AP85" s="243"/>
    </row>
    <row r="86" spans="2:42" s="253" customFormat="1" x14ac:dyDescent="0.2">
      <c r="B86" s="204" t="str">
        <f>IF('Formulario PPGR1'!$H86="","",CONCATENATE('Formulario PPGR1'!$C86,".",'Formulario PPGR1'!$D86,".",'Formulario PPGR1'!$E86,".",#REF!))</f>
        <v/>
      </c>
      <c r="C86" s="204" t="str">
        <f>IF('Formulario PPGR1'!$H86="","",#REF!)</f>
        <v/>
      </c>
      <c r="D86" s="204" t="str">
        <f>IF('Formulario PPGR1'!$H86="","",#REF!)</f>
        <v/>
      </c>
      <c r="E86" s="204" t="str">
        <f>IF('Formulario PPGR1'!$H86="","",#REF!)</f>
        <v/>
      </c>
      <c r="F86" s="230" t="str">
        <f>_xlfn.XLOOKUP($H86,tbl_ejes_estrategicos[Ejes Estratégicos],tbl_ejes_estrategicos[Cod_Eje],"",0)</f>
        <v/>
      </c>
      <c r="G86" s="230" t="str">
        <f>_xlfn.XLOOKUP(Tabla3[[#This Row],[Resultado Estratégico Institucional]],Tabla13[RE Concatenado],Tabla13[RE],"",0)</f>
        <v/>
      </c>
      <c r="H86" s="229"/>
      <c r="I86" s="229"/>
      <c r="J86" s="292"/>
      <c r="K86" s="229"/>
      <c r="L86" s="229"/>
      <c r="M86" s="293"/>
      <c r="N86" s="295"/>
      <c r="O86" s="231"/>
      <c r="P86" s="231"/>
      <c r="Q86" s="231"/>
      <c r="R86" s="242"/>
      <c r="S86" s="242"/>
      <c r="T86" s="242"/>
      <c r="U86" s="242"/>
      <c r="V86" s="242"/>
      <c r="W86" s="242"/>
      <c r="X86" s="242"/>
      <c r="Y86" s="242"/>
      <c r="Z86" s="242"/>
      <c r="AA86" s="242"/>
      <c r="AB86" s="242"/>
      <c r="AC86" s="242"/>
      <c r="AD86" s="242"/>
      <c r="AE86" s="243"/>
      <c r="AF86" s="243"/>
      <c r="AG86" s="243"/>
      <c r="AH86" s="243"/>
      <c r="AI86" s="243"/>
      <c r="AJ86" s="243"/>
      <c r="AK86" s="243"/>
      <c r="AL86" s="243"/>
      <c r="AM86" s="243"/>
      <c r="AN86" s="243"/>
      <c r="AO86" s="243"/>
      <c r="AP86" s="243"/>
    </row>
    <row r="87" spans="2:42" s="253" customFormat="1" x14ac:dyDescent="0.2">
      <c r="B87" s="204" t="str">
        <f>IF('Formulario PPGR1'!$H87="","",CONCATENATE('Formulario PPGR1'!$C87,".",'Formulario PPGR1'!$D87,".",'Formulario PPGR1'!$E87,".",#REF!))</f>
        <v/>
      </c>
      <c r="C87" s="204" t="str">
        <f>IF('Formulario PPGR1'!$H87="","",#REF!)</f>
        <v/>
      </c>
      <c r="D87" s="204" t="str">
        <f>IF('Formulario PPGR1'!$H87="","",#REF!)</f>
        <v/>
      </c>
      <c r="E87" s="204" t="str">
        <f>IF('Formulario PPGR1'!$H87="","",#REF!)</f>
        <v/>
      </c>
      <c r="F87" s="230" t="str">
        <f>_xlfn.XLOOKUP($H87,tbl_ejes_estrategicos[Ejes Estratégicos],tbl_ejes_estrategicos[Cod_Eje],"",0)</f>
        <v/>
      </c>
      <c r="G87" s="230" t="str">
        <f>_xlfn.XLOOKUP(Tabla3[[#This Row],[Resultado Estratégico Institucional]],Tabla13[RE Concatenado],Tabla13[RE],"",0)</f>
        <v/>
      </c>
      <c r="H87" s="229"/>
      <c r="I87" s="229"/>
      <c r="J87" s="292"/>
      <c r="K87" s="229"/>
      <c r="L87" s="229"/>
      <c r="M87" s="294"/>
      <c r="N87" s="295"/>
      <c r="O87" s="231"/>
      <c r="P87" s="231"/>
      <c r="Q87" s="231"/>
      <c r="R87" s="242"/>
      <c r="S87" s="242"/>
      <c r="T87" s="242"/>
      <c r="U87" s="242"/>
      <c r="V87" s="242"/>
      <c r="W87" s="242"/>
      <c r="X87" s="242"/>
      <c r="Y87" s="242"/>
      <c r="Z87" s="242"/>
      <c r="AA87" s="242"/>
      <c r="AB87" s="242"/>
      <c r="AC87" s="242"/>
      <c r="AD87" s="242"/>
      <c r="AE87" s="243"/>
      <c r="AF87" s="243"/>
      <c r="AG87" s="243"/>
      <c r="AH87" s="243"/>
      <c r="AI87" s="243"/>
      <c r="AJ87" s="243"/>
      <c r="AK87" s="243"/>
      <c r="AL87" s="243"/>
      <c r="AM87" s="243"/>
      <c r="AN87" s="243"/>
      <c r="AO87" s="243"/>
      <c r="AP87" s="243"/>
    </row>
    <row r="88" spans="2:42" s="253" customFormat="1" x14ac:dyDescent="0.2">
      <c r="B88" s="204" t="str">
        <f>IF('Formulario PPGR1'!$H88="","",CONCATENATE('Formulario PPGR1'!$C88,".",'Formulario PPGR1'!$D88,".",'Formulario PPGR1'!$E88,".",#REF!))</f>
        <v/>
      </c>
      <c r="C88" s="204" t="str">
        <f>IF('Formulario PPGR1'!$H88="","",#REF!)</f>
        <v/>
      </c>
      <c r="D88" s="204" t="str">
        <f>IF('Formulario PPGR1'!$H88="","",#REF!)</f>
        <v/>
      </c>
      <c r="E88" s="204" t="str">
        <f>IF('Formulario PPGR1'!$H88="","",#REF!)</f>
        <v/>
      </c>
      <c r="F88" s="230" t="str">
        <f>_xlfn.XLOOKUP($H88,tbl_ejes_estrategicos[Ejes Estratégicos],tbl_ejes_estrategicos[Cod_Eje],"",0)</f>
        <v/>
      </c>
      <c r="G88" s="230" t="str">
        <f>_xlfn.XLOOKUP(Tabla3[[#This Row],[Resultado Estratégico Institucional]],Tabla13[RE Concatenado],Tabla13[RE],"",0)</f>
        <v/>
      </c>
      <c r="H88" s="229"/>
      <c r="I88" s="229"/>
      <c r="J88" s="292"/>
      <c r="K88" s="229"/>
      <c r="L88" s="229"/>
      <c r="M88" s="295"/>
      <c r="N88" s="295"/>
      <c r="O88" s="203"/>
      <c r="P88" s="231"/>
      <c r="Q88" s="231"/>
      <c r="R88" s="242"/>
      <c r="S88" s="242"/>
      <c r="T88" s="242"/>
      <c r="U88" s="242"/>
      <c r="V88" s="242"/>
      <c r="W88" s="242"/>
      <c r="X88" s="242"/>
      <c r="Y88" s="242"/>
      <c r="Z88" s="242"/>
      <c r="AA88" s="242"/>
      <c r="AB88" s="242"/>
      <c r="AC88" s="242"/>
      <c r="AD88" s="242"/>
      <c r="AE88" s="243"/>
      <c r="AF88" s="243"/>
      <c r="AG88" s="243"/>
      <c r="AH88" s="243"/>
      <c r="AI88" s="243"/>
      <c r="AJ88" s="243"/>
      <c r="AK88" s="243"/>
      <c r="AL88" s="243"/>
      <c r="AM88" s="243"/>
      <c r="AN88" s="243"/>
      <c r="AO88" s="243"/>
      <c r="AP88" s="243"/>
    </row>
    <row r="89" spans="2:42" s="253" customFormat="1" x14ac:dyDescent="0.2">
      <c r="B89" s="204" t="str">
        <f>IF('Formulario PPGR1'!$H89="","",CONCATENATE('Formulario PPGR1'!$C89,".",'Formulario PPGR1'!$D89,".",'Formulario PPGR1'!$E89,".",#REF!))</f>
        <v/>
      </c>
      <c r="C89" s="204" t="str">
        <f>IF('Formulario PPGR1'!$H89="","",#REF!)</f>
        <v/>
      </c>
      <c r="D89" s="204" t="str">
        <f>IF('Formulario PPGR1'!$H89="","",#REF!)</f>
        <v/>
      </c>
      <c r="E89" s="204" t="str">
        <f>IF('Formulario PPGR1'!$H89="","",#REF!)</f>
        <v/>
      </c>
      <c r="F89" s="230" t="str">
        <f>_xlfn.XLOOKUP($H89,tbl_ejes_estrategicos[Ejes Estratégicos],tbl_ejes_estrategicos[Cod_Eje],"",0)</f>
        <v/>
      </c>
      <c r="G89" s="230" t="str">
        <f>_xlfn.XLOOKUP(Tabla3[[#This Row],[Resultado Estratégico Institucional]],Tabla13[RE Concatenado],Tabla13[RE],"",0)</f>
        <v/>
      </c>
      <c r="H89" s="229"/>
      <c r="I89" s="229"/>
      <c r="J89" s="229"/>
      <c r="K89" s="229"/>
      <c r="L89" s="229"/>
      <c r="M89" s="295"/>
      <c r="N89" s="295"/>
      <c r="O89" s="203"/>
      <c r="P89" s="231"/>
      <c r="Q89" s="231"/>
      <c r="R89" s="242"/>
      <c r="S89" s="242"/>
      <c r="T89" s="242"/>
      <c r="U89" s="242"/>
      <c r="V89" s="242"/>
      <c r="W89" s="242"/>
      <c r="X89" s="242"/>
      <c r="Y89" s="242"/>
      <c r="Z89" s="242"/>
      <c r="AA89" s="242"/>
      <c r="AB89" s="242"/>
      <c r="AC89" s="242"/>
      <c r="AD89" s="242"/>
      <c r="AE89" s="243"/>
      <c r="AF89" s="243"/>
      <c r="AG89" s="243"/>
      <c r="AH89" s="243"/>
      <c r="AI89" s="243"/>
      <c r="AJ89" s="243"/>
      <c r="AK89" s="243"/>
      <c r="AL89" s="243"/>
      <c r="AM89" s="243"/>
      <c r="AN89" s="243"/>
      <c r="AO89" s="243"/>
      <c r="AP89" s="243"/>
    </row>
    <row r="90" spans="2:42" s="253" customFormat="1" x14ac:dyDescent="0.2">
      <c r="B90" s="204" t="str">
        <f>IF('Formulario PPGR1'!$H90="","",CONCATENATE('Formulario PPGR1'!$C90,".",'Formulario PPGR1'!$D90,".",'Formulario PPGR1'!$E90,".",#REF!))</f>
        <v/>
      </c>
      <c r="C90" s="204" t="str">
        <f>IF('Formulario PPGR1'!$H90="","",#REF!)</f>
        <v/>
      </c>
      <c r="D90" s="204" t="str">
        <f>IF('Formulario PPGR1'!$H90="","",#REF!)</f>
        <v/>
      </c>
      <c r="E90" s="204" t="str">
        <f>IF('Formulario PPGR1'!$H90="","",#REF!)</f>
        <v/>
      </c>
      <c r="F90" s="230" t="str">
        <f>_xlfn.XLOOKUP($H90,tbl_ejes_estrategicos[Ejes Estratégicos],tbl_ejes_estrategicos[Cod_Eje],"",0)</f>
        <v/>
      </c>
      <c r="G90" s="230" t="str">
        <f>_xlfn.XLOOKUP(Tabla3[[#This Row],[Resultado Estratégico Institucional]],Tabla13[RE Concatenado],Tabla13[RE],"",0)</f>
        <v/>
      </c>
      <c r="H90" s="229"/>
      <c r="I90" s="229"/>
      <c r="J90" s="292"/>
      <c r="K90" s="229"/>
      <c r="L90" s="229"/>
      <c r="M90" s="295"/>
      <c r="N90" s="295"/>
      <c r="O90" s="203"/>
      <c r="P90" s="231"/>
      <c r="Q90" s="231"/>
      <c r="R90" s="242"/>
      <c r="S90" s="242"/>
      <c r="T90" s="242"/>
      <c r="U90" s="242"/>
      <c r="V90" s="242"/>
      <c r="W90" s="242"/>
      <c r="X90" s="242"/>
      <c r="Y90" s="242"/>
      <c r="Z90" s="242"/>
      <c r="AA90" s="242"/>
      <c r="AB90" s="242"/>
      <c r="AC90" s="242"/>
      <c r="AD90" s="242"/>
      <c r="AE90" s="243"/>
      <c r="AF90" s="243"/>
      <c r="AG90" s="243"/>
      <c r="AH90" s="243"/>
      <c r="AI90" s="243"/>
      <c r="AJ90" s="243"/>
      <c r="AK90" s="243"/>
      <c r="AL90" s="243"/>
      <c r="AM90" s="243"/>
      <c r="AN90" s="243"/>
      <c r="AO90" s="243"/>
      <c r="AP90" s="243"/>
    </row>
    <row r="91" spans="2:42" s="253" customFormat="1" x14ac:dyDescent="0.2">
      <c r="B91" s="204" t="str">
        <f>IF('Formulario PPGR1'!$H91="","",CONCATENATE('Formulario PPGR1'!$C91,".",'Formulario PPGR1'!$D91,".",'Formulario PPGR1'!$E91,".",#REF!))</f>
        <v/>
      </c>
      <c r="C91" s="204" t="str">
        <f>IF('Formulario PPGR1'!$H91="","",#REF!)</f>
        <v/>
      </c>
      <c r="D91" s="204" t="str">
        <f>IF('Formulario PPGR1'!$H91="","",#REF!)</f>
        <v/>
      </c>
      <c r="E91" s="204" t="str">
        <f>IF('Formulario PPGR1'!$H91="","",#REF!)</f>
        <v/>
      </c>
      <c r="F91" s="230" t="str">
        <f>_xlfn.XLOOKUP($H91,tbl_ejes_estrategicos[Ejes Estratégicos],tbl_ejes_estrategicos[Cod_Eje],"",0)</f>
        <v/>
      </c>
      <c r="G91" s="230" t="str">
        <f>_xlfn.XLOOKUP(Tabla3[[#This Row],[Resultado Estratégico Institucional]],Tabla13[RE Concatenado],Tabla13[RE],"",0)</f>
        <v/>
      </c>
      <c r="H91" s="229"/>
      <c r="I91" s="229"/>
      <c r="J91" s="292"/>
      <c r="K91" s="229"/>
      <c r="L91" s="229"/>
      <c r="M91" s="295"/>
      <c r="N91" s="295"/>
      <c r="O91" s="203"/>
      <c r="P91" s="231"/>
      <c r="Q91" s="231"/>
      <c r="R91" s="242"/>
      <c r="S91" s="242"/>
      <c r="T91" s="242"/>
      <c r="U91" s="242"/>
      <c r="V91" s="242"/>
      <c r="W91" s="242"/>
      <c r="X91" s="242"/>
      <c r="Y91" s="242"/>
      <c r="Z91" s="242"/>
      <c r="AA91" s="242"/>
      <c r="AB91" s="242"/>
      <c r="AC91" s="242"/>
      <c r="AD91" s="242"/>
      <c r="AE91" s="243"/>
      <c r="AF91" s="243"/>
      <c r="AG91" s="243"/>
      <c r="AH91" s="243"/>
      <c r="AI91" s="243"/>
      <c r="AJ91" s="243"/>
      <c r="AK91" s="243"/>
      <c r="AL91" s="243"/>
      <c r="AM91" s="243"/>
      <c r="AN91" s="243"/>
      <c r="AO91" s="243"/>
      <c r="AP91" s="243"/>
    </row>
    <row r="92" spans="2:42" s="253" customFormat="1" x14ac:dyDescent="0.2">
      <c r="B92" s="204" t="str">
        <f>IF('Formulario PPGR1'!$H92="","",CONCATENATE('Formulario PPGR1'!$C92,".",'Formulario PPGR1'!$D92,".",'Formulario PPGR1'!$E92,".",#REF!))</f>
        <v/>
      </c>
      <c r="C92" s="204" t="str">
        <f>IF('Formulario PPGR1'!$H92="","",#REF!)</f>
        <v/>
      </c>
      <c r="D92" s="204" t="str">
        <f>IF('Formulario PPGR1'!$H92="","",#REF!)</f>
        <v/>
      </c>
      <c r="E92" s="204" t="str">
        <f>IF('Formulario PPGR1'!$H92="","",#REF!)</f>
        <v/>
      </c>
      <c r="F92" s="230" t="str">
        <f>_xlfn.XLOOKUP($H92,tbl_ejes_estrategicos[Ejes Estratégicos],tbl_ejes_estrategicos[Cod_Eje],"",0)</f>
        <v/>
      </c>
      <c r="G92" s="230" t="str">
        <f>_xlfn.XLOOKUP(Tabla3[[#This Row],[Resultado Estratégico Institucional]],Tabla13[RE Concatenado],Tabla13[RE],"",0)</f>
        <v/>
      </c>
      <c r="H92" s="229"/>
      <c r="I92" s="229"/>
      <c r="J92" s="292"/>
      <c r="K92" s="229"/>
      <c r="L92" s="229"/>
      <c r="M92" s="294"/>
      <c r="N92" s="293"/>
      <c r="O92" s="229"/>
      <c r="P92" s="229"/>
      <c r="Q92" s="229"/>
      <c r="R92" s="242"/>
      <c r="S92" s="242"/>
      <c r="T92" s="242"/>
      <c r="U92" s="242"/>
      <c r="V92" s="242"/>
      <c r="W92" s="242"/>
      <c r="X92" s="242"/>
      <c r="Y92" s="242"/>
      <c r="Z92" s="242"/>
      <c r="AA92" s="242"/>
      <c r="AB92" s="242"/>
      <c r="AC92" s="242"/>
      <c r="AD92" s="242"/>
      <c r="AE92" s="243"/>
      <c r="AF92" s="243"/>
      <c r="AG92" s="243"/>
      <c r="AH92" s="243"/>
      <c r="AI92" s="243"/>
      <c r="AJ92" s="243"/>
      <c r="AK92" s="243"/>
      <c r="AL92" s="243"/>
      <c r="AM92" s="243"/>
      <c r="AN92" s="243"/>
      <c r="AO92" s="243"/>
      <c r="AP92" s="243"/>
    </row>
    <row r="93" spans="2:42" s="253" customFormat="1" x14ac:dyDescent="0.2">
      <c r="B93" s="204" t="str">
        <f>IF('Formulario PPGR1'!$H93="","",CONCATENATE('Formulario PPGR1'!$C93,".",'Formulario PPGR1'!$D93,".",'Formulario PPGR1'!$E93,".",#REF!))</f>
        <v/>
      </c>
      <c r="C93" s="204" t="str">
        <f>IF('Formulario PPGR1'!$H93="","",#REF!)</f>
        <v/>
      </c>
      <c r="D93" s="204" t="str">
        <f>IF('Formulario PPGR1'!$H93="","",#REF!)</f>
        <v/>
      </c>
      <c r="E93" s="204" t="str">
        <f>IF('Formulario PPGR1'!$H93="","",#REF!)</f>
        <v/>
      </c>
      <c r="F93" s="230" t="str">
        <f>_xlfn.XLOOKUP($H93,tbl_ejes_estrategicos[Ejes Estratégicos],tbl_ejes_estrategicos[Cod_Eje],"",0)</f>
        <v/>
      </c>
      <c r="G93" s="230" t="str">
        <f>_xlfn.XLOOKUP(Tabla3[[#This Row],[Resultado Estratégico Institucional]],Tabla13[RE Concatenado],Tabla13[RE],"",0)</f>
        <v/>
      </c>
      <c r="H93" s="229"/>
      <c r="I93" s="229"/>
      <c r="J93" s="292"/>
      <c r="K93" s="229"/>
      <c r="L93" s="229"/>
      <c r="M93" s="294"/>
      <c r="N93" s="295"/>
      <c r="O93" s="229"/>
      <c r="P93" s="229"/>
      <c r="Q93" s="229"/>
      <c r="R93" s="242"/>
      <c r="S93" s="242"/>
      <c r="T93" s="242"/>
      <c r="U93" s="242"/>
      <c r="V93" s="242"/>
      <c r="W93" s="242"/>
      <c r="X93" s="242"/>
      <c r="Y93" s="242"/>
      <c r="Z93" s="242"/>
      <c r="AA93" s="242"/>
      <c r="AB93" s="242"/>
      <c r="AC93" s="242"/>
      <c r="AD93" s="242"/>
      <c r="AE93" s="243"/>
      <c r="AF93" s="243"/>
      <c r="AG93" s="243"/>
      <c r="AH93" s="243"/>
      <c r="AI93" s="243"/>
      <c r="AJ93" s="243"/>
      <c r="AK93" s="243"/>
      <c r="AL93" s="243"/>
      <c r="AM93" s="243"/>
      <c r="AN93" s="243"/>
      <c r="AO93" s="243"/>
      <c r="AP93" s="243"/>
    </row>
    <row r="94" spans="2:42" s="253" customFormat="1" x14ac:dyDescent="0.2">
      <c r="B94" s="204" t="str">
        <f>IF('Formulario PPGR1'!$H94="","",CONCATENATE('Formulario PPGR1'!$C94,".",'Formulario PPGR1'!$D94,".",'Formulario PPGR1'!$E94,".",#REF!))</f>
        <v/>
      </c>
      <c r="C94" s="204" t="str">
        <f>IF('Formulario PPGR1'!$H94="","",#REF!)</f>
        <v/>
      </c>
      <c r="D94" s="204" t="str">
        <f>IF('Formulario PPGR1'!$H94="","",#REF!)</f>
        <v/>
      </c>
      <c r="E94" s="204" t="str">
        <f>IF('Formulario PPGR1'!$H94="","",#REF!)</f>
        <v/>
      </c>
      <c r="F94" s="230" t="str">
        <f>_xlfn.XLOOKUP($H94,tbl_ejes_estrategicos[Ejes Estratégicos],tbl_ejes_estrategicos[Cod_Eje],"",0)</f>
        <v/>
      </c>
      <c r="G94" s="230" t="str">
        <f>_xlfn.XLOOKUP(Tabla3[[#This Row],[Resultado Estratégico Institucional]],Tabla13[RE Concatenado],Tabla13[RE],"",0)</f>
        <v/>
      </c>
      <c r="H94" s="229"/>
      <c r="I94" s="229"/>
      <c r="J94" s="292"/>
      <c r="K94" s="229"/>
      <c r="L94" s="229"/>
      <c r="M94" s="294"/>
      <c r="N94" s="293"/>
      <c r="O94" s="229"/>
      <c r="P94" s="229"/>
      <c r="Q94" s="229"/>
      <c r="R94" s="242"/>
      <c r="S94" s="242"/>
      <c r="T94" s="242"/>
      <c r="U94" s="242"/>
      <c r="V94" s="242"/>
      <c r="W94" s="242"/>
      <c r="X94" s="242"/>
      <c r="Y94" s="242"/>
      <c r="Z94" s="242"/>
      <c r="AA94" s="242"/>
      <c r="AB94" s="242"/>
      <c r="AC94" s="242"/>
      <c r="AD94" s="242"/>
      <c r="AE94" s="243"/>
      <c r="AF94" s="243"/>
      <c r="AG94" s="243"/>
      <c r="AH94" s="243"/>
      <c r="AI94" s="243"/>
      <c r="AJ94" s="243"/>
      <c r="AK94" s="243"/>
      <c r="AL94" s="243"/>
      <c r="AM94" s="243"/>
      <c r="AN94" s="243"/>
      <c r="AO94" s="243"/>
      <c r="AP94" s="243"/>
    </row>
    <row r="95" spans="2:42" s="253" customFormat="1" x14ac:dyDescent="0.2">
      <c r="B95" s="204" t="str">
        <f>IF('Formulario PPGR1'!$H95="","",CONCATENATE('Formulario PPGR1'!$C95,".",'Formulario PPGR1'!$D95,".",'Formulario PPGR1'!$E95,".",#REF!))</f>
        <v/>
      </c>
      <c r="C95" s="204" t="str">
        <f>IF('Formulario PPGR1'!$H95="","",#REF!)</f>
        <v/>
      </c>
      <c r="D95" s="204" t="str">
        <f>IF('Formulario PPGR1'!$H95="","",#REF!)</f>
        <v/>
      </c>
      <c r="E95" s="204" t="str">
        <f>IF('Formulario PPGR1'!$H95="","",#REF!)</f>
        <v/>
      </c>
      <c r="F95" s="230" t="str">
        <f>_xlfn.XLOOKUP($H95,tbl_ejes_estrategicos[Ejes Estratégicos],tbl_ejes_estrategicos[Cod_Eje],"",0)</f>
        <v/>
      </c>
      <c r="G95" s="230" t="str">
        <f>_xlfn.XLOOKUP(Tabla3[[#This Row],[Resultado Estratégico Institucional]],Tabla13[RE Concatenado],Tabla13[RE],"",0)</f>
        <v/>
      </c>
      <c r="H95" s="229"/>
      <c r="I95" s="229"/>
      <c r="J95" s="229"/>
      <c r="K95" s="229"/>
      <c r="L95" s="229"/>
      <c r="M95" s="295"/>
      <c r="N95" s="293"/>
      <c r="O95" s="203"/>
      <c r="P95" s="231"/>
      <c r="Q95" s="231"/>
      <c r="R95" s="242"/>
      <c r="S95" s="242"/>
      <c r="T95" s="242"/>
      <c r="U95" s="242"/>
      <c r="V95" s="242"/>
      <c r="W95" s="242"/>
      <c r="X95" s="242"/>
      <c r="Y95" s="242"/>
      <c r="Z95" s="242"/>
      <c r="AA95" s="242"/>
      <c r="AB95" s="242"/>
      <c r="AC95" s="242"/>
      <c r="AD95" s="242"/>
      <c r="AE95" s="243"/>
      <c r="AF95" s="243"/>
      <c r="AG95" s="243"/>
      <c r="AH95" s="243"/>
      <c r="AI95" s="243"/>
      <c r="AJ95" s="243"/>
      <c r="AK95" s="243"/>
      <c r="AL95" s="243"/>
      <c r="AM95" s="243"/>
      <c r="AN95" s="243"/>
      <c r="AO95" s="243"/>
      <c r="AP95" s="243"/>
    </row>
    <row r="96" spans="2:42" s="253" customFormat="1" x14ac:dyDescent="0.2">
      <c r="B96" s="204" t="str">
        <f>IF('Formulario PPGR1'!$H96="","",CONCATENATE('Formulario PPGR1'!$C96,".",'Formulario PPGR1'!$D96,".",'Formulario PPGR1'!$E96,".",#REF!))</f>
        <v/>
      </c>
      <c r="C96" s="204" t="str">
        <f>IF('Formulario PPGR1'!$H96="","",#REF!)</f>
        <v/>
      </c>
      <c r="D96" s="204" t="str">
        <f>IF('Formulario PPGR1'!$H96="","",#REF!)</f>
        <v/>
      </c>
      <c r="E96" s="204" t="str">
        <f>IF('Formulario PPGR1'!$H96="","",#REF!)</f>
        <v/>
      </c>
      <c r="F96" s="230" t="str">
        <f>_xlfn.XLOOKUP($H96,tbl_ejes_estrategicos[Ejes Estratégicos],tbl_ejes_estrategicos[Cod_Eje],"",0)</f>
        <v/>
      </c>
      <c r="G96" s="230" t="str">
        <f>_xlfn.XLOOKUP(Tabla3[[#This Row],[Resultado Estratégico Institucional]],Tabla13[RE Concatenado],Tabla13[RE],"",0)</f>
        <v/>
      </c>
      <c r="H96" s="229"/>
      <c r="I96" s="229"/>
      <c r="J96" s="292"/>
      <c r="K96" s="229"/>
      <c r="L96" s="229"/>
      <c r="M96" s="295"/>
      <c r="N96" s="293"/>
      <c r="O96" s="203"/>
      <c r="P96" s="231"/>
      <c r="Q96" s="231"/>
      <c r="R96" s="242"/>
      <c r="S96" s="242"/>
      <c r="T96" s="242"/>
      <c r="U96" s="242"/>
      <c r="V96" s="242"/>
      <c r="W96" s="242"/>
      <c r="X96" s="242"/>
      <c r="Y96" s="242"/>
      <c r="Z96" s="242"/>
      <c r="AA96" s="242"/>
      <c r="AB96" s="242"/>
      <c r="AC96" s="242"/>
      <c r="AD96" s="242"/>
      <c r="AE96" s="243"/>
      <c r="AF96" s="243"/>
      <c r="AG96" s="243"/>
      <c r="AH96" s="243"/>
      <c r="AI96" s="243"/>
      <c r="AJ96" s="243"/>
      <c r="AK96" s="243"/>
      <c r="AL96" s="243"/>
      <c r="AM96" s="243"/>
      <c r="AN96" s="243"/>
      <c r="AO96" s="243"/>
      <c r="AP96" s="243"/>
    </row>
    <row r="97" spans="2:42" s="253" customFormat="1" x14ac:dyDescent="0.2">
      <c r="B97" s="204" t="str">
        <f>IF('Formulario PPGR1'!$H97="","",CONCATENATE('Formulario PPGR1'!$C97,".",'Formulario PPGR1'!$D97,".",'Formulario PPGR1'!$E97,".",#REF!))</f>
        <v/>
      </c>
      <c r="C97" s="204" t="str">
        <f>IF('Formulario PPGR1'!$H97="","",#REF!)</f>
        <v/>
      </c>
      <c r="D97" s="204" t="str">
        <f>IF('Formulario PPGR1'!$H97="","",#REF!)</f>
        <v/>
      </c>
      <c r="E97" s="204" t="str">
        <f>IF('Formulario PPGR1'!$H97="","",#REF!)</f>
        <v/>
      </c>
      <c r="F97" s="230" t="str">
        <f>_xlfn.XLOOKUP($H97,tbl_ejes_estrategicos[Ejes Estratégicos],tbl_ejes_estrategicos[Cod_Eje],"",0)</f>
        <v/>
      </c>
      <c r="G97" s="230" t="str">
        <f>_xlfn.XLOOKUP(Tabla3[[#This Row],[Resultado Estratégico Institucional]],Tabla13[RE Concatenado],Tabla13[RE],"",0)</f>
        <v/>
      </c>
      <c r="H97" s="229"/>
      <c r="I97" s="229"/>
      <c r="J97" s="292"/>
      <c r="K97" s="229"/>
      <c r="L97" s="229"/>
      <c r="M97" s="295"/>
      <c r="N97" s="293"/>
      <c r="O97" s="203"/>
      <c r="P97" s="231"/>
      <c r="Q97" s="231"/>
      <c r="R97" s="242"/>
      <c r="S97" s="242"/>
      <c r="T97" s="242"/>
      <c r="U97" s="242"/>
      <c r="V97" s="242"/>
      <c r="W97" s="242"/>
      <c r="X97" s="242"/>
      <c r="Y97" s="242"/>
      <c r="Z97" s="242"/>
      <c r="AA97" s="242"/>
      <c r="AB97" s="242"/>
      <c r="AC97" s="242"/>
      <c r="AD97" s="242"/>
      <c r="AE97" s="243"/>
      <c r="AF97" s="243"/>
      <c r="AG97" s="243"/>
      <c r="AH97" s="243"/>
      <c r="AI97" s="243"/>
      <c r="AJ97" s="243"/>
      <c r="AK97" s="243"/>
      <c r="AL97" s="243"/>
      <c r="AM97" s="243"/>
      <c r="AN97" s="243"/>
      <c r="AO97" s="243"/>
      <c r="AP97" s="243"/>
    </row>
    <row r="98" spans="2:42" s="253" customFormat="1" x14ac:dyDescent="0.2">
      <c r="B98" s="204" t="str">
        <f>IF('Formulario PPGR1'!$H98="","",CONCATENATE('Formulario PPGR1'!$C98,".",'Formulario PPGR1'!$D98,".",'Formulario PPGR1'!$E98,".",#REF!))</f>
        <v/>
      </c>
      <c r="C98" s="204" t="str">
        <f>IF('Formulario PPGR1'!$H98="","",#REF!)</f>
        <v/>
      </c>
      <c r="D98" s="204" t="str">
        <f>IF('Formulario PPGR1'!$H98="","",#REF!)</f>
        <v/>
      </c>
      <c r="E98" s="204" t="str">
        <f>IF('Formulario PPGR1'!$H98="","",#REF!)</f>
        <v/>
      </c>
      <c r="F98" s="230" t="str">
        <f>_xlfn.XLOOKUP($H98,tbl_ejes_estrategicos[Ejes Estratégicos],tbl_ejes_estrategicos[Cod_Eje],"",0)</f>
        <v/>
      </c>
      <c r="G98" s="230" t="str">
        <f>_xlfn.XLOOKUP(Tabla3[[#This Row],[Resultado Estratégico Institucional]],Tabla13[RE Concatenado],Tabla13[RE],"",0)</f>
        <v/>
      </c>
      <c r="H98" s="229"/>
      <c r="I98" s="229"/>
      <c r="J98" s="292"/>
      <c r="K98" s="229"/>
      <c r="L98" s="229"/>
      <c r="M98" s="295"/>
      <c r="N98" s="306"/>
      <c r="O98" s="203"/>
      <c r="P98" s="231"/>
      <c r="Q98" s="231"/>
      <c r="R98" s="242"/>
      <c r="S98" s="242"/>
      <c r="T98" s="242"/>
      <c r="U98" s="242"/>
      <c r="V98" s="242"/>
      <c r="W98" s="242"/>
      <c r="X98" s="242"/>
      <c r="Y98" s="242"/>
      <c r="Z98" s="242"/>
      <c r="AA98" s="242"/>
      <c r="AB98" s="242"/>
      <c r="AC98" s="242"/>
      <c r="AD98" s="242"/>
      <c r="AE98" s="243"/>
      <c r="AF98" s="243"/>
      <c r="AG98" s="243"/>
      <c r="AH98" s="243"/>
      <c r="AI98" s="243"/>
      <c r="AJ98" s="243"/>
      <c r="AK98" s="243"/>
      <c r="AL98" s="243"/>
      <c r="AM98" s="243"/>
      <c r="AN98" s="243"/>
      <c r="AO98" s="243"/>
      <c r="AP98" s="243"/>
    </row>
    <row r="99" spans="2:42" s="253" customFormat="1" x14ac:dyDescent="0.2">
      <c r="B99" s="204" t="str">
        <f>IF('Formulario PPGR1'!$H99="","",CONCATENATE('Formulario PPGR1'!$C99,".",'Formulario PPGR1'!$D99,".",'Formulario PPGR1'!$E99,".",#REF!))</f>
        <v/>
      </c>
      <c r="C99" s="204" t="str">
        <f>IF('Formulario PPGR1'!$H99="","",#REF!)</f>
        <v/>
      </c>
      <c r="D99" s="204" t="str">
        <f>IF('Formulario PPGR1'!$H99="","",#REF!)</f>
        <v/>
      </c>
      <c r="E99" s="204" t="str">
        <f>IF('Formulario PPGR1'!$H99="","",#REF!)</f>
        <v/>
      </c>
      <c r="F99" s="230" t="str">
        <f>_xlfn.XLOOKUP($H99,tbl_ejes_estrategicos[Ejes Estratégicos],tbl_ejes_estrategicos[Cod_Eje],"",0)</f>
        <v/>
      </c>
      <c r="G99" s="230" t="str">
        <f>_xlfn.XLOOKUP(Tabla3[[#This Row],[Resultado Estratégico Institucional]],Tabla13[RE Concatenado],Tabla13[RE],"",0)</f>
        <v/>
      </c>
      <c r="H99" s="229"/>
      <c r="I99" s="229"/>
      <c r="J99" s="292"/>
      <c r="K99" s="229"/>
      <c r="L99" s="229"/>
      <c r="M99" s="295"/>
      <c r="N99" s="306"/>
      <c r="O99" s="203"/>
      <c r="P99" s="231"/>
      <c r="Q99" s="231"/>
      <c r="R99" s="242"/>
      <c r="S99" s="242"/>
      <c r="T99" s="242"/>
      <c r="U99" s="242"/>
      <c r="V99" s="242"/>
      <c r="W99" s="242"/>
      <c r="X99" s="242"/>
      <c r="Y99" s="242"/>
      <c r="Z99" s="242"/>
      <c r="AA99" s="242"/>
      <c r="AB99" s="242"/>
      <c r="AC99" s="242"/>
      <c r="AD99" s="242"/>
      <c r="AE99" s="243"/>
      <c r="AF99" s="243"/>
      <c r="AG99" s="243"/>
      <c r="AH99" s="243"/>
      <c r="AI99" s="243"/>
      <c r="AJ99" s="243"/>
      <c r="AK99" s="243"/>
      <c r="AL99" s="243"/>
      <c r="AM99" s="243"/>
      <c r="AN99" s="243"/>
      <c r="AO99" s="243"/>
      <c r="AP99" s="243"/>
    </row>
    <row r="100" spans="2:42" s="253" customFormat="1" x14ac:dyDescent="0.2">
      <c r="B100" s="204" t="str">
        <f>IF('Formulario PPGR1'!$H100="","",CONCATENATE('Formulario PPGR1'!$C100,".",'Formulario PPGR1'!$D100,".",'Formulario PPGR1'!$E100,".",#REF!))</f>
        <v/>
      </c>
      <c r="C100" s="204" t="str">
        <f>IF('Formulario PPGR1'!$H100="","",#REF!)</f>
        <v/>
      </c>
      <c r="D100" s="204" t="str">
        <f>IF('Formulario PPGR1'!$H100="","",#REF!)</f>
        <v/>
      </c>
      <c r="E100" s="204" t="str">
        <f>IF('Formulario PPGR1'!$H100="","",#REF!)</f>
        <v/>
      </c>
      <c r="F100" s="230" t="str">
        <f>_xlfn.XLOOKUP($H100,tbl_ejes_estrategicos[Ejes Estratégicos],tbl_ejes_estrategicos[Cod_Eje],"",0)</f>
        <v/>
      </c>
      <c r="G100" s="230" t="str">
        <f>_xlfn.XLOOKUP(Tabla3[[#This Row],[Resultado Estratégico Institucional]],Tabla13[RE Concatenado],Tabla13[RE],"",0)</f>
        <v/>
      </c>
      <c r="H100" s="229"/>
      <c r="I100" s="229"/>
      <c r="J100" s="292"/>
      <c r="K100" s="229"/>
      <c r="L100" s="229"/>
      <c r="M100" s="295"/>
      <c r="N100" s="294"/>
      <c r="O100" s="203"/>
      <c r="P100" s="231"/>
      <c r="Q100" s="231"/>
      <c r="R100" s="242"/>
      <c r="S100" s="242"/>
      <c r="T100" s="242"/>
      <c r="U100" s="242"/>
      <c r="V100" s="242"/>
      <c r="W100" s="242"/>
      <c r="X100" s="242"/>
      <c r="Y100" s="242"/>
      <c r="Z100" s="242"/>
      <c r="AA100" s="242"/>
      <c r="AB100" s="242"/>
      <c r="AC100" s="242"/>
      <c r="AD100" s="242"/>
      <c r="AE100" s="243"/>
      <c r="AF100" s="243"/>
      <c r="AG100" s="243"/>
      <c r="AH100" s="243"/>
      <c r="AI100" s="243"/>
      <c r="AJ100" s="243"/>
      <c r="AK100" s="243"/>
      <c r="AL100" s="243"/>
      <c r="AM100" s="243"/>
      <c r="AN100" s="243"/>
      <c r="AO100" s="243"/>
      <c r="AP100" s="243"/>
    </row>
    <row r="101" spans="2:42" s="253" customFormat="1" x14ac:dyDescent="0.2">
      <c r="B101" s="204" t="str">
        <f>IF('Formulario PPGR1'!$H101="","",CONCATENATE('Formulario PPGR1'!$C101,".",'Formulario PPGR1'!$D101,".",'Formulario PPGR1'!$E101,".",#REF!))</f>
        <v/>
      </c>
      <c r="C101" s="204" t="str">
        <f>IF('Formulario PPGR1'!$H101="","",#REF!)</f>
        <v/>
      </c>
      <c r="D101" s="204" t="str">
        <f>IF('Formulario PPGR1'!$H101="","",#REF!)</f>
        <v/>
      </c>
      <c r="E101" s="204" t="str">
        <f>IF('Formulario PPGR1'!$H101="","",#REF!)</f>
        <v/>
      </c>
      <c r="F101" s="230" t="str">
        <f>_xlfn.XLOOKUP($H101,tbl_ejes_estrategicos[Ejes Estratégicos],tbl_ejes_estrategicos[Cod_Eje],"",0)</f>
        <v/>
      </c>
      <c r="G101" s="230" t="str">
        <f>_xlfn.XLOOKUP(Tabla3[[#This Row],[Resultado Estratégico Institucional]],Tabla13[RE Concatenado],Tabla13[RE],"",0)</f>
        <v/>
      </c>
      <c r="H101" s="229"/>
      <c r="I101" s="229"/>
      <c r="J101" s="292"/>
      <c r="K101" s="229"/>
      <c r="L101" s="229"/>
      <c r="M101" s="294"/>
      <c r="N101" s="307"/>
      <c r="O101" s="231"/>
      <c r="P101" s="231"/>
      <c r="Q101" s="231"/>
      <c r="R101" s="242"/>
      <c r="S101" s="242"/>
      <c r="T101" s="242"/>
      <c r="U101" s="242"/>
      <c r="V101" s="242"/>
      <c r="W101" s="242"/>
      <c r="X101" s="242"/>
      <c r="Y101" s="242"/>
      <c r="Z101" s="242"/>
      <c r="AA101" s="242"/>
      <c r="AB101" s="242"/>
      <c r="AC101" s="242"/>
      <c r="AD101" s="242"/>
      <c r="AE101" s="243"/>
      <c r="AF101" s="243"/>
      <c r="AG101" s="243"/>
      <c r="AH101" s="243"/>
      <c r="AI101" s="243"/>
      <c r="AJ101" s="243"/>
      <c r="AK101" s="243"/>
      <c r="AL101" s="243"/>
      <c r="AM101" s="243"/>
      <c r="AN101" s="243"/>
      <c r="AO101" s="243"/>
      <c r="AP101" s="243"/>
    </row>
    <row r="102" spans="2:42" s="253" customFormat="1" x14ac:dyDescent="0.2">
      <c r="B102" s="204" t="str">
        <f>IF('Formulario PPGR1'!$H102="","",CONCATENATE('Formulario PPGR1'!$C102,".",'Formulario PPGR1'!$D102,".",'Formulario PPGR1'!$E102,".",#REF!))</f>
        <v/>
      </c>
      <c r="C102" s="204" t="str">
        <f>IF('Formulario PPGR1'!$H102="","",#REF!)</f>
        <v/>
      </c>
      <c r="D102" s="204" t="str">
        <f>IF('Formulario PPGR1'!$H102="","",#REF!)</f>
        <v/>
      </c>
      <c r="E102" s="204" t="str">
        <f>IF('Formulario PPGR1'!$H102="","",#REF!)</f>
        <v/>
      </c>
      <c r="F102" s="230" t="str">
        <f>_xlfn.XLOOKUP($H102,tbl_ejes_estrategicos[Ejes Estratégicos],tbl_ejes_estrategicos[Cod_Eje],"",0)</f>
        <v/>
      </c>
      <c r="G102" s="230" t="str">
        <f>_xlfn.XLOOKUP(Tabla3[[#This Row],[Resultado Estratégico Institucional]],Tabla13[RE Concatenado],Tabla13[RE],"",0)</f>
        <v/>
      </c>
      <c r="H102" s="229"/>
      <c r="I102" s="229"/>
      <c r="J102" s="292"/>
      <c r="K102" s="229"/>
      <c r="L102" s="229"/>
      <c r="M102" s="294"/>
      <c r="N102" s="294"/>
      <c r="O102" s="231"/>
      <c r="P102" s="231"/>
      <c r="Q102" s="231"/>
      <c r="R102" s="242"/>
      <c r="S102" s="242"/>
      <c r="T102" s="242"/>
      <c r="U102" s="242"/>
      <c r="V102" s="242"/>
      <c r="W102" s="242"/>
      <c r="X102" s="242"/>
      <c r="Y102" s="242"/>
      <c r="Z102" s="242"/>
      <c r="AA102" s="242"/>
      <c r="AB102" s="242"/>
      <c r="AC102" s="242"/>
      <c r="AD102" s="242"/>
      <c r="AE102" s="243"/>
      <c r="AF102" s="243"/>
      <c r="AG102" s="243"/>
      <c r="AH102" s="243"/>
      <c r="AI102" s="243"/>
      <c r="AJ102" s="243"/>
      <c r="AK102" s="243"/>
      <c r="AL102" s="243"/>
      <c r="AM102" s="243"/>
      <c r="AN102" s="243"/>
      <c r="AO102" s="243"/>
      <c r="AP102" s="243"/>
    </row>
    <row r="103" spans="2:42" s="253" customFormat="1" x14ac:dyDescent="0.2">
      <c r="B103" s="204" t="str">
        <f>IF('Formulario PPGR1'!$H103="","",CONCATENATE('Formulario PPGR1'!$C103,".",'Formulario PPGR1'!$D103,".",'Formulario PPGR1'!$E103,".",#REF!))</f>
        <v/>
      </c>
      <c r="C103" s="204" t="str">
        <f>IF('Formulario PPGR1'!$H103="","",#REF!)</f>
        <v/>
      </c>
      <c r="D103" s="204" t="str">
        <f>IF('Formulario PPGR1'!$H103="","",#REF!)</f>
        <v/>
      </c>
      <c r="E103" s="204" t="str">
        <f>IF('Formulario PPGR1'!$H103="","",#REF!)</f>
        <v/>
      </c>
      <c r="F103" s="230" t="str">
        <f>_xlfn.XLOOKUP($H103,tbl_ejes_estrategicos[Ejes Estratégicos],tbl_ejes_estrategicos[Cod_Eje],"",0)</f>
        <v/>
      </c>
      <c r="G103" s="230" t="str">
        <f>_xlfn.XLOOKUP(Tabla3[[#This Row],[Resultado Estratégico Institucional]],Tabla13[RE Concatenado],Tabla13[RE],"",0)</f>
        <v/>
      </c>
      <c r="H103" s="229"/>
      <c r="I103" s="229"/>
      <c r="J103" s="292"/>
      <c r="K103" s="229"/>
      <c r="L103" s="229"/>
      <c r="M103" s="295"/>
      <c r="N103" s="295"/>
      <c r="O103" s="203"/>
      <c r="P103" s="231"/>
      <c r="Q103" s="231"/>
      <c r="R103" s="242"/>
      <c r="S103" s="242"/>
      <c r="T103" s="242"/>
      <c r="U103" s="242"/>
      <c r="V103" s="242"/>
      <c r="W103" s="242"/>
      <c r="X103" s="242"/>
      <c r="Y103" s="242"/>
      <c r="Z103" s="242"/>
      <c r="AA103" s="242"/>
      <c r="AB103" s="242"/>
      <c r="AC103" s="242"/>
      <c r="AD103" s="242"/>
      <c r="AE103" s="243"/>
      <c r="AF103" s="243"/>
      <c r="AG103" s="243"/>
      <c r="AH103" s="243"/>
      <c r="AI103" s="243"/>
      <c r="AJ103" s="243"/>
      <c r="AK103" s="243"/>
      <c r="AL103" s="243"/>
      <c r="AM103" s="243"/>
      <c r="AN103" s="243"/>
      <c r="AO103" s="243"/>
      <c r="AP103" s="243"/>
    </row>
    <row r="104" spans="2:42" s="253" customFormat="1" x14ac:dyDescent="0.2">
      <c r="B104" s="204" t="str">
        <f>IF('Formulario PPGR1'!$H104="","",CONCATENATE('Formulario PPGR1'!$C104,".",'Formulario PPGR1'!$D104,".",'Formulario PPGR1'!$E104,".",#REF!))</f>
        <v/>
      </c>
      <c r="C104" s="204" t="str">
        <f>IF('Formulario PPGR1'!$H104="","",#REF!)</f>
        <v/>
      </c>
      <c r="D104" s="204" t="str">
        <f>IF('Formulario PPGR1'!$H104="","",#REF!)</f>
        <v/>
      </c>
      <c r="E104" s="204" t="str">
        <f>IF('Formulario PPGR1'!$H104="","",#REF!)</f>
        <v/>
      </c>
      <c r="F104" s="230" t="str">
        <f>_xlfn.XLOOKUP($H104,tbl_ejes_estrategicos[Ejes Estratégicos],tbl_ejes_estrategicos[Cod_Eje],"",0)</f>
        <v/>
      </c>
      <c r="G104" s="230" t="str">
        <f>_xlfn.XLOOKUP(Tabla3[[#This Row],[Resultado Estratégico Institucional]],Tabla13[RE Concatenado],Tabla13[RE],"",0)</f>
        <v/>
      </c>
      <c r="H104" s="229"/>
      <c r="I104" s="229"/>
      <c r="J104" s="292"/>
      <c r="K104" s="229"/>
      <c r="L104" s="229"/>
      <c r="M104" s="295"/>
      <c r="N104" s="295"/>
      <c r="O104" s="203"/>
      <c r="P104" s="231"/>
      <c r="Q104" s="231"/>
      <c r="R104" s="242"/>
      <c r="S104" s="242"/>
      <c r="T104" s="242"/>
      <c r="U104" s="242"/>
      <c r="V104" s="242"/>
      <c r="W104" s="242"/>
      <c r="X104" s="242"/>
      <c r="Y104" s="242"/>
      <c r="Z104" s="242"/>
      <c r="AA104" s="242"/>
      <c r="AB104" s="242"/>
      <c r="AC104" s="242"/>
      <c r="AD104" s="242"/>
      <c r="AE104" s="243"/>
      <c r="AF104" s="243"/>
      <c r="AG104" s="243"/>
      <c r="AH104" s="243"/>
      <c r="AI104" s="243"/>
      <c r="AJ104" s="243"/>
      <c r="AK104" s="243"/>
      <c r="AL104" s="243"/>
      <c r="AM104" s="243"/>
      <c r="AN104" s="243"/>
      <c r="AO104" s="243"/>
      <c r="AP104" s="243"/>
    </row>
    <row r="105" spans="2:42" s="253" customFormat="1" x14ac:dyDescent="0.2">
      <c r="B105" s="204" t="str">
        <f>IF('Formulario PPGR1'!$H105="","",CONCATENATE('Formulario PPGR1'!$C105,".",'Formulario PPGR1'!$D105,".",'Formulario PPGR1'!$E105,".",#REF!))</f>
        <v/>
      </c>
      <c r="C105" s="204" t="str">
        <f>IF('Formulario PPGR1'!$H105="","",#REF!)</f>
        <v/>
      </c>
      <c r="D105" s="204" t="str">
        <f>IF('Formulario PPGR1'!$H105="","",#REF!)</f>
        <v/>
      </c>
      <c r="E105" s="204" t="str">
        <f>IF('Formulario PPGR1'!$H105="","",#REF!)</f>
        <v/>
      </c>
      <c r="F105" s="230" t="str">
        <f>_xlfn.XLOOKUP($H105,tbl_ejes_estrategicos[Ejes Estratégicos],tbl_ejes_estrategicos[Cod_Eje],"",0)</f>
        <v/>
      </c>
      <c r="G105" s="230" t="str">
        <f>_xlfn.XLOOKUP(Tabla3[[#This Row],[Resultado Estratégico Institucional]],Tabla13[RE Concatenado],Tabla13[RE],"",0)</f>
        <v/>
      </c>
      <c r="H105" s="229"/>
      <c r="I105" s="229"/>
      <c r="J105" s="292"/>
      <c r="K105" s="229"/>
      <c r="L105" s="229"/>
      <c r="M105" s="295"/>
      <c r="N105" s="294"/>
      <c r="O105" s="203"/>
      <c r="P105" s="231"/>
      <c r="Q105" s="231"/>
      <c r="R105" s="242"/>
      <c r="S105" s="242"/>
      <c r="T105" s="242"/>
      <c r="U105" s="242"/>
      <c r="V105" s="242"/>
      <c r="W105" s="242"/>
      <c r="X105" s="242"/>
      <c r="Y105" s="242"/>
      <c r="Z105" s="242"/>
      <c r="AA105" s="242"/>
      <c r="AB105" s="242"/>
      <c r="AC105" s="242"/>
      <c r="AD105" s="242"/>
      <c r="AE105" s="243"/>
      <c r="AF105" s="243"/>
      <c r="AG105" s="243"/>
      <c r="AH105" s="243"/>
      <c r="AI105" s="243"/>
      <c r="AJ105" s="243"/>
      <c r="AK105" s="243"/>
      <c r="AL105" s="243"/>
      <c r="AM105" s="243"/>
      <c r="AN105" s="243"/>
      <c r="AO105" s="243"/>
      <c r="AP105" s="243"/>
    </row>
    <row r="106" spans="2:42" s="253" customFormat="1" x14ac:dyDescent="0.2">
      <c r="B106" s="204" t="str">
        <f>IF('Formulario PPGR1'!$H106="","",CONCATENATE('Formulario PPGR1'!$C106,".",'Formulario PPGR1'!$D106,".",'Formulario PPGR1'!$E106,".",#REF!))</f>
        <v/>
      </c>
      <c r="C106" s="204" t="str">
        <f>IF('Formulario PPGR1'!$H106="","",#REF!)</f>
        <v/>
      </c>
      <c r="D106" s="204" t="str">
        <f>IF('Formulario PPGR1'!$H106="","",#REF!)</f>
        <v/>
      </c>
      <c r="E106" s="204" t="str">
        <f>IF('Formulario PPGR1'!$H106="","",#REF!)</f>
        <v/>
      </c>
      <c r="F106" s="230" t="str">
        <f>_xlfn.XLOOKUP($H106,tbl_ejes_estrategicos[Ejes Estratégicos],tbl_ejes_estrategicos[Cod_Eje],"",0)</f>
        <v/>
      </c>
      <c r="G106" s="230" t="str">
        <f>_xlfn.XLOOKUP(Tabla3[[#This Row],[Resultado Estratégico Institucional]],Tabla13[RE Concatenado],Tabla13[RE],"",0)</f>
        <v/>
      </c>
      <c r="H106" s="229"/>
      <c r="I106" s="229"/>
      <c r="J106" s="292"/>
      <c r="K106" s="229"/>
      <c r="L106" s="229"/>
      <c r="M106" s="294"/>
      <c r="N106" s="293"/>
      <c r="O106" s="203"/>
      <c r="P106" s="231"/>
      <c r="Q106" s="231"/>
      <c r="R106" s="242"/>
      <c r="S106" s="242"/>
      <c r="T106" s="242"/>
      <c r="U106" s="242"/>
      <c r="V106" s="242"/>
      <c r="W106" s="242"/>
      <c r="X106" s="242"/>
      <c r="Y106" s="242"/>
      <c r="Z106" s="242"/>
      <c r="AA106" s="242"/>
      <c r="AB106" s="242"/>
      <c r="AC106" s="242"/>
      <c r="AD106" s="242"/>
      <c r="AE106" s="243"/>
      <c r="AF106" s="243"/>
      <c r="AG106" s="243"/>
      <c r="AH106" s="243"/>
      <c r="AI106" s="243"/>
      <c r="AJ106" s="243"/>
      <c r="AK106" s="243"/>
      <c r="AL106" s="243"/>
      <c r="AM106" s="243"/>
      <c r="AN106" s="243"/>
      <c r="AO106" s="243"/>
      <c r="AP106" s="243"/>
    </row>
    <row r="107" spans="2:42" s="253" customFormat="1" x14ac:dyDescent="0.2">
      <c r="B107" s="204" t="str">
        <f>IF('Formulario PPGR1'!$H107="","",CONCATENATE('Formulario PPGR1'!$C107,".",'Formulario PPGR1'!$D107,".",'Formulario PPGR1'!$E107,".",#REF!))</f>
        <v/>
      </c>
      <c r="C107" s="204" t="str">
        <f>IF('Formulario PPGR1'!$H107="","",#REF!)</f>
        <v/>
      </c>
      <c r="D107" s="204" t="str">
        <f>IF('Formulario PPGR1'!$H107="","",#REF!)</f>
        <v/>
      </c>
      <c r="E107" s="204" t="str">
        <f>IF('Formulario PPGR1'!$H107="","",#REF!)</f>
        <v/>
      </c>
      <c r="F107" s="230" t="str">
        <f>_xlfn.XLOOKUP($H107,tbl_ejes_estrategicos[Ejes Estratégicos],tbl_ejes_estrategicos[Cod_Eje],"",0)</f>
        <v/>
      </c>
      <c r="G107" s="230" t="str">
        <f>_xlfn.XLOOKUP(Tabla3[[#This Row],[Resultado Estratégico Institucional]],Tabla13[RE Concatenado],Tabla13[RE],"",0)</f>
        <v/>
      </c>
      <c r="H107" s="229"/>
      <c r="I107" s="229"/>
      <c r="J107" s="292"/>
      <c r="K107" s="229"/>
      <c r="L107" s="229"/>
      <c r="M107" s="294"/>
      <c r="N107" s="293"/>
      <c r="O107" s="203"/>
      <c r="P107" s="231"/>
      <c r="Q107" s="231"/>
      <c r="R107" s="242"/>
      <c r="S107" s="242"/>
      <c r="T107" s="242"/>
      <c r="U107" s="242"/>
      <c r="V107" s="242"/>
      <c r="W107" s="242"/>
      <c r="X107" s="242"/>
      <c r="Y107" s="242"/>
      <c r="Z107" s="242"/>
      <c r="AA107" s="242"/>
      <c r="AB107" s="242"/>
      <c r="AC107" s="242"/>
      <c r="AD107" s="242"/>
      <c r="AE107" s="243"/>
      <c r="AF107" s="243"/>
      <c r="AG107" s="243"/>
      <c r="AH107" s="243"/>
      <c r="AI107" s="243"/>
      <c r="AJ107" s="243"/>
      <c r="AK107" s="243"/>
      <c r="AL107" s="243"/>
      <c r="AM107" s="243"/>
      <c r="AN107" s="243"/>
      <c r="AO107" s="243"/>
      <c r="AP107" s="243"/>
    </row>
    <row r="108" spans="2:42" s="253" customFormat="1" x14ac:dyDescent="0.2">
      <c r="B108" s="204" t="str">
        <f>IF('Formulario PPGR1'!$H108="","",CONCATENATE('Formulario PPGR1'!$C108,".",'Formulario PPGR1'!$D108,".",'Formulario PPGR1'!$E108,".",#REF!))</f>
        <v/>
      </c>
      <c r="C108" s="204" t="str">
        <f>IF('Formulario PPGR1'!$H108="","",#REF!)</f>
        <v/>
      </c>
      <c r="D108" s="204" t="str">
        <f>IF('Formulario PPGR1'!$H108="","",#REF!)</f>
        <v/>
      </c>
      <c r="E108" s="204" t="str">
        <f>IF('Formulario PPGR1'!$H108="","",#REF!)</f>
        <v/>
      </c>
      <c r="F108" s="230" t="str">
        <f>_xlfn.XLOOKUP($H108,tbl_ejes_estrategicos[Ejes Estratégicos],tbl_ejes_estrategicos[Cod_Eje],"",0)</f>
        <v/>
      </c>
      <c r="G108" s="230" t="str">
        <f>_xlfn.XLOOKUP(Tabla3[[#This Row],[Resultado Estratégico Institucional]],Tabla13[RE Concatenado],Tabla13[RE],"",0)</f>
        <v/>
      </c>
      <c r="H108" s="229"/>
      <c r="I108" s="229"/>
      <c r="J108" s="292"/>
      <c r="K108" s="229"/>
      <c r="L108" s="229"/>
      <c r="M108" s="294"/>
      <c r="N108" s="293"/>
      <c r="O108" s="203"/>
      <c r="P108" s="231"/>
      <c r="Q108" s="231"/>
      <c r="R108" s="242"/>
      <c r="S108" s="242"/>
      <c r="T108" s="242"/>
      <c r="U108" s="242"/>
      <c r="V108" s="242"/>
      <c r="W108" s="242"/>
      <c r="X108" s="242"/>
      <c r="Y108" s="242"/>
      <c r="Z108" s="242"/>
      <c r="AA108" s="242"/>
      <c r="AB108" s="242"/>
      <c r="AC108" s="242"/>
      <c r="AD108" s="242"/>
      <c r="AE108" s="243"/>
      <c r="AF108" s="243"/>
      <c r="AG108" s="243"/>
      <c r="AH108" s="243"/>
      <c r="AI108" s="243"/>
      <c r="AJ108" s="243"/>
      <c r="AK108" s="243"/>
      <c r="AL108" s="243"/>
      <c r="AM108" s="243"/>
      <c r="AN108" s="243"/>
      <c r="AO108" s="243"/>
      <c r="AP108" s="243"/>
    </row>
    <row r="109" spans="2:42" s="253" customFormat="1" x14ac:dyDescent="0.2">
      <c r="B109" s="204" t="str">
        <f>IF('Formulario PPGR1'!$H109="","",CONCATENATE('Formulario PPGR1'!$C109,".",'Formulario PPGR1'!$D109,".",'Formulario PPGR1'!$E109,".",#REF!))</f>
        <v/>
      </c>
      <c r="C109" s="204" t="str">
        <f>IF('Formulario PPGR1'!$H109="","",#REF!)</f>
        <v/>
      </c>
      <c r="D109" s="204" t="str">
        <f>IF('Formulario PPGR1'!$H109="","",#REF!)</f>
        <v/>
      </c>
      <c r="E109" s="204" t="str">
        <f>IF('Formulario PPGR1'!$H109="","",#REF!)</f>
        <v/>
      </c>
      <c r="F109" s="230" t="str">
        <f>_xlfn.XLOOKUP($H109,tbl_ejes_estrategicos[Ejes Estratégicos],tbl_ejes_estrategicos[Cod_Eje],"",0)</f>
        <v/>
      </c>
      <c r="G109" s="230" t="str">
        <f>_xlfn.XLOOKUP(Tabla3[[#This Row],[Resultado Estratégico Institucional]],Tabla13[RE Concatenado],Tabla13[RE],"",0)</f>
        <v/>
      </c>
      <c r="H109" s="229"/>
      <c r="I109" s="229"/>
      <c r="J109" s="292"/>
      <c r="K109" s="229"/>
      <c r="L109" s="229"/>
      <c r="M109" s="294"/>
      <c r="N109" s="293"/>
      <c r="O109" s="203"/>
      <c r="P109" s="231"/>
      <c r="Q109" s="231"/>
      <c r="R109" s="242"/>
      <c r="S109" s="242"/>
      <c r="T109" s="242"/>
      <c r="U109" s="242"/>
      <c r="V109" s="242"/>
      <c r="W109" s="242"/>
      <c r="X109" s="242"/>
      <c r="Y109" s="242"/>
      <c r="Z109" s="242"/>
      <c r="AA109" s="242"/>
      <c r="AB109" s="242"/>
      <c r="AC109" s="242"/>
      <c r="AD109" s="242"/>
      <c r="AE109" s="243"/>
      <c r="AF109" s="243"/>
      <c r="AG109" s="243"/>
      <c r="AH109" s="243"/>
      <c r="AI109" s="243"/>
      <c r="AJ109" s="243"/>
      <c r="AK109" s="243"/>
      <c r="AL109" s="243"/>
      <c r="AM109" s="243"/>
      <c r="AN109" s="243"/>
      <c r="AO109" s="243"/>
      <c r="AP109" s="243"/>
    </row>
    <row r="110" spans="2:42" s="253" customFormat="1" x14ac:dyDescent="0.2">
      <c r="B110" s="204" t="str">
        <f>IF('Formulario PPGR1'!$H110="","",CONCATENATE('Formulario PPGR1'!$C110,".",'Formulario PPGR1'!$D110,".",'Formulario PPGR1'!$E110,".",#REF!))</f>
        <v/>
      </c>
      <c r="C110" s="204" t="str">
        <f>IF('Formulario PPGR1'!$H110="","",#REF!)</f>
        <v/>
      </c>
      <c r="D110" s="204" t="str">
        <f>IF('Formulario PPGR1'!$H110="","",#REF!)</f>
        <v/>
      </c>
      <c r="E110" s="204" t="str">
        <f>IF('Formulario PPGR1'!$H110="","",#REF!)</f>
        <v/>
      </c>
      <c r="F110" s="230" t="str">
        <f>_xlfn.XLOOKUP($H110,tbl_ejes_estrategicos[Ejes Estratégicos],tbl_ejes_estrategicos[Cod_Eje],"",0)</f>
        <v/>
      </c>
      <c r="G110" s="230" t="str">
        <f>_xlfn.XLOOKUP(Tabla3[[#This Row],[Resultado Estratégico Institucional]],Tabla13[RE Concatenado],Tabla13[RE],"",0)</f>
        <v/>
      </c>
      <c r="H110" s="229"/>
      <c r="I110" s="229"/>
      <c r="J110" s="292"/>
      <c r="K110" s="229"/>
      <c r="L110" s="229"/>
      <c r="M110" s="294"/>
      <c r="N110" s="293"/>
      <c r="O110" s="203"/>
      <c r="P110" s="231"/>
      <c r="Q110" s="231"/>
      <c r="R110" s="242"/>
      <c r="S110" s="242"/>
      <c r="T110" s="242"/>
      <c r="U110" s="242"/>
      <c r="V110" s="242"/>
      <c r="W110" s="242"/>
      <c r="X110" s="242"/>
      <c r="Y110" s="242"/>
      <c r="Z110" s="242"/>
      <c r="AA110" s="242"/>
      <c r="AB110" s="242"/>
      <c r="AC110" s="242"/>
      <c r="AD110" s="242"/>
      <c r="AE110" s="243"/>
      <c r="AF110" s="243"/>
      <c r="AG110" s="243"/>
      <c r="AH110" s="243"/>
      <c r="AI110" s="243"/>
      <c r="AJ110" s="243"/>
      <c r="AK110" s="243"/>
      <c r="AL110" s="243"/>
      <c r="AM110" s="243"/>
      <c r="AN110" s="243"/>
      <c r="AO110" s="243"/>
      <c r="AP110" s="243"/>
    </row>
    <row r="111" spans="2:42" s="253" customFormat="1" x14ac:dyDescent="0.2">
      <c r="B111" s="204" t="str">
        <f>IF('Formulario PPGR1'!$H111="","",CONCATENATE('Formulario PPGR1'!$C111,".",'Formulario PPGR1'!$D111,".",'Formulario PPGR1'!$E111,".",#REF!))</f>
        <v/>
      </c>
      <c r="C111" s="204" t="str">
        <f>IF('Formulario PPGR1'!$H111="","",#REF!)</f>
        <v/>
      </c>
      <c r="D111" s="204" t="str">
        <f>IF('Formulario PPGR1'!$H111="","",#REF!)</f>
        <v/>
      </c>
      <c r="E111" s="204" t="str">
        <f>IF('Formulario PPGR1'!$H111="","",#REF!)</f>
        <v/>
      </c>
      <c r="F111" s="230" t="str">
        <f>_xlfn.XLOOKUP($H111,tbl_ejes_estrategicos[Ejes Estratégicos],tbl_ejes_estrategicos[Cod_Eje],"",0)</f>
        <v/>
      </c>
      <c r="G111" s="230" t="str">
        <f>_xlfn.XLOOKUP(Tabla3[[#This Row],[Resultado Estratégico Institucional]],Tabla13[RE Concatenado],Tabla13[RE],"",0)</f>
        <v/>
      </c>
      <c r="H111" s="229"/>
      <c r="I111" s="229"/>
      <c r="J111" s="292"/>
      <c r="K111" s="229"/>
      <c r="L111" s="229"/>
      <c r="M111" s="295"/>
      <c r="N111" s="295"/>
      <c r="O111" s="203"/>
      <c r="P111" s="231"/>
      <c r="Q111" s="231"/>
      <c r="R111" s="242"/>
      <c r="S111" s="242"/>
      <c r="T111" s="242"/>
      <c r="U111" s="242"/>
      <c r="V111" s="242"/>
      <c r="W111" s="242"/>
      <c r="X111" s="242"/>
      <c r="Y111" s="242"/>
      <c r="Z111" s="242"/>
      <c r="AA111" s="242"/>
      <c r="AB111" s="242"/>
      <c r="AC111" s="242"/>
      <c r="AD111" s="242"/>
      <c r="AE111" s="243"/>
      <c r="AF111" s="243"/>
      <c r="AG111" s="243"/>
      <c r="AH111" s="243"/>
      <c r="AI111" s="243"/>
      <c r="AJ111" s="243"/>
      <c r="AK111" s="243"/>
      <c r="AL111" s="243"/>
      <c r="AM111" s="243"/>
      <c r="AN111" s="243"/>
      <c r="AO111" s="243"/>
      <c r="AP111" s="243"/>
    </row>
    <row r="112" spans="2:42" s="253" customFormat="1" x14ac:dyDescent="0.2">
      <c r="B112" s="204" t="str">
        <f>IF('Formulario PPGR1'!$H112="","",CONCATENATE('Formulario PPGR1'!$C112,".",'Formulario PPGR1'!$D112,".",'Formulario PPGR1'!$E112,".",#REF!))</f>
        <v/>
      </c>
      <c r="C112" s="204" t="str">
        <f>IF('Formulario PPGR1'!$H112="","",#REF!)</f>
        <v/>
      </c>
      <c r="D112" s="204" t="str">
        <f>IF('Formulario PPGR1'!$H112="","",#REF!)</f>
        <v/>
      </c>
      <c r="E112" s="204" t="str">
        <f>IF('Formulario PPGR1'!$H112="","",#REF!)</f>
        <v/>
      </c>
      <c r="F112" s="230" t="str">
        <f>_xlfn.XLOOKUP($H112,tbl_ejes_estrategicos[Ejes Estratégicos],tbl_ejes_estrategicos[Cod_Eje],"",0)</f>
        <v/>
      </c>
      <c r="G112" s="230" t="str">
        <f>_xlfn.XLOOKUP(Tabla3[[#This Row],[Resultado Estratégico Institucional]],Tabla13[RE Concatenado],Tabla13[RE],"",0)</f>
        <v/>
      </c>
      <c r="H112" s="229"/>
      <c r="I112" s="229"/>
      <c r="J112" s="229"/>
      <c r="K112" s="229"/>
      <c r="L112" s="229"/>
      <c r="M112" s="295"/>
      <c r="N112" s="294"/>
      <c r="O112" s="203"/>
      <c r="P112" s="231"/>
      <c r="Q112" s="231"/>
      <c r="R112" s="242"/>
      <c r="S112" s="242"/>
      <c r="T112" s="242"/>
      <c r="U112" s="242"/>
      <c r="V112" s="242"/>
      <c r="W112" s="242"/>
      <c r="X112" s="242"/>
      <c r="Y112" s="242"/>
      <c r="Z112" s="242"/>
      <c r="AA112" s="242"/>
      <c r="AB112" s="242"/>
      <c r="AC112" s="242"/>
      <c r="AD112" s="242"/>
      <c r="AE112" s="243"/>
      <c r="AF112" s="243"/>
      <c r="AG112" s="243"/>
      <c r="AH112" s="243"/>
      <c r="AI112" s="243"/>
      <c r="AJ112" s="243"/>
      <c r="AK112" s="243"/>
      <c r="AL112" s="243"/>
      <c r="AM112" s="243"/>
      <c r="AN112" s="243"/>
      <c r="AO112" s="243"/>
      <c r="AP112" s="243"/>
    </row>
    <row r="113" spans="2:42" s="253" customFormat="1" x14ac:dyDescent="0.2">
      <c r="B113" s="204" t="str">
        <f>IF('Formulario PPGR1'!$H113="","",CONCATENATE('Formulario PPGR1'!$C113,".",'Formulario PPGR1'!$D113,".",'Formulario PPGR1'!$E113,".",#REF!))</f>
        <v/>
      </c>
      <c r="C113" s="204" t="str">
        <f>IF('Formulario PPGR1'!$H113="","",#REF!)</f>
        <v/>
      </c>
      <c r="D113" s="204" t="str">
        <f>IF('Formulario PPGR1'!$H113="","",#REF!)</f>
        <v/>
      </c>
      <c r="E113" s="204" t="str">
        <f>IF('Formulario PPGR1'!$H113="","",#REF!)</f>
        <v/>
      </c>
      <c r="F113" s="230" t="str">
        <f>_xlfn.XLOOKUP($H113,tbl_ejes_estrategicos[Ejes Estratégicos],tbl_ejes_estrategicos[Cod_Eje],"",0)</f>
        <v/>
      </c>
      <c r="G113" s="230" t="str">
        <f>_xlfn.XLOOKUP(Tabla3[[#This Row],[Resultado Estratégico Institucional]],Tabla13[RE Concatenado],Tabla13[RE],"",0)</f>
        <v/>
      </c>
      <c r="H113" s="229"/>
      <c r="I113" s="229"/>
      <c r="J113" s="292"/>
      <c r="K113" s="229"/>
      <c r="L113" s="229"/>
      <c r="M113" s="294"/>
      <c r="N113" s="294"/>
      <c r="O113" s="203"/>
      <c r="P113" s="231"/>
      <c r="Q113" s="231"/>
      <c r="R113" s="242"/>
      <c r="S113" s="242"/>
      <c r="T113" s="242"/>
      <c r="U113" s="242"/>
      <c r="V113" s="242"/>
      <c r="W113" s="242"/>
      <c r="X113" s="242"/>
      <c r="Y113" s="242"/>
      <c r="Z113" s="242"/>
      <c r="AA113" s="242"/>
      <c r="AB113" s="242"/>
      <c r="AC113" s="242"/>
      <c r="AD113" s="242"/>
      <c r="AE113" s="243"/>
      <c r="AF113" s="243"/>
      <c r="AG113" s="243"/>
      <c r="AH113" s="243"/>
      <c r="AI113" s="243"/>
      <c r="AJ113" s="243"/>
      <c r="AK113" s="243"/>
      <c r="AL113" s="243"/>
      <c r="AM113" s="243"/>
      <c r="AN113" s="243"/>
      <c r="AO113" s="243"/>
      <c r="AP113" s="243"/>
    </row>
    <row r="114" spans="2:42" s="253" customFormat="1" x14ac:dyDescent="0.2">
      <c r="B114" s="204" t="str">
        <f>IF('Formulario PPGR1'!$H114="","",CONCATENATE('Formulario PPGR1'!$C114,".",'Formulario PPGR1'!$D114,".",'Formulario PPGR1'!$E114,".",#REF!))</f>
        <v/>
      </c>
      <c r="C114" s="204" t="str">
        <f>IF('Formulario PPGR1'!$H114="","",#REF!)</f>
        <v/>
      </c>
      <c r="D114" s="204" t="str">
        <f>IF('Formulario PPGR1'!$H114="","",#REF!)</f>
        <v/>
      </c>
      <c r="E114" s="204" t="str">
        <f>IF('Formulario PPGR1'!$H114="","",#REF!)</f>
        <v/>
      </c>
      <c r="F114" s="230" t="str">
        <f>_xlfn.XLOOKUP($H114,tbl_ejes_estrategicos[Ejes Estratégicos],tbl_ejes_estrategicos[Cod_Eje],"",0)</f>
        <v/>
      </c>
      <c r="G114" s="230" t="str">
        <f>_xlfn.XLOOKUP(Tabla3[[#This Row],[Resultado Estratégico Institucional]],Tabla13[RE Concatenado],Tabla13[RE],"",0)</f>
        <v/>
      </c>
      <c r="H114" s="229"/>
      <c r="I114" s="229"/>
      <c r="J114" s="229"/>
      <c r="K114" s="229"/>
      <c r="L114" s="229"/>
      <c r="M114" s="294"/>
      <c r="N114" s="294"/>
      <c r="O114" s="203"/>
      <c r="P114" s="231"/>
      <c r="Q114" s="231"/>
      <c r="R114" s="242"/>
      <c r="S114" s="242"/>
      <c r="T114" s="242"/>
      <c r="U114" s="242"/>
      <c r="V114" s="242"/>
      <c r="W114" s="242"/>
      <c r="X114" s="242"/>
      <c r="Y114" s="242"/>
      <c r="Z114" s="242"/>
      <c r="AA114" s="242"/>
      <c r="AB114" s="242"/>
      <c r="AC114" s="242"/>
      <c r="AD114" s="242"/>
      <c r="AE114" s="243"/>
      <c r="AF114" s="243"/>
      <c r="AG114" s="243"/>
      <c r="AH114" s="243"/>
      <c r="AI114" s="243"/>
      <c r="AJ114" s="243"/>
      <c r="AK114" s="243"/>
      <c r="AL114" s="243"/>
      <c r="AM114" s="243"/>
      <c r="AN114" s="243"/>
      <c r="AO114" s="243"/>
      <c r="AP114" s="243"/>
    </row>
    <row r="115" spans="2:42" s="253" customFormat="1" x14ac:dyDescent="0.2">
      <c r="B115" s="204" t="str">
        <f>IF('Formulario PPGR1'!$H115="","",CONCATENATE('Formulario PPGR1'!$C115,".",'Formulario PPGR1'!$D115,".",'Formulario PPGR1'!$E115,".",#REF!))</f>
        <v/>
      </c>
      <c r="C115" s="204" t="str">
        <f>IF('Formulario PPGR1'!$H115="","",#REF!)</f>
        <v/>
      </c>
      <c r="D115" s="204" t="str">
        <f>IF('Formulario PPGR1'!$H115="","",#REF!)</f>
        <v/>
      </c>
      <c r="E115" s="204" t="str">
        <f>IF('Formulario PPGR1'!$H115="","",#REF!)</f>
        <v/>
      </c>
      <c r="F115" s="230" t="str">
        <f>_xlfn.XLOOKUP($H115,tbl_ejes_estrategicos[Ejes Estratégicos],tbl_ejes_estrategicos[Cod_Eje],"",0)</f>
        <v/>
      </c>
      <c r="G115" s="230" t="str">
        <f>_xlfn.XLOOKUP(Tabla3[[#This Row],[Resultado Estratégico Institucional]],Tabla13[RE Concatenado],Tabla13[RE],"",0)</f>
        <v/>
      </c>
      <c r="H115" s="229"/>
      <c r="I115" s="229"/>
      <c r="J115" s="292"/>
      <c r="K115" s="229"/>
      <c r="L115" s="229"/>
      <c r="M115" s="294"/>
      <c r="N115" s="295"/>
      <c r="O115" s="231"/>
      <c r="P115" s="231"/>
      <c r="Q115" s="231"/>
      <c r="R115" s="242"/>
      <c r="S115" s="242"/>
      <c r="T115" s="242"/>
      <c r="U115" s="242"/>
      <c r="V115" s="242"/>
      <c r="W115" s="242"/>
      <c r="X115" s="242"/>
      <c r="Y115" s="242"/>
      <c r="Z115" s="242"/>
      <c r="AA115" s="242"/>
      <c r="AB115" s="242"/>
      <c r="AC115" s="242"/>
      <c r="AD115" s="242"/>
      <c r="AE115" s="243"/>
      <c r="AF115" s="243"/>
      <c r="AG115" s="243"/>
      <c r="AH115" s="243"/>
      <c r="AI115" s="243"/>
      <c r="AJ115" s="243"/>
      <c r="AK115" s="243"/>
      <c r="AL115" s="243"/>
      <c r="AM115" s="243"/>
      <c r="AN115" s="243"/>
      <c r="AO115" s="243"/>
      <c r="AP115" s="243"/>
    </row>
    <row r="116" spans="2:42" s="253" customFormat="1" x14ac:dyDescent="0.2">
      <c r="B116" s="204" t="str">
        <f>IF('Formulario PPGR1'!$H116="","",CONCATENATE('Formulario PPGR1'!$C116,".",'Formulario PPGR1'!$D116,".",'Formulario PPGR1'!$E116,".",#REF!))</f>
        <v/>
      </c>
      <c r="C116" s="204" t="str">
        <f>IF('Formulario PPGR1'!$H116="","",#REF!)</f>
        <v/>
      </c>
      <c r="D116" s="204" t="str">
        <f>IF('Formulario PPGR1'!$H116="","",#REF!)</f>
        <v/>
      </c>
      <c r="E116" s="204" t="str">
        <f>IF('Formulario PPGR1'!$H116="","",#REF!)</f>
        <v/>
      </c>
      <c r="F116" s="230" t="str">
        <f>_xlfn.XLOOKUP($H116,tbl_ejes_estrategicos[Ejes Estratégicos],tbl_ejes_estrategicos[Cod_Eje],"",0)</f>
        <v/>
      </c>
      <c r="G116" s="230" t="str">
        <f>_xlfn.XLOOKUP(Tabla3[[#This Row],[Resultado Estratégico Institucional]],Tabla13[RE Concatenado],Tabla13[RE],"",0)</f>
        <v/>
      </c>
      <c r="H116" s="229"/>
      <c r="I116" s="229"/>
      <c r="J116" s="292"/>
      <c r="K116" s="229"/>
      <c r="L116" s="229"/>
      <c r="M116" s="294"/>
      <c r="N116" s="295"/>
      <c r="O116" s="231"/>
      <c r="P116" s="231"/>
      <c r="Q116" s="231"/>
      <c r="R116" s="242"/>
      <c r="S116" s="242"/>
      <c r="T116" s="242"/>
      <c r="U116" s="242"/>
      <c r="V116" s="242"/>
      <c r="W116" s="242"/>
      <c r="X116" s="242"/>
      <c r="Y116" s="242"/>
      <c r="Z116" s="242"/>
      <c r="AA116" s="242"/>
      <c r="AB116" s="242"/>
      <c r="AC116" s="242"/>
      <c r="AD116" s="242"/>
      <c r="AE116" s="243"/>
      <c r="AF116" s="243"/>
      <c r="AG116" s="243"/>
      <c r="AH116" s="243"/>
      <c r="AI116" s="243"/>
      <c r="AJ116" s="243"/>
      <c r="AK116" s="243"/>
      <c r="AL116" s="243"/>
      <c r="AM116" s="243"/>
      <c r="AN116" s="243"/>
      <c r="AO116" s="243"/>
      <c r="AP116" s="243"/>
    </row>
    <row r="117" spans="2:42" s="253" customFormat="1" x14ac:dyDescent="0.2">
      <c r="B117" s="204" t="str">
        <f>IF('Formulario PPGR1'!$H117="","",CONCATENATE('Formulario PPGR1'!$C117,".",'Formulario PPGR1'!$D117,".",'Formulario PPGR1'!$E117,".",#REF!))</f>
        <v/>
      </c>
      <c r="C117" s="204" t="str">
        <f>IF('Formulario PPGR1'!$H117="","",#REF!)</f>
        <v/>
      </c>
      <c r="D117" s="204" t="str">
        <f>IF('Formulario PPGR1'!$H117="","",#REF!)</f>
        <v/>
      </c>
      <c r="E117" s="204" t="str">
        <f>IF('Formulario PPGR1'!$H117="","",#REF!)</f>
        <v/>
      </c>
      <c r="F117" s="230" t="str">
        <f>_xlfn.XLOOKUP($H117,tbl_ejes_estrategicos[Ejes Estratégicos],tbl_ejes_estrategicos[Cod_Eje],"",0)</f>
        <v/>
      </c>
      <c r="G117" s="230" t="str">
        <f>_xlfn.XLOOKUP(Tabla3[[#This Row],[Resultado Estratégico Institucional]],Tabla13[RE Concatenado],Tabla13[RE],"",0)</f>
        <v/>
      </c>
      <c r="H117" s="229"/>
      <c r="I117" s="229"/>
      <c r="J117" s="292"/>
      <c r="K117" s="229"/>
      <c r="L117" s="229"/>
      <c r="M117" s="295"/>
      <c r="N117" s="295"/>
      <c r="O117" s="231"/>
      <c r="P117" s="231"/>
      <c r="Q117" s="231"/>
      <c r="R117" s="242"/>
      <c r="S117" s="242"/>
      <c r="T117" s="242"/>
      <c r="U117" s="242"/>
      <c r="V117" s="242"/>
      <c r="W117" s="242"/>
      <c r="X117" s="242"/>
      <c r="Y117" s="242"/>
      <c r="Z117" s="242"/>
      <c r="AA117" s="242"/>
      <c r="AB117" s="242"/>
      <c r="AC117" s="242"/>
      <c r="AD117" s="242"/>
      <c r="AE117" s="243"/>
      <c r="AF117" s="243"/>
      <c r="AG117" s="243"/>
      <c r="AH117" s="243"/>
      <c r="AI117" s="243"/>
      <c r="AJ117" s="243"/>
      <c r="AK117" s="243"/>
      <c r="AL117" s="243"/>
      <c r="AM117" s="243"/>
      <c r="AN117" s="243"/>
      <c r="AO117" s="243"/>
      <c r="AP117" s="243"/>
    </row>
    <row r="118" spans="2:42" s="253" customFormat="1" x14ac:dyDescent="0.2">
      <c r="B118" s="204" t="str">
        <f>IF('Formulario PPGR1'!$H118="","",CONCATENATE('Formulario PPGR1'!$C118,".",'Formulario PPGR1'!$D118,".",'Formulario PPGR1'!$E118,".",#REF!))</f>
        <v/>
      </c>
      <c r="C118" s="204" t="str">
        <f>IF('Formulario PPGR1'!$H118="","",#REF!)</f>
        <v/>
      </c>
      <c r="D118" s="204" t="str">
        <f>IF('Formulario PPGR1'!$H118="","",#REF!)</f>
        <v/>
      </c>
      <c r="E118" s="204" t="str">
        <f>IF('Formulario PPGR1'!$H118="","",#REF!)</f>
        <v/>
      </c>
      <c r="F118" s="230" t="str">
        <f>_xlfn.XLOOKUP($H118,tbl_ejes_estrategicos[Ejes Estratégicos],tbl_ejes_estrategicos[Cod_Eje],"",0)</f>
        <v/>
      </c>
      <c r="G118" s="230" t="str">
        <f>_xlfn.XLOOKUP(Tabla3[[#This Row],[Resultado Estratégico Institucional]],Tabla13[RE Concatenado],Tabla13[RE],"",0)</f>
        <v/>
      </c>
      <c r="H118" s="229"/>
      <c r="I118" s="229"/>
      <c r="J118" s="292"/>
      <c r="K118" s="229"/>
      <c r="L118" s="229"/>
      <c r="M118" s="294"/>
      <c r="N118" s="295"/>
      <c r="O118" s="231"/>
      <c r="P118" s="231"/>
      <c r="Q118" s="231"/>
      <c r="R118" s="242"/>
      <c r="S118" s="242"/>
      <c r="T118" s="242"/>
      <c r="U118" s="242"/>
      <c r="V118" s="242"/>
      <c r="W118" s="242"/>
      <c r="X118" s="242"/>
      <c r="Y118" s="242"/>
      <c r="Z118" s="242"/>
      <c r="AA118" s="242"/>
      <c r="AB118" s="242"/>
      <c r="AC118" s="242"/>
      <c r="AD118" s="242"/>
      <c r="AE118" s="243"/>
      <c r="AF118" s="243"/>
      <c r="AG118" s="243"/>
      <c r="AH118" s="243"/>
      <c r="AI118" s="243"/>
      <c r="AJ118" s="243"/>
      <c r="AK118" s="243"/>
      <c r="AL118" s="243"/>
      <c r="AM118" s="243"/>
      <c r="AN118" s="243"/>
      <c r="AO118" s="243"/>
      <c r="AP118" s="243"/>
    </row>
    <row r="119" spans="2:42" s="253" customFormat="1" x14ac:dyDescent="0.2">
      <c r="B119" s="204" t="str">
        <f>IF('Formulario PPGR1'!$H119="","",CONCATENATE('Formulario PPGR1'!$C119,".",'Formulario PPGR1'!$D119,".",'Formulario PPGR1'!$E119,".",#REF!))</f>
        <v/>
      </c>
      <c r="C119" s="204" t="str">
        <f>IF('Formulario PPGR1'!$H119="","",#REF!)</f>
        <v/>
      </c>
      <c r="D119" s="204" t="str">
        <f>IF('Formulario PPGR1'!$H119="","",#REF!)</f>
        <v/>
      </c>
      <c r="E119" s="204" t="str">
        <f>IF('Formulario PPGR1'!$H119="","",#REF!)</f>
        <v/>
      </c>
      <c r="F119" s="230" t="str">
        <f>_xlfn.XLOOKUP($H119,tbl_ejes_estrategicos[Ejes Estratégicos],tbl_ejes_estrategicos[Cod_Eje],"",0)</f>
        <v/>
      </c>
      <c r="G119" s="230" t="str">
        <f>_xlfn.XLOOKUP(Tabla3[[#This Row],[Resultado Estratégico Institucional]],Tabla13[RE Concatenado],Tabla13[RE],"",0)</f>
        <v/>
      </c>
      <c r="H119" s="229"/>
      <c r="I119" s="229"/>
      <c r="J119" s="292"/>
      <c r="K119" s="229"/>
      <c r="L119" s="229"/>
      <c r="M119" s="293"/>
      <c r="N119" s="295"/>
      <c r="O119" s="231"/>
      <c r="P119" s="231"/>
      <c r="Q119" s="231"/>
      <c r="R119" s="242"/>
      <c r="S119" s="242"/>
      <c r="T119" s="242"/>
      <c r="U119" s="242"/>
      <c r="V119" s="242"/>
      <c r="W119" s="242"/>
      <c r="X119" s="242"/>
      <c r="Y119" s="242"/>
      <c r="Z119" s="242"/>
      <c r="AA119" s="242"/>
      <c r="AB119" s="242"/>
      <c r="AC119" s="242"/>
      <c r="AD119" s="242"/>
      <c r="AE119" s="243"/>
      <c r="AF119" s="243"/>
      <c r="AG119" s="243"/>
      <c r="AH119" s="243"/>
      <c r="AI119" s="243"/>
      <c r="AJ119" s="243"/>
      <c r="AK119" s="243"/>
      <c r="AL119" s="243"/>
      <c r="AM119" s="243"/>
      <c r="AN119" s="243"/>
      <c r="AO119" s="243"/>
      <c r="AP119" s="243"/>
    </row>
    <row r="120" spans="2:42" s="253" customFormat="1" x14ac:dyDescent="0.2">
      <c r="B120" s="204" t="str">
        <f>IF('Formulario PPGR1'!$H120="","",CONCATENATE('Formulario PPGR1'!$C120,".",'Formulario PPGR1'!$D120,".",'Formulario PPGR1'!$E120,".",#REF!))</f>
        <v/>
      </c>
      <c r="C120" s="204" t="str">
        <f>IF('Formulario PPGR1'!$H120="","",#REF!)</f>
        <v/>
      </c>
      <c r="D120" s="204" t="str">
        <f>IF('Formulario PPGR1'!$H120="","",#REF!)</f>
        <v/>
      </c>
      <c r="E120" s="204" t="str">
        <f>IF('Formulario PPGR1'!$H120="","",#REF!)</f>
        <v/>
      </c>
      <c r="F120" s="230" t="str">
        <f>_xlfn.XLOOKUP($H120,tbl_ejes_estrategicos[Ejes Estratégicos],tbl_ejes_estrategicos[Cod_Eje],"",0)</f>
        <v/>
      </c>
      <c r="G120" s="230" t="str">
        <f>_xlfn.XLOOKUP(Tabla3[[#This Row],[Resultado Estratégico Institucional]],Tabla13[RE Concatenado],Tabla13[RE],"",0)</f>
        <v/>
      </c>
      <c r="H120" s="229"/>
      <c r="I120" s="229"/>
      <c r="J120" s="292"/>
      <c r="K120" s="229"/>
      <c r="L120" s="229"/>
      <c r="M120" s="293"/>
      <c r="N120" s="295"/>
      <c r="O120" s="203"/>
      <c r="P120" s="231"/>
      <c r="Q120" s="231"/>
      <c r="R120" s="242"/>
      <c r="S120" s="242"/>
      <c r="T120" s="242"/>
      <c r="U120" s="242"/>
      <c r="V120" s="242"/>
      <c r="W120" s="242"/>
      <c r="X120" s="242"/>
      <c r="Y120" s="242"/>
      <c r="Z120" s="242"/>
      <c r="AA120" s="242"/>
      <c r="AB120" s="242"/>
      <c r="AC120" s="242"/>
      <c r="AD120" s="242"/>
      <c r="AE120" s="243"/>
      <c r="AF120" s="243"/>
      <c r="AG120" s="243"/>
      <c r="AH120" s="243"/>
      <c r="AI120" s="243"/>
      <c r="AJ120" s="243"/>
      <c r="AK120" s="243"/>
      <c r="AL120" s="243"/>
      <c r="AM120" s="243"/>
      <c r="AN120" s="243"/>
      <c r="AO120" s="243"/>
      <c r="AP120" s="243"/>
    </row>
    <row r="121" spans="2:42" s="253" customFormat="1" x14ac:dyDescent="0.2">
      <c r="B121" s="204" t="str">
        <f>IF('Formulario PPGR1'!$H121="","",CONCATENATE('Formulario PPGR1'!$C121,".",'Formulario PPGR1'!$D121,".",'Formulario PPGR1'!$E121,".",#REF!))</f>
        <v/>
      </c>
      <c r="C121" s="204" t="str">
        <f>IF('Formulario PPGR1'!$H121="","",#REF!)</f>
        <v/>
      </c>
      <c r="D121" s="204" t="str">
        <f>IF('Formulario PPGR1'!$H121="","",#REF!)</f>
        <v/>
      </c>
      <c r="E121" s="204" t="str">
        <f>IF('Formulario PPGR1'!$H121="","",#REF!)</f>
        <v/>
      </c>
      <c r="F121" s="230" t="str">
        <f>_xlfn.XLOOKUP($H121,tbl_ejes_estrategicos[Ejes Estratégicos],tbl_ejes_estrategicos[Cod_Eje],"",0)</f>
        <v/>
      </c>
      <c r="G121" s="230" t="str">
        <f>_xlfn.XLOOKUP(Tabla3[[#This Row],[Resultado Estratégico Institucional]],Tabla13[RE Concatenado],Tabla13[RE],"",0)</f>
        <v/>
      </c>
      <c r="H121" s="229"/>
      <c r="I121" s="229"/>
      <c r="J121" s="292"/>
      <c r="K121" s="232"/>
      <c r="L121" s="232"/>
      <c r="M121" s="308"/>
      <c r="N121" s="309"/>
      <c r="O121" s="203"/>
      <c r="P121" s="231"/>
      <c r="Q121" s="231"/>
      <c r="R121" s="242"/>
      <c r="S121" s="242"/>
      <c r="T121" s="242"/>
      <c r="U121" s="242"/>
      <c r="V121" s="242"/>
      <c r="W121" s="242"/>
      <c r="X121" s="242"/>
      <c r="Y121" s="242"/>
      <c r="Z121" s="242"/>
      <c r="AA121" s="242"/>
      <c r="AB121" s="242"/>
      <c r="AC121" s="242"/>
      <c r="AD121" s="242"/>
      <c r="AE121" s="243"/>
      <c r="AF121" s="243"/>
      <c r="AG121" s="243"/>
      <c r="AH121" s="243"/>
      <c r="AI121" s="243"/>
      <c r="AJ121" s="243"/>
      <c r="AK121" s="243"/>
      <c r="AL121" s="243"/>
      <c r="AM121" s="243"/>
      <c r="AN121" s="243"/>
      <c r="AO121" s="243"/>
      <c r="AP121" s="243"/>
    </row>
    <row r="122" spans="2:42" s="253" customFormat="1" x14ac:dyDescent="0.2">
      <c r="B122" s="204" t="str">
        <f>IF('Formulario PPGR1'!$H122="","",CONCATENATE('Formulario PPGR1'!$C122,".",'Formulario PPGR1'!$D122,".",'Formulario PPGR1'!$E122,".",#REF!))</f>
        <v/>
      </c>
      <c r="C122" s="204" t="str">
        <f>IF('Formulario PPGR1'!$H122="","",#REF!)</f>
        <v/>
      </c>
      <c r="D122" s="204" t="str">
        <f>IF('Formulario PPGR1'!$H122="","",#REF!)</f>
        <v/>
      </c>
      <c r="E122" s="204" t="str">
        <f>IF('Formulario PPGR1'!$H122="","",#REF!)</f>
        <v/>
      </c>
      <c r="F122" s="230" t="str">
        <f>_xlfn.XLOOKUP($H122,tbl_ejes_estrategicos[Ejes Estratégicos],tbl_ejes_estrategicos[Cod_Eje],"",0)</f>
        <v/>
      </c>
      <c r="G122" s="230" t="str">
        <f>_xlfn.XLOOKUP(Tabla3[[#This Row],[Resultado Estratégico Institucional]],Tabla13[RE Concatenado],Tabla13[RE],"",0)</f>
        <v/>
      </c>
      <c r="H122" s="229"/>
      <c r="I122" s="229"/>
      <c r="J122" s="310"/>
      <c r="K122" s="232"/>
      <c r="L122" s="232"/>
      <c r="M122" s="308"/>
      <c r="N122" s="311"/>
      <c r="O122" s="203"/>
      <c r="P122" s="231"/>
      <c r="Q122" s="231"/>
      <c r="R122" s="242"/>
      <c r="S122" s="242"/>
      <c r="T122" s="242"/>
      <c r="U122" s="242"/>
      <c r="V122" s="242"/>
      <c r="W122" s="242"/>
      <c r="X122" s="242"/>
      <c r="Y122" s="242"/>
      <c r="Z122" s="242"/>
      <c r="AA122" s="242"/>
      <c r="AB122" s="242"/>
      <c r="AC122" s="242"/>
      <c r="AD122" s="242"/>
      <c r="AE122" s="243"/>
      <c r="AF122" s="243"/>
      <c r="AG122" s="243"/>
      <c r="AH122" s="243"/>
      <c r="AI122" s="243"/>
      <c r="AJ122" s="243"/>
      <c r="AK122" s="243"/>
      <c r="AL122" s="243"/>
      <c r="AM122" s="243"/>
      <c r="AN122" s="243"/>
      <c r="AO122" s="243"/>
      <c r="AP122" s="243"/>
    </row>
    <row r="123" spans="2:42" s="253" customFormat="1" x14ac:dyDescent="0.2">
      <c r="B123" s="204" t="str">
        <f>IF('Formulario PPGR1'!$H123="","",CONCATENATE('Formulario PPGR1'!$C123,".",'Formulario PPGR1'!$D123,".",'Formulario PPGR1'!$E123,".",#REF!))</f>
        <v/>
      </c>
      <c r="C123" s="204" t="str">
        <f>IF('Formulario PPGR1'!$H123="","",#REF!)</f>
        <v/>
      </c>
      <c r="D123" s="204" t="str">
        <f>IF('Formulario PPGR1'!$H123="","",#REF!)</f>
        <v/>
      </c>
      <c r="E123" s="204" t="str">
        <f>IF('Formulario PPGR1'!$H123="","",#REF!)</f>
        <v/>
      </c>
      <c r="F123" s="230" t="str">
        <f>_xlfn.XLOOKUP($H123,tbl_ejes_estrategicos[Ejes Estratégicos],tbl_ejes_estrategicos[Cod_Eje],"",0)</f>
        <v/>
      </c>
      <c r="G123" s="230" t="str">
        <f>_xlfn.XLOOKUP(Tabla3[[#This Row],[Resultado Estratégico Institucional]],Tabla13[RE Concatenado],Tabla13[RE],"",0)</f>
        <v/>
      </c>
      <c r="H123" s="229"/>
      <c r="I123" s="229"/>
      <c r="J123" s="292"/>
      <c r="K123" s="229"/>
      <c r="L123" s="229"/>
      <c r="M123" s="295"/>
      <c r="N123" s="295"/>
      <c r="O123" s="231"/>
      <c r="P123" s="231"/>
      <c r="Q123" s="231"/>
      <c r="R123" s="242"/>
      <c r="S123" s="242"/>
      <c r="T123" s="242"/>
      <c r="U123" s="242"/>
      <c r="V123" s="242"/>
      <c r="W123" s="242"/>
      <c r="X123" s="242"/>
      <c r="Y123" s="242"/>
      <c r="Z123" s="242"/>
      <c r="AA123" s="242"/>
      <c r="AB123" s="242"/>
      <c r="AC123" s="242"/>
      <c r="AD123" s="242"/>
      <c r="AE123" s="243"/>
      <c r="AF123" s="243"/>
      <c r="AG123" s="243"/>
      <c r="AH123" s="243"/>
      <c r="AI123" s="243"/>
      <c r="AJ123" s="243"/>
      <c r="AK123" s="243"/>
      <c r="AL123" s="243"/>
      <c r="AM123" s="243"/>
      <c r="AN123" s="243"/>
      <c r="AO123" s="243"/>
      <c r="AP123" s="243"/>
    </row>
    <row r="124" spans="2:42" s="253" customFormat="1" x14ac:dyDescent="0.2">
      <c r="B124" s="204" t="str">
        <f>IF('Formulario PPGR1'!$H124="","",CONCATENATE('Formulario PPGR1'!$C124,".",'Formulario PPGR1'!$D124,".",'Formulario PPGR1'!$E124,".",#REF!))</f>
        <v/>
      </c>
      <c r="C124" s="204" t="str">
        <f>IF('Formulario PPGR1'!$H124="","",#REF!)</f>
        <v/>
      </c>
      <c r="D124" s="204" t="str">
        <f>IF('Formulario PPGR1'!$H124="","",#REF!)</f>
        <v/>
      </c>
      <c r="E124" s="204" t="str">
        <f>IF('Formulario PPGR1'!$H124="","",#REF!)</f>
        <v/>
      </c>
      <c r="F124" s="230" t="str">
        <f>_xlfn.XLOOKUP($H124,tbl_ejes_estrategicos[Ejes Estratégicos],tbl_ejes_estrategicos[Cod_Eje],"",0)</f>
        <v/>
      </c>
      <c r="G124" s="230" t="str">
        <f>_xlfn.XLOOKUP(Tabla3[[#This Row],[Resultado Estratégico Institucional]],Tabla13[RE Concatenado],Tabla13[RE],"",0)</f>
        <v/>
      </c>
      <c r="H124" s="229"/>
      <c r="I124" s="229"/>
      <c r="J124" s="292"/>
      <c r="K124" s="229"/>
      <c r="L124" s="229"/>
      <c r="M124" s="293"/>
      <c r="N124" s="295"/>
      <c r="O124" s="231"/>
      <c r="P124" s="231"/>
      <c r="Q124" s="231"/>
      <c r="R124" s="242"/>
      <c r="S124" s="242"/>
      <c r="T124" s="242"/>
      <c r="U124" s="242"/>
      <c r="V124" s="242"/>
      <c r="W124" s="242"/>
      <c r="X124" s="242"/>
      <c r="Y124" s="242"/>
      <c r="Z124" s="242"/>
      <c r="AA124" s="242"/>
      <c r="AB124" s="242"/>
      <c r="AC124" s="242"/>
      <c r="AD124" s="242"/>
      <c r="AE124" s="243"/>
      <c r="AF124" s="243"/>
      <c r="AG124" s="243"/>
      <c r="AH124" s="243"/>
      <c r="AI124" s="243"/>
      <c r="AJ124" s="243"/>
      <c r="AK124" s="243"/>
      <c r="AL124" s="243"/>
      <c r="AM124" s="243"/>
      <c r="AN124" s="243"/>
      <c r="AO124" s="243"/>
      <c r="AP124" s="243"/>
    </row>
    <row r="125" spans="2:42" s="253" customFormat="1" x14ac:dyDescent="0.2">
      <c r="B125" s="204" t="str">
        <f>IF('Formulario PPGR1'!$H125="","",CONCATENATE('Formulario PPGR1'!$C125,".",'Formulario PPGR1'!$D125,".",'Formulario PPGR1'!$E125,".",#REF!))</f>
        <v/>
      </c>
      <c r="C125" s="204" t="str">
        <f>IF('Formulario PPGR1'!$H125="","",#REF!)</f>
        <v/>
      </c>
      <c r="D125" s="204" t="str">
        <f>IF('Formulario PPGR1'!$H125="","",#REF!)</f>
        <v/>
      </c>
      <c r="E125" s="204" t="str">
        <f>IF('Formulario PPGR1'!$H125="","",#REF!)</f>
        <v/>
      </c>
      <c r="F125" s="230" t="str">
        <f>_xlfn.XLOOKUP($H125,tbl_ejes_estrategicos[Ejes Estratégicos],tbl_ejes_estrategicos[Cod_Eje],"",0)</f>
        <v/>
      </c>
      <c r="G125" s="230" t="str">
        <f>_xlfn.XLOOKUP(Tabla3[[#This Row],[Resultado Estratégico Institucional]],Tabla13[RE Concatenado],Tabla13[RE],"",0)</f>
        <v/>
      </c>
      <c r="H125" s="229"/>
      <c r="I125" s="229"/>
      <c r="J125" s="292"/>
      <c r="K125" s="229"/>
      <c r="L125" s="229"/>
      <c r="M125" s="293"/>
      <c r="N125" s="294"/>
      <c r="O125" s="203"/>
      <c r="P125" s="231"/>
      <c r="Q125" s="231"/>
      <c r="R125" s="242"/>
      <c r="S125" s="242"/>
      <c r="T125" s="242"/>
      <c r="U125" s="242"/>
      <c r="V125" s="242"/>
      <c r="W125" s="242"/>
      <c r="X125" s="242"/>
      <c r="Y125" s="242"/>
      <c r="Z125" s="242"/>
      <c r="AA125" s="242"/>
      <c r="AB125" s="242"/>
      <c r="AC125" s="242"/>
      <c r="AD125" s="242"/>
      <c r="AE125" s="243"/>
      <c r="AF125" s="243"/>
      <c r="AG125" s="243"/>
      <c r="AH125" s="243"/>
      <c r="AI125" s="243"/>
      <c r="AJ125" s="243"/>
      <c r="AK125" s="243"/>
      <c r="AL125" s="243"/>
      <c r="AM125" s="243"/>
      <c r="AN125" s="243"/>
      <c r="AO125" s="243"/>
      <c r="AP125" s="243"/>
    </row>
    <row r="126" spans="2:42" s="253" customFormat="1" x14ac:dyDescent="0.2">
      <c r="B126" s="204" t="str">
        <f>IF('Formulario PPGR1'!$H126="","",CONCATENATE('Formulario PPGR1'!$C126,".",'Formulario PPGR1'!$D126,".",'Formulario PPGR1'!$E126,".",#REF!))</f>
        <v/>
      </c>
      <c r="C126" s="204" t="str">
        <f>IF('Formulario PPGR1'!$H126="","",#REF!)</f>
        <v/>
      </c>
      <c r="D126" s="204" t="str">
        <f>IF('Formulario PPGR1'!$H126="","",#REF!)</f>
        <v/>
      </c>
      <c r="E126" s="204" t="str">
        <f>IF('Formulario PPGR1'!$H126="","",#REF!)</f>
        <v/>
      </c>
      <c r="F126" s="230" t="str">
        <f>_xlfn.XLOOKUP($H126,tbl_ejes_estrategicos[Ejes Estratégicos],tbl_ejes_estrategicos[Cod_Eje],"",0)</f>
        <v/>
      </c>
      <c r="G126" s="230" t="str">
        <f>_xlfn.XLOOKUP(Tabla3[[#This Row],[Resultado Estratégico Institucional]],Tabla13[RE Concatenado],Tabla13[RE],"",0)</f>
        <v/>
      </c>
      <c r="H126" s="229"/>
      <c r="I126" s="229"/>
      <c r="J126" s="292"/>
      <c r="K126" s="229"/>
      <c r="L126" s="229"/>
      <c r="M126" s="297"/>
      <c r="N126" s="294"/>
      <c r="O126" s="203"/>
      <c r="P126" s="231"/>
      <c r="Q126" s="231"/>
      <c r="R126" s="242"/>
      <c r="S126" s="242"/>
      <c r="T126" s="242"/>
      <c r="U126" s="242"/>
      <c r="V126" s="242"/>
      <c r="W126" s="242"/>
      <c r="X126" s="242"/>
      <c r="Y126" s="242"/>
      <c r="Z126" s="242"/>
      <c r="AA126" s="242"/>
      <c r="AB126" s="242"/>
      <c r="AC126" s="242"/>
      <c r="AD126" s="242"/>
      <c r="AE126" s="243"/>
      <c r="AF126" s="243"/>
      <c r="AG126" s="243"/>
      <c r="AH126" s="243"/>
      <c r="AI126" s="243"/>
      <c r="AJ126" s="243"/>
      <c r="AK126" s="243"/>
      <c r="AL126" s="243"/>
      <c r="AM126" s="243"/>
      <c r="AN126" s="243"/>
      <c r="AO126" s="243"/>
      <c r="AP126" s="243"/>
    </row>
    <row r="127" spans="2:42" s="253" customFormat="1" x14ac:dyDescent="0.2">
      <c r="B127" s="204" t="str">
        <f>IF('Formulario PPGR1'!$H127="","",CONCATENATE('Formulario PPGR1'!$C127,".",'Formulario PPGR1'!$D127,".",'Formulario PPGR1'!$E127,".",#REF!))</f>
        <v/>
      </c>
      <c r="C127" s="204" t="str">
        <f>IF('Formulario PPGR1'!$H127="","",#REF!)</f>
        <v/>
      </c>
      <c r="D127" s="204" t="str">
        <f>IF('Formulario PPGR1'!$H127="","",#REF!)</f>
        <v/>
      </c>
      <c r="E127" s="204" t="str">
        <f>IF('Formulario PPGR1'!$H127="","",#REF!)</f>
        <v/>
      </c>
      <c r="F127" s="230" t="str">
        <f>_xlfn.XLOOKUP($H127,tbl_ejes_estrategicos[Ejes Estratégicos],tbl_ejes_estrategicos[Cod_Eje],"",0)</f>
        <v/>
      </c>
      <c r="G127" s="230" t="str">
        <f>_xlfn.XLOOKUP(Tabla3[[#This Row],[Resultado Estratégico Institucional]],Tabla13[RE Concatenado],Tabla13[RE],"",0)</f>
        <v/>
      </c>
      <c r="H127" s="229"/>
      <c r="I127" s="229"/>
      <c r="J127" s="292"/>
      <c r="K127" s="229"/>
      <c r="L127" s="229"/>
      <c r="M127" s="293"/>
      <c r="N127" s="295"/>
      <c r="O127" s="203"/>
      <c r="P127" s="203"/>
      <c r="Q127" s="231"/>
      <c r="R127" s="242"/>
      <c r="S127" s="242"/>
      <c r="T127" s="242"/>
      <c r="U127" s="242"/>
      <c r="V127" s="242"/>
      <c r="W127" s="242"/>
      <c r="X127" s="242"/>
      <c r="Y127" s="242"/>
      <c r="Z127" s="242"/>
      <c r="AA127" s="242"/>
      <c r="AB127" s="242"/>
      <c r="AC127" s="242"/>
      <c r="AD127" s="242"/>
      <c r="AE127" s="243"/>
      <c r="AF127" s="243"/>
      <c r="AG127" s="243"/>
      <c r="AH127" s="243"/>
      <c r="AI127" s="243"/>
      <c r="AJ127" s="243"/>
      <c r="AK127" s="243"/>
      <c r="AL127" s="243"/>
      <c r="AM127" s="243"/>
      <c r="AN127" s="243"/>
      <c r="AO127" s="243"/>
      <c r="AP127" s="243"/>
    </row>
    <row r="128" spans="2:42" s="253" customFormat="1" x14ac:dyDescent="0.2">
      <c r="B128" s="204" t="str">
        <f>IF('Formulario PPGR1'!$H128="","",CONCATENATE('Formulario PPGR1'!$C128,".",'Formulario PPGR1'!$D128,".",'Formulario PPGR1'!$E128,".",#REF!))</f>
        <v/>
      </c>
      <c r="C128" s="204" t="str">
        <f>IF('Formulario PPGR1'!$H128="","",#REF!)</f>
        <v/>
      </c>
      <c r="D128" s="204" t="str">
        <f>IF('Formulario PPGR1'!$H128="","",#REF!)</f>
        <v/>
      </c>
      <c r="E128" s="204" t="str">
        <f>IF('Formulario PPGR1'!$H128="","",#REF!)</f>
        <v/>
      </c>
      <c r="F128" s="230" t="str">
        <f>_xlfn.XLOOKUP($H128,tbl_ejes_estrategicos[Ejes Estratégicos],tbl_ejes_estrategicos[Cod_Eje],"",0)</f>
        <v/>
      </c>
      <c r="G128" s="230" t="str">
        <f>_xlfn.XLOOKUP(Tabla3[[#This Row],[Resultado Estratégico Institucional]],Tabla13[RE Concatenado],Tabla13[RE],"",0)</f>
        <v/>
      </c>
      <c r="H128" s="229"/>
      <c r="I128" s="229"/>
      <c r="J128" s="229"/>
      <c r="K128" s="229"/>
      <c r="L128" s="229"/>
      <c r="M128" s="293"/>
      <c r="N128" s="295"/>
      <c r="O128" s="203"/>
      <c r="P128" s="203"/>
      <c r="Q128" s="231"/>
      <c r="R128" s="242"/>
      <c r="S128" s="242"/>
      <c r="T128" s="242"/>
      <c r="U128" s="242"/>
      <c r="V128" s="242"/>
      <c r="W128" s="242"/>
      <c r="X128" s="242"/>
      <c r="Y128" s="242"/>
      <c r="Z128" s="242"/>
      <c r="AA128" s="242"/>
      <c r="AB128" s="242"/>
      <c r="AC128" s="242"/>
      <c r="AD128" s="242"/>
      <c r="AE128" s="243"/>
      <c r="AF128" s="243"/>
      <c r="AG128" s="243"/>
      <c r="AH128" s="243"/>
      <c r="AI128" s="243"/>
      <c r="AJ128" s="243"/>
      <c r="AK128" s="243"/>
      <c r="AL128" s="243"/>
      <c r="AM128" s="243"/>
      <c r="AN128" s="243"/>
      <c r="AO128" s="243"/>
      <c r="AP128" s="243"/>
    </row>
    <row r="129" spans="2:42" s="253" customFormat="1" x14ac:dyDescent="0.2">
      <c r="B129" s="204" t="str">
        <f>IF('Formulario PPGR1'!$H129="","",CONCATENATE('Formulario PPGR1'!$C129,".",'Formulario PPGR1'!$D129,".",'Formulario PPGR1'!$E129,".",#REF!))</f>
        <v/>
      </c>
      <c r="C129" s="204" t="str">
        <f>IF('Formulario PPGR1'!$H129="","",#REF!)</f>
        <v/>
      </c>
      <c r="D129" s="204" t="str">
        <f>IF('Formulario PPGR1'!$H129="","",#REF!)</f>
        <v/>
      </c>
      <c r="E129" s="204" t="str">
        <f>IF('Formulario PPGR1'!$H129="","",#REF!)</f>
        <v/>
      </c>
      <c r="F129" s="230" t="str">
        <f>_xlfn.XLOOKUP($H129,tbl_ejes_estrategicos[Ejes Estratégicos],tbl_ejes_estrategicos[Cod_Eje],"",0)</f>
        <v/>
      </c>
      <c r="G129" s="230" t="str">
        <f>_xlfn.XLOOKUP(Tabla3[[#This Row],[Resultado Estratégico Institucional]],Tabla13[RE Concatenado],Tabla13[RE],"",0)</f>
        <v/>
      </c>
      <c r="H129" s="229"/>
      <c r="I129" s="229"/>
      <c r="J129" s="229"/>
      <c r="K129" s="229"/>
      <c r="L129" s="229"/>
      <c r="M129" s="312"/>
      <c r="N129" s="312"/>
      <c r="O129" s="203"/>
      <c r="P129" s="203"/>
      <c r="Q129" s="231"/>
      <c r="R129" s="242"/>
      <c r="S129" s="242"/>
      <c r="T129" s="242"/>
      <c r="U129" s="242"/>
      <c r="V129" s="242"/>
      <c r="W129" s="242"/>
      <c r="X129" s="242"/>
      <c r="Y129" s="242"/>
      <c r="Z129" s="242"/>
      <c r="AA129" s="242"/>
      <c r="AB129" s="242"/>
      <c r="AC129" s="242"/>
      <c r="AD129" s="242"/>
      <c r="AE129" s="243"/>
      <c r="AF129" s="243"/>
      <c r="AG129" s="243"/>
      <c r="AH129" s="243"/>
      <c r="AI129" s="243"/>
      <c r="AJ129" s="243"/>
      <c r="AK129" s="243"/>
      <c r="AL129" s="243"/>
      <c r="AM129" s="243"/>
      <c r="AN129" s="243"/>
      <c r="AO129" s="243"/>
      <c r="AP129" s="243"/>
    </row>
    <row r="130" spans="2:42" s="253" customFormat="1" x14ac:dyDescent="0.2">
      <c r="B130" s="204" t="str">
        <f>IF('Formulario PPGR1'!$H130="","",CONCATENATE('Formulario PPGR1'!$C130,".",'Formulario PPGR1'!$D130,".",'Formulario PPGR1'!$E130,".",#REF!))</f>
        <v/>
      </c>
      <c r="C130" s="204" t="str">
        <f>IF('Formulario PPGR1'!$H130="","",#REF!)</f>
        <v/>
      </c>
      <c r="D130" s="204" t="str">
        <f>IF('Formulario PPGR1'!$H130="","",#REF!)</f>
        <v/>
      </c>
      <c r="E130" s="204" t="str">
        <f>IF('Formulario PPGR1'!$H130="","",#REF!)</f>
        <v/>
      </c>
      <c r="F130" s="230" t="str">
        <f>_xlfn.XLOOKUP($H130,tbl_ejes_estrategicos[Ejes Estratégicos],tbl_ejes_estrategicos[Cod_Eje],"",0)</f>
        <v/>
      </c>
      <c r="G130" s="230" t="str">
        <f>_xlfn.XLOOKUP(Tabla3[[#This Row],[Resultado Estratégico Institucional]],Tabla13[RE Concatenado],Tabla13[RE],"",0)</f>
        <v/>
      </c>
      <c r="H130" s="229"/>
      <c r="I130" s="229"/>
      <c r="J130" s="292"/>
      <c r="K130" s="229"/>
      <c r="L130" s="229"/>
      <c r="M130" s="293"/>
      <c r="N130" s="295"/>
      <c r="O130" s="203"/>
      <c r="P130" s="203"/>
      <c r="Q130" s="231"/>
      <c r="R130" s="242"/>
      <c r="S130" s="242"/>
      <c r="T130" s="242"/>
      <c r="U130" s="242"/>
      <c r="V130" s="242"/>
      <c r="W130" s="242"/>
      <c r="X130" s="242"/>
      <c r="Y130" s="242"/>
      <c r="Z130" s="242"/>
      <c r="AA130" s="242"/>
      <c r="AB130" s="242"/>
      <c r="AC130" s="242"/>
      <c r="AD130" s="242"/>
      <c r="AE130" s="243"/>
      <c r="AF130" s="243"/>
      <c r="AG130" s="243"/>
      <c r="AH130" s="243"/>
      <c r="AI130" s="243"/>
      <c r="AJ130" s="243"/>
      <c r="AK130" s="243"/>
      <c r="AL130" s="243"/>
      <c r="AM130" s="243"/>
      <c r="AN130" s="243"/>
      <c r="AO130" s="243"/>
      <c r="AP130" s="243"/>
    </row>
    <row r="131" spans="2:42" s="253" customFormat="1" x14ac:dyDescent="0.2">
      <c r="B131" s="204" t="str">
        <f>IF('Formulario PPGR1'!$H131="","",CONCATENATE('Formulario PPGR1'!$C131,".",'Formulario PPGR1'!$D131,".",'Formulario PPGR1'!$E131,".",#REF!))</f>
        <v/>
      </c>
      <c r="C131" s="204" t="str">
        <f>IF('Formulario PPGR1'!$H131="","",#REF!)</f>
        <v/>
      </c>
      <c r="D131" s="204" t="str">
        <f>IF('Formulario PPGR1'!$H131="","",#REF!)</f>
        <v/>
      </c>
      <c r="E131" s="204" t="str">
        <f>IF('Formulario PPGR1'!$H131="","",#REF!)</f>
        <v/>
      </c>
      <c r="F131" s="230" t="str">
        <f>_xlfn.XLOOKUP($H131,tbl_ejes_estrategicos[Ejes Estratégicos],tbl_ejes_estrategicos[Cod_Eje],"",0)</f>
        <v/>
      </c>
      <c r="G131" s="230" t="str">
        <f>_xlfn.XLOOKUP(Tabla3[[#This Row],[Resultado Estratégico Institucional]],Tabla13[RE Concatenado],Tabla13[RE],"",0)</f>
        <v/>
      </c>
      <c r="H131" s="229"/>
      <c r="I131" s="229"/>
      <c r="J131" s="292"/>
      <c r="K131" s="229"/>
      <c r="L131" s="229"/>
      <c r="M131" s="293"/>
      <c r="N131" s="295"/>
      <c r="O131" s="203"/>
      <c r="P131" s="203"/>
      <c r="Q131" s="231"/>
      <c r="R131" s="242"/>
      <c r="S131" s="242"/>
      <c r="T131" s="242"/>
      <c r="U131" s="242"/>
      <c r="V131" s="242"/>
      <c r="W131" s="242"/>
      <c r="X131" s="242"/>
      <c r="Y131" s="242"/>
      <c r="Z131" s="242"/>
      <c r="AA131" s="242"/>
      <c r="AB131" s="242"/>
      <c r="AC131" s="242"/>
      <c r="AD131" s="242"/>
      <c r="AE131" s="243"/>
      <c r="AF131" s="243"/>
      <c r="AG131" s="243"/>
      <c r="AH131" s="243"/>
      <c r="AI131" s="243"/>
      <c r="AJ131" s="243"/>
      <c r="AK131" s="243"/>
      <c r="AL131" s="243"/>
      <c r="AM131" s="243"/>
      <c r="AN131" s="243"/>
      <c r="AO131" s="243"/>
      <c r="AP131" s="243"/>
    </row>
    <row r="132" spans="2:42" s="253" customFormat="1" x14ac:dyDescent="0.2">
      <c r="B132" s="204" t="str">
        <f>IF('Formulario PPGR1'!$H132="","",CONCATENATE('Formulario PPGR1'!$C132,".",'Formulario PPGR1'!$D132,".",'Formulario PPGR1'!$E132,".",#REF!))</f>
        <v/>
      </c>
      <c r="C132" s="204" t="str">
        <f>IF('Formulario PPGR1'!$H132="","",#REF!)</f>
        <v/>
      </c>
      <c r="D132" s="204" t="str">
        <f>IF('Formulario PPGR1'!$H132="","",#REF!)</f>
        <v/>
      </c>
      <c r="E132" s="204" t="str">
        <f>IF('Formulario PPGR1'!$H132="","",#REF!)</f>
        <v/>
      </c>
      <c r="F132" s="230" t="str">
        <f>_xlfn.XLOOKUP($H132,tbl_ejes_estrategicos[Ejes Estratégicos],tbl_ejes_estrategicos[Cod_Eje],"",0)</f>
        <v/>
      </c>
      <c r="G132" s="230" t="str">
        <f>_xlfn.XLOOKUP(Tabla3[[#This Row],[Resultado Estratégico Institucional]],Tabla13[RE Concatenado],Tabla13[RE],"",0)</f>
        <v/>
      </c>
      <c r="H132" s="229"/>
      <c r="I132" s="229"/>
      <c r="J132" s="292"/>
      <c r="K132" s="229"/>
      <c r="L132" s="229"/>
      <c r="M132" s="293"/>
      <c r="N132" s="295"/>
      <c r="O132" s="203"/>
      <c r="P132" s="203"/>
      <c r="Q132" s="231"/>
      <c r="R132" s="242"/>
      <c r="S132" s="242"/>
      <c r="T132" s="242"/>
      <c r="U132" s="242"/>
      <c r="V132" s="242"/>
      <c r="W132" s="242"/>
      <c r="X132" s="242"/>
      <c r="Y132" s="242"/>
      <c r="Z132" s="242"/>
      <c r="AA132" s="242"/>
      <c r="AB132" s="242"/>
      <c r="AC132" s="242"/>
      <c r="AD132" s="242"/>
      <c r="AE132" s="243"/>
      <c r="AF132" s="243"/>
      <c r="AG132" s="243"/>
      <c r="AH132" s="243"/>
      <c r="AI132" s="243"/>
      <c r="AJ132" s="243"/>
      <c r="AK132" s="243"/>
      <c r="AL132" s="243"/>
      <c r="AM132" s="243"/>
      <c r="AN132" s="243"/>
      <c r="AO132" s="243"/>
      <c r="AP132" s="243"/>
    </row>
    <row r="133" spans="2:42" s="253" customFormat="1" x14ac:dyDescent="0.2">
      <c r="B133" s="204" t="str">
        <f>IF('Formulario PPGR1'!$H133="","",CONCATENATE('Formulario PPGR1'!$C133,".",'Formulario PPGR1'!$D133,".",'Formulario PPGR1'!$E133,".",#REF!))</f>
        <v/>
      </c>
      <c r="C133" s="204" t="str">
        <f>IF('Formulario PPGR1'!$H133="","",#REF!)</f>
        <v/>
      </c>
      <c r="D133" s="204" t="str">
        <f>IF('Formulario PPGR1'!$H133="","",#REF!)</f>
        <v/>
      </c>
      <c r="E133" s="204" t="str">
        <f>IF('Formulario PPGR1'!$H133="","",#REF!)</f>
        <v/>
      </c>
      <c r="F133" s="230" t="str">
        <f>_xlfn.XLOOKUP($H133,tbl_ejes_estrategicos[Ejes Estratégicos],tbl_ejes_estrategicos[Cod_Eje],"",0)</f>
        <v/>
      </c>
      <c r="G133" s="230" t="str">
        <f>_xlfn.XLOOKUP(Tabla3[[#This Row],[Resultado Estratégico Institucional]],Tabla13[RE Concatenado],Tabla13[RE],"",0)</f>
        <v/>
      </c>
      <c r="H133" s="229"/>
      <c r="I133" s="229"/>
      <c r="J133" s="292"/>
      <c r="K133" s="229"/>
      <c r="L133" s="229"/>
      <c r="M133" s="295"/>
      <c r="N133" s="293"/>
      <c r="O133" s="231"/>
      <c r="P133" s="231"/>
      <c r="Q133" s="231"/>
      <c r="R133" s="242"/>
      <c r="S133" s="242"/>
      <c r="T133" s="242"/>
      <c r="U133" s="242"/>
      <c r="V133" s="242"/>
      <c r="W133" s="242"/>
      <c r="X133" s="242"/>
      <c r="Y133" s="242"/>
      <c r="Z133" s="242"/>
      <c r="AA133" s="242"/>
      <c r="AB133" s="242"/>
      <c r="AC133" s="242"/>
      <c r="AD133" s="242"/>
      <c r="AE133" s="243"/>
      <c r="AF133" s="243"/>
      <c r="AG133" s="243"/>
      <c r="AH133" s="243"/>
      <c r="AI133" s="243"/>
      <c r="AJ133" s="243"/>
      <c r="AK133" s="243"/>
      <c r="AL133" s="243"/>
      <c r="AM133" s="243"/>
      <c r="AN133" s="243"/>
      <c r="AO133" s="243"/>
      <c r="AP133" s="243"/>
    </row>
    <row r="134" spans="2:42" s="253" customFormat="1" x14ac:dyDescent="0.2">
      <c r="B134" s="204" t="str">
        <f>IF('Formulario PPGR1'!$H134="","",CONCATENATE('Formulario PPGR1'!$C134,".",'Formulario PPGR1'!$D134,".",'Formulario PPGR1'!$E134,".",#REF!))</f>
        <v/>
      </c>
      <c r="C134" s="204" t="str">
        <f>IF('Formulario PPGR1'!$H134="","",#REF!)</f>
        <v/>
      </c>
      <c r="D134" s="204" t="str">
        <f>IF('Formulario PPGR1'!$H134="","",#REF!)</f>
        <v/>
      </c>
      <c r="E134" s="204" t="str">
        <f>IF('Formulario PPGR1'!$H134="","",#REF!)</f>
        <v/>
      </c>
      <c r="F134" s="230" t="str">
        <f>_xlfn.XLOOKUP($H134,tbl_ejes_estrategicos[Ejes Estratégicos],tbl_ejes_estrategicos[Cod_Eje],"",0)</f>
        <v/>
      </c>
      <c r="G134" s="230" t="str">
        <f>_xlfn.XLOOKUP(Tabla3[[#This Row],[Resultado Estratégico Institucional]],Tabla13[RE Concatenado],Tabla13[RE],"",0)</f>
        <v/>
      </c>
      <c r="H134" s="229"/>
      <c r="I134" s="229"/>
      <c r="J134" s="288"/>
      <c r="K134" s="258"/>
      <c r="L134" s="258"/>
      <c r="M134" s="230"/>
      <c r="N134" s="290"/>
      <c r="O134" s="204"/>
      <c r="P134" s="204"/>
      <c r="Q134" s="289"/>
      <c r="R134" s="242"/>
      <c r="S134" s="242"/>
      <c r="T134" s="242"/>
      <c r="U134" s="242"/>
      <c r="V134" s="242"/>
      <c r="W134" s="242"/>
      <c r="X134" s="242"/>
      <c r="Y134" s="242"/>
      <c r="Z134" s="242"/>
      <c r="AA134" s="242"/>
      <c r="AB134" s="242"/>
      <c r="AC134" s="242"/>
      <c r="AD134" s="242"/>
      <c r="AE134" s="243"/>
      <c r="AF134" s="243"/>
      <c r="AG134" s="243"/>
      <c r="AH134" s="243"/>
      <c r="AI134" s="243"/>
      <c r="AJ134" s="243"/>
      <c r="AK134" s="243"/>
      <c r="AL134" s="243"/>
      <c r="AM134" s="243"/>
      <c r="AN134" s="243"/>
      <c r="AO134" s="243"/>
      <c r="AP134" s="243"/>
    </row>
    <row r="135" spans="2:42" s="253" customFormat="1" x14ac:dyDescent="0.2">
      <c r="F135" s="254"/>
      <c r="G135" s="254"/>
      <c r="H135" s="254"/>
      <c r="I135" s="254"/>
      <c r="J135" s="254"/>
      <c r="K135" s="254"/>
      <c r="L135" s="254"/>
      <c r="M135" s="255"/>
      <c r="N135" s="254"/>
      <c r="O135" s="242"/>
      <c r="P135" s="242"/>
      <c r="Q135" s="242"/>
      <c r="R135" s="242"/>
      <c r="S135" s="242"/>
      <c r="T135" s="242"/>
      <c r="U135" s="242"/>
      <c r="V135" s="242"/>
      <c r="W135" s="242"/>
      <c r="X135" s="242"/>
      <c r="Y135" s="242"/>
      <c r="Z135" s="242"/>
      <c r="AA135" s="242"/>
      <c r="AB135" s="242"/>
      <c r="AC135" s="242"/>
      <c r="AD135" s="242"/>
      <c r="AE135" s="243"/>
      <c r="AF135" s="243"/>
      <c r="AG135" s="243"/>
      <c r="AH135" s="243"/>
      <c r="AI135" s="243"/>
      <c r="AJ135" s="243"/>
      <c r="AK135" s="243"/>
      <c r="AL135" s="243"/>
      <c r="AM135" s="243"/>
      <c r="AN135" s="243"/>
      <c r="AO135" s="243"/>
      <c r="AP135" s="243"/>
    </row>
    <row r="136" spans="2:42" s="253" customFormat="1" x14ac:dyDescent="0.2">
      <c r="F136" s="254"/>
      <c r="G136" s="254"/>
      <c r="H136" s="254"/>
      <c r="I136" s="254"/>
      <c r="J136" s="254"/>
      <c r="K136" s="254"/>
      <c r="L136" s="254"/>
      <c r="M136" s="255"/>
      <c r="N136" s="254"/>
      <c r="O136" s="242"/>
      <c r="P136" s="242"/>
      <c r="Q136" s="242"/>
      <c r="R136" s="242"/>
      <c r="S136" s="242"/>
      <c r="T136" s="242"/>
      <c r="U136" s="242"/>
      <c r="V136" s="242"/>
      <c r="W136" s="242"/>
      <c r="X136" s="242"/>
      <c r="Y136" s="242"/>
      <c r="Z136" s="242"/>
      <c r="AA136" s="242"/>
      <c r="AB136" s="242"/>
      <c r="AC136" s="242"/>
      <c r="AD136" s="242"/>
      <c r="AE136" s="243"/>
      <c r="AF136" s="243"/>
      <c r="AG136" s="243"/>
      <c r="AH136" s="243"/>
      <c r="AI136" s="243"/>
      <c r="AJ136" s="243"/>
      <c r="AK136" s="243"/>
      <c r="AL136" s="243"/>
      <c r="AM136" s="243"/>
      <c r="AN136" s="243"/>
      <c r="AO136" s="243"/>
      <c r="AP136" s="243"/>
    </row>
  </sheetData>
  <sheetProtection algorithmName="SHA-512" hashValue="N3cY9FwTff3RdvLUIomIwCL2L7ZiaMla/xB0qFVhJ0hhaxK+tnATcz8TSQ80bPmDA/yL7SsQPS59rhwl4B6zoQ==" saltValue="yNXhwqhvLOMe1h+zTGmHbw==" spinCount="100000" sheet="1" objects="1" scenarios="1" autoFilter="0"/>
  <mergeCells count="4">
    <mergeCell ref="L2:N2"/>
    <mergeCell ref="L5:N5"/>
    <mergeCell ref="L4:N4"/>
    <mergeCell ref="L3:N3"/>
  </mergeCells>
  <dataValidations count="7">
    <dataValidation type="list" allowBlank="1" showInputMessage="1" showErrorMessage="1" sqref="L3:M3" xr:uid="{00000000-0002-0000-0100-000000000000}">
      <formula1>ls_Regiones</formula1>
    </dataValidation>
    <dataValidation type="list" allowBlank="1" showInputMessage="1" showErrorMessage="1" sqref="L4:M4" xr:uid="{00000000-0002-0000-0100-000001000000}">
      <formula1>INDIRECT($Q$3)</formula1>
    </dataValidation>
    <dataValidation type="list" allowBlank="1" showInputMessage="1" showErrorMessage="1" sqref="L5:M5" xr:uid="{00000000-0002-0000-0100-000002000000}">
      <formula1>INDIRECT($Q$4)</formula1>
    </dataValidation>
    <dataValidation type="list" allowBlank="1" showInputMessage="1" showErrorMessage="1" sqref="L2:M2" xr:uid="{00000000-0002-0000-0100-000003000000}">
      <formula1>Periodo_POA</formula1>
    </dataValidation>
    <dataValidation type="list" allowBlank="1" showInputMessage="1" showErrorMessage="1" sqref="J131:J132" xr:uid="{00000000-0002-0000-0100-000004000000}">
      <formula1>Productos</formula1>
    </dataValidation>
    <dataValidation type="list" allowBlank="1" showInputMessage="1" showErrorMessage="1" sqref="I9:I134" xr:uid="{00000000-0002-0000-0100-000005000000}">
      <formula1>INDIRECT($F9)</formula1>
    </dataValidation>
    <dataValidation type="list" allowBlank="1" showInputMessage="1" showErrorMessage="1" sqref="H9:H134" xr:uid="{FEFC950B-F9A1-4F23-AD49-55B317035C13}">
      <formula1>ls_ejes_estrategicos</formula1>
    </dataValidation>
  </dataValidations>
  <pageMargins left="0.734251969" right="0.15748031496063" top="0.616141732" bottom="0.49803149600000002" header="0.511811023622047" footer="0.31496062992126"/>
  <pageSetup paperSize="5" scale="58" orientation="landscape" r:id="rId1"/>
  <colBreaks count="1" manualBreakCount="1">
    <brk id="17" max="77" man="1"/>
  </colBreaks>
  <ignoredErrors>
    <ignoredError sqref="A29:E29 R29:IV29 A33:E34 R33:IV34" unlockedFormula="1"/>
    <ignoredError sqref="O62" listDataValidation="1"/>
    <ignoredError sqref="I135:I136" emptyCellReference="1"/>
  </ignoredErrors>
  <drawing r:id="rId2"/>
  <legacyDrawing r:id="rId3"/>
  <controls>
    <mc:AlternateContent xmlns:mc="http://schemas.openxmlformats.org/markup-compatibility/2006">
      <mc:Choice Requires="x14">
        <control shapeId="2055" r:id="rId4" name="CommandButton1">
          <controlPr defaultSize="0" autoLine="0" r:id="rId5">
            <anchor moveWithCells="1">
              <from>
                <xdr:col>7</xdr:col>
                <xdr:colOff>0</xdr:colOff>
                <xdr:row>5</xdr:row>
                <xdr:rowOff>57150</xdr:rowOff>
              </from>
              <to>
                <xdr:col>7</xdr:col>
                <xdr:colOff>1381125</xdr:colOff>
                <xdr:row>7</xdr:row>
                <xdr:rowOff>9525</xdr:rowOff>
              </to>
            </anchor>
          </controlPr>
        </control>
      </mc:Choice>
      <mc:Fallback>
        <control shapeId="2055" r:id="rId4" name="CommandButton1"/>
      </mc:Fallback>
    </mc:AlternateContent>
  </controls>
  <tableParts count="1">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2:BB539"/>
  <sheetViews>
    <sheetView showGridLines="0" view="pageBreakPreview" zoomScale="90" zoomScaleNormal="90" zoomScaleSheetLayoutView="90" workbookViewId="0">
      <selection activeCell="Y535" sqref="Y535"/>
    </sheetView>
  </sheetViews>
  <sheetFormatPr baseColWidth="10" defaultColWidth="9.140625" defaultRowHeight="12.75" x14ac:dyDescent="0.2"/>
  <cols>
    <col min="1" max="1" width="5.42578125" style="239" customWidth="1"/>
    <col min="2" max="6" width="5.42578125" style="239" hidden="1" customWidth="1"/>
    <col min="7" max="7" width="39" style="239" customWidth="1"/>
    <col min="8" max="8" width="11.5703125" style="240" customWidth="1"/>
    <col min="9" max="9" width="36.42578125" style="240" customWidth="1"/>
    <col min="10" max="20" width="4.7109375" style="240" customWidth="1"/>
    <col min="21" max="21" width="4.7109375" style="256" customWidth="1"/>
    <col min="22" max="22" width="12.140625" style="257" customWidth="1"/>
    <col min="23" max="23" width="16.28515625" style="257" customWidth="1"/>
    <col min="24" max="24" width="13.28515625" style="257" customWidth="1"/>
    <col min="25" max="25" width="42.28515625" style="258" customWidth="1"/>
    <col min="26" max="26" width="27.7109375" style="253" customWidth="1"/>
    <col min="27" max="27" width="9.140625" style="253" customWidth="1"/>
    <col min="28" max="28" width="35.28515625" style="253" customWidth="1"/>
    <col min="29" max="53" width="9.140625" style="253" customWidth="1"/>
    <col min="54" max="16384" width="9.140625" style="239"/>
  </cols>
  <sheetData>
    <row r="2" spans="2:54" x14ac:dyDescent="0.2">
      <c r="H2" s="117" t="str">
        <f>'Formulario PPGR1'!I2</f>
        <v>Servicio Nacional de Salud</v>
      </c>
    </row>
    <row r="3" spans="2:54" x14ac:dyDescent="0.2">
      <c r="H3" s="117" t="str">
        <f>'Formulario PPGR1'!I3</f>
        <v>Dirección de Planificación y Desarrollo</v>
      </c>
      <c r="Z3" s="243" t="str">
        <f>IF('Formulario PPGR1'!$L$3="SNS - Dirección Central","ls_Departamento","Ls_DepartamentosSRS")</f>
        <v>Ls_DepartamentosSRS</v>
      </c>
    </row>
    <row r="4" spans="2:54" x14ac:dyDescent="0.2">
      <c r="H4" s="117" t="str">
        <f>+'Formulario PPGR1'!I4</f>
        <v xml:space="preserve">Plan Operativo Anual </v>
      </c>
    </row>
    <row r="5" spans="2:54" x14ac:dyDescent="0.2">
      <c r="H5" s="117" t="s">
        <v>117</v>
      </c>
    </row>
    <row r="6" spans="2:54" x14ac:dyDescent="0.2">
      <c r="H6" s="117" t="s">
        <v>1</v>
      </c>
      <c r="J6" s="254"/>
      <c r="K6" s="254"/>
      <c r="L6" s="254"/>
      <c r="M6" s="254"/>
      <c r="N6" s="254"/>
      <c r="O6" s="254"/>
      <c r="P6" s="254"/>
      <c r="Q6" s="254"/>
      <c r="R6" s="254"/>
      <c r="S6" s="254"/>
      <c r="T6" s="254"/>
      <c r="U6" s="254"/>
      <c r="V6" s="254"/>
      <c r="W6" s="259"/>
    </row>
    <row r="8" spans="2:54" s="261" customFormat="1" ht="51" x14ac:dyDescent="0.25">
      <c r="B8" s="197" t="s">
        <v>94</v>
      </c>
      <c r="C8" s="198" t="s">
        <v>95</v>
      </c>
      <c r="D8" s="198" t="s">
        <v>96</v>
      </c>
      <c r="E8" s="198" t="s">
        <v>97</v>
      </c>
      <c r="F8" s="199" t="s">
        <v>118</v>
      </c>
      <c r="G8" s="145" t="s">
        <v>119</v>
      </c>
      <c r="H8" s="145" t="s">
        <v>120</v>
      </c>
      <c r="I8" s="145" t="s">
        <v>121</v>
      </c>
      <c r="J8" s="145" t="s">
        <v>122</v>
      </c>
      <c r="K8" s="145" t="s">
        <v>123</v>
      </c>
      <c r="L8" s="145" t="s">
        <v>124</v>
      </c>
      <c r="M8" s="145" t="s">
        <v>125</v>
      </c>
      <c r="N8" s="145" t="s">
        <v>126</v>
      </c>
      <c r="O8" s="145" t="s">
        <v>127</v>
      </c>
      <c r="P8" s="145" t="s">
        <v>128</v>
      </c>
      <c r="Q8" s="145" t="s">
        <v>129</v>
      </c>
      <c r="R8" s="145" t="s">
        <v>130</v>
      </c>
      <c r="S8" s="145" t="s">
        <v>131</v>
      </c>
      <c r="T8" s="145" t="s">
        <v>132</v>
      </c>
      <c r="U8" s="145" t="s">
        <v>133</v>
      </c>
      <c r="V8" s="145" t="s">
        <v>134</v>
      </c>
      <c r="W8" s="145" t="s">
        <v>135</v>
      </c>
      <c r="X8" s="145" t="s">
        <v>136</v>
      </c>
      <c r="Y8" s="145" t="s">
        <v>137</v>
      </c>
      <c r="Z8" s="145" t="s">
        <v>138</v>
      </c>
      <c r="AA8" s="260"/>
      <c r="AB8" s="683" t="s">
        <v>2736</v>
      </c>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row>
    <row r="9" spans="2:54" s="240" customFormat="1" ht="59.45" customHeight="1" x14ac:dyDescent="0.2">
      <c r="B9" s="262" t="e">
        <f>IF('Formulario PPGR2'!$G9="","",CONCATENATE('Formulario PPGR2'!$C9,".",'Formulario PPGR2'!$D9,".",'Formulario PPGR2'!$E9,".",'Formulario PPGR2'!$F9))</f>
        <v>#REF!</v>
      </c>
      <c r="C9" s="262" t="e">
        <f>IF('Formulario PPGR2'!$G9="","",'Formulario PPGR1'!#REF!)</f>
        <v>#REF!</v>
      </c>
      <c r="D9" s="262" t="e">
        <f>IF('Formulario PPGR2'!$G9="","",'Formulario PPGR1'!#REF!)</f>
        <v>#REF!</v>
      </c>
      <c r="E9" s="262" t="e">
        <f>IF('Formulario PPGR2'!$G9="","",'Formulario PPGR1'!#REF!)</f>
        <v>#REF!</v>
      </c>
      <c r="F9" s="262" t="e">
        <f>IF('Formulario PPGR2'!$G9="","",'Formulario PPGR1'!#REF!)</f>
        <v>#REF!</v>
      </c>
      <c r="G9" s="232" t="s">
        <v>2672</v>
      </c>
      <c r="H9" s="229" t="s">
        <v>1978</v>
      </c>
      <c r="I9" s="229" t="s">
        <v>1979</v>
      </c>
      <c r="J9" s="228">
        <v>1</v>
      </c>
      <c r="K9" s="228">
        <v>1</v>
      </c>
      <c r="L9" s="228">
        <v>1</v>
      </c>
      <c r="M9" s="228">
        <v>1</v>
      </c>
      <c r="N9" s="228">
        <v>2</v>
      </c>
      <c r="O9" s="228">
        <v>1</v>
      </c>
      <c r="P9" s="228">
        <v>1</v>
      </c>
      <c r="Q9" s="228">
        <v>1</v>
      </c>
      <c r="R9" s="228">
        <v>2</v>
      </c>
      <c r="S9" s="228">
        <v>1</v>
      </c>
      <c r="T9" s="228">
        <v>1</v>
      </c>
      <c r="U9" s="228">
        <v>1</v>
      </c>
      <c r="V9" s="238">
        <f>SUM('[2]Formulario PPGR2'!$J9:$U9)</f>
        <v>1</v>
      </c>
      <c r="W9" s="258" t="s">
        <v>1969</v>
      </c>
      <c r="X9" s="258" t="s">
        <v>1960</v>
      </c>
      <c r="Y9" s="232" t="s">
        <v>2531</v>
      </c>
      <c r="Z9" s="311" t="s">
        <v>2635</v>
      </c>
      <c r="AA9" s="254"/>
      <c r="AB9" s="681"/>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row>
    <row r="10" spans="2:54" s="240" customFormat="1" ht="38.25" x14ac:dyDescent="0.2">
      <c r="B10" s="262" t="e">
        <f>IF('Formulario PPGR2'!$G10="","",CONCATENATE('Formulario PPGR2'!$C10,".",'Formulario PPGR2'!$D10,".",'Formulario PPGR2'!$E10,".",'Formulario PPGR2'!$F10))</f>
        <v>#REF!</v>
      </c>
      <c r="C10" s="262" t="e">
        <f>IF('Formulario PPGR2'!$G10="","",'Formulario PPGR1'!#REF!)</f>
        <v>#REF!</v>
      </c>
      <c r="D10" s="262" t="e">
        <f>IF('Formulario PPGR2'!$G10="","",'Formulario PPGR1'!#REF!)</f>
        <v>#REF!</v>
      </c>
      <c r="E10" s="262" t="e">
        <f>IF('Formulario PPGR2'!$G10="","",'Formulario PPGR1'!#REF!)</f>
        <v>#REF!</v>
      </c>
      <c r="F10" s="262" t="e">
        <f>IF('Formulario PPGR2'!$G10="","",'Formulario PPGR1'!#REF!)</f>
        <v>#REF!</v>
      </c>
      <c r="G10" s="232" t="s">
        <v>2672</v>
      </c>
      <c r="H10" s="229" t="s">
        <v>1980</v>
      </c>
      <c r="I10" s="229" t="s">
        <v>1981</v>
      </c>
      <c r="J10" s="228"/>
      <c r="K10" s="228"/>
      <c r="L10" s="228"/>
      <c r="M10" s="228">
        <v>1</v>
      </c>
      <c r="N10" s="228"/>
      <c r="O10" s="228"/>
      <c r="P10" s="228">
        <v>1</v>
      </c>
      <c r="Q10" s="228"/>
      <c r="R10" s="228"/>
      <c r="S10" s="228">
        <v>1</v>
      </c>
      <c r="T10" s="228"/>
      <c r="U10" s="228"/>
      <c r="V10" s="238">
        <f>SUM('[2]Formulario PPGR2'!$J10:$U10)</f>
        <v>1</v>
      </c>
      <c r="W10" s="258" t="s">
        <v>1960</v>
      </c>
      <c r="X10" s="258"/>
      <c r="Y10" s="232"/>
      <c r="Z10" s="311" t="s">
        <v>2635</v>
      </c>
      <c r="AA10" s="254"/>
      <c r="AB10" s="681"/>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row>
    <row r="11" spans="2:54" s="240" customFormat="1" ht="38.25" x14ac:dyDescent="0.2">
      <c r="B11" s="262" t="e">
        <f>IF('Formulario PPGR2'!$G11="","",CONCATENATE('Formulario PPGR2'!$C11,".",'Formulario PPGR2'!$D11,".",'Formulario PPGR2'!$E11,".",'Formulario PPGR2'!$F11))</f>
        <v>#REF!</v>
      </c>
      <c r="C11" s="262" t="e">
        <f>IF('Formulario PPGR2'!$G11="","",'Formulario PPGR1'!#REF!)</f>
        <v>#REF!</v>
      </c>
      <c r="D11" s="262" t="e">
        <f>IF('Formulario PPGR2'!$G11="","",'Formulario PPGR1'!#REF!)</f>
        <v>#REF!</v>
      </c>
      <c r="E11" s="262" t="e">
        <f>IF('Formulario PPGR2'!$G11="","",'Formulario PPGR1'!#REF!)</f>
        <v>#REF!</v>
      </c>
      <c r="F11" s="262" t="e">
        <f>IF('Formulario PPGR2'!$G11="","",'Formulario PPGR1'!#REF!)</f>
        <v>#REF!</v>
      </c>
      <c r="G11" s="232" t="s">
        <v>2672</v>
      </c>
      <c r="H11" s="229" t="s">
        <v>1982</v>
      </c>
      <c r="I11" s="229" t="s">
        <v>1983</v>
      </c>
      <c r="J11" s="228"/>
      <c r="K11" s="228"/>
      <c r="L11" s="228">
        <v>1</v>
      </c>
      <c r="M11" s="228"/>
      <c r="N11" s="228"/>
      <c r="O11" s="228">
        <v>1</v>
      </c>
      <c r="P11" s="228"/>
      <c r="Q11" s="228"/>
      <c r="R11" s="228">
        <v>1</v>
      </c>
      <c r="S11" s="228"/>
      <c r="T11" s="228"/>
      <c r="U11" s="228">
        <v>1</v>
      </c>
      <c r="V11" s="238">
        <f>SUM('[2]Formulario PPGR2'!$J11:$U11)</f>
        <v>3</v>
      </c>
      <c r="W11" s="258" t="s">
        <v>1970</v>
      </c>
      <c r="X11" s="258" t="s">
        <v>1969</v>
      </c>
      <c r="Y11" s="232"/>
      <c r="Z11" s="311" t="s">
        <v>2635</v>
      </c>
      <c r="AA11" s="254"/>
      <c r="AB11" s="681"/>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row>
    <row r="12" spans="2:54" s="240" customFormat="1" ht="38.25" x14ac:dyDescent="0.2">
      <c r="B12" s="262" t="e">
        <f>IF('Formulario PPGR2'!$G12="","",CONCATENATE('Formulario PPGR2'!$C12,".",'Formulario PPGR2'!$D12,".",'Formulario PPGR2'!$E12,".",'Formulario PPGR2'!$F12))</f>
        <v>#REF!</v>
      </c>
      <c r="C12" s="262" t="e">
        <f>IF('Formulario PPGR2'!$G12="","",'Formulario PPGR1'!#REF!)</f>
        <v>#REF!</v>
      </c>
      <c r="D12" s="262" t="e">
        <f>IF('Formulario PPGR2'!$G12="","",'Formulario PPGR1'!#REF!)</f>
        <v>#REF!</v>
      </c>
      <c r="E12" s="262" t="e">
        <f>IF('Formulario PPGR2'!$G12="","",'Formulario PPGR1'!#REF!)</f>
        <v>#REF!</v>
      </c>
      <c r="F12" s="262" t="e">
        <f>IF('Formulario PPGR2'!$G12="","",'Formulario PPGR1'!#REF!)</f>
        <v>#REF!</v>
      </c>
      <c r="G12" s="232" t="s">
        <v>2672</v>
      </c>
      <c r="H12" s="229" t="s">
        <v>1984</v>
      </c>
      <c r="I12" s="229" t="s">
        <v>1985</v>
      </c>
      <c r="J12" s="228">
        <v>1</v>
      </c>
      <c r="K12" s="228"/>
      <c r="L12" s="228"/>
      <c r="M12" s="228">
        <v>1</v>
      </c>
      <c r="N12" s="228"/>
      <c r="O12" s="228"/>
      <c r="P12" s="228">
        <v>1</v>
      </c>
      <c r="Q12" s="228"/>
      <c r="R12" s="228"/>
      <c r="S12" s="228">
        <v>1</v>
      </c>
      <c r="T12" s="228"/>
      <c r="U12" s="228"/>
      <c r="V12" s="238">
        <f>SUM('[2]Formulario PPGR2'!$J12:$U12)</f>
        <v>4</v>
      </c>
      <c r="W12" s="258" t="s">
        <v>1964</v>
      </c>
      <c r="X12" s="258"/>
      <c r="Y12" s="232" t="s">
        <v>2532</v>
      </c>
      <c r="Z12" s="311" t="s">
        <v>2635</v>
      </c>
      <c r="AA12" s="254"/>
      <c r="AB12" s="681"/>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row>
    <row r="13" spans="2:54" s="240" customFormat="1" ht="51" x14ac:dyDescent="0.2">
      <c r="B13" s="262" t="e">
        <f>IF('Formulario PPGR2'!$G13="","",CONCATENATE('Formulario PPGR2'!$C13,".",'Formulario PPGR2'!$D13,".",'Formulario PPGR2'!$E13,".",'Formulario PPGR2'!$F13))</f>
        <v>#REF!</v>
      </c>
      <c r="C13" s="262" t="e">
        <f>IF('Formulario PPGR2'!$G13="","",'Formulario PPGR1'!#REF!)</f>
        <v>#REF!</v>
      </c>
      <c r="D13" s="262" t="e">
        <f>IF('Formulario PPGR2'!$G13="","",'Formulario PPGR1'!#REF!)</f>
        <v>#REF!</v>
      </c>
      <c r="E13" s="262" t="e">
        <f>IF('Formulario PPGR2'!$G13="","",'Formulario PPGR1'!#REF!)</f>
        <v>#REF!</v>
      </c>
      <c r="F13" s="262" t="e">
        <f>IF('Formulario PPGR2'!$G13="","",'Formulario PPGR1'!#REF!)</f>
        <v>#REF!</v>
      </c>
      <c r="G13" s="232" t="s">
        <v>2672</v>
      </c>
      <c r="H13" s="229" t="s">
        <v>1986</v>
      </c>
      <c r="I13" s="229" t="s">
        <v>1987</v>
      </c>
      <c r="J13" s="228"/>
      <c r="K13" s="228"/>
      <c r="L13" s="228">
        <v>1</v>
      </c>
      <c r="M13" s="228"/>
      <c r="N13" s="228"/>
      <c r="O13" s="228">
        <v>1</v>
      </c>
      <c r="P13" s="228"/>
      <c r="Q13" s="228"/>
      <c r="R13" s="228">
        <v>1</v>
      </c>
      <c r="S13" s="228"/>
      <c r="T13" s="228"/>
      <c r="U13" s="228">
        <v>1</v>
      </c>
      <c r="V13" s="238">
        <f>SUM('[2]Formulario PPGR2'!$J13:$U13)</f>
        <v>4</v>
      </c>
      <c r="W13" s="258" t="s">
        <v>1961</v>
      </c>
      <c r="X13" s="258" t="s">
        <v>1969</v>
      </c>
      <c r="Y13" s="232" t="s">
        <v>2733</v>
      </c>
      <c r="Z13" s="311" t="s">
        <v>2635</v>
      </c>
      <c r="AA13" s="254"/>
      <c r="AB13" s="681"/>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row>
    <row r="14" spans="2:54" s="240" customFormat="1" ht="38.25" x14ac:dyDescent="0.2">
      <c r="B14" s="262" t="e">
        <f>IF('Formulario PPGR2'!$G14="","",CONCATENATE('Formulario PPGR2'!$C14,".",'Formulario PPGR2'!$D14,".",'Formulario PPGR2'!$E14,".",'Formulario PPGR2'!$F14))</f>
        <v>#REF!</v>
      </c>
      <c r="C14" s="262" t="e">
        <f>IF('Formulario PPGR2'!$G14="","",'Formulario PPGR1'!#REF!)</f>
        <v>#REF!</v>
      </c>
      <c r="D14" s="262" t="e">
        <f>IF('Formulario PPGR2'!$G14="","",'Formulario PPGR1'!#REF!)</f>
        <v>#REF!</v>
      </c>
      <c r="E14" s="262" t="e">
        <f>IF('Formulario PPGR2'!$G14="","",'Formulario PPGR1'!#REF!)</f>
        <v>#REF!</v>
      </c>
      <c r="F14" s="262" t="e">
        <f>IF('Formulario PPGR2'!$G14="","",'Formulario PPGR1'!#REF!)</f>
        <v>#REF!</v>
      </c>
      <c r="G14" s="232" t="s">
        <v>2672</v>
      </c>
      <c r="H14" s="229" t="s">
        <v>1988</v>
      </c>
      <c r="I14" s="229" t="s">
        <v>1989</v>
      </c>
      <c r="J14" s="228"/>
      <c r="K14" s="228"/>
      <c r="L14" s="228">
        <v>1</v>
      </c>
      <c r="M14" s="228"/>
      <c r="N14" s="228"/>
      <c r="O14" s="228">
        <v>1</v>
      </c>
      <c r="P14" s="228"/>
      <c r="Q14" s="228"/>
      <c r="R14" s="228">
        <v>1</v>
      </c>
      <c r="S14" s="228"/>
      <c r="T14" s="228"/>
      <c r="U14" s="228">
        <v>1</v>
      </c>
      <c r="V14" s="238">
        <f>SUM('[2]Formulario PPGR2'!$J14:$U14)</f>
        <v>4</v>
      </c>
      <c r="W14" s="258" t="s">
        <v>1960</v>
      </c>
      <c r="X14" s="258" t="s">
        <v>1969</v>
      </c>
      <c r="Y14" s="232"/>
      <c r="Z14" s="311" t="s">
        <v>2635</v>
      </c>
      <c r="AA14" s="254"/>
      <c r="AB14" s="681"/>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row>
    <row r="15" spans="2:54" s="240" customFormat="1" ht="38.25" x14ac:dyDescent="0.2">
      <c r="B15" s="262" t="e">
        <f>IF('Formulario PPGR2'!$G15="","",CONCATENATE('Formulario PPGR2'!$C15,".",'Formulario PPGR2'!$D15,".",'Formulario PPGR2'!$E15,".",'Formulario PPGR2'!$F15))</f>
        <v>#REF!</v>
      </c>
      <c r="C15" s="262" t="e">
        <f>IF('Formulario PPGR2'!$G15="","",'Formulario PPGR1'!#REF!)</f>
        <v>#REF!</v>
      </c>
      <c r="D15" s="262" t="e">
        <f>IF('Formulario PPGR2'!$G15="","",'Formulario PPGR1'!#REF!)</f>
        <v>#REF!</v>
      </c>
      <c r="E15" s="262" t="e">
        <f>IF('Formulario PPGR2'!$G15="","",'Formulario PPGR1'!#REF!)</f>
        <v>#REF!</v>
      </c>
      <c r="F15" s="262" t="e">
        <f>IF('Formulario PPGR2'!$G15="","",'Formulario PPGR1'!#REF!)</f>
        <v>#REF!</v>
      </c>
      <c r="G15" s="232" t="s">
        <v>2672</v>
      </c>
      <c r="H15" s="229" t="s">
        <v>1990</v>
      </c>
      <c r="I15" s="229" t="s">
        <v>1991</v>
      </c>
      <c r="J15" s="228"/>
      <c r="K15" s="228"/>
      <c r="L15" s="228">
        <v>1</v>
      </c>
      <c r="M15" s="228"/>
      <c r="N15" s="228"/>
      <c r="O15" s="228">
        <v>1</v>
      </c>
      <c r="P15" s="228"/>
      <c r="Q15" s="228"/>
      <c r="R15" s="228">
        <v>1</v>
      </c>
      <c r="S15" s="228"/>
      <c r="T15" s="228"/>
      <c r="U15" s="228">
        <v>1</v>
      </c>
      <c r="V15" s="238">
        <f>SUM('[2]Formulario PPGR2'!$J15:$U15)</f>
        <v>4</v>
      </c>
      <c r="W15" s="258" t="s">
        <v>1961</v>
      </c>
      <c r="X15" s="258" t="s">
        <v>1963</v>
      </c>
      <c r="Y15" s="232"/>
      <c r="Z15" s="311" t="s">
        <v>2635</v>
      </c>
      <c r="AA15" s="254"/>
      <c r="AB15" s="681"/>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row>
    <row r="16" spans="2:54" s="240" customFormat="1" ht="38.25" x14ac:dyDescent="0.2">
      <c r="B16" s="262" t="e">
        <f>IF('Formulario PPGR2'!$G16="","",CONCATENATE('Formulario PPGR2'!$C16,".",'Formulario PPGR2'!$D16,".",'Formulario PPGR2'!$E16,".",'Formulario PPGR2'!$F16))</f>
        <v>#REF!</v>
      </c>
      <c r="C16" s="262" t="e">
        <f>IF('Formulario PPGR2'!$G16="","",'Formulario PPGR1'!#REF!)</f>
        <v>#REF!</v>
      </c>
      <c r="D16" s="262" t="e">
        <f>IF('Formulario PPGR2'!$G16="","",'Formulario PPGR1'!#REF!)</f>
        <v>#REF!</v>
      </c>
      <c r="E16" s="262" t="e">
        <f>IF('Formulario PPGR2'!$G16="","",'Formulario PPGR1'!#REF!)</f>
        <v>#REF!</v>
      </c>
      <c r="F16" s="262" t="e">
        <f>IF('Formulario PPGR2'!$G16="","",'Formulario PPGR1'!#REF!)</f>
        <v>#REF!</v>
      </c>
      <c r="G16" s="232" t="s">
        <v>2672</v>
      </c>
      <c r="H16" s="229" t="s">
        <v>1992</v>
      </c>
      <c r="I16" s="229" t="s">
        <v>1993</v>
      </c>
      <c r="J16" s="228"/>
      <c r="K16" s="228"/>
      <c r="L16" s="228">
        <v>1</v>
      </c>
      <c r="M16" s="228"/>
      <c r="N16" s="228"/>
      <c r="O16" s="228">
        <v>1</v>
      </c>
      <c r="P16" s="228"/>
      <c r="Q16" s="228"/>
      <c r="R16" s="228">
        <v>1</v>
      </c>
      <c r="S16" s="228"/>
      <c r="T16" s="228"/>
      <c r="U16" s="228">
        <v>1</v>
      </c>
      <c r="V16" s="238">
        <f>SUM('[2]Formulario PPGR2'!$J16:$U16)</f>
        <v>1</v>
      </c>
      <c r="W16" s="258" t="s">
        <v>1970</v>
      </c>
      <c r="X16" s="258" t="s">
        <v>1961</v>
      </c>
      <c r="Y16" s="232"/>
      <c r="Z16" s="311" t="s">
        <v>2635</v>
      </c>
      <c r="AA16" s="254"/>
      <c r="AB16" s="681"/>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row>
    <row r="17" spans="2:54" s="240" customFormat="1" ht="38.25" x14ac:dyDescent="0.2">
      <c r="B17" s="262" t="e">
        <f>IF('Formulario PPGR2'!$G17="","",CONCATENATE('Formulario PPGR2'!$C17,".",'Formulario PPGR2'!$D17,".",'Formulario PPGR2'!$E17,".",'Formulario PPGR2'!$F17))</f>
        <v>#REF!</v>
      </c>
      <c r="C17" s="262" t="e">
        <f>IF('Formulario PPGR2'!$G17="","",'Formulario PPGR1'!#REF!)</f>
        <v>#REF!</v>
      </c>
      <c r="D17" s="262" t="e">
        <f>IF('Formulario PPGR2'!$G17="","",'Formulario PPGR1'!#REF!)</f>
        <v>#REF!</v>
      </c>
      <c r="E17" s="262" t="e">
        <f>IF('Formulario PPGR2'!$G17="","",'Formulario PPGR1'!#REF!)</f>
        <v>#REF!</v>
      </c>
      <c r="F17" s="262" t="e">
        <f>IF('Formulario PPGR2'!$G17="","",'Formulario PPGR1'!#REF!)</f>
        <v>#REF!</v>
      </c>
      <c r="G17" s="232" t="s">
        <v>2672</v>
      </c>
      <c r="H17" s="229" t="s">
        <v>1994</v>
      </c>
      <c r="I17" s="229" t="s">
        <v>1995</v>
      </c>
      <c r="J17" s="228">
        <v>1</v>
      </c>
      <c r="K17" s="228">
        <v>1</v>
      </c>
      <c r="L17" s="228">
        <v>1</v>
      </c>
      <c r="M17" s="228">
        <v>1</v>
      </c>
      <c r="N17" s="228">
        <v>1</v>
      </c>
      <c r="O17" s="228">
        <v>1</v>
      </c>
      <c r="P17" s="228">
        <v>1</v>
      </c>
      <c r="Q17" s="228">
        <v>1</v>
      </c>
      <c r="R17" s="228">
        <v>1</v>
      </c>
      <c r="S17" s="228">
        <v>1</v>
      </c>
      <c r="T17" s="228">
        <v>1</v>
      </c>
      <c r="U17" s="228">
        <v>1</v>
      </c>
      <c r="V17" s="238">
        <f>SUM('[2]Formulario PPGR2'!$J17:$U17)</f>
        <v>4</v>
      </c>
      <c r="W17" s="258" t="s">
        <v>2533</v>
      </c>
      <c r="X17" s="258" t="s">
        <v>1961</v>
      </c>
      <c r="Y17" s="232" t="s">
        <v>2534</v>
      </c>
      <c r="Z17" s="311" t="s">
        <v>2635</v>
      </c>
      <c r="AA17" s="254"/>
      <c r="AB17" s="681"/>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row>
    <row r="18" spans="2:54" s="240" customFormat="1" ht="38.25" x14ac:dyDescent="0.2">
      <c r="B18" s="262" t="e">
        <f>IF('Formulario PPGR2'!$G18="","",CONCATENATE('Formulario PPGR2'!$C18,".",'Formulario PPGR2'!$D18,".",'Formulario PPGR2'!$E18,".",'Formulario PPGR2'!$F18))</f>
        <v>#REF!</v>
      </c>
      <c r="C18" s="262" t="e">
        <f>IF('Formulario PPGR2'!$G18="","",'Formulario PPGR1'!#REF!)</f>
        <v>#REF!</v>
      </c>
      <c r="D18" s="262" t="e">
        <f>IF('Formulario PPGR2'!$G18="","",'Formulario PPGR1'!#REF!)</f>
        <v>#REF!</v>
      </c>
      <c r="E18" s="262" t="e">
        <f>IF('Formulario PPGR2'!$G18="","",'Formulario PPGR1'!#REF!)</f>
        <v>#REF!</v>
      </c>
      <c r="F18" s="262" t="e">
        <f>IF('Formulario PPGR2'!$G18="","",'Formulario PPGR1'!#REF!)</f>
        <v>#REF!</v>
      </c>
      <c r="G18" s="232" t="s">
        <v>2672</v>
      </c>
      <c r="H18" s="229" t="s">
        <v>1996</v>
      </c>
      <c r="I18" s="229" t="s">
        <v>1997</v>
      </c>
      <c r="J18" s="228"/>
      <c r="K18" s="228"/>
      <c r="L18" s="228">
        <v>1</v>
      </c>
      <c r="M18" s="228"/>
      <c r="N18" s="228"/>
      <c r="O18" s="228">
        <v>1</v>
      </c>
      <c r="P18" s="228"/>
      <c r="Q18" s="228"/>
      <c r="R18" s="228">
        <v>1</v>
      </c>
      <c r="S18" s="228"/>
      <c r="T18" s="228"/>
      <c r="U18" s="228">
        <v>1</v>
      </c>
      <c r="V18" s="238">
        <f>SUM('[2]Formulario PPGR2'!$J18:$U18)</f>
        <v>4</v>
      </c>
      <c r="W18" s="258" t="s">
        <v>2533</v>
      </c>
      <c r="X18" s="258" t="s">
        <v>1961</v>
      </c>
      <c r="Y18" s="232"/>
      <c r="Z18" s="311" t="s">
        <v>2635</v>
      </c>
      <c r="AA18" s="254"/>
      <c r="AB18" s="681"/>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row>
    <row r="19" spans="2:54" s="240" customFormat="1" ht="38.25" x14ac:dyDescent="0.2">
      <c r="B19" s="262" t="e">
        <f>IF('Formulario PPGR2'!$G19="","",CONCATENATE('Formulario PPGR2'!$C19,".",'Formulario PPGR2'!$D19,".",'Formulario PPGR2'!$E19,".",'Formulario PPGR2'!$F19))</f>
        <v>#REF!</v>
      </c>
      <c r="C19" s="262" t="e">
        <f>IF('Formulario PPGR2'!$G19="","",'Formulario PPGR1'!#REF!)</f>
        <v>#REF!</v>
      </c>
      <c r="D19" s="262" t="e">
        <f>IF('Formulario PPGR2'!$G19="","",'Formulario PPGR1'!#REF!)</f>
        <v>#REF!</v>
      </c>
      <c r="E19" s="262" t="e">
        <f>IF('Formulario PPGR2'!$G19="","",'Formulario PPGR1'!#REF!)</f>
        <v>#REF!</v>
      </c>
      <c r="F19" s="262" t="e">
        <f>IF('Formulario PPGR2'!$G19="","",'Formulario PPGR1'!#REF!)</f>
        <v>#REF!</v>
      </c>
      <c r="G19" s="232" t="s">
        <v>2672</v>
      </c>
      <c r="H19" s="229" t="s">
        <v>1998</v>
      </c>
      <c r="I19" s="229" t="s">
        <v>1999</v>
      </c>
      <c r="J19" s="228">
        <v>1</v>
      </c>
      <c r="K19" s="228"/>
      <c r="L19" s="228"/>
      <c r="M19" s="228">
        <v>1</v>
      </c>
      <c r="N19" s="228"/>
      <c r="O19" s="228"/>
      <c r="P19" s="228">
        <v>1</v>
      </c>
      <c r="Q19" s="228"/>
      <c r="R19" s="228"/>
      <c r="S19" s="228">
        <v>1</v>
      </c>
      <c r="T19" s="228"/>
      <c r="U19" s="228"/>
      <c r="V19" s="238">
        <f>SUM('[2]Formulario PPGR2'!$J19:$U19)</f>
        <v>4</v>
      </c>
      <c r="W19" s="258" t="s">
        <v>1961</v>
      </c>
      <c r="X19" s="258" t="s">
        <v>1963</v>
      </c>
      <c r="Y19" s="232"/>
      <c r="Z19" s="311" t="s">
        <v>2635</v>
      </c>
      <c r="AA19" s="254"/>
      <c r="AB19" s="681"/>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row>
    <row r="20" spans="2:54" s="240" customFormat="1" ht="38.25" x14ac:dyDescent="0.2">
      <c r="B20" s="262" t="e">
        <f>IF('Formulario PPGR2'!$G20="","",CONCATENATE('Formulario PPGR2'!$C20,".",'Formulario PPGR2'!$D20,".",'Formulario PPGR2'!$E20,".",'Formulario PPGR2'!$F20))</f>
        <v>#REF!</v>
      </c>
      <c r="C20" s="262" t="e">
        <f>IF('Formulario PPGR2'!$G20="","",'Formulario PPGR1'!#REF!)</f>
        <v>#REF!</v>
      </c>
      <c r="D20" s="262" t="e">
        <f>IF('Formulario PPGR2'!$G20="","",'Formulario PPGR1'!#REF!)</f>
        <v>#REF!</v>
      </c>
      <c r="E20" s="262" t="e">
        <f>IF('Formulario PPGR2'!$G20="","",'Formulario PPGR1'!#REF!)</f>
        <v>#REF!</v>
      </c>
      <c r="F20" s="262" t="e">
        <f>IF('Formulario PPGR2'!$G20="","",'Formulario PPGR1'!#REF!)</f>
        <v>#REF!</v>
      </c>
      <c r="G20" s="232" t="s">
        <v>2672</v>
      </c>
      <c r="H20" s="229" t="s">
        <v>2000</v>
      </c>
      <c r="I20" s="229" t="s">
        <v>2001</v>
      </c>
      <c r="J20" s="228">
        <v>1</v>
      </c>
      <c r="K20" s="228"/>
      <c r="L20" s="228"/>
      <c r="M20" s="228">
        <v>1</v>
      </c>
      <c r="N20" s="228"/>
      <c r="O20" s="228"/>
      <c r="P20" s="228">
        <v>1</v>
      </c>
      <c r="Q20" s="228"/>
      <c r="R20" s="228"/>
      <c r="S20" s="228">
        <v>1</v>
      </c>
      <c r="T20" s="228"/>
      <c r="U20" s="228"/>
      <c r="V20" s="238">
        <f>SUM('[2]Formulario PPGR2'!$J20:$U20)</f>
        <v>4</v>
      </c>
      <c r="W20" s="258" t="s">
        <v>1960</v>
      </c>
      <c r="X20" s="258" t="s">
        <v>1969</v>
      </c>
      <c r="Y20" s="232"/>
      <c r="Z20" s="311" t="s">
        <v>2635</v>
      </c>
      <c r="AA20" s="254"/>
      <c r="AB20" s="681"/>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row>
    <row r="21" spans="2:54" s="240" customFormat="1" ht="51" x14ac:dyDescent="0.2">
      <c r="B21" s="262" t="e">
        <f>IF('Formulario PPGR2'!$G21="","",CONCATENATE('Formulario PPGR2'!$C21,".",'Formulario PPGR2'!$D21,".",'Formulario PPGR2'!$E21,".",'Formulario PPGR2'!$F21))</f>
        <v>#REF!</v>
      </c>
      <c r="C21" s="262" t="e">
        <f>IF('Formulario PPGR2'!$G21="","",'Formulario PPGR1'!#REF!)</f>
        <v>#REF!</v>
      </c>
      <c r="D21" s="262" t="e">
        <f>IF('Formulario PPGR2'!$G21="","",'Formulario PPGR1'!#REF!)</f>
        <v>#REF!</v>
      </c>
      <c r="E21" s="262" t="e">
        <f>IF('Formulario PPGR2'!$G21="","",'Formulario PPGR1'!#REF!)</f>
        <v>#REF!</v>
      </c>
      <c r="F21" s="262" t="e">
        <f>IF('Formulario PPGR2'!$G21="","",'Formulario PPGR1'!#REF!)</f>
        <v>#REF!</v>
      </c>
      <c r="G21" s="232" t="s">
        <v>2675</v>
      </c>
      <c r="H21" s="229" t="s">
        <v>2002</v>
      </c>
      <c r="I21" s="229" t="s">
        <v>2003</v>
      </c>
      <c r="J21" s="228"/>
      <c r="K21" s="228">
        <v>1</v>
      </c>
      <c r="L21" s="228">
        <v>1</v>
      </c>
      <c r="M21" s="228">
        <v>1</v>
      </c>
      <c r="N21" s="228">
        <v>1</v>
      </c>
      <c r="O21" s="228">
        <v>1</v>
      </c>
      <c r="P21" s="228">
        <v>1</v>
      </c>
      <c r="Q21" s="228">
        <v>1</v>
      </c>
      <c r="R21" s="228">
        <v>1</v>
      </c>
      <c r="S21" s="228">
        <v>1</v>
      </c>
      <c r="T21" s="228">
        <v>1</v>
      </c>
      <c r="U21" s="228"/>
      <c r="V21" s="238">
        <f>SUM('[2]Formulario PPGR2'!$J21:$U21)</f>
        <v>4</v>
      </c>
      <c r="W21" s="258" t="s">
        <v>1960</v>
      </c>
      <c r="X21" s="258"/>
      <c r="Y21" s="232"/>
      <c r="Z21" s="348" t="s">
        <v>2635</v>
      </c>
      <c r="AA21" s="254"/>
      <c r="AB21" s="681"/>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row>
    <row r="22" spans="2:54" s="240" customFormat="1" ht="51" x14ac:dyDescent="0.2">
      <c r="B22" s="262" t="e">
        <f>IF('Formulario PPGR2'!$G22="","",CONCATENATE('Formulario PPGR2'!$C22,".",'Formulario PPGR2'!$D22,".",'Formulario PPGR2'!$E22,".",'Formulario PPGR2'!$F22))</f>
        <v>#REF!</v>
      </c>
      <c r="C22" s="262" t="e">
        <f>IF('Formulario PPGR2'!$G22="","",'Formulario PPGR1'!#REF!)</f>
        <v>#REF!</v>
      </c>
      <c r="D22" s="262" t="e">
        <f>IF('Formulario PPGR2'!$G22="","",'Formulario PPGR1'!#REF!)</f>
        <v>#REF!</v>
      </c>
      <c r="E22" s="262" t="e">
        <f>IF('Formulario PPGR2'!$G22="","",'Formulario PPGR1'!#REF!)</f>
        <v>#REF!</v>
      </c>
      <c r="F22" s="262" t="e">
        <f>IF('Formulario PPGR2'!$G22="","",'Formulario PPGR1'!#REF!)</f>
        <v>#REF!</v>
      </c>
      <c r="G22" s="232" t="s">
        <v>2675</v>
      </c>
      <c r="H22" s="229" t="s">
        <v>2004</v>
      </c>
      <c r="I22" s="229" t="s">
        <v>2005</v>
      </c>
      <c r="J22" s="228"/>
      <c r="K22" s="228"/>
      <c r="L22" s="228">
        <v>1</v>
      </c>
      <c r="M22" s="228"/>
      <c r="N22" s="228"/>
      <c r="O22" s="228">
        <v>1</v>
      </c>
      <c r="P22" s="228"/>
      <c r="Q22" s="228"/>
      <c r="R22" s="228">
        <v>1</v>
      </c>
      <c r="S22" s="228"/>
      <c r="T22" s="228"/>
      <c r="U22" s="228">
        <v>1</v>
      </c>
      <c r="V22" s="238">
        <f>SUM('[2]Formulario PPGR2'!$J22:$U22)</f>
        <v>4</v>
      </c>
      <c r="W22" s="258" t="s">
        <v>1960</v>
      </c>
      <c r="X22" s="258"/>
      <c r="Y22" s="232" t="s">
        <v>2535</v>
      </c>
      <c r="Z22" s="348" t="s">
        <v>2635</v>
      </c>
      <c r="AA22" s="254"/>
      <c r="AB22" s="681"/>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row>
    <row r="23" spans="2:54" s="240" customFormat="1" ht="51" x14ac:dyDescent="0.2">
      <c r="B23" s="262" t="e">
        <f>IF('Formulario PPGR2'!$G23="","",CONCATENATE('Formulario PPGR2'!$C23,".",'Formulario PPGR2'!$D23,".",'Formulario PPGR2'!$E23,".",'Formulario PPGR2'!$F23))</f>
        <v>#REF!</v>
      </c>
      <c r="C23" s="262" t="e">
        <f>IF('Formulario PPGR2'!$G23="","",'Formulario PPGR1'!#REF!)</f>
        <v>#REF!</v>
      </c>
      <c r="D23" s="262" t="e">
        <f>IF('Formulario PPGR2'!$G23="","",'Formulario PPGR1'!#REF!)</f>
        <v>#REF!</v>
      </c>
      <c r="E23" s="262" t="e">
        <f>IF('Formulario PPGR2'!$G23="","",'Formulario PPGR1'!#REF!)</f>
        <v>#REF!</v>
      </c>
      <c r="F23" s="262" t="e">
        <f>IF('Formulario PPGR2'!$G23="","",'Formulario PPGR1'!#REF!)</f>
        <v>#REF!</v>
      </c>
      <c r="G23" s="232" t="s">
        <v>2675</v>
      </c>
      <c r="H23" s="229" t="s">
        <v>2006</v>
      </c>
      <c r="I23" s="229" t="s">
        <v>2007</v>
      </c>
      <c r="J23" s="228"/>
      <c r="K23" s="228"/>
      <c r="L23" s="228"/>
      <c r="M23" s="228">
        <v>1</v>
      </c>
      <c r="N23" s="228"/>
      <c r="O23" s="228"/>
      <c r="P23" s="228"/>
      <c r="Q23" s="228">
        <v>1</v>
      </c>
      <c r="R23" s="228"/>
      <c r="S23" s="228"/>
      <c r="T23" s="228"/>
      <c r="U23" s="228">
        <v>1</v>
      </c>
      <c r="V23" s="238">
        <f>SUM('[2]Formulario PPGR2'!$J23:$U23)</f>
        <v>3</v>
      </c>
      <c r="W23" s="258" t="s">
        <v>1960</v>
      </c>
      <c r="X23" s="258" t="s">
        <v>1961</v>
      </c>
      <c r="Y23" s="232"/>
      <c r="Z23" s="348" t="s">
        <v>2635</v>
      </c>
      <c r="AA23" s="254"/>
      <c r="AB23" s="681"/>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row>
    <row r="24" spans="2:54" s="240" customFormat="1" ht="51" x14ac:dyDescent="0.2">
      <c r="B24" s="262" t="e">
        <f>IF('Formulario PPGR2'!$G24="","",CONCATENATE('Formulario PPGR2'!$C24,".",'Formulario PPGR2'!$D24,".",'Formulario PPGR2'!$E24,".",'Formulario PPGR2'!$F24))</f>
        <v>#REF!</v>
      </c>
      <c r="C24" s="262" t="e">
        <f>IF('Formulario PPGR2'!$G24="","",'Formulario PPGR1'!#REF!)</f>
        <v>#REF!</v>
      </c>
      <c r="D24" s="262" t="e">
        <f>IF('Formulario PPGR2'!$G24="","",'Formulario PPGR1'!#REF!)</f>
        <v>#REF!</v>
      </c>
      <c r="E24" s="262" t="e">
        <f>IF('Formulario PPGR2'!$G24="","",'Formulario PPGR1'!#REF!)</f>
        <v>#REF!</v>
      </c>
      <c r="F24" s="262" t="e">
        <f>IF('Formulario PPGR2'!$G24="","",'Formulario PPGR1'!#REF!)</f>
        <v>#REF!</v>
      </c>
      <c r="G24" s="232" t="s">
        <v>2675</v>
      </c>
      <c r="H24" s="229" t="s">
        <v>2008</v>
      </c>
      <c r="I24" s="229" t="s">
        <v>2009</v>
      </c>
      <c r="J24" s="228"/>
      <c r="K24" s="228"/>
      <c r="L24" s="228">
        <v>1</v>
      </c>
      <c r="M24" s="228"/>
      <c r="N24" s="228"/>
      <c r="O24" s="228">
        <v>1</v>
      </c>
      <c r="P24" s="228"/>
      <c r="Q24" s="228"/>
      <c r="R24" s="228"/>
      <c r="S24" s="228">
        <v>1</v>
      </c>
      <c r="T24" s="228"/>
      <c r="U24" s="228"/>
      <c r="V24" s="238">
        <f>SUM('[2]Formulario PPGR2'!$J24:$U24)</f>
        <v>3</v>
      </c>
      <c r="W24" s="258" t="s">
        <v>1960</v>
      </c>
      <c r="X24" s="258"/>
      <c r="Y24" s="232"/>
      <c r="Z24" s="348" t="s">
        <v>2635</v>
      </c>
      <c r="AA24" s="254"/>
      <c r="AB24" s="681"/>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row>
    <row r="25" spans="2:54" s="240" customFormat="1" ht="63.75" x14ac:dyDescent="0.2">
      <c r="B25" s="262" t="e">
        <f>IF('Formulario PPGR2'!$G25="","",CONCATENATE('Formulario PPGR2'!$C25,".",'Formulario PPGR2'!$D25,".",'Formulario PPGR2'!$E25,".",'Formulario PPGR2'!$F25))</f>
        <v>#REF!</v>
      </c>
      <c r="C25" s="262" t="e">
        <f>IF('Formulario PPGR2'!$G25="","",'Formulario PPGR1'!#REF!)</f>
        <v>#REF!</v>
      </c>
      <c r="D25" s="262" t="e">
        <f>IF('Formulario PPGR2'!$G25="","",'Formulario PPGR1'!#REF!)</f>
        <v>#REF!</v>
      </c>
      <c r="E25" s="262" t="e">
        <f>IF('Formulario PPGR2'!$G25="","",'Formulario PPGR1'!#REF!)</f>
        <v>#REF!</v>
      </c>
      <c r="F25" s="262" t="e">
        <f>IF('Formulario PPGR2'!$G25="","",'Formulario PPGR1'!#REF!)</f>
        <v>#REF!</v>
      </c>
      <c r="G25" s="232" t="s">
        <v>2675</v>
      </c>
      <c r="H25" s="229" t="s">
        <v>2010</v>
      </c>
      <c r="I25" s="232" t="s">
        <v>2011</v>
      </c>
      <c r="J25" s="228"/>
      <c r="K25" s="228"/>
      <c r="L25" s="228"/>
      <c r="M25" s="228"/>
      <c r="N25" s="228">
        <v>1</v>
      </c>
      <c r="O25" s="228"/>
      <c r="P25" s="228"/>
      <c r="Q25" s="228"/>
      <c r="R25" s="228"/>
      <c r="S25" s="228">
        <v>1</v>
      </c>
      <c r="T25" s="228"/>
      <c r="U25" s="228"/>
      <c r="V25" s="238">
        <f>SUM('[2]Formulario PPGR2'!$J25:$U25)</f>
        <v>12</v>
      </c>
      <c r="W25" s="258" t="s">
        <v>1964</v>
      </c>
      <c r="X25" s="258" t="s">
        <v>1961</v>
      </c>
      <c r="Y25" s="232"/>
      <c r="Z25" s="348" t="s">
        <v>2635</v>
      </c>
      <c r="AA25" s="254"/>
      <c r="AB25" s="681"/>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row>
    <row r="26" spans="2:54" s="240" customFormat="1" ht="51" x14ac:dyDescent="0.2">
      <c r="B26" s="262" t="e">
        <f>IF('Formulario PPGR2'!$G26="","",CONCATENATE('Formulario PPGR2'!$C26,".",'Formulario PPGR2'!$D26,".",'Formulario PPGR2'!$E26,".",'Formulario PPGR2'!$F26))</f>
        <v>#REF!</v>
      </c>
      <c r="C26" s="262" t="e">
        <f>IF('Formulario PPGR2'!$G26="","",'Formulario PPGR1'!#REF!)</f>
        <v>#REF!</v>
      </c>
      <c r="D26" s="262" t="e">
        <f>IF('Formulario PPGR2'!$G26="","",'Formulario PPGR1'!#REF!)</f>
        <v>#REF!</v>
      </c>
      <c r="E26" s="262" t="e">
        <f>IF('Formulario PPGR2'!$G26="","",'Formulario PPGR1'!#REF!)</f>
        <v>#REF!</v>
      </c>
      <c r="F26" s="262" t="e">
        <f>IF('Formulario PPGR2'!$G26="","",'Formulario PPGR1'!#REF!)</f>
        <v>#REF!</v>
      </c>
      <c r="G26" s="232" t="s">
        <v>2675</v>
      </c>
      <c r="H26" s="229" t="s">
        <v>2012</v>
      </c>
      <c r="I26" s="229" t="s">
        <v>2013</v>
      </c>
      <c r="J26" s="228"/>
      <c r="K26" s="228"/>
      <c r="L26" s="228"/>
      <c r="M26" s="228">
        <v>1</v>
      </c>
      <c r="N26" s="228"/>
      <c r="O26" s="228"/>
      <c r="P26" s="228"/>
      <c r="Q26" s="228">
        <v>1</v>
      </c>
      <c r="R26" s="228"/>
      <c r="S26" s="228"/>
      <c r="T26" s="228">
        <v>1</v>
      </c>
      <c r="U26" s="228"/>
      <c r="V26" s="238">
        <f>SUM('[2]Formulario PPGR2'!$J26:$U26)</f>
        <v>2</v>
      </c>
      <c r="W26" s="258" t="s">
        <v>2533</v>
      </c>
      <c r="X26" s="258"/>
      <c r="Y26" s="232"/>
      <c r="Z26" s="348" t="s">
        <v>2635</v>
      </c>
      <c r="AA26" s="254"/>
      <c r="AB26" s="681"/>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row>
    <row r="27" spans="2:54" s="240" customFormat="1" ht="51" x14ac:dyDescent="0.2">
      <c r="B27" s="262" t="e">
        <f>IF('Formulario PPGR2'!$G27="","",CONCATENATE('Formulario PPGR2'!$C27,".",'Formulario PPGR2'!$D27,".",'Formulario PPGR2'!$E27,".",'Formulario PPGR2'!$F27))</f>
        <v>#REF!</v>
      </c>
      <c r="C27" s="262" t="e">
        <f>IF('Formulario PPGR2'!$G27="","",'Formulario PPGR1'!#REF!)</f>
        <v>#REF!</v>
      </c>
      <c r="D27" s="262" t="e">
        <f>IF('Formulario PPGR2'!$G27="","",'Formulario PPGR1'!#REF!)</f>
        <v>#REF!</v>
      </c>
      <c r="E27" s="262" t="e">
        <f>IF('Formulario PPGR2'!$G27="","",'Formulario PPGR1'!#REF!)</f>
        <v>#REF!</v>
      </c>
      <c r="F27" s="262" t="e">
        <f>IF('Formulario PPGR2'!$G27="","",'Formulario PPGR1'!#REF!)</f>
        <v>#REF!</v>
      </c>
      <c r="G27" s="232" t="s">
        <v>2675</v>
      </c>
      <c r="H27" s="229" t="s">
        <v>2014</v>
      </c>
      <c r="I27" s="229" t="s">
        <v>2015</v>
      </c>
      <c r="J27" s="228"/>
      <c r="K27" s="228"/>
      <c r="L27" s="228"/>
      <c r="M27" s="228"/>
      <c r="N27" s="228">
        <v>1</v>
      </c>
      <c r="O27" s="228"/>
      <c r="P27" s="228"/>
      <c r="Q27" s="228"/>
      <c r="R27" s="228"/>
      <c r="S27" s="228">
        <v>1</v>
      </c>
      <c r="T27" s="228"/>
      <c r="U27" s="228"/>
      <c r="V27" s="238">
        <f>SUM('[2]Formulario PPGR2'!$J27:$U27)</f>
        <v>2</v>
      </c>
      <c r="W27" s="258" t="s">
        <v>1960</v>
      </c>
      <c r="X27" s="258" t="s">
        <v>1961</v>
      </c>
      <c r="Y27" s="232"/>
      <c r="Z27" s="348" t="s">
        <v>2635</v>
      </c>
      <c r="AA27" s="254"/>
      <c r="AB27" s="681"/>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row>
    <row r="28" spans="2:54" s="240" customFormat="1" ht="63.75" x14ac:dyDescent="0.2">
      <c r="B28" s="262" t="e">
        <f>IF('Formulario PPGR2'!$G28="","",CONCATENATE('Formulario PPGR2'!$C28,".",'Formulario PPGR2'!$D28,".",'Formulario PPGR2'!$E28,".",'Formulario PPGR2'!$F28))</f>
        <v>#REF!</v>
      </c>
      <c r="C28" s="262" t="e">
        <f>IF('Formulario PPGR2'!$G28="","",'Formulario PPGR1'!#REF!)</f>
        <v>#REF!</v>
      </c>
      <c r="D28" s="262" t="e">
        <f>IF('Formulario PPGR2'!$G28="","",'Formulario PPGR1'!#REF!)</f>
        <v>#REF!</v>
      </c>
      <c r="E28" s="262" t="e">
        <f>IF('Formulario PPGR2'!$G28="","",'Formulario PPGR1'!#REF!)</f>
        <v>#REF!</v>
      </c>
      <c r="F28" s="262" t="e">
        <f>IF('Formulario PPGR2'!$G28="","",'Formulario PPGR1'!#REF!)</f>
        <v>#REF!</v>
      </c>
      <c r="G28" s="232" t="s">
        <v>2674</v>
      </c>
      <c r="H28" s="229" t="s">
        <v>2016</v>
      </c>
      <c r="I28" s="229" t="s">
        <v>2017</v>
      </c>
      <c r="J28" s="228"/>
      <c r="K28" s="228"/>
      <c r="L28" s="228"/>
      <c r="M28" s="228"/>
      <c r="N28" s="228">
        <v>1</v>
      </c>
      <c r="O28" s="228"/>
      <c r="P28" s="228"/>
      <c r="Q28" s="228"/>
      <c r="R28" s="228"/>
      <c r="S28" s="228"/>
      <c r="T28" s="228">
        <v>1</v>
      </c>
      <c r="U28" s="228"/>
      <c r="V28" s="238">
        <f>SUM('[2]Formulario PPGR2'!$J28:$U28)</f>
        <v>1</v>
      </c>
      <c r="W28" s="258" t="s">
        <v>1960</v>
      </c>
      <c r="X28" s="258" t="s">
        <v>1961</v>
      </c>
      <c r="Y28" s="232" t="s">
        <v>2536</v>
      </c>
      <c r="Z28" s="348" t="s">
        <v>2635</v>
      </c>
      <c r="AA28" s="254"/>
      <c r="AB28" s="681"/>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row>
    <row r="29" spans="2:54" s="240" customFormat="1" ht="51" x14ac:dyDescent="0.2">
      <c r="B29" s="262" t="e">
        <f>IF('Formulario PPGR2'!$G29="","",CONCATENATE('Formulario PPGR2'!$C29,".",'Formulario PPGR2'!$D29,".",'Formulario PPGR2'!$E29,".",'Formulario PPGR2'!$F29))</f>
        <v>#REF!</v>
      </c>
      <c r="C29" s="262" t="e">
        <f>IF('Formulario PPGR2'!$G29="","",'Formulario PPGR1'!#REF!)</f>
        <v>#REF!</v>
      </c>
      <c r="D29" s="262" t="e">
        <f>IF('Formulario PPGR2'!$G29="","",'Formulario PPGR1'!#REF!)</f>
        <v>#REF!</v>
      </c>
      <c r="E29" s="262" t="e">
        <f>IF('Formulario PPGR2'!$G29="","",'Formulario PPGR1'!#REF!)</f>
        <v>#REF!</v>
      </c>
      <c r="F29" s="262" t="e">
        <f>IF('Formulario PPGR2'!$G29="","",'Formulario PPGR1'!#REF!)</f>
        <v>#REF!</v>
      </c>
      <c r="G29" s="232" t="s">
        <v>2674</v>
      </c>
      <c r="H29" s="229" t="s">
        <v>2018</v>
      </c>
      <c r="I29" s="229" t="s">
        <v>2019</v>
      </c>
      <c r="J29" s="228"/>
      <c r="K29" s="228"/>
      <c r="L29" s="228"/>
      <c r="M29" s="228">
        <v>1</v>
      </c>
      <c r="N29" s="228"/>
      <c r="O29" s="228"/>
      <c r="P29" s="228"/>
      <c r="Q29" s="228">
        <v>1</v>
      </c>
      <c r="R29" s="228"/>
      <c r="S29" s="228"/>
      <c r="T29" s="228">
        <v>1</v>
      </c>
      <c r="U29" s="228"/>
      <c r="V29" s="238">
        <f>SUM('[2]Formulario PPGR2'!$J29:$U29)</f>
        <v>4</v>
      </c>
      <c r="W29" s="258" t="s">
        <v>1963</v>
      </c>
      <c r="X29" s="258" t="s">
        <v>1961</v>
      </c>
      <c r="Y29" s="232" t="s">
        <v>2536</v>
      </c>
      <c r="Z29" s="348" t="s">
        <v>2635</v>
      </c>
      <c r="AA29" s="254"/>
      <c r="AB29" s="681"/>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row>
    <row r="30" spans="2:54" s="240" customFormat="1" ht="89.25" x14ac:dyDescent="0.2">
      <c r="B30" s="262" t="e">
        <f>IF('Formulario PPGR2'!$G30="","",CONCATENATE('Formulario PPGR2'!$C30,".",'Formulario PPGR2'!$D30,".",'Formulario PPGR2'!$E30,".",'Formulario PPGR2'!$F30))</f>
        <v>#REF!</v>
      </c>
      <c r="C30" s="262" t="e">
        <f>IF('Formulario PPGR2'!$G30="","",'Formulario PPGR1'!#REF!)</f>
        <v>#REF!</v>
      </c>
      <c r="D30" s="262" t="e">
        <f>IF('Formulario PPGR2'!$G30="","",'Formulario PPGR1'!#REF!)</f>
        <v>#REF!</v>
      </c>
      <c r="E30" s="262" t="e">
        <f>IF('Formulario PPGR2'!$G30="","",'Formulario PPGR1'!#REF!)</f>
        <v>#REF!</v>
      </c>
      <c r="F30" s="262" t="e">
        <f>IF('Formulario PPGR2'!$G30="","",'Formulario PPGR1'!#REF!)</f>
        <v>#REF!</v>
      </c>
      <c r="G30" s="232" t="s">
        <v>2674</v>
      </c>
      <c r="H30" s="229" t="s">
        <v>2020</v>
      </c>
      <c r="I30" s="229" t="s">
        <v>2021</v>
      </c>
      <c r="J30" s="228"/>
      <c r="K30" s="228"/>
      <c r="L30" s="228"/>
      <c r="M30" s="228">
        <v>1</v>
      </c>
      <c r="N30" s="228"/>
      <c r="O30" s="228"/>
      <c r="P30" s="228"/>
      <c r="Q30" s="228"/>
      <c r="R30" s="228"/>
      <c r="S30" s="228">
        <v>1</v>
      </c>
      <c r="T30" s="228"/>
      <c r="U30" s="228"/>
      <c r="V30" s="238">
        <f>SUM('[2]Formulario PPGR2'!$J30:$U30)</f>
        <v>1</v>
      </c>
      <c r="W30" s="258" t="s">
        <v>1960</v>
      </c>
      <c r="X30" s="258"/>
      <c r="Y30" s="232" t="s">
        <v>2537</v>
      </c>
      <c r="Z30" s="348" t="s">
        <v>2635</v>
      </c>
      <c r="AA30" s="254"/>
      <c r="AB30" s="681"/>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row>
    <row r="31" spans="2:54" s="240" customFormat="1" ht="51" x14ac:dyDescent="0.2">
      <c r="B31" s="262" t="e">
        <f>IF('Formulario PPGR2'!$G31="","",CONCATENATE('Formulario PPGR2'!$C31,".",'Formulario PPGR2'!$D31,".",'Formulario PPGR2'!$E31,".",'Formulario PPGR2'!$F31))</f>
        <v>#REF!</v>
      </c>
      <c r="C31" s="262" t="e">
        <f>IF('Formulario PPGR2'!$G31="","",'Formulario PPGR1'!#REF!)</f>
        <v>#REF!</v>
      </c>
      <c r="D31" s="262" t="e">
        <f>IF('Formulario PPGR2'!$G31="","",'Formulario PPGR1'!#REF!)</f>
        <v>#REF!</v>
      </c>
      <c r="E31" s="262" t="e">
        <f>IF('Formulario PPGR2'!$G31="","",'Formulario PPGR1'!#REF!)</f>
        <v>#REF!</v>
      </c>
      <c r="F31" s="262" t="e">
        <f>IF('Formulario PPGR2'!$G31="","",'Formulario PPGR1'!#REF!)</f>
        <v>#REF!</v>
      </c>
      <c r="G31" s="232" t="s">
        <v>2674</v>
      </c>
      <c r="H31" s="229" t="s">
        <v>2022</v>
      </c>
      <c r="I31" s="229" t="s">
        <v>2023</v>
      </c>
      <c r="J31" s="228"/>
      <c r="K31" s="228"/>
      <c r="L31" s="228"/>
      <c r="M31" s="228"/>
      <c r="N31" s="228"/>
      <c r="O31" s="228">
        <v>1</v>
      </c>
      <c r="P31" s="228"/>
      <c r="Q31" s="228"/>
      <c r="R31" s="228"/>
      <c r="S31" s="228"/>
      <c r="T31" s="228"/>
      <c r="U31" s="228">
        <v>1</v>
      </c>
      <c r="V31" s="238">
        <f>SUM('[2]Formulario PPGR2'!$J31:$U31)</f>
        <v>2</v>
      </c>
      <c r="W31" s="258" t="s">
        <v>1960</v>
      </c>
      <c r="X31" s="258"/>
      <c r="Y31" s="232" t="s">
        <v>2538</v>
      </c>
      <c r="Z31" s="348" t="s">
        <v>2635</v>
      </c>
      <c r="AA31" s="254"/>
      <c r="AB31" s="681"/>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row>
    <row r="32" spans="2:54" s="240" customFormat="1" ht="63.75" x14ac:dyDescent="0.2">
      <c r="B32" s="262" t="e">
        <f>IF('Formulario PPGR2'!$G32="","",CONCATENATE('Formulario PPGR2'!$C32,".",'Formulario PPGR2'!$D32,".",'Formulario PPGR2'!$E32,".",'Formulario PPGR2'!$F32))</f>
        <v>#REF!</v>
      </c>
      <c r="C32" s="262" t="e">
        <f>IF('Formulario PPGR2'!$G32="","",'Formulario PPGR1'!#REF!)</f>
        <v>#REF!</v>
      </c>
      <c r="D32" s="262" t="e">
        <f>IF('Formulario PPGR2'!$G32="","",'Formulario PPGR1'!#REF!)</f>
        <v>#REF!</v>
      </c>
      <c r="E32" s="262" t="e">
        <f>IF('Formulario PPGR2'!$G32="","",'Formulario PPGR1'!#REF!)</f>
        <v>#REF!</v>
      </c>
      <c r="F32" s="262" t="e">
        <f>IF('Formulario PPGR2'!$G32="","",'Formulario PPGR1'!#REF!)</f>
        <v>#REF!</v>
      </c>
      <c r="G32" s="232" t="s">
        <v>2674</v>
      </c>
      <c r="H32" s="229" t="s">
        <v>2024</v>
      </c>
      <c r="I32" s="229" t="s">
        <v>2025</v>
      </c>
      <c r="J32" s="228"/>
      <c r="K32" s="228"/>
      <c r="L32" s="228"/>
      <c r="M32" s="228">
        <v>1</v>
      </c>
      <c r="N32" s="228"/>
      <c r="O32" s="228"/>
      <c r="P32" s="228"/>
      <c r="Q32" s="228">
        <v>1</v>
      </c>
      <c r="R32" s="228"/>
      <c r="S32" s="228"/>
      <c r="T32" s="228"/>
      <c r="U32" s="228"/>
      <c r="V32" s="238">
        <f>SUM('[2]Formulario PPGR2'!$J32:$U32)</f>
        <v>3</v>
      </c>
      <c r="W32" s="258" t="s">
        <v>1969</v>
      </c>
      <c r="X32" s="258"/>
      <c r="Y32" s="232" t="s">
        <v>2537</v>
      </c>
      <c r="Z32" s="348" t="s">
        <v>2635</v>
      </c>
      <c r="AA32" s="254"/>
      <c r="AB32" s="681"/>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row>
    <row r="33" spans="2:54" s="240" customFormat="1" ht="51" x14ac:dyDescent="0.2">
      <c r="B33" s="262" t="e">
        <f>IF('Formulario PPGR2'!$G33="","",CONCATENATE('Formulario PPGR2'!$C33,".",'Formulario PPGR2'!$D33,".",'Formulario PPGR2'!$E33,".",'Formulario PPGR2'!$F33))</f>
        <v>#REF!</v>
      </c>
      <c r="C33" s="262" t="e">
        <f>IF('Formulario PPGR2'!$G33="","",'Formulario PPGR1'!#REF!)</f>
        <v>#REF!</v>
      </c>
      <c r="D33" s="262" t="e">
        <f>IF('Formulario PPGR2'!$G33="","",'Formulario PPGR1'!#REF!)</f>
        <v>#REF!</v>
      </c>
      <c r="E33" s="262" t="e">
        <f>IF('Formulario PPGR2'!$G33="","",'Formulario PPGR1'!#REF!)</f>
        <v>#REF!</v>
      </c>
      <c r="F33" s="262" t="e">
        <f>IF('Formulario PPGR2'!$G33="","",'Formulario PPGR1'!#REF!)</f>
        <v>#REF!</v>
      </c>
      <c r="G33" s="232" t="s">
        <v>2674</v>
      </c>
      <c r="H33" s="229" t="s">
        <v>2026</v>
      </c>
      <c r="I33" s="229" t="s">
        <v>2027</v>
      </c>
      <c r="J33" s="228"/>
      <c r="K33" s="228"/>
      <c r="L33" s="228"/>
      <c r="M33" s="228">
        <v>1</v>
      </c>
      <c r="N33" s="228"/>
      <c r="O33" s="228"/>
      <c r="P33" s="228">
        <v>1</v>
      </c>
      <c r="Q33" s="228"/>
      <c r="R33" s="228"/>
      <c r="S33" s="228">
        <v>1</v>
      </c>
      <c r="T33" s="228"/>
      <c r="U33" s="228"/>
      <c r="V33" s="238">
        <f>SUM('[2]Formulario PPGR2'!$J33:$U33)</f>
        <v>2</v>
      </c>
      <c r="W33" s="258" t="s">
        <v>1969</v>
      </c>
      <c r="X33" s="258"/>
      <c r="Y33" s="232" t="s">
        <v>2538</v>
      </c>
      <c r="Z33" s="348" t="s">
        <v>2635</v>
      </c>
      <c r="AA33" s="254"/>
      <c r="AB33" s="681"/>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row>
    <row r="34" spans="2:54" s="240" customFormat="1" ht="51" x14ac:dyDescent="0.2">
      <c r="B34" s="262" t="e">
        <f>IF('Formulario PPGR2'!$G34="","",CONCATENATE('Formulario PPGR2'!$C34,".",'Formulario PPGR2'!$D34,".",'Formulario PPGR2'!$E34,".",'Formulario PPGR2'!$F34))</f>
        <v>#REF!</v>
      </c>
      <c r="C34" s="262" t="e">
        <f>IF('Formulario PPGR2'!$G34="","",'Formulario PPGR1'!#REF!)</f>
        <v>#REF!</v>
      </c>
      <c r="D34" s="262" t="e">
        <f>IF('Formulario PPGR2'!$G34="","",'Formulario PPGR1'!#REF!)</f>
        <v>#REF!</v>
      </c>
      <c r="E34" s="262" t="e">
        <f>IF('Formulario PPGR2'!$G34="","",'Formulario PPGR1'!#REF!)</f>
        <v>#REF!</v>
      </c>
      <c r="F34" s="262" t="e">
        <f>IF('Formulario PPGR2'!$G34="","",'Formulario PPGR1'!#REF!)</f>
        <v>#REF!</v>
      </c>
      <c r="G34" s="232" t="s">
        <v>2674</v>
      </c>
      <c r="H34" s="229" t="s">
        <v>2028</v>
      </c>
      <c r="I34" s="229" t="s">
        <v>2029</v>
      </c>
      <c r="J34" s="228"/>
      <c r="K34" s="228"/>
      <c r="L34" s="228"/>
      <c r="M34" s="228">
        <v>1</v>
      </c>
      <c r="N34" s="228"/>
      <c r="O34" s="228"/>
      <c r="P34" s="228">
        <v>1</v>
      </c>
      <c r="Q34" s="228"/>
      <c r="R34" s="228"/>
      <c r="S34" s="228">
        <v>1</v>
      </c>
      <c r="T34" s="228"/>
      <c r="U34" s="228"/>
      <c r="V34" s="238">
        <f>SUM('[2]Formulario PPGR2'!$J34:$U34)</f>
        <v>2</v>
      </c>
      <c r="W34" s="258" t="s">
        <v>1960</v>
      </c>
      <c r="X34" s="258"/>
      <c r="Y34" s="232" t="s">
        <v>2538</v>
      </c>
      <c r="Z34" s="348" t="s">
        <v>2635</v>
      </c>
      <c r="AA34" s="254"/>
      <c r="AB34" s="681"/>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row>
    <row r="35" spans="2:54" s="240" customFormat="1" ht="76.5" x14ac:dyDescent="0.2">
      <c r="B35" s="262" t="e">
        <f>IF('Formulario PPGR2'!$G35="","",CONCATENATE('Formulario PPGR2'!$C35,".",'Formulario PPGR2'!$D35,".",'Formulario PPGR2'!$E35,".",'Formulario PPGR2'!$F35))</f>
        <v>#REF!</v>
      </c>
      <c r="C35" s="262" t="e">
        <f>IF('Formulario PPGR2'!$G35="","",'Formulario PPGR1'!#REF!)</f>
        <v>#REF!</v>
      </c>
      <c r="D35" s="262" t="e">
        <f>IF('Formulario PPGR2'!$G35="","",'Formulario PPGR1'!#REF!)</f>
        <v>#REF!</v>
      </c>
      <c r="E35" s="262" t="e">
        <f>IF('Formulario PPGR2'!$G35="","",'Formulario PPGR1'!#REF!)</f>
        <v>#REF!</v>
      </c>
      <c r="F35" s="262" t="e">
        <f>IF('Formulario PPGR2'!$G35="","",'Formulario PPGR1'!#REF!)</f>
        <v>#REF!</v>
      </c>
      <c r="G35" s="232" t="s">
        <v>2676</v>
      </c>
      <c r="H35" s="229" t="s">
        <v>2030</v>
      </c>
      <c r="I35" s="232" t="s">
        <v>2031</v>
      </c>
      <c r="J35" s="228"/>
      <c r="K35" s="228"/>
      <c r="L35" s="228"/>
      <c r="M35" s="228"/>
      <c r="N35" s="228"/>
      <c r="O35" s="228">
        <v>1</v>
      </c>
      <c r="P35" s="228"/>
      <c r="Q35" s="228"/>
      <c r="R35" s="228"/>
      <c r="S35" s="228"/>
      <c r="T35" s="228"/>
      <c r="U35" s="228">
        <v>1</v>
      </c>
      <c r="V35" s="238">
        <f>SUM('[2]Formulario PPGR2'!$J35:$U35)</f>
        <v>4</v>
      </c>
      <c r="W35" s="258" t="s">
        <v>1960</v>
      </c>
      <c r="X35" s="258"/>
      <c r="Y35" s="232"/>
      <c r="Z35" s="348" t="s">
        <v>2636</v>
      </c>
      <c r="AA35" s="254"/>
      <c r="AB35" s="681"/>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row>
    <row r="36" spans="2:54" s="240" customFormat="1" ht="76.5" x14ac:dyDescent="0.2">
      <c r="B36" s="262" t="e">
        <f>IF('Formulario PPGR2'!$G36="","",CONCATENATE('Formulario PPGR2'!$C36,".",'Formulario PPGR2'!$D36,".",'Formulario PPGR2'!$E36,".",'Formulario PPGR2'!$F36))</f>
        <v>#REF!</v>
      </c>
      <c r="C36" s="262" t="e">
        <f>IF('Formulario PPGR2'!$G36="","",'Formulario PPGR1'!#REF!)</f>
        <v>#REF!</v>
      </c>
      <c r="D36" s="262" t="e">
        <f>IF('Formulario PPGR2'!$G36="","",'Formulario PPGR1'!#REF!)</f>
        <v>#REF!</v>
      </c>
      <c r="E36" s="262" t="e">
        <f>IF('Formulario PPGR2'!$G36="","",'Formulario PPGR1'!#REF!)</f>
        <v>#REF!</v>
      </c>
      <c r="F36" s="262" t="e">
        <f>IF('Formulario PPGR2'!$G36="","",'Formulario PPGR1'!#REF!)</f>
        <v>#REF!</v>
      </c>
      <c r="G36" s="232" t="s">
        <v>2676</v>
      </c>
      <c r="H36" s="229" t="s">
        <v>2032</v>
      </c>
      <c r="I36" s="229" t="s">
        <v>2033</v>
      </c>
      <c r="J36" s="228"/>
      <c r="K36" s="228"/>
      <c r="L36" s="228">
        <v>1</v>
      </c>
      <c r="M36" s="228"/>
      <c r="N36" s="228"/>
      <c r="O36" s="228">
        <v>1</v>
      </c>
      <c r="P36" s="228"/>
      <c r="Q36" s="228"/>
      <c r="R36" s="228">
        <v>1</v>
      </c>
      <c r="S36" s="228"/>
      <c r="T36" s="228"/>
      <c r="U36" s="228">
        <v>1</v>
      </c>
      <c r="V36" s="238">
        <f>SUM('[2]Formulario PPGR2'!$J36:$U36)</f>
        <v>2</v>
      </c>
      <c r="W36" s="258" t="s">
        <v>1960</v>
      </c>
      <c r="X36" s="258"/>
      <c r="Y36" s="232"/>
      <c r="Z36" s="348" t="s">
        <v>2636</v>
      </c>
      <c r="AA36" s="254"/>
      <c r="AB36" s="681"/>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row>
    <row r="37" spans="2:54" s="240" customFormat="1" ht="76.5" x14ac:dyDescent="0.2">
      <c r="B37" s="262" t="e">
        <f>IF('Formulario PPGR2'!$G37="","",CONCATENATE('Formulario PPGR2'!$C37,".",'Formulario PPGR2'!$D37,".",'Formulario PPGR2'!$E37,".",'Formulario PPGR2'!$F37))</f>
        <v>#REF!</v>
      </c>
      <c r="C37" s="262" t="e">
        <f>IF('Formulario PPGR2'!$G37="","",'Formulario PPGR1'!#REF!)</f>
        <v>#REF!</v>
      </c>
      <c r="D37" s="262" t="e">
        <f>IF('Formulario PPGR2'!$G37="","",'Formulario PPGR1'!#REF!)</f>
        <v>#REF!</v>
      </c>
      <c r="E37" s="262" t="e">
        <f>IF('Formulario PPGR2'!$G37="","",'Formulario PPGR1'!#REF!)</f>
        <v>#REF!</v>
      </c>
      <c r="F37" s="262" t="e">
        <f>IF('Formulario PPGR2'!$G37="","",'Formulario PPGR1'!#REF!)</f>
        <v>#REF!</v>
      </c>
      <c r="G37" s="232" t="s">
        <v>2676</v>
      </c>
      <c r="H37" s="229" t="s">
        <v>2034</v>
      </c>
      <c r="I37" s="229" t="s">
        <v>2035</v>
      </c>
      <c r="J37" s="228"/>
      <c r="K37" s="228"/>
      <c r="L37" s="228"/>
      <c r="M37" s="228"/>
      <c r="N37" s="228">
        <v>1</v>
      </c>
      <c r="O37" s="228"/>
      <c r="P37" s="228"/>
      <c r="Q37" s="228"/>
      <c r="R37" s="228"/>
      <c r="S37" s="228"/>
      <c r="T37" s="228">
        <v>1</v>
      </c>
      <c r="U37" s="228"/>
      <c r="V37" s="238">
        <f>SUM('[2]Formulario PPGR2'!$J37:$U37)</f>
        <v>1</v>
      </c>
      <c r="W37" s="258" t="s">
        <v>1961</v>
      </c>
      <c r="X37" s="258" t="s">
        <v>1963</v>
      </c>
      <c r="Y37" s="232" t="s">
        <v>1960</v>
      </c>
      <c r="Z37" s="348" t="s">
        <v>2636</v>
      </c>
      <c r="AA37" s="254"/>
      <c r="AB37" s="681"/>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row>
    <row r="38" spans="2:54" s="240" customFormat="1" ht="76.5" x14ac:dyDescent="0.2">
      <c r="B38" s="262" t="e">
        <f>IF('Formulario PPGR2'!$G38="","",CONCATENATE('Formulario PPGR2'!$C38,".",'Formulario PPGR2'!$D38,".",'Formulario PPGR2'!$E38,".",'Formulario PPGR2'!$F38))</f>
        <v>#REF!</v>
      </c>
      <c r="C38" s="262" t="e">
        <f>IF('Formulario PPGR2'!$G38="","",'Formulario PPGR1'!#REF!)</f>
        <v>#REF!</v>
      </c>
      <c r="D38" s="262" t="e">
        <f>IF('Formulario PPGR2'!$G38="","",'Formulario PPGR1'!#REF!)</f>
        <v>#REF!</v>
      </c>
      <c r="E38" s="262" t="e">
        <f>IF('Formulario PPGR2'!$G38="","",'Formulario PPGR1'!#REF!)</f>
        <v>#REF!</v>
      </c>
      <c r="F38" s="262" t="e">
        <f>IF('Formulario PPGR2'!$G38="","",'Formulario PPGR1'!#REF!)</f>
        <v>#REF!</v>
      </c>
      <c r="G38" s="232" t="s">
        <v>2676</v>
      </c>
      <c r="H38" s="229" t="s">
        <v>2036</v>
      </c>
      <c r="I38" s="229" t="s">
        <v>2037</v>
      </c>
      <c r="J38" s="228"/>
      <c r="K38" s="676"/>
      <c r="L38" s="228"/>
      <c r="M38" s="228"/>
      <c r="N38" s="228"/>
      <c r="O38" s="228">
        <v>1</v>
      </c>
      <c r="P38" s="228"/>
      <c r="Q38" s="228"/>
      <c r="R38" s="228"/>
      <c r="S38" s="228"/>
      <c r="T38" s="228"/>
      <c r="U38" s="228">
        <v>1</v>
      </c>
      <c r="V38" s="238">
        <f>SUM('[2]Formulario PPGR2'!$J38:$U38)</f>
        <v>1</v>
      </c>
      <c r="W38" s="258" t="s">
        <v>1960</v>
      </c>
      <c r="X38" s="258"/>
      <c r="Y38" s="232"/>
      <c r="Z38" s="348" t="s">
        <v>2636</v>
      </c>
      <c r="AA38" s="254"/>
      <c r="AB38" s="681"/>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row>
    <row r="39" spans="2:54" s="240" customFormat="1" ht="38.25" x14ac:dyDescent="0.2">
      <c r="B39" s="262" t="e">
        <f>IF('Formulario PPGR2'!$G39="","",CONCATENATE('Formulario PPGR2'!$C39,".",'Formulario PPGR2'!$D39,".",'Formulario PPGR2'!$E39,".",'Formulario PPGR2'!$F39))</f>
        <v>#REF!</v>
      </c>
      <c r="C39" s="262" t="e">
        <f>IF('Formulario PPGR2'!$G39="","",'Formulario PPGR1'!#REF!)</f>
        <v>#REF!</v>
      </c>
      <c r="D39" s="262" t="e">
        <f>IF('Formulario PPGR2'!$G39="","",'Formulario PPGR1'!#REF!)</f>
        <v>#REF!</v>
      </c>
      <c r="E39" s="262" t="e">
        <f>IF('Formulario PPGR2'!$G39="","",'Formulario PPGR1'!#REF!)</f>
        <v>#REF!</v>
      </c>
      <c r="F39" s="262" t="e">
        <f>IF('Formulario PPGR2'!$G39="","",'Formulario PPGR1'!#REF!)</f>
        <v>#REF!</v>
      </c>
      <c r="G39" s="232" t="s">
        <v>2677</v>
      </c>
      <c r="H39" s="229" t="s">
        <v>2038</v>
      </c>
      <c r="I39" s="229" t="s">
        <v>2039</v>
      </c>
      <c r="J39" s="228"/>
      <c r="K39" s="228">
        <v>1</v>
      </c>
      <c r="L39" s="228"/>
      <c r="M39" s="228"/>
      <c r="N39" s="228">
        <v>1</v>
      </c>
      <c r="O39" s="228"/>
      <c r="P39" s="228"/>
      <c r="Q39" s="228">
        <v>1</v>
      </c>
      <c r="R39" s="228"/>
      <c r="S39" s="228"/>
      <c r="T39" s="228">
        <v>1</v>
      </c>
      <c r="U39" s="228"/>
      <c r="V39" s="238">
        <f>SUM('[2]Formulario PPGR2'!$J39:$U39)</f>
        <v>1</v>
      </c>
      <c r="W39" s="258" t="s">
        <v>1961</v>
      </c>
      <c r="X39" s="258" t="s">
        <v>1970</v>
      </c>
      <c r="Y39" s="232"/>
      <c r="Z39" s="348" t="s">
        <v>2637</v>
      </c>
      <c r="AA39" s="254"/>
      <c r="AB39" s="681"/>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row>
    <row r="40" spans="2:54" s="686" customFormat="1" ht="75.599999999999994" customHeight="1" x14ac:dyDescent="0.2">
      <c r="B40" s="262" t="e">
        <f>IF('Formulario PPGR2'!$G40="","",CONCATENATE('Formulario PPGR2'!$C40,".",'Formulario PPGR2'!$D40,".",'Formulario PPGR2'!$E40,".",'Formulario PPGR2'!$F40))</f>
        <v>#REF!</v>
      </c>
      <c r="C40" s="262" t="e">
        <f>IF('Formulario PPGR2'!$G40="","",'Formulario PPGR1'!#REF!)</f>
        <v>#REF!</v>
      </c>
      <c r="D40" s="262" t="e">
        <f>IF('Formulario PPGR2'!$G40="","",'Formulario PPGR1'!#REF!)</f>
        <v>#REF!</v>
      </c>
      <c r="E40" s="262" t="e">
        <f>IF('Formulario PPGR2'!$G40="","",'Formulario PPGR1'!#REF!)</f>
        <v>#REF!</v>
      </c>
      <c r="F40" s="262" t="e">
        <f>IF('Formulario PPGR2'!$G40="","",'Formulario PPGR1'!#REF!)</f>
        <v>#REF!</v>
      </c>
      <c r="G40" s="687" t="s">
        <v>2677</v>
      </c>
      <c r="H40" s="688" t="s">
        <v>2040</v>
      </c>
      <c r="I40" s="688" t="s">
        <v>2041</v>
      </c>
      <c r="J40" s="689"/>
      <c r="K40" s="689">
        <v>2</v>
      </c>
      <c r="L40" s="689">
        <v>2</v>
      </c>
      <c r="M40" s="689">
        <v>2</v>
      </c>
      <c r="N40" s="689">
        <v>2</v>
      </c>
      <c r="O40" s="689">
        <v>2</v>
      </c>
      <c r="P40" s="689">
        <v>2</v>
      </c>
      <c r="Q40" s="689">
        <v>2</v>
      </c>
      <c r="R40" s="689">
        <v>2</v>
      </c>
      <c r="S40" s="689">
        <v>2</v>
      </c>
      <c r="T40" s="689">
        <v>2</v>
      </c>
      <c r="U40" s="689"/>
      <c r="V40" s="690">
        <f>SUM('[2]Formulario PPGR2'!$J40:$U40)</f>
        <v>1</v>
      </c>
      <c r="W40" s="691" t="s">
        <v>1961</v>
      </c>
      <c r="X40" s="691" t="s">
        <v>1960</v>
      </c>
      <c r="Y40" s="687"/>
      <c r="Z40" s="692" t="s">
        <v>2637</v>
      </c>
      <c r="AB40" s="693" t="s">
        <v>2740</v>
      </c>
    </row>
    <row r="41" spans="2:54" s="240" customFormat="1" ht="38.25" x14ac:dyDescent="0.2">
      <c r="B41" s="262" t="e">
        <f>IF('Formulario PPGR2'!$G41="","",CONCATENATE('Formulario PPGR2'!$C41,".",'Formulario PPGR2'!$D41,".",'Formulario PPGR2'!$E41,".",'Formulario PPGR2'!$F41))</f>
        <v>#REF!</v>
      </c>
      <c r="C41" s="262" t="e">
        <f>IF('Formulario PPGR2'!$G41="","",'Formulario PPGR1'!#REF!)</f>
        <v>#REF!</v>
      </c>
      <c r="D41" s="262" t="e">
        <f>IF('Formulario PPGR2'!$G41="","",'Formulario PPGR1'!#REF!)</f>
        <v>#REF!</v>
      </c>
      <c r="E41" s="262" t="e">
        <f>IF('Formulario PPGR2'!$G41="","",'Formulario PPGR1'!#REF!)</f>
        <v>#REF!</v>
      </c>
      <c r="F41" s="262" t="e">
        <f>IF('Formulario PPGR2'!$G41="","",'Formulario PPGR1'!#REF!)</f>
        <v>#REF!</v>
      </c>
      <c r="G41" s="232" t="s">
        <v>2677</v>
      </c>
      <c r="H41" s="229" t="s">
        <v>2042</v>
      </c>
      <c r="I41" s="229" t="s">
        <v>2043</v>
      </c>
      <c r="J41" s="228"/>
      <c r="K41" s="228">
        <v>1</v>
      </c>
      <c r="L41" s="228">
        <v>1</v>
      </c>
      <c r="M41" s="228">
        <v>1</v>
      </c>
      <c r="N41" s="228">
        <v>1</v>
      </c>
      <c r="O41" s="228">
        <v>1</v>
      </c>
      <c r="P41" s="228">
        <v>1</v>
      </c>
      <c r="Q41" s="228">
        <v>1</v>
      </c>
      <c r="R41" s="228">
        <v>1</v>
      </c>
      <c r="S41" s="228">
        <v>1</v>
      </c>
      <c r="T41" s="228">
        <v>1</v>
      </c>
      <c r="U41" s="228"/>
      <c r="V41" s="238">
        <f>SUM('[2]Formulario PPGR2'!$J41:$U41)</f>
        <v>1</v>
      </c>
      <c r="W41" s="258" t="s">
        <v>1960</v>
      </c>
      <c r="X41" s="258"/>
      <c r="Y41" s="232"/>
      <c r="Z41" s="348" t="s">
        <v>2637</v>
      </c>
      <c r="AA41" s="254"/>
      <c r="AB41" s="681"/>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row>
    <row r="42" spans="2:54" s="240" customFormat="1" ht="55.9" customHeight="1" x14ac:dyDescent="0.2">
      <c r="B42" s="262" t="e">
        <f>IF('Formulario PPGR2'!$G42="","",CONCATENATE('Formulario PPGR2'!$C42,".",'Formulario PPGR2'!$D42,".",'Formulario PPGR2'!$E42,".",'Formulario PPGR2'!$F42))</f>
        <v>#REF!</v>
      </c>
      <c r="C42" s="262" t="e">
        <f>IF('Formulario PPGR2'!$G42="","",'Formulario PPGR1'!#REF!)</f>
        <v>#REF!</v>
      </c>
      <c r="D42" s="262" t="e">
        <f>IF('Formulario PPGR2'!$G42="","",'Formulario PPGR1'!#REF!)</f>
        <v>#REF!</v>
      </c>
      <c r="E42" s="262" t="e">
        <f>IF('Formulario PPGR2'!$G42="","",'Formulario PPGR1'!#REF!)</f>
        <v>#REF!</v>
      </c>
      <c r="F42" s="262" t="e">
        <f>IF('Formulario PPGR2'!$G42="","",'Formulario PPGR1'!#REF!)</f>
        <v>#REF!</v>
      </c>
      <c r="G42" s="232" t="s">
        <v>2677</v>
      </c>
      <c r="H42" s="229" t="s">
        <v>2044</v>
      </c>
      <c r="I42" s="229" t="s">
        <v>2045</v>
      </c>
      <c r="J42" s="228"/>
      <c r="K42" s="228"/>
      <c r="L42" s="228">
        <v>1</v>
      </c>
      <c r="M42" s="228"/>
      <c r="N42" s="228"/>
      <c r="O42" s="228">
        <v>1</v>
      </c>
      <c r="P42" s="228"/>
      <c r="Q42" s="228"/>
      <c r="R42" s="228">
        <v>1</v>
      </c>
      <c r="S42" s="228"/>
      <c r="T42" s="228"/>
      <c r="U42" s="228"/>
      <c r="V42" s="238">
        <f>SUM('[2]Formulario PPGR2'!$J42:$U42)</f>
        <v>1</v>
      </c>
      <c r="W42" s="258" t="s">
        <v>1961</v>
      </c>
      <c r="X42" s="258" t="s">
        <v>1963</v>
      </c>
      <c r="Y42" s="232"/>
      <c r="Z42" s="348" t="s">
        <v>2637</v>
      </c>
      <c r="AA42" s="254"/>
      <c r="AB42" s="681"/>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row>
    <row r="43" spans="2:54" s="240" customFormat="1" ht="38.25" x14ac:dyDescent="0.2">
      <c r="B43" s="262" t="e">
        <f>IF('Formulario PPGR2'!$G43="","",CONCATENATE('Formulario PPGR2'!$C43,".",'Formulario PPGR2'!$D43,".",'Formulario PPGR2'!$E43,".",'Formulario PPGR2'!$F43))</f>
        <v>#REF!</v>
      </c>
      <c r="C43" s="262" t="e">
        <f>IF('Formulario PPGR2'!$G43="","",'Formulario PPGR1'!#REF!)</f>
        <v>#REF!</v>
      </c>
      <c r="D43" s="262" t="e">
        <f>IF('Formulario PPGR2'!$G43="","",'Formulario PPGR1'!#REF!)</f>
        <v>#REF!</v>
      </c>
      <c r="E43" s="262" t="e">
        <f>IF('Formulario PPGR2'!$G43="","",'Formulario PPGR1'!#REF!)</f>
        <v>#REF!</v>
      </c>
      <c r="F43" s="262" t="e">
        <f>IF('Formulario PPGR2'!$G43="","",'Formulario PPGR1'!#REF!)</f>
        <v>#REF!</v>
      </c>
      <c r="G43" s="232" t="s">
        <v>2677</v>
      </c>
      <c r="H43" s="229" t="s">
        <v>2046</v>
      </c>
      <c r="I43" s="229" t="s">
        <v>2047</v>
      </c>
      <c r="J43" s="228"/>
      <c r="K43" s="228"/>
      <c r="L43" s="228">
        <v>1</v>
      </c>
      <c r="M43" s="228"/>
      <c r="N43" s="228"/>
      <c r="O43" s="228">
        <v>1</v>
      </c>
      <c r="P43" s="228"/>
      <c r="Q43" s="228"/>
      <c r="R43" s="228">
        <v>1</v>
      </c>
      <c r="S43" s="228"/>
      <c r="T43" s="228"/>
      <c r="U43" s="228"/>
      <c r="V43" s="238">
        <f>SUM('[2]Formulario PPGR2'!$J43:$U43)</f>
        <v>2</v>
      </c>
      <c r="W43" s="258" t="s">
        <v>1961</v>
      </c>
      <c r="X43" s="258" t="s">
        <v>1963</v>
      </c>
      <c r="Y43" s="232"/>
      <c r="Z43" s="348" t="s">
        <v>2637</v>
      </c>
      <c r="AA43" s="254"/>
      <c r="AB43" s="681"/>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row>
    <row r="44" spans="2:54" s="240" customFormat="1" ht="63.75" x14ac:dyDescent="0.2">
      <c r="B44" s="262" t="e">
        <f>IF('Formulario PPGR2'!$G44="","",CONCATENATE('Formulario PPGR2'!$C44,".",'Formulario PPGR2'!$D44,".",'Formulario PPGR2'!$E44,".",'Formulario PPGR2'!$F44))</f>
        <v>#REF!</v>
      </c>
      <c r="C44" s="262" t="e">
        <f>IF('Formulario PPGR2'!$G44="","",'Formulario PPGR1'!#REF!)</f>
        <v>#REF!</v>
      </c>
      <c r="D44" s="262" t="e">
        <f>IF('Formulario PPGR2'!$G44="","",'Formulario PPGR1'!#REF!)</f>
        <v>#REF!</v>
      </c>
      <c r="E44" s="262" t="e">
        <f>IF('Formulario PPGR2'!$G44="","",'Formulario PPGR1'!#REF!)</f>
        <v>#REF!</v>
      </c>
      <c r="F44" s="262" t="e">
        <f>IF('Formulario PPGR2'!$G44="","",'Formulario PPGR1'!#REF!)</f>
        <v>#REF!</v>
      </c>
      <c r="G44" s="232" t="s">
        <v>2681</v>
      </c>
      <c r="H44" s="229" t="s">
        <v>2048</v>
      </c>
      <c r="I44" s="229" t="s">
        <v>2049</v>
      </c>
      <c r="J44" s="228"/>
      <c r="K44" s="228"/>
      <c r="L44" s="228">
        <v>1</v>
      </c>
      <c r="M44" s="228">
        <v>1</v>
      </c>
      <c r="N44" s="228">
        <v>1</v>
      </c>
      <c r="O44" s="228">
        <v>1</v>
      </c>
      <c r="P44" s="228">
        <v>1</v>
      </c>
      <c r="Q44" s="228">
        <v>1</v>
      </c>
      <c r="R44" s="228">
        <v>1</v>
      </c>
      <c r="S44" s="228">
        <v>1</v>
      </c>
      <c r="T44" s="228">
        <v>1</v>
      </c>
      <c r="U44" s="228"/>
      <c r="V44" s="238">
        <f>SUM('[2]Formulario PPGR2'!$J44:$U44)</f>
        <v>2</v>
      </c>
      <c r="W44" s="258" t="s">
        <v>1961</v>
      </c>
      <c r="X44" s="258" t="s">
        <v>1960</v>
      </c>
      <c r="Y44" s="232"/>
      <c r="Z44" s="348" t="s">
        <v>2638</v>
      </c>
      <c r="AA44" s="254"/>
      <c r="AB44" s="681"/>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row>
    <row r="45" spans="2:54" s="240" customFormat="1" ht="63.75" x14ac:dyDescent="0.2">
      <c r="B45" s="262" t="e">
        <f>IF('Formulario PPGR2'!$G45="","",CONCATENATE('Formulario PPGR2'!$C45,".",'Formulario PPGR2'!$D45,".",'Formulario PPGR2'!$E45,".",'Formulario PPGR2'!$F45))</f>
        <v>#REF!</v>
      </c>
      <c r="C45" s="262" t="e">
        <f>IF('Formulario PPGR2'!$G45="","",'Formulario PPGR1'!#REF!)</f>
        <v>#REF!</v>
      </c>
      <c r="D45" s="262" t="e">
        <f>IF('Formulario PPGR2'!$G45="","",'Formulario PPGR1'!#REF!)</f>
        <v>#REF!</v>
      </c>
      <c r="E45" s="262" t="e">
        <f>IF('Formulario PPGR2'!$G45="","",'Formulario PPGR1'!#REF!)</f>
        <v>#REF!</v>
      </c>
      <c r="F45" s="262" t="e">
        <f>IF('Formulario PPGR2'!$G45="","",'Formulario PPGR1'!#REF!)</f>
        <v>#REF!</v>
      </c>
      <c r="G45" s="232" t="s">
        <v>2681</v>
      </c>
      <c r="H45" s="229" t="s">
        <v>2050</v>
      </c>
      <c r="I45" s="229" t="s">
        <v>2051</v>
      </c>
      <c r="J45" s="228"/>
      <c r="K45" s="228"/>
      <c r="L45" s="228"/>
      <c r="M45" s="228">
        <v>1</v>
      </c>
      <c r="N45" s="228"/>
      <c r="O45" s="228"/>
      <c r="P45" s="228">
        <v>1</v>
      </c>
      <c r="Q45" s="228"/>
      <c r="R45" s="228"/>
      <c r="S45" s="228">
        <v>1</v>
      </c>
      <c r="T45" s="228"/>
      <c r="U45" s="228"/>
      <c r="V45" s="238">
        <f>SUM('[2]Formulario PPGR2'!$J45:$U45)</f>
        <v>4</v>
      </c>
      <c r="W45" s="258" t="s">
        <v>1961</v>
      </c>
      <c r="X45" s="258" t="s">
        <v>1960</v>
      </c>
      <c r="Y45" s="232"/>
      <c r="Z45" s="348" t="s">
        <v>2638</v>
      </c>
      <c r="AA45" s="254"/>
      <c r="AB45" s="681"/>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row>
    <row r="46" spans="2:54" s="240" customFormat="1" ht="63.75" x14ac:dyDescent="0.2">
      <c r="B46" s="262" t="e">
        <f>IF('Formulario PPGR2'!$G46="","",CONCATENATE('Formulario PPGR2'!$C46,".",'Formulario PPGR2'!$D46,".",'Formulario PPGR2'!$E46,".",'Formulario PPGR2'!$F46))</f>
        <v>#REF!</v>
      </c>
      <c r="C46" s="262" t="e">
        <f>IF('Formulario PPGR2'!$G46="","",'Formulario PPGR1'!#REF!)</f>
        <v>#REF!</v>
      </c>
      <c r="D46" s="262" t="e">
        <f>IF('Formulario PPGR2'!$G46="","",'Formulario PPGR1'!#REF!)</f>
        <v>#REF!</v>
      </c>
      <c r="E46" s="262" t="e">
        <f>IF('Formulario PPGR2'!$G46="","",'Formulario PPGR1'!#REF!)</f>
        <v>#REF!</v>
      </c>
      <c r="F46" s="262" t="e">
        <f>IF('Formulario PPGR2'!$G46="","",'Formulario PPGR1'!#REF!)</f>
        <v>#REF!</v>
      </c>
      <c r="G46" s="232" t="s">
        <v>2681</v>
      </c>
      <c r="H46" s="229" t="s">
        <v>2052</v>
      </c>
      <c r="I46" s="229" t="s">
        <v>2053</v>
      </c>
      <c r="J46" s="228"/>
      <c r="K46" s="228"/>
      <c r="L46" s="228">
        <v>1</v>
      </c>
      <c r="M46" s="228"/>
      <c r="N46" s="228"/>
      <c r="O46" s="228"/>
      <c r="P46" s="228"/>
      <c r="Q46" s="228"/>
      <c r="R46" s="228">
        <v>1</v>
      </c>
      <c r="S46" s="228"/>
      <c r="T46" s="228"/>
      <c r="U46" s="228"/>
      <c r="V46" s="238">
        <f>SUM('[2]Formulario PPGR2'!$J46:$U46)</f>
        <v>2</v>
      </c>
      <c r="W46" s="258" t="s">
        <v>1961</v>
      </c>
      <c r="X46" s="258" t="s">
        <v>1970</v>
      </c>
      <c r="Y46" s="232"/>
      <c r="Z46" s="348" t="s">
        <v>2638</v>
      </c>
      <c r="AA46" s="254"/>
      <c r="AB46" s="681"/>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row>
    <row r="47" spans="2:54" s="240" customFormat="1" ht="63.75" x14ac:dyDescent="0.2">
      <c r="B47" s="262" t="e">
        <f>IF('Formulario PPGR2'!$G47="","",CONCATENATE('Formulario PPGR2'!$C47,".",'Formulario PPGR2'!$D47,".",'Formulario PPGR2'!$E47,".",'Formulario PPGR2'!$F47))</f>
        <v>#REF!</v>
      </c>
      <c r="C47" s="262" t="e">
        <f>IF('Formulario PPGR2'!$G47="","",'Formulario PPGR1'!#REF!)</f>
        <v>#REF!</v>
      </c>
      <c r="D47" s="262" t="e">
        <f>IF('Formulario PPGR2'!$G47="","",'Formulario PPGR1'!#REF!)</f>
        <v>#REF!</v>
      </c>
      <c r="E47" s="262" t="e">
        <f>IF('Formulario PPGR2'!$G47="","",'Formulario PPGR1'!#REF!)</f>
        <v>#REF!</v>
      </c>
      <c r="F47" s="262" t="e">
        <f>IF('Formulario PPGR2'!$G47="","",'Formulario PPGR1'!#REF!)</f>
        <v>#REF!</v>
      </c>
      <c r="G47" s="232" t="s">
        <v>2681</v>
      </c>
      <c r="H47" s="229" t="s">
        <v>2054</v>
      </c>
      <c r="I47" s="229" t="s">
        <v>2055</v>
      </c>
      <c r="J47" s="228"/>
      <c r="K47" s="228"/>
      <c r="L47" s="228"/>
      <c r="M47" s="228"/>
      <c r="N47" s="228">
        <v>1</v>
      </c>
      <c r="O47" s="228"/>
      <c r="P47" s="228"/>
      <c r="Q47" s="228"/>
      <c r="R47" s="228"/>
      <c r="S47" s="228"/>
      <c r="T47" s="228"/>
      <c r="U47" s="228"/>
      <c r="V47" s="238">
        <f>SUM('[2]Formulario PPGR2'!$J47:$U47)</f>
        <v>2</v>
      </c>
      <c r="W47" s="258" t="s">
        <v>1961</v>
      </c>
      <c r="X47" s="258" t="s">
        <v>1960</v>
      </c>
      <c r="Y47" s="232"/>
      <c r="Z47" s="348" t="s">
        <v>2638</v>
      </c>
      <c r="AA47" s="254"/>
      <c r="AB47" s="681"/>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row>
    <row r="48" spans="2:54" s="240" customFormat="1" ht="63.75" x14ac:dyDescent="0.2">
      <c r="B48" s="262" t="e">
        <f>IF('Formulario PPGR2'!$G48="","",CONCATENATE('Formulario PPGR2'!$C48,".",'Formulario PPGR2'!$D48,".",'Formulario PPGR2'!$E48,".",'Formulario PPGR2'!$F48))</f>
        <v>#REF!</v>
      </c>
      <c r="C48" s="262" t="e">
        <f>IF('Formulario PPGR2'!$G48="","",'Formulario PPGR1'!#REF!)</f>
        <v>#REF!</v>
      </c>
      <c r="D48" s="262" t="e">
        <f>IF('Formulario PPGR2'!$G48="","",'Formulario PPGR1'!#REF!)</f>
        <v>#REF!</v>
      </c>
      <c r="E48" s="262" t="e">
        <f>IF('Formulario PPGR2'!$G48="","",'Formulario PPGR1'!#REF!)</f>
        <v>#REF!</v>
      </c>
      <c r="F48" s="262" t="e">
        <f>IF('Formulario PPGR2'!$G48="","",'Formulario PPGR1'!#REF!)</f>
        <v>#REF!</v>
      </c>
      <c r="G48" s="232" t="s">
        <v>2681</v>
      </c>
      <c r="H48" s="229" t="s">
        <v>2056</v>
      </c>
      <c r="I48" s="229" t="s">
        <v>2057</v>
      </c>
      <c r="J48" s="228"/>
      <c r="K48" s="228"/>
      <c r="L48" s="228"/>
      <c r="M48" s="228"/>
      <c r="N48" s="228"/>
      <c r="O48" s="228"/>
      <c r="P48" s="228"/>
      <c r="Q48" s="228"/>
      <c r="R48" s="228">
        <v>1</v>
      </c>
      <c r="S48" s="228"/>
      <c r="T48" s="228"/>
      <c r="U48" s="228"/>
      <c r="V48" s="238">
        <f>SUM('[2]Formulario PPGR2'!$J48:$U48)</f>
        <v>4</v>
      </c>
      <c r="W48" s="258" t="s">
        <v>1961</v>
      </c>
      <c r="X48" s="258" t="s">
        <v>1963</v>
      </c>
      <c r="Y48" s="232"/>
      <c r="Z48" s="348" t="s">
        <v>2638</v>
      </c>
      <c r="AA48" s="254"/>
      <c r="AB48" s="681"/>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row>
    <row r="49" spans="2:54" s="719" customFormat="1" ht="89.25" x14ac:dyDescent="0.2">
      <c r="B49" s="712" t="e">
        <f>IF('Formulario PPGR2'!$G49="","",CONCATENATE('Formulario PPGR2'!$C49,".",'Formulario PPGR2'!$D49,".",'Formulario PPGR2'!$E49,".",'Formulario PPGR2'!$F49))</f>
        <v>#REF!</v>
      </c>
      <c r="C49" s="712" t="e">
        <f>IF('Formulario PPGR2'!$G49="","",'Formulario PPGR1'!#REF!)</f>
        <v>#REF!</v>
      </c>
      <c r="D49" s="712" t="e">
        <f>IF('Formulario PPGR2'!$G49="","",'Formulario PPGR1'!#REF!)</f>
        <v>#REF!</v>
      </c>
      <c r="E49" s="712" t="e">
        <f>IF('Formulario PPGR2'!$G49="","",'Formulario PPGR1'!#REF!)</f>
        <v>#REF!</v>
      </c>
      <c r="F49" s="712" t="e">
        <f>IF('Formulario PPGR2'!$G49="","",'Formulario PPGR1'!#REF!)</f>
        <v>#REF!</v>
      </c>
      <c r="G49" s="713" t="s">
        <v>2682</v>
      </c>
      <c r="H49" s="714" t="s">
        <v>2058</v>
      </c>
      <c r="I49" s="714" t="s">
        <v>2059</v>
      </c>
      <c r="J49" s="715"/>
      <c r="K49" s="715"/>
      <c r="L49" s="715">
        <v>1</v>
      </c>
      <c r="M49" s="715"/>
      <c r="N49" s="715"/>
      <c r="O49" s="715">
        <v>1</v>
      </c>
      <c r="P49" s="715"/>
      <c r="Q49" s="715"/>
      <c r="R49" s="715">
        <v>1</v>
      </c>
      <c r="S49" s="715"/>
      <c r="T49" s="715"/>
      <c r="U49" s="715">
        <v>1</v>
      </c>
      <c r="V49" s="716">
        <f>SUM('[2]Formulario PPGR2'!$J49:$U49)</f>
        <v>9</v>
      </c>
      <c r="W49" s="717" t="s">
        <v>1960</v>
      </c>
      <c r="X49" s="717"/>
      <c r="Y49" s="713"/>
      <c r="Z49" s="718" t="s">
        <v>2636</v>
      </c>
      <c r="AB49" s="731" t="s">
        <v>2896</v>
      </c>
    </row>
    <row r="50" spans="2:54" s="240" customFormat="1" ht="51" x14ac:dyDescent="0.2">
      <c r="B50" s="262" t="e">
        <f>IF('Formulario PPGR2'!$G50="","",CONCATENATE('Formulario PPGR2'!$C50,".",'Formulario PPGR2'!$D50,".",'Formulario PPGR2'!$E50,".",'Formulario PPGR2'!$F50))</f>
        <v>#REF!</v>
      </c>
      <c r="C50" s="262" t="e">
        <f>IF('Formulario PPGR2'!$G50="","",'Formulario PPGR1'!#REF!)</f>
        <v>#REF!</v>
      </c>
      <c r="D50" s="262" t="e">
        <f>IF('Formulario PPGR2'!$G50="","",'Formulario PPGR1'!#REF!)</f>
        <v>#REF!</v>
      </c>
      <c r="E50" s="262" t="e">
        <f>IF('Formulario PPGR2'!$G50="","",'Formulario PPGR1'!#REF!)</f>
        <v>#REF!</v>
      </c>
      <c r="F50" s="262" t="e">
        <f>IF('Formulario PPGR2'!$G50="","",'Formulario PPGR1'!#REF!)</f>
        <v>#REF!</v>
      </c>
      <c r="G50" s="232" t="s">
        <v>2683</v>
      </c>
      <c r="H50" s="229" t="s">
        <v>2060</v>
      </c>
      <c r="I50" s="229" t="s">
        <v>2061</v>
      </c>
      <c r="J50" s="228"/>
      <c r="K50" s="228"/>
      <c r="L50" s="228">
        <v>1</v>
      </c>
      <c r="M50" s="228"/>
      <c r="N50" s="228"/>
      <c r="O50" s="228">
        <v>1</v>
      </c>
      <c r="P50" s="228"/>
      <c r="Q50" s="228"/>
      <c r="R50" s="228">
        <v>1</v>
      </c>
      <c r="S50" s="228"/>
      <c r="T50" s="228"/>
      <c r="U50" s="228">
        <v>1</v>
      </c>
      <c r="V50" s="238">
        <f>SUM('[2]Formulario PPGR2'!$J50:$U50)</f>
        <v>2</v>
      </c>
      <c r="W50" s="258" t="s">
        <v>1960</v>
      </c>
      <c r="X50" s="258"/>
      <c r="Y50" s="232"/>
      <c r="Z50" s="348" t="s">
        <v>2636</v>
      </c>
      <c r="AA50" s="254"/>
      <c r="AB50" s="681"/>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row>
    <row r="51" spans="2:54" s="240" customFormat="1" ht="51" x14ac:dyDescent="0.2">
      <c r="B51" s="262" t="e">
        <f>IF('Formulario PPGR2'!$G51="","",CONCATENATE('Formulario PPGR2'!$C51,".",'Formulario PPGR2'!$D51,".",'Formulario PPGR2'!$E51,".",'Formulario PPGR2'!$F51))</f>
        <v>#REF!</v>
      </c>
      <c r="C51" s="262" t="e">
        <f>IF('Formulario PPGR2'!$G51="","",'Formulario PPGR1'!#REF!)</f>
        <v>#REF!</v>
      </c>
      <c r="D51" s="262" t="e">
        <f>IF('Formulario PPGR2'!$G51="","",'Formulario PPGR1'!#REF!)</f>
        <v>#REF!</v>
      </c>
      <c r="E51" s="262" t="e">
        <f>IF('Formulario PPGR2'!$G51="","",'Formulario PPGR1'!#REF!)</f>
        <v>#REF!</v>
      </c>
      <c r="F51" s="262" t="e">
        <f>IF('Formulario PPGR2'!$G51="","",'Formulario PPGR1'!#REF!)</f>
        <v>#REF!</v>
      </c>
      <c r="G51" s="232" t="s">
        <v>2684</v>
      </c>
      <c r="H51" s="229" t="s">
        <v>2062</v>
      </c>
      <c r="I51" s="229" t="s">
        <v>2063</v>
      </c>
      <c r="J51" s="228"/>
      <c r="K51" s="228"/>
      <c r="L51" s="228">
        <v>1</v>
      </c>
      <c r="M51" s="228"/>
      <c r="N51" s="228"/>
      <c r="O51" s="228">
        <v>1</v>
      </c>
      <c r="P51" s="228"/>
      <c r="Q51" s="228"/>
      <c r="R51" s="228">
        <v>1</v>
      </c>
      <c r="S51" s="228"/>
      <c r="T51" s="228"/>
      <c r="U51" s="228">
        <v>1</v>
      </c>
      <c r="V51" s="238">
        <f>SUM('[2]Formulario PPGR2'!$J51:$U51)</f>
        <v>2</v>
      </c>
      <c r="W51" s="258" t="s">
        <v>1960</v>
      </c>
      <c r="X51" s="258"/>
      <c r="Y51" s="232"/>
      <c r="Z51" s="348" t="s">
        <v>2636</v>
      </c>
      <c r="AA51" s="254"/>
      <c r="AB51" s="681"/>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row>
    <row r="52" spans="2:54" s="240" customFormat="1" ht="63.75" x14ac:dyDescent="0.2">
      <c r="B52" s="262" t="e">
        <f>IF('Formulario PPGR2'!$G52="","",CONCATENATE('Formulario PPGR2'!$C52,".",'Formulario PPGR2'!$D52,".",'Formulario PPGR2'!$E52,".",'Formulario PPGR2'!$F52))</f>
        <v>#REF!</v>
      </c>
      <c r="C52" s="262" t="e">
        <f>IF('Formulario PPGR2'!$G52="","",'Formulario PPGR1'!#REF!)</f>
        <v>#REF!</v>
      </c>
      <c r="D52" s="262" t="e">
        <f>IF('Formulario PPGR2'!$G52="","",'Formulario PPGR1'!#REF!)</f>
        <v>#REF!</v>
      </c>
      <c r="E52" s="262" t="e">
        <f>IF('Formulario PPGR2'!$G52="","",'Formulario PPGR1'!#REF!)</f>
        <v>#REF!</v>
      </c>
      <c r="F52" s="262" t="e">
        <f>IF('Formulario PPGR2'!$G52="","",'Formulario PPGR1'!#REF!)</f>
        <v>#REF!</v>
      </c>
      <c r="G52" s="232" t="s">
        <v>2685</v>
      </c>
      <c r="H52" s="229" t="s">
        <v>2064</v>
      </c>
      <c r="I52" s="229" t="s">
        <v>2065</v>
      </c>
      <c r="J52" s="228"/>
      <c r="K52" s="228"/>
      <c r="L52" s="228">
        <v>1</v>
      </c>
      <c r="M52" s="228"/>
      <c r="N52" s="228"/>
      <c r="O52" s="228">
        <v>1</v>
      </c>
      <c r="P52" s="228"/>
      <c r="Q52" s="228"/>
      <c r="R52" s="228">
        <v>1</v>
      </c>
      <c r="S52" s="228"/>
      <c r="T52" s="228"/>
      <c r="U52" s="228">
        <v>1</v>
      </c>
      <c r="V52" s="238">
        <f>SUM('[2]Formulario PPGR2'!$J52:$U52)</f>
        <v>9</v>
      </c>
      <c r="W52" s="258" t="s">
        <v>1960</v>
      </c>
      <c r="X52" s="258" t="s">
        <v>1961</v>
      </c>
      <c r="Y52" s="232" t="s">
        <v>2539</v>
      </c>
      <c r="Z52" s="348" t="s">
        <v>2636</v>
      </c>
      <c r="AA52" s="254"/>
      <c r="AB52" s="681"/>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row>
    <row r="53" spans="2:54" s="240" customFormat="1" ht="51" x14ac:dyDescent="0.2">
      <c r="B53" s="262" t="e">
        <f>IF('Formulario PPGR2'!$G53="","",CONCATENATE('Formulario PPGR2'!$C53,".",'Formulario PPGR2'!$D53,".",'Formulario PPGR2'!$E53,".",'Formulario PPGR2'!$F53))</f>
        <v>#REF!</v>
      </c>
      <c r="C53" s="262" t="e">
        <f>IF('Formulario PPGR2'!$G53="","",'Formulario PPGR1'!#REF!)</f>
        <v>#REF!</v>
      </c>
      <c r="D53" s="262" t="e">
        <f>IF('Formulario PPGR2'!$G53="","",'Formulario PPGR1'!#REF!)</f>
        <v>#REF!</v>
      </c>
      <c r="E53" s="262" t="e">
        <f>IF('Formulario PPGR2'!$G53="","",'Formulario PPGR1'!#REF!)</f>
        <v>#REF!</v>
      </c>
      <c r="F53" s="262" t="e">
        <f>IF('Formulario PPGR2'!$G53="","",'Formulario PPGR1'!#REF!)</f>
        <v>#REF!</v>
      </c>
      <c r="G53" s="232" t="s">
        <v>2686</v>
      </c>
      <c r="H53" s="229" t="s">
        <v>2066</v>
      </c>
      <c r="I53" s="229" t="s">
        <v>2067</v>
      </c>
      <c r="J53" s="228"/>
      <c r="K53" s="228"/>
      <c r="L53" s="228">
        <v>1</v>
      </c>
      <c r="M53" s="228"/>
      <c r="N53" s="228"/>
      <c r="O53" s="228">
        <v>1</v>
      </c>
      <c r="P53" s="228"/>
      <c r="Q53" s="228"/>
      <c r="R53" s="228">
        <v>1</v>
      </c>
      <c r="S53" s="228"/>
      <c r="T53" s="228"/>
      <c r="U53" s="228"/>
      <c r="V53" s="238">
        <f>SUM('[2]Formulario PPGR2'!$J53:$U53)</f>
        <v>6</v>
      </c>
      <c r="W53" s="258" t="s">
        <v>1961</v>
      </c>
      <c r="X53" s="258" t="s">
        <v>1964</v>
      </c>
      <c r="Y53" s="232"/>
      <c r="Z53" s="348" t="s">
        <v>1946</v>
      </c>
      <c r="AA53" s="254"/>
      <c r="AB53" s="681"/>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row>
    <row r="54" spans="2:54" s="240" customFormat="1" ht="63.75" x14ac:dyDescent="0.2">
      <c r="B54" s="262" t="e">
        <f>IF('Formulario PPGR2'!$G54="","",CONCATENATE('Formulario PPGR2'!$C54,".",'Formulario PPGR2'!$D54,".",'Formulario PPGR2'!$E54,".",'Formulario PPGR2'!$F54))</f>
        <v>#REF!</v>
      </c>
      <c r="C54" s="262" t="e">
        <f>IF('Formulario PPGR2'!$G54="","",'Formulario PPGR1'!#REF!)</f>
        <v>#REF!</v>
      </c>
      <c r="D54" s="262" t="e">
        <f>IF('Formulario PPGR2'!$G54="","",'Formulario PPGR1'!#REF!)</f>
        <v>#REF!</v>
      </c>
      <c r="E54" s="262" t="e">
        <f>IF('Formulario PPGR2'!$G54="","",'Formulario PPGR1'!#REF!)</f>
        <v>#REF!</v>
      </c>
      <c r="F54" s="262" t="e">
        <f>IF('Formulario PPGR2'!$G54="","",'Formulario PPGR1'!#REF!)</f>
        <v>#REF!</v>
      </c>
      <c r="G54" s="232" t="s">
        <v>2686</v>
      </c>
      <c r="H54" s="229" t="s">
        <v>2068</v>
      </c>
      <c r="I54" s="229" t="s">
        <v>2069</v>
      </c>
      <c r="J54" s="228"/>
      <c r="K54" s="228"/>
      <c r="L54" s="228">
        <v>1</v>
      </c>
      <c r="M54" s="228"/>
      <c r="N54" s="228"/>
      <c r="O54" s="228">
        <v>1</v>
      </c>
      <c r="P54" s="228"/>
      <c r="Q54" s="228"/>
      <c r="R54" s="228">
        <v>1</v>
      </c>
      <c r="S54" s="228"/>
      <c r="T54" s="228">
        <v>1</v>
      </c>
      <c r="U54" s="228"/>
      <c r="V54" s="238">
        <f>SUM('[2]Formulario PPGR2'!$J54:$U54)</f>
        <v>5</v>
      </c>
      <c r="W54" s="258" t="s">
        <v>1960</v>
      </c>
      <c r="X54" s="258"/>
      <c r="Y54" s="232"/>
      <c r="Z54" s="348" t="s">
        <v>1946</v>
      </c>
      <c r="AA54" s="254"/>
      <c r="AB54" s="681"/>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row>
    <row r="55" spans="2:54" s="240" customFormat="1" ht="51" x14ac:dyDescent="0.2">
      <c r="B55" s="262" t="e">
        <f>IF('Formulario PPGR2'!$G55="","",CONCATENATE('Formulario PPGR2'!$C55,".",'Formulario PPGR2'!$D55,".",'Formulario PPGR2'!$E55,".",'Formulario PPGR2'!$F55))</f>
        <v>#REF!</v>
      </c>
      <c r="C55" s="262" t="e">
        <f>IF('Formulario PPGR2'!$G55="","",'Formulario PPGR1'!#REF!)</f>
        <v>#REF!</v>
      </c>
      <c r="D55" s="262" t="e">
        <f>IF('Formulario PPGR2'!$G55="","",'Formulario PPGR1'!#REF!)</f>
        <v>#REF!</v>
      </c>
      <c r="E55" s="262" t="e">
        <f>IF('Formulario PPGR2'!$G55="","",'Formulario PPGR1'!#REF!)</f>
        <v>#REF!</v>
      </c>
      <c r="F55" s="262" t="e">
        <f>IF('Formulario PPGR2'!$G55="","",'Formulario PPGR1'!#REF!)</f>
        <v>#REF!</v>
      </c>
      <c r="G55" s="232" t="s">
        <v>2686</v>
      </c>
      <c r="H55" s="229" t="s">
        <v>2070</v>
      </c>
      <c r="I55" s="229" t="s">
        <v>2071</v>
      </c>
      <c r="J55" s="228"/>
      <c r="K55" s="228"/>
      <c r="L55" s="228"/>
      <c r="M55" s="228">
        <v>1</v>
      </c>
      <c r="N55" s="228"/>
      <c r="O55" s="228"/>
      <c r="P55" s="228">
        <v>1</v>
      </c>
      <c r="Q55" s="228"/>
      <c r="R55" s="228"/>
      <c r="S55" s="228">
        <v>1</v>
      </c>
      <c r="T55" s="228"/>
      <c r="U55" s="228"/>
      <c r="V55" s="238">
        <f>SUM('[2]Formulario PPGR2'!$J55:$U55)</f>
        <v>1</v>
      </c>
      <c r="W55" s="258" t="s">
        <v>1960</v>
      </c>
      <c r="X55" s="258"/>
      <c r="Y55" s="232"/>
      <c r="Z55" s="348" t="s">
        <v>1946</v>
      </c>
      <c r="AA55" s="254"/>
      <c r="AB55" s="681"/>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row>
    <row r="56" spans="2:54" s="240" customFormat="1" ht="51" x14ac:dyDescent="0.2">
      <c r="B56" s="262" t="e">
        <f>IF('Formulario PPGR2'!$G56="","",CONCATENATE('Formulario PPGR2'!$C56,".",'Formulario PPGR2'!$D56,".",'Formulario PPGR2'!$E56,".",'Formulario PPGR2'!$F56))</f>
        <v>#REF!</v>
      </c>
      <c r="C56" s="262" t="e">
        <f>IF('Formulario PPGR2'!$G56="","",'Formulario PPGR1'!#REF!)</f>
        <v>#REF!</v>
      </c>
      <c r="D56" s="262" t="e">
        <f>IF('Formulario PPGR2'!$G56="","",'Formulario PPGR1'!#REF!)</f>
        <v>#REF!</v>
      </c>
      <c r="E56" s="262" t="e">
        <f>IF('Formulario PPGR2'!$G56="","",'Formulario PPGR1'!#REF!)</f>
        <v>#REF!</v>
      </c>
      <c r="F56" s="262" t="e">
        <f>IF('Formulario PPGR2'!$G56="","",'Formulario PPGR1'!#REF!)</f>
        <v>#REF!</v>
      </c>
      <c r="G56" s="232" t="s">
        <v>2686</v>
      </c>
      <c r="H56" s="229" t="s">
        <v>2072</v>
      </c>
      <c r="I56" s="229" t="s">
        <v>2073</v>
      </c>
      <c r="J56" s="228"/>
      <c r="K56" s="228">
        <v>1</v>
      </c>
      <c r="L56" s="228"/>
      <c r="M56" s="228"/>
      <c r="N56" s="228"/>
      <c r="O56" s="228"/>
      <c r="P56" s="228">
        <v>1</v>
      </c>
      <c r="Q56" s="228"/>
      <c r="R56" s="228"/>
      <c r="S56" s="228"/>
      <c r="T56" s="228"/>
      <c r="U56" s="228"/>
      <c r="V56" s="238">
        <f>SUM('[2]Formulario PPGR2'!$J56:$U56)</f>
        <v>1</v>
      </c>
      <c r="W56" s="258" t="s">
        <v>1960</v>
      </c>
      <c r="X56" s="258"/>
      <c r="Y56" s="232"/>
      <c r="Z56" s="348" t="s">
        <v>1946</v>
      </c>
      <c r="AA56" s="254"/>
      <c r="AB56" s="681"/>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row>
    <row r="57" spans="2:54" s="240" customFormat="1" ht="51" x14ac:dyDescent="0.2">
      <c r="B57" s="262" t="e">
        <f>IF('Formulario PPGR2'!$G57="","",CONCATENATE('Formulario PPGR2'!$C57,".",'Formulario PPGR2'!$D57,".",'Formulario PPGR2'!$E57,".",'Formulario PPGR2'!$F57))</f>
        <v>#REF!</v>
      </c>
      <c r="C57" s="262" t="e">
        <f>IF('Formulario PPGR2'!$G57="","",'Formulario PPGR1'!#REF!)</f>
        <v>#REF!</v>
      </c>
      <c r="D57" s="262" t="e">
        <f>IF('Formulario PPGR2'!$G57="","",'Formulario PPGR1'!#REF!)</f>
        <v>#REF!</v>
      </c>
      <c r="E57" s="262" t="e">
        <f>IF('Formulario PPGR2'!$G57="","",'Formulario PPGR1'!#REF!)</f>
        <v>#REF!</v>
      </c>
      <c r="F57" s="262" t="e">
        <f>IF('Formulario PPGR2'!$G57="","",'Formulario PPGR1'!#REF!)</f>
        <v>#REF!</v>
      </c>
      <c r="G57" s="232" t="s">
        <v>2686</v>
      </c>
      <c r="H57" s="229" t="s">
        <v>2074</v>
      </c>
      <c r="I57" s="229" t="s">
        <v>2075</v>
      </c>
      <c r="J57" s="228"/>
      <c r="K57" s="228"/>
      <c r="L57" s="228"/>
      <c r="M57" s="228">
        <v>1</v>
      </c>
      <c r="N57" s="228"/>
      <c r="O57" s="228"/>
      <c r="P57" s="228"/>
      <c r="Q57" s="228">
        <v>1</v>
      </c>
      <c r="R57" s="228"/>
      <c r="S57" s="228"/>
      <c r="T57" s="228"/>
      <c r="U57" s="228">
        <v>1</v>
      </c>
      <c r="V57" s="238">
        <f>SUM('[2]Formulario PPGR2'!$J57:$U57)</f>
        <v>3</v>
      </c>
      <c r="W57" s="258" t="s">
        <v>1960</v>
      </c>
      <c r="X57" s="258"/>
      <c r="Y57" s="232"/>
      <c r="Z57" s="348" t="s">
        <v>1946</v>
      </c>
      <c r="AA57" s="254"/>
      <c r="AB57" s="681"/>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row>
    <row r="58" spans="2:54" s="240" customFormat="1" ht="51" x14ac:dyDescent="0.2">
      <c r="B58" s="262" t="e">
        <f>IF('Formulario PPGR2'!$G58="","",CONCATENATE('Formulario PPGR2'!$C58,".",'Formulario PPGR2'!$D58,".",'Formulario PPGR2'!$E58,".",'Formulario PPGR2'!$F58))</f>
        <v>#REF!</v>
      </c>
      <c r="C58" s="262" t="e">
        <f>IF('Formulario PPGR2'!$G58="","",'Formulario PPGR1'!#REF!)</f>
        <v>#REF!</v>
      </c>
      <c r="D58" s="262" t="e">
        <f>IF('Formulario PPGR2'!$G58="","",'Formulario PPGR1'!#REF!)</f>
        <v>#REF!</v>
      </c>
      <c r="E58" s="262" t="e">
        <f>IF('Formulario PPGR2'!$G58="","",'Formulario PPGR1'!#REF!)</f>
        <v>#REF!</v>
      </c>
      <c r="F58" s="262" t="e">
        <f>IF('Formulario PPGR2'!$G58="","",'Formulario PPGR1'!#REF!)</f>
        <v>#REF!</v>
      </c>
      <c r="G58" s="232" t="s">
        <v>2686</v>
      </c>
      <c r="H58" s="229" t="s">
        <v>2076</v>
      </c>
      <c r="I58" s="229" t="s">
        <v>2077</v>
      </c>
      <c r="J58" s="228"/>
      <c r="K58" s="228"/>
      <c r="L58" s="228"/>
      <c r="M58" s="228">
        <v>1</v>
      </c>
      <c r="N58" s="228"/>
      <c r="O58" s="228"/>
      <c r="P58" s="228"/>
      <c r="Q58" s="228">
        <v>1</v>
      </c>
      <c r="R58" s="228"/>
      <c r="S58" s="228">
        <v>1</v>
      </c>
      <c r="T58" s="228"/>
      <c r="U58" s="228"/>
      <c r="V58" s="238">
        <f>SUM('[2]Formulario PPGR2'!$J58:$U58)</f>
        <v>4</v>
      </c>
      <c r="W58" s="258" t="s">
        <v>1960</v>
      </c>
      <c r="X58" s="258"/>
      <c r="Y58" s="232"/>
      <c r="Z58" s="348" t="s">
        <v>1946</v>
      </c>
      <c r="AA58" s="254"/>
      <c r="AB58" s="681"/>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row>
    <row r="59" spans="2:54" s="240" customFormat="1" ht="63.75" x14ac:dyDescent="0.2">
      <c r="B59" s="262" t="e">
        <f>IF('Formulario PPGR2'!$G59="","",CONCATENATE('Formulario PPGR2'!$C59,".",'Formulario PPGR2'!$D59,".",'Formulario PPGR2'!$E59,".",'Formulario PPGR2'!$F59))</f>
        <v>#REF!</v>
      </c>
      <c r="C59" s="262" t="e">
        <f>IF('Formulario PPGR2'!$G59="","",'Formulario PPGR1'!#REF!)</f>
        <v>#REF!</v>
      </c>
      <c r="D59" s="262" t="e">
        <f>IF('Formulario PPGR2'!$G59="","",'Formulario PPGR1'!#REF!)</f>
        <v>#REF!</v>
      </c>
      <c r="E59" s="262" t="e">
        <f>IF('Formulario PPGR2'!$G59="","",'Formulario PPGR1'!#REF!)</f>
        <v>#REF!</v>
      </c>
      <c r="F59" s="262" t="e">
        <f>IF('Formulario PPGR2'!$G59="","",'Formulario PPGR1'!#REF!)</f>
        <v>#REF!</v>
      </c>
      <c r="G59" s="232" t="s">
        <v>2687</v>
      </c>
      <c r="H59" s="229" t="s">
        <v>2078</v>
      </c>
      <c r="I59" s="232" t="s">
        <v>2079</v>
      </c>
      <c r="J59" s="294"/>
      <c r="K59" s="294">
        <v>10</v>
      </c>
      <c r="L59" s="294">
        <v>10</v>
      </c>
      <c r="M59" s="294">
        <v>10</v>
      </c>
      <c r="N59" s="294">
        <v>10</v>
      </c>
      <c r="O59" s="294">
        <v>10</v>
      </c>
      <c r="P59" s="294">
        <v>10</v>
      </c>
      <c r="Q59" s="294">
        <v>10</v>
      </c>
      <c r="R59" s="294">
        <v>10</v>
      </c>
      <c r="S59" s="294">
        <v>10</v>
      </c>
      <c r="T59" s="294">
        <v>10</v>
      </c>
      <c r="U59" s="294"/>
      <c r="V59" s="238">
        <f>SUM('[2]Formulario PPGR2'!$J59:$U59)</f>
        <v>4</v>
      </c>
      <c r="W59" s="258" t="s">
        <v>1961</v>
      </c>
      <c r="X59" s="258" t="s">
        <v>1960</v>
      </c>
      <c r="Y59" s="232"/>
      <c r="Z59" s="348" t="s">
        <v>2639</v>
      </c>
      <c r="AA59" s="254"/>
      <c r="AB59" s="681"/>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row>
    <row r="60" spans="2:54" s="240" customFormat="1" ht="63.75" x14ac:dyDescent="0.2">
      <c r="B60" s="262" t="e">
        <f>IF('Formulario PPGR2'!$G60="","",CONCATENATE('Formulario PPGR2'!$C60,".",'Formulario PPGR2'!$D60,".",'Formulario PPGR2'!$E60,".",'Formulario PPGR2'!$F60))</f>
        <v>#REF!</v>
      </c>
      <c r="C60" s="262" t="e">
        <f>IF('Formulario PPGR2'!$G60="","",'Formulario PPGR1'!#REF!)</f>
        <v>#REF!</v>
      </c>
      <c r="D60" s="262" t="e">
        <f>IF('Formulario PPGR2'!$G60="","",'Formulario PPGR1'!#REF!)</f>
        <v>#REF!</v>
      </c>
      <c r="E60" s="262" t="e">
        <f>IF('Formulario PPGR2'!$G60="","",'Formulario PPGR1'!#REF!)</f>
        <v>#REF!</v>
      </c>
      <c r="F60" s="262" t="e">
        <f>IF('Formulario PPGR2'!$G60="","",'Formulario PPGR1'!#REF!)</f>
        <v>#REF!</v>
      </c>
      <c r="G60" s="232" t="s">
        <v>2687</v>
      </c>
      <c r="H60" s="229" t="s">
        <v>2080</v>
      </c>
      <c r="I60" s="229" t="s">
        <v>2081</v>
      </c>
      <c r="J60" s="228">
        <v>1</v>
      </c>
      <c r="K60" s="228">
        <v>1</v>
      </c>
      <c r="L60" s="228">
        <v>1</v>
      </c>
      <c r="M60" s="228">
        <v>1</v>
      </c>
      <c r="N60" s="228">
        <v>1</v>
      </c>
      <c r="O60" s="228">
        <v>1</v>
      </c>
      <c r="P60" s="228">
        <v>1</v>
      </c>
      <c r="Q60" s="228">
        <v>1</v>
      </c>
      <c r="R60" s="228">
        <v>1</v>
      </c>
      <c r="S60" s="228">
        <v>1</v>
      </c>
      <c r="T60" s="228">
        <v>1</v>
      </c>
      <c r="U60" s="228">
        <v>1</v>
      </c>
      <c r="V60" s="238">
        <f>SUM('[2]Formulario PPGR2'!$J60:$U60)</f>
        <v>3</v>
      </c>
      <c r="W60" s="258" t="s">
        <v>1969</v>
      </c>
      <c r="X60" s="258"/>
      <c r="Y60" s="232"/>
      <c r="Z60" s="348" t="s">
        <v>2639</v>
      </c>
      <c r="AA60" s="254"/>
      <c r="AB60" s="681"/>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row>
    <row r="61" spans="2:54" s="240" customFormat="1" ht="63.75" x14ac:dyDescent="0.2">
      <c r="B61" s="262" t="e">
        <f>IF('Formulario PPGR2'!$G61="","",CONCATENATE('Formulario PPGR2'!$C61,".",'Formulario PPGR2'!$D61,".",'Formulario PPGR2'!$E61,".",'Formulario PPGR2'!$F61))</f>
        <v>#REF!</v>
      </c>
      <c r="C61" s="262" t="e">
        <f>IF('Formulario PPGR2'!$G61="","",'Formulario PPGR1'!#REF!)</f>
        <v>#REF!</v>
      </c>
      <c r="D61" s="262" t="e">
        <f>IF('Formulario PPGR2'!$G61="","",'Formulario PPGR1'!#REF!)</f>
        <v>#REF!</v>
      </c>
      <c r="E61" s="262" t="e">
        <f>IF('Formulario PPGR2'!$G61="","",'Formulario PPGR1'!#REF!)</f>
        <v>#REF!</v>
      </c>
      <c r="F61" s="262" t="e">
        <f>IF('Formulario PPGR2'!$G61="","",'Formulario PPGR1'!#REF!)</f>
        <v>#REF!</v>
      </c>
      <c r="G61" s="232" t="s">
        <v>2687</v>
      </c>
      <c r="H61" s="229" t="s">
        <v>2082</v>
      </c>
      <c r="I61" s="229" t="s">
        <v>2083</v>
      </c>
      <c r="J61" s="228">
        <v>2</v>
      </c>
      <c r="K61" s="228"/>
      <c r="L61" s="228">
        <v>2</v>
      </c>
      <c r="M61" s="228"/>
      <c r="N61" s="228">
        <v>2</v>
      </c>
      <c r="O61" s="228"/>
      <c r="P61" s="228">
        <v>2</v>
      </c>
      <c r="Q61" s="228"/>
      <c r="R61" s="228">
        <v>2</v>
      </c>
      <c r="S61" s="228"/>
      <c r="T61" s="228">
        <v>2</v>
      </c>
      <c r="U61" s="228"/>
      <c r="V61" s="238">
        <f>SUM('[2]Formulario PPGR2'!$J61:$U61)</f>
        <v>3</v>
      </c>
      <c r="W61" s="258" t="s">
        <v>1961</v>
      </c>
      <c r="X61" s="258" t="s">
        <v>1969</v>
      </c>
      <c r="Y61" s="232"/>
      <c r="Z61" s="348" t="s">
        <v>2639</v>
      </c>
      <c r="AA61" s="254"/>
      <c r="AB61" s="681"/>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row>
    <row r="62" spans="2:54" s="240" customFormat="1" ht="63.75" x14ac:dyDescent="0.2">
      <c r="B62" s="262" t="e">
        <f>IF('Formulario PPGR2'!$G62="","",CONCATENATE('Formulario PPGR2'!$C62,".",'Formulario PPGR2'!$D62,".",'Formulario PPGR2'!$E62,".",'Formulario PPGR2'!$F62))</f>
        <v>#REF!</v>
      </c>
      <c r="C62" s="262" t="e">
        <f>IF('Formulario PPGR2'!$G62="","",'Formulario PPGR1'!#REF!)</f>
        <v>#REF!</v>
      </c>
      <c r="D62" s="262" t="e">
        <f>IF('Formulario PPGR2'!$G62="","",'Formulario PPGR1'!#REF!)</f>
        <v>#REF!</v>
      </c>
      <c r="E62" s="262" t="e">
        <f>IF('Formulario PPGR2'!$G62="","",'Formulario PPGR1'!#REF!)</f>
        <v>#REF!</v>
      </c>
      <c r="F62" s="262" t="e">
        <f>IF('Formulario PPGR2'!$G62="","",'Formulario PPGR1'!#REF!)</f>
        <v>#REF!</v>
      </c>
      <c r="G62" s="232" t="s">
        <v>2687</v>
      </c>
      <c r="H62" s="229" t="s">
        <v>2084</v>
      </c>
      <c r="I62" s="229" t="s">
        <v>2085</v>
      </c>
      <c r="J62" s="228">
        <v>1</v>
      </c>
      <c r="K62" s="228">
        <v>1</v>
      </c>
      <c r="L62" s="228">
        <v>1</v>
      </c>
      <c r="M62" s="228">
        <v>1</v>
      </c>
      <c r="N62" s="228">
        <v>1</v>
      </c>
      <c r="O62" s="228">
        <v>1</v>
      </c>
      <c r="P62" s="228">
        <v>1</v>
      </c>
      <c r="Q62" s="228">
        <v>1</v>
      </c>
      <c r="R62" s="228">
        <v>1</v>
      </c>
      <c r="S62" s="228">
        <v>1</v>
      </c>
      <c r="T62" s="228">
        <v>1</v>
      </c>
      <c r="U62" s="228">
        <v>1</v>
      </c>
      <c r="V62" s="238">
        <f>SUM('[2]Formulario PPGR2'!$J62:$U62)</f>
        <v>6</v>
      </c>
      <c r="W62" s="258" t="s">
        <v>1961</v>
      </c>
      <c r="X62" s="258" t="s">
        <v>1970</v>
      </c>
      <c r="Y62" s="232"/>
      <c r="Z62" s="348" t="s">
        <v>2639</v>
      </c>
      <c r="AA62" s="254"/>
      <c r="AB62" s="681"/>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row>
    <row r="63" spans="2:54" s="240" customFormat="1" ht="63.75" x14ac:dyDescent="0.2">
      <c r="B63" s="262" t="e">
        <f>IF('Formulario PPGR2'!$G63="","",CONCATENATE('Formulario PPGR2'!$C63,".",'Formulario PPGR2'!$D63,".",'Formulario PPGR2'!$E63,".",'Formulario PPGR2'!$F63))</f>
        <v>#REF!</v>
      </c>
      <c r="C63" s="262" t="e">
        <f>IF('Formulario PPGR2'!$G63="","",'Formulario PPGR1'!#REF!)</f>
        <v>#REF!</v>
      </c>
      <c r="D63" s="262" t="e">
        <f>IF('Formulario PPGR2'!$G63="","",'Formulario PPGR1'!#REF!)</f>
        <v>#REF!</v>
      </c>
      <c r="E63" s="262" t="e">
        <f>IF('Formulario PPGR2'!$G63="","",'Formulario PPGR1'!#REF!)</f>
        <v>#REF!</v>
      </c>
      <c r="F63" s="262" t="e">
        <f>IF('Formulario PPGR2'!$G63="","",'Formulario PPGR1'!#REF!)</f>
        <v>#REF!</v>
      </c>
      <c r="G63" s="232" t="s">
        <v>2687</v>
      </c>
      <c r="H63" s="229" t="s">
        <v>2086</v>
      </c>
      <c r="I63" s="229" t="s">
        <v>2087</v>
      </c>
      <c r="J63" s="228"/>
      <c r="K63" s="228">
        <v>1</v>
      </c>
      <c r="L63" s="228"/>
      <c r="M63" s="228"/>
      <c r="N63" s="228">
        <v>1</v>
      </c>
      <c r="O63" s="228"/>
      <c r="P63" s="228"/>
      <c r="Q63" s="228">
        <v>1</v>
      </c>
      <c r="R63" s="228"/>
      <c r="S63" s="228"/>
      <c r="T63" s="228">
        <v>1</v>
      </c>
      <c r="U63" s="228"/>
      <c r="V63" s="238">
        <f>SUM('[2]Formulario PPGR2'!$J63:$U63)</f>
        <v>4</v>
      </c>
      <c r="W63" s="258" t="s">
        <v>1961</v>
      </c>
      <c r="X63" s="258" t="s">
        <v>1970</v>
      </c>
      <c r="Y63" s="232"/>
      <c r="Z63" s="348" t="s">
        <v>2639</v>
      </c>
      <c r="AA63" s="254"/>
      <c r="AB63" s="681"/>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row>
    <row r="64" spans="2:54" s="240" customFormat="1" ht="63.75" x14ac:dyDescent="0.2">
      <c r="B64" s="262" t="e">
        <f>IF('Formulario PPGR2'!$G64="","",CONCATENATE('Formulario PPGR2'!$C64,".",'Formulario PPGR2'!$D64,".",'Formulario PPGR2'!$E64,".",'Formulario PPGR2'!$F64))</f>
        <v>#REF!</v>
      </c>
      <c r="C64" s="262" t="e">
        <f>IF('Formulario PPGR2'!$G64="","",'Formulario PPGR1'!#REF!)</f>
        <v>#REF!</v>
      </c>
      <c r="D64" s="262" t="e">
        <f>IF('Formulario PPGR2'!$G64="","",'Formulario PPGR1'!#REF!)</f>
        <v>#REF!</v>
      </c>
      <c r="E64" s="262" t="e">
        <f>IF('Formulario PPGR2'!$G64="","",'Formulario PPGR1'!#REF!)</f>
        <v>#REF!</v>
      </c>
      <c r="F64" s="262" t="e">
        <f>IF('Formulario PPGR2'!$G64="","",'Formulario PPGR1'!#REF!)</f>
        <v>#REF!</v>
      </c>
      <c r="G64" s="232" t="s">
        <v>2687</v>
      </c>
      <c r="H64" s="229" t="s">
        <v>2088</v>
      </c>
      <c r="I64" s="229" t="s">
        <v>2089</v>
      </c>
      <c r="J64" s="228">
        <v>1</v>
      </c>
      <c r="K64" s="228"/>
      <c r="L64" s="228">
        <v>1</v>
      </c>
      <c r="M64" s="228"/>
      <c r="N64" s="228">
        <v>1</v>
      </c>
      <c r="O64" s="228"/>
      <c r="P64" s="228">
        <v>1</v>
      </c>
      <c r="Q64" s="228"/>
      <c r="R64" s="228">
        <v>1</v>
      </c>
      <c r="S64" s="228"/>
      <c r="T64" s="228">
        <v>1</v>
      </c>
      <c r="U64" s="228"/>
      <c r="V64" s="238">
        <f>SUM('[2]Formulario PPGR2'!$J64:$U64)</f>
        <v>4</v>
      </c>
      <c r="W64" s="258" t="s">
        <v>1961</v>
      </c>
      <c r="X64" s="258" t="s">
        <v>1970</v>
      </c>
      <c r="Y64" s="232"/>
      <c r="Z64" s="348" t="s">
        <v>2639</v>
      </c>
      <c r="AA64" s="254"/>
      <c r="AB64" s="681"/>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row>
    <row r="65" spans="2:54" s="240" customFormat="1" ht="63.75" x14ac:dyDescent="0.2">
      <c r="B65" s="262" t="e">
        <f>IF('Formulario PPGR2'!$G65="","",CONCATENATE('Formulario PPGR2'!$C65,".",'Formulario PPGR2'!$D65,".",'Formulario PPGR2'!$E65,".",'Formulario PPGR2'!$F65))</f>
        <v>#REF!</v>
      </c>
      <c r="C65" s="262" t="e">
        <f>IF('Formulario PPGR2'!$G65="","",'Formulario PPGR1'!#REF!)</f>
        <v>#REF!</v>
      </c>
      <c r="D65" s="262" t="e">
        <f>IF('Formulario PPGR2'!$G65="","",'Formulario PPGR1'!#REF!)</f>
        <v>#REF!</v>
      </c>
      <c r="E65" s="262" t="e">
        <f>IF('Formulario PPGR2'!$G65="","",'Formulario PPGR1'!#REF!)</f>
        <v>#REF!</v>
      </c>
      <c r="F65" s="262" t="e">
        <f>IF('Formulario PPGR2'!$G65="","",'Formulario PPGR1'!#REF!)</f>
        <v>#REF!</v>
      </c>
      <c r="G65" s="232" t="s">
        <v>2687</v>
      </c>
      <c r="H65" s="229" t="s">
        <v>2090</v>
      </c>
      <c r="I65" s="229" t="s">
        <v>2091</v>
      </c>
      <c r="J65" s="228">
        <v>1</v>
      </c>
      <c r="K65" s="228"/>
      <c r="L65" s="228"/>
      <c r="M65" s="228">
        <v>1</v>
      </c>
      <c r="N65" s="228"/>
      <c r="O65" s="228"/>
      <c r="P65" s="228">
        <v>1</v>
      </c>
      <c r="Q65" s="228"/>
      <c r="R65" s="228"/>
      <c r="S65" s="228">
        <v>1</v>
      </c>
      <c r="T65" s="228"/>
      <c r="U65" s="228"/>
      <c r="V65" s="238">
        <f>SUM('[2]Formulario PPGR2'!$J65:$U65)</f>
        <v>6</v>
      </c>
      <c r="W65" s="258" t="s">
        <v>1961</v>
      </c>
      <c r="X65" s="258" t="s">
        <v>1970</v>
      </c>
      <c r="Y65" s="232"/>
      <c r="Z65" s="348" t="s">
        <v>2639</v>
      </c>
      <c r="AA65" s="254"/>
      <c r="AB65" s="681"/>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row>
    <row r="66" spans="2:54" s="240" customFormat="1" ht="63.75" x14ac:dyDescent="0.2">
      <c r="B66" s="262" t="e">
        <f>IF('Formulario PPGR2'!$G66="","",CONCATENATE('Formulario PPGR2'!$C66,".",'Formulario PPGR2'!$D66,".",'Formulario PPGR2'!$E66,".",'Formulario PPGR2'!$F66))</f>
        <v>#REF!</v>
      </c>
      <c r="C66" s="262" t="e">
        <f>IF('Formulario PPGR2'!$G66="","",'Formulario PPGR1'!#REF!)</f>
        <v>#REF!</v>
      </c>
      <c r="D66" s="262" t="e">
        <f>IF('Formulario PPGR2'!$G66="","",'Formulario PPGR1'!#REF!)</f>
        <v>#REF!</v>
      </c>
      <c r="E66" s="262" t="e">
        <f>IF('Formulario PPGR2'!$G66="","",'Formulario PPGR1'!#REF!)</f>
        <v>#REF!</v>
      </c>
      <c r="F66" s="262" t="e">
        <f>IF('Formulario PPGR2'!$G66="","",'Formulario PPGR1'!#REF!)</f>
        <v>#REF!</v>
      </c>
      <c r="G66" s="232" t="s">
        <v>2687</v>
      </c>
      <c r="H66" s="229" t="s">
        <v>2092</v>
      </c>
      <c r="I66" s="229" t="s">
        <v>2093</v>
      </c>
      <c r="J66" s="228"/>
      <c r="K66" s="228"/>
      <c r="L66" s="228">
        <v>1</v>
      </c>
      <c r="M66" s="228"/>
      <c r="N66" s="228"/>
      <c r="O66" s="228">
        <v>2</v>
      </c>
      <c r="P66" s="228"/>
      <c r="Q66" s="228"/>
      <c r="R66" s="228">
        <v>2</v>
      </c>
      <c r="S66" s="228"/>
      <c r="T66" s="228"/>
      <c r="U66" s="228">
        <v>1</v>
      </c>
      <c r="V66" s="238">
        <f>SUM('[2]Formulario PPGR2'!$J66:$U66)</f>
        <v>4</v>
      </c>
      <c r="W66" s="258" t="s">
        <v>1961</v>
      </c>
      <c r="X66" s="258" t="s">
        <v>1963</v>
      </c>
      <c r="Y66" s="232"/>
      <c r="Z66" s="348" t="s">
        <v>2639</v>
      </c>
      <c r="AA66" s="254"/>
      <c r="AB66" s="681"/>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row>
    <row r="67" spans="2:54" s="240" customFormat="1" ht="51" x14ac:dyDescent="0.2">
      <c r="B67" s="262" t="e">
        <f>IF('Formulario PPGR2'!$G67="","",CONCATENATE('Formulario PPGR2'!$C67,".",'Formulario PPGR2'!$D67,".",'Formulario PPGR2'!$E67,".",'Formulario PPGR2'!$F67))</f>
        <v>#REF!</v>
      </c>
      <c r="C67" s="262" t="e">
        <f>IF('Formulario PPGR2'!$G67="","",'Formulario PPGR1'!#REF!)</f>
        <v>#REF!</v>
      </c>
      <c r="D67" s="262" t="e">
        <f>IF('Formulario PPGR2'!$G67="","",'Formulario PPGR1'!#REF!)</f>
        <v>#REF!</v>
      </c>
      <c r="E67" s="262" t="e">
        <f>IF('Formulario PPGR2'!$G67="","",'Formulario PPGR1'!#REF!)</f>
        <v>#REF!</v>
      </c>
      <c r="F67" s="262" t="e">
        <f>IF('Formulario PPGR2'!$G67="","",'Formulario PPGR1'!#REF!)</f>
        <v>#REF!</v>
      </c>
      <c r="G67" s="232" t="s">
        <v>2688</v>
      </c>
      <c r="H67" s="229" t="s">
        <v>2094</v>
      </c>
      <c r="I67" s="229" t="s">
        <v>2095</v>
      </c>
      <c r="J67" s="228"/>
      <c r="K67" s="228">
        <v>1</v>
      </c>
      <c r="L67" s="228"/>
      <c r="M67" s="228">
        <v>1</v>
      </c>
      <c r="N67" s="228"/>
      <c r="O67" s="228">
        <v>1</v>
      </c>
      <c r="P67" s="228"/>
      <c r="Q67" s="228">
        <v>1</v>
      </c>
      <c r="R67" s="228"/>
      <c r="S67" s="228">
        <v>1</v>
      </c>
      <c r="T67" s="228"/>
      <c r="U67" s="228"/>
      <c r="V67" s="238">
        <f>SUM('[2]Formulario PPGR2'!$J67:$U67)</f>
        <v>4</v>
      </c>
      <c r="W67" s="258" t="s">
        <v>1961</v>
      </c>
      <c r="X67" s="258" t="s">
        <v>1960</v>
      </c>
      <c r="Y67" s="232"/>
      <c r="Z67" s="348" t="s">
        <v>2639</v>
      </c>
      <c r="AA67" s="254"/>
      <c r="AB67" s="681"/>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row>
    <row r="68" spans="2:54" s="240" customFormat="1" ht="51" x14ac:dyDescent="0.2">
      <c r="B68" s="262" t="e">
        <f>IF('Formulario PPGR2'!$G68="","",CONCATENATE('Formulario PPGR2'!$C68,".",'Formulario PPGR2'!$D68,".",'Formulario PPGR2'!$E68,".",'Formulario PPGR2'!$F68))</f>
        <v>#REF!</v>
      </c>
      <c r="C68" s="262" t="e">
        <f>IF('Formulario PPGR2'!$G68="","",'Formulario PPGR1'!#REF!)</f>
        <v>#REF!</v>
      </c>
      <c r="D68" s="262" t="e">
        <f>IF('Formulario PPGR2'!$G68="","",'Formulario PPGR1'!#REF!)</f>
        <v>#REF!</v>
      </c>
      <c r="E68" s="262" t="e">
        <f>IF('Formulario PPGR2'!$G68="","",'Formulario PPGR1'!#REF!)</f>
        <v>#REF!</v>
      </c>
      <c r="F68" s="262" t="e">
        <f>IF('Formulario PPGR2'!$G68="","",'Formulario PPGR1'!#REF!)</f>
        <v>#REF!</v>
      </c>
      <c r="G68" s="232" t="s">
        <v>2688</v>
      </c>
      <c r="H68" s="229" t="s">
        <v>2096</v>
      </c>
      <c r="I68" s="229" t="s">
        <v>2097</v>
      </c>
      <c r="J68" s="228">
        <v>1</v>
      </c>
      <c r="K68" s="228"/>
      <c r="L68" s="228"/>
      <c r="M68" s="228"/>
      <c r="N68" s="228">
        <v>1</v>
      </c>
      <c r="O68" s="228"/>
      <c r="P68" s="228"/>
      <c r="Q68" s="228"/>
      <c r="R68" s="228">
        <v>1</v>
      </c>
      <c r="S68" s="228"/>
      <c r="T68" s="228"/>
      <c r="U68" s="228"/>
      <c r="V68" s="238">
        <f>SUM('[2]Formulario PPGR2'!$J68:$U68)</f>
        <v>4</v>
      </c>
      <c r="W68" s="258" t="s">
        <v>1961</v>
      </c>
      <c r="X68" s="258" t="s">
        <v>1960</v>
      </c>
      <c r="Y68" s="232"/>
      <c r="Z68" s="348" t="s">
        <v>2639</v>
      </c>
      <c r="AA68" s="254"/>
      <c r="AB68" s="681"/>
      <c r="AC68" s="254"/>
      <c r="AD68" s="254"/>
      <c r="AE68" s="254"/>
      <c r="AF68" s="254"/>
      <c r="AG68" s="254"/>
      <c r="AH68" s="254"/>
      <c r="AI68" s="254"/>
      <c r="AJ68" s="254"/>
      <c r="AK68" s="254"/>
      <c r="AL68" s="254"/>
      <c r="AM68" s="254"/>
      <c r="AN68" s="254"/>
      <c r="AO68" s="254"/>
      <c r="AP68" s="254"/>
      <c r="AQ68" s="254"/>
      <c r="AR68" s="254"/>
      <c r="AS68" s="254"/>
      <c r="AT68" s="254"/>
      <c r="AU68" s="254"/>
      <c r="AV68" s="254"/>
      <c r="AW68" s="254"/>
      <c r="AX68" s="254"/>
      <c r="AY68" s="254"/>
      <c r="AZ68" s="254"/>
      <c r="BA68" s="254"/>
      <c r="BB68" s="254"/>
    </row>
    <row r="69" spans="2:54" s="240" customFormat="1" ht="51" x14ac:dyDescent="0.2">
      <c r="B69" s="262" t="e">
        <f>IF('Formulario PPGR2'!$G69="","",CONCATENATE('Formulario PPGR2'!$C69,".",'Formulario PPGR2'!$D69,".",'Formulario PPGR2'!$E69,".",'Formulario PPGR2'!$F69))</f>
        <v>#REF!</v>
      </c>
      <c r="C69" s="262" t="e">
        <f>IF('Formulario PPGR2'!$G69="","",'Formulario PPGR1'!#REF!)</f>
        <v>#REF!</v>
      </c>
      <c r="D69" s="262" t="e">
        <f>IF('Formulario PPGR2'!$G69="","",'Formulario PPGR1'!#REF!)</f>
        <v>#REF!</v>
      </c>
      <c r="E69" s="262" t="e">
        <f>IF('Formulario PPGR2'!$G69="","",'Formulario PPGR1'!#REF!)</f>
        <v>#REF!</v>
      </c>
      <c r="F69" s="262" t="e">
        <f>IF('Formulario PPGR2'!$G69="","",'Formulario PPGR1'!#REF!)</f>
        <v>#REF!</v>
      </c>
      <c r="G69" s="232" t="s">
        <v>2688</v>
      </c>
      <c r="H69" s="229" t="s">
        <v>2098</v>
      </c>
      <c r="I69" s="229" t="s">
        <v>2099</v>
      </c>
      <c r="J69" s="228"/>
      <c r="K69" s="228"/>
      <c r="L69" s="228">
        <v>1</v>
      </c>
      <c r="M69" s="228"/>
      <c r="N69" s="228"/>
      <c r="O69" s="228"/>
      <c r="P69" s="228"/>
      <c r="Q69" s="228"/>
      <c r="R69" s="228"/>
      <c r="S69" s="228">
        <v>1</v>
      </c>
      <c r="T69" s="228"/>
      <c r="U69" s="228"/>
      <c r="V69" s="238">
        <f>SUM('[2]Formulario PPGR2'!$J69:$U69)</f>
        <v>4</v>
      </c>
      <c r="W69" s="258" t="s">
        <v>1961</v>
      </c>
      <c r="X69" s="258" t="s">
        <v>1960</v>
      </c>
      <c r="Y69" s="232"/>
      <c r="Z69" s="348" t="s">
        <v>2639</v>
      </c>
      <c r="AA69" s="254"/>
      <c r="AB69" s="681"/>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row>
    <row r="70" spans="2:54" s="240" customFormat="1" ht="63.75" x14ac:dyDescent="0.2">
      <c r="B70" s="262" t="e">
        <f>IF('Formulario PPGR2'!$G70="","",CONCATENATE('Formulario PPGR2'!$C70,".",'Formulario PPGR2'!$D70,".",'Formulario PPGR2'!$E70,".",'Formulario PPGR2'!$F70))</f>
        <v>#REF!</v>
      </c>
      <c r="C70" s="262" t="e">
        <f>IF('Formulario PPGR2'!$G70="","",'Formulario PPGR1'!#REF!)</f>
        <v>#REF!</v>
      </c>
      <c r="D70" s="262" t="e">
        <f>IF('Formulario PPGR2'!$G70="","",'Formulario PPGR1'!#REF!)</f>
        <v>#REF!</v>
      </c>
      <c r="E70" s="262" t="e">
        <f>IF('Formulario PPGR2'!$G70="","",'Formulario PPGR1'!#REF!)</f>
        <v>#REF!</v>
      </c>
      <c r="F70" s="262" t="e">
        <f>IF('Formulario PPGR2'!$G70="","",'Formulario PPGR1'!#REF!)</f>
        <v>#REF!</v>
      </c>
      <c r="G70" s="232" t="s">
        <v>2689</v>
      </c>
      <c r="H70" s="229" t="s">
        <v>2100</v>
      </c>
      <c r="I70" s="229" t="s">
        <v>2101</v>
      </c>
      <c r="J70" s="228"/>
      <c r="K70" s="228">
        <v>1</v>
      </c>
      <c r="L70" s="228"/>
      <c r="M70" s="228"/>
      <c r="N70" s="228"/>
      <c r="O70" s="228">
        <v>1</v>
      </c>
      <c r="P70" s="228"/>
      <c r="Q70" s="228"/>
      <c r="R70" s="228">
        <v>1</v>
      </c>
      <c r="S70" s="228"/>
      <c r="T70" s="228"/>
      <c r="U70" s="228">
        <v>1</v>
      </c>
      <c r="V70" s="238">
        <f>SUM('[2]Formulario PPGR2'!$J70:$U70)</f>
        <v>5</v>
      </c>
      <c r="W70" s="258" t="s">
        <v>1961</v>
      </c>
      <c r="X70" s="258" t="s">
        <v>1970</v>
      </c>
      <c r="Y70" s="232"/>
      <c r="Z70" s="348" t="s">
        <v>2639</v>
      </c>
      <c r="AA70" s="254"/>
      <c r="AB70" s="681"/>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row>
    <row r="71" spans="2:54" s="240" customFormat="1" ht="63.75" x14ac:dyDescent="0.2">
      <c r="B71" s="262" t="e">
        <f>IF('Formulario PPGR2'!$G71="","",CONCATENATE('Formulario PPGR2'!$C71,".",'Formulario PPGR2'!$D71,".",'Formulario PPGR2'!$E71,".",'Formulario PPGR2'!$F71))</f>
        <v>#REF!</v>
      </c>
      <c r="C71" s="262" t="e">
        <f>IF('Formulario PPGR2'!$G71="","",'Formulario PPGR1'!#REF!)</f>
        <v>#REF!</v>
      </c>
      <c r="D71" s="262" t="e">
        <f>IF('Formulario PPGR2'!$G71="","",'Formulario PPGR1'!#REF!)</f>
        <v>#REF!</v>
      </c>
      <c r="E71" s="262" t="e">
        <f>IF('Formulario PPGR2'!$G71="","",'Formulario PPGR1'!#REF!)</f>
        <v>#REF!</v>
      </c>
      <c r="F71" s="262" t="e">
        <f>IF('Formulario PPGR2'!$G71="","",'Formulario PPGR1'!#REF!)</f>
        <v>#REF!</v>
      </c>
      <c r="G71" s="232" t="s">
        <v>2689</v>
      </c>
      <c r="H71" s="229" t="s">
        <v>2102</v>
      </c>
      <c r="I71" s="229" t="s">
        <v>2103</v>
      </c>
      <c r="J71" s="228">
        <v>1</v>
      </c>
      <c r="K71" s="228"/>
      <c r="L71" s="228"/>
      <c r="M71" s="228"/>
      <c r="N71" s="228">
        <v>1</v>
      </c>
      <c r="O71" s="228"/>
      <c r="P71" s="228"/>
      <c r="Q71" s="228">
        <v>1</v>
      </c>
      <c r="R71" s="228"/>
      <c r="S71" s="228"/>
      <c r="T71" s="228">
        <v>1</v>
      </c>
      <c r="U71" s="228"/>
      <c r="V71" s="238">
        <f>SUM('[2]Formulario PPGR2'!$J71:$U71)</f>
        <v>3</v>
      </c>
      <c r="W71" s="258" t="s">
        <v>1961</v>
      </c>
      <c r="X71" s="258" t="s">
        <v>1960</v>
      </c>
      <c r="Y71" s="232"/>
      <c r="Z71" s="348" t="s">
        <v>2639</v>
      </c>
      <c r="AA71" s="254"/>
      <c r="AB71" s="681"/>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row>
    <row r="72" spans="2:54" s="240" customFormat="1" ht="63.75" x14ac:dyDescent="0.2">
      <c r="B72" s="262" t="e">
        <f>IF('Formulario PPGR2'!$G72="","",CONCATENATE('Formulario PPGR2'!$C72,".",'Formulario PPGR2'!$D72,".",'Formulario PPGR2'!$E72,".",'Formulario PPGR2'!$F72))</f>
        <v>#REF!</v>
      </c>
      <c r="C72" s="262" t="e">
        <f>IF('Formulario PPGR2'!$G72="","",'Formulario PPGR1'!#REF!)</f>
        <v>#REF!</v>
      </c>
      <c r="D72" s="262" t="e">
        <f>IF('Formulario PPGR2'!$G72="","",'Formulario PPGR1'!#REF!)</f>
        <v>#REF!</v>
      </c>
      <c r="E72" s="262" t="e">
        <f>IF('Formulario PPGR2'!$G72="","",'Formulario PPGR1'!#REF!)</f>
        <v>#REF!</v>
      </c>
      <c r="F72" s="262" t="e">
        <f>IF('Formulario PPGR2'!$G72="","",'Formulario PPGR1'!#REF!)</f>
        <v>#REF!</v>
      </c>
      <c r="G72" s="232" t="s">
        <v>2689</v>
      </c>
      <c r="H72" s="229" t="s">
        <v>2104</v>
      </c>
      <c r="I72" s="229" t="s">
        <v>2105</v>
      </c>
      <c r="J72" s="228"/>
      <c r="K72" s="228"/>
      <c r="L72" s="228"/>
      <c r="M72" s="228"/>
      <c r="N72" s="228"/>
      <c r="O72" s="228"/>
      <c r="P72" s="228"/>
      <c r="Q72" s="228">
        <v>1</v>
      </c>
      <c r="R72" s="228"/>
      <c r="S72" s="228"/>
      <c r="T72" s="228"/>
      <c r="U72" s="228"/>
      <c r="V72" s="238">
        <f>SUM('[2]Formulario PPGR2'!$J72:$U72)</f>
        <v>12</v>
      </c>
      <c r="W72" s="258" t="s">
        <v>1961</v>
      </c>
      <c r="X72" s="258" t="s">
        <v>1963</v>
      </c>
      <c r="Y72" s="232"/>
      <c r="Z72" s="348" t="s">
        <v>2639</v>
      </c>
      <c r="AA72" s="254"/>
      <c r="AB72" s="681"/>
      <c r="AC72" s="254"/>
      <c r="AD72" s="254"/>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row>
    <row r="73" spans="2:54" s="240" customFormat="1" ht="63.75" x14ac:dyDescent="0.2">
      <c r="B73" s="262" t="e">
        <f>IF('Formulario PPGR2'!$G73="","",CONCATENATE('Formulario PPGR2'!$C73,".",'Formulario PPGR2'!$D73,".",'Formulario PPGR2'!$E73,".",'Formulario PPGR2'!$F73))</f>
        <v>#REF!</v>
      </c>
      <c r="C73" s="262" t="e">
        <f>IF('Formulario PPGR2'!$G73="","",'Formulario PPGR1'!#REF!)</f>
        <v>#REF!</v>
      </c>
      <c r="D73" s="262" t="e">
        <f>IF('Formulario PPGR2'!$G73="","",'Formulario PPGR1'!#REF!)</f>
        <v>#REF!</v>
      </c>
      <c r="E73" s="262" t="e">
        <f>IF('Formulario PPGR2'!$G73="","",'Formulario PPGR1'!#REF!)</f>
        <v>#REF!</v>
      </c>
      <c r="F73" s="262" t="e">
        <f>IF('Formulario PPGR2'!$G73="","",'Formulario PPGR1'!#REF!)</f>
        <v>#REF!</v>
      </c>
      <c r="G73" s="232" t="s">
        <v>2689</v>
      </c>
      <c r="H73" s="229" t="s">
        <v>2106</v>
      </c>
      <c r="I73" s="229" t="s">
        <v>2107</v>
      </c>
      <c r="J73" s="228"/>
      <c r="K73" s="228">
        <v>1</v>
      </c>
      <c r="L73" s="228"/>
      <c r="M73" s="228"/>
      <c r="N73" s="228"/>
      <c r="O73" s="228">
        <v>1</v>
      </c>
      <c r="P73" s="228"/>
      <c r="Q73" s="228"/>
      <c r="R73" s="228">
        <v>1</v>
      </c>
      <c r="S73" s="228"/>
      <c r="T73" s="228"/>
      <c r="U73" s="228">
        <v>1</v>
      </c>
      <c r="V73" s="238">
        <f>SUM('[2]Formulario PPGR2'!$J73:$U73)</f>
        <v>12</v>
      </c>
      <c r="W73" s="258" t="s">
        <v>1961</v>
      </c>
      <c r="X73" s="258" t="s">
        <v>1970</v>
      </c>
      <c r="Y73" s="232"/>
      <c r="Z73" s="348" t="s">
        <v>2639</v>
      </c>
      <c r="AA73" s="254"/>
      <c r="AB73" s="681"/>
      <c r="AC73" s="254"/>
      <c r="AD73" s="254"/>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row>
    <row r="74" spans="2:54" s="240" customFormat="1" ht="127.5" x14ac:dyDescent="0.2">
      <c r="B74" s="262" t="e">
        <f>IF('Formulario PPGR2'!$G74="","",CONCATENATE('Formulario PPGR2'!$C74,".",'Formulario PPGR2'!$D74,".",'Formulario PPGR2'!$E74,".",'Formulario PPGR2'!$F74))</f>
        <v>#REF!</v>
      </c>
      <c r="C74" s="262" t="e">
        <f>IF('Formulario PPGR2'!$G74="","",'Formulario PPGR1'!#REF!)</f>
        <v>#REF!</v>
      </c>
      <c r="D74" s="262" t="e">
        <f>IF('Formulario PPGR2'!$G74="","",'Formulario PPGR1'!#REF!)</f>
        <v>#REF!</v>
      </c>
      <c r="E74" s="262" t="e">
        <f>IF('Formulario PPGR2'!$G74="","",'Formulario PPGR1'!#REF!)</f>
        <v>#REF!</v>
      </c>
      <c r="F74" s="262" t="e">
        <f>IF('Formulario PPGR2'!$G74="","",'Formulario PPGR1'!#REF!)</f>
        <v>#REF!</v>
      </c>
      <c r="G74" s="232" t="s">
        <v>2689</v>
      </c>
      <c r="H74" s="229" t="s">
        <v>2108</v>
      </c>
      <c r="I74" s="229" t="s">
        <v>2109</v>
      </c>
      <c r="J74" s="228"/>
      <c r="K74" s="228"/>
      <c r="L74" s="228"/>
      <c r="M74" s="228"/>
      <c r="N74" s="228"/>
      <c r="O74" s="228">
        <v>1</v>
      </c>
      <c r="P74" s="228"/>
      <c r="Q74" s="228"/>
      <c r="R74" s="228"/>
      <c r="S74" s="228"/>
      <c r="T74" s="228"/>
      <c r="U74" s="228">
        <v>1</v>
      </c>
      <c r="V74" s="238">
        <f>SUM('[2]Formulario PPGR2'!$J74:$U74)</f>
        <v>4</v>
      </c>
      <c r="W74" s="258" t="s">
        <v>1961</v>
      </c>
      <c r="X74" s="258" t="s">
        <v>1960</v>
      </c>
      <c r="Y74" s="232" t="s">
        <v>2540</v>
      </c>
      <c r="Z74" s="348" t="s">
        <v>2639</v>
      </c>
      <c r="AA74" s="254"/>
      <c r="AB74" s="681"/>
      <c r="AC74" s="254"/>
      <c r="AD74" s="254"/>
      <c r="AE74" s="254"/>
      <c r="AF74" s="254"/>
      <c r="AG74" s="254"/>
      <c r="AH74" s="254"/>
      <c r="AI74" s="254"/>
      <c r="AJ74" s="254"/>
      <c r="AK74" s="254"/>
      <c r="AL74" s="254"/>
      <c r="AM74" s="254"/>
      <c r="AN74" s="254"/>
      <c r="AO74" s="254"/>
      <c r="AP74" s="254"/>
      <c r="AQ74" s="254"/>
      <c r="AR74" s="254"/>
      <c r="AS74" s="254"/>
      <c r="AT74" s="254"/>
      <c r="AU74" s="254"/>
      <c r="AV74" s="254"/>
      <c r="AW74" s="254"/>
      <c r="AX74" s="254"/>
      <c r="AY74" s="254"/>
      <c r="AZ74" s="254"/>
      <c r="BA74" s="254"/>
      <c r="BB74" s="254"/>
    </row>
    <row r="75" spans="2:54" s="240" customFormat="1" ht="63.75" x14ac:dyDescent="0.2">
      <c r="B75" s="262" t="e">
        <f>IF('Formulario PPGR2'!$G75="","",CONCATENATE('Formulario PPGR2'!$C75,".",'Formulario PPGR2'!$D75,".",'Formulario PPGR2'!$E75,".",'Formulario PPGR2'!$F75))</f>
        <v>#REF!</v>
      </c>
      <c r="C75" s="262" t="e">
        <f>IF('Formulario PPGR2'!$G75="","",'Formulario PPGR1'!#REF!)</f>
        <v>#REF!</v>
      </c>
      <c r="D75" s="262" t="e">
        <f>IF('Formulario PPGR2'!$G75="","",'Formulario PPGR1'!#REF!)</f>
        <v>#REF!</v>
      </c>
      <c r="E75" s="262" t="e">
        <f>IF('Formulario PPGR2'!$G75="","",'Formulario PPGR1'!#REF!)</f>
        <v>#REF!</v>
      </c>
      <c r="F75" s="262" t="e">
        <f>IF('Formulario PPGR2'!$G75="","",'Formulario PPGR1'!#REF!)</f>
        <v>#REF!</v>
      </c>
      <c r="G75" s="232" t="s">
        <v>2689</v>
      </c>
      <c r="H75" s="229" t="s">
        <v>2110</v>
      </c>
      <c r="I75" s="229" t="s">
        <v>2111</v>
      </c>
      <c r="J75" s="228"/>
      <c r="K75" s="228"/>
      <c r="L75" s="228">
        <v>2</v>
      </c>
      <c r="M75" s="228"/>
      <c r="N75" s="228"/>
      <c r="O75" s="228">
        <v>2</v>
      </c>
      <c r="P75" s="228"/>
      <c r="Q75" s="228"/>
      <c r="R75" s="228">
        <v>2</v>
      </c>
      <c r="S75" s="228"/>
      <c r="T75" s="228"/>
      <c r="U75" s="228"/>
      <c r="V75" s="238">
        <f>SUM('[2]Formulario PPGR2'!$J75:$U75)</f>
        <v>4</v>
      </c>
      <c r="W75" s="258" t="s">
        <v>1961</v>
      </c>
      <c r="X75" s="258" t="s">
        <v>1960</v>
      </c>
      <c r="Y75" s="232" t="s">
        <v>2541</v>
      </c>
      <c r="Z75" s="348" t="s">
        <v>2639</v>
      </c>
      <c r="AA75" s="254"/>
      <c r="AB75" s="681"/>
      <c r="AC75" s="254"/>
      <c r="AD75" s="254"/>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row>
    <row r="76" spans="2:54" s="240" customFormat="1" ht="63.75" x14ac:dyDescent="0.2">
      <c r="B76" s="262" t="e">
        <f>IF('Formulario PPGR2'!$G76="","",CONCATENATE('Formulario PPGR2'!$C76,".",'Formulario PPGR2'!$D76,".",'Formulario PPGR2'!$E76,".",'Formulario PPGR2'!$F76))</f>
        <v>#REF!</v>
      </c>
      <c r="C76" s="262" t="e">
        <f>IF('Formulario PPGR2'!$G76="","",'Formulario PPGR1'!#REF!)</f>
        <v>#REF!</v>
      </c>
      <c r="D76" s="262" t="e">
        <f>IF('Formulario PPGR2'!$G76="","",'Formulario PPGR1'!#REF!)</f>
        <v>#REF!</v>
      </c>
      <c r="E76" s="262" t="e">
        <f>IF('Formulario PPGR2'!$G76="","",'Formulario PPGR1'!#REF!)</f>
        <v>#REF!</v>
      </c>
      <c r="F76" s="262" t="e">
        <f>IF('Formulario PPGR2'!$G76="","",'Formulario PPGR1'!#REF!)</f>
        <v>#REF!</v>
      </c>
      <c r="G76" s="232" t="s">
        <v>2689</v>
      </c>
      <c r="H76" s="229" t="s">
        <v>2112</v>
      </c>
      <c r="I76" s="229" t="s">
        <v>2113</v>
      </c>
      <c r="J76" s="228"/>
      <c r="K76" s="228"/>
      <c r="L76" s="228">
        <v>1</v>
      </c>
      <c r="M76" s="228"/>
      <c r="N76" s="228"/>
      <c r="O76" s="228">
        <v>1</v>
      </c>
      <c r="P76" s="228"/>
      <c r="Q76" s="228"/>
      <c r="R76" s="228">
        <v>1</v>
      </c>
      <c r="S76" s="228"/>
      <c r="T76" s="228"/>
      <c r="U76" s="228"/>
      <c r="V76" s="238">
        <f>SUM('[2]Formulario PPGR2'!$J76:$U76)</f>
        <v>1</v>
      </c>
      <c r="W76" s="258" t="s">
        <v>1961</v>
      </c>
      <c r="X76" s="258" t="s">
        <v>1960</v>
      </c>
      <c r="Y76" s="232" t="s">
        <v>2542</v>
      </c>
      <c r="Z76" s="348" t="s">
        <v>2639</v>
      </c>
      <c r="AA76" s="254"/>
      <c r="AB76" s="681"/>
      <c r="AC76" s="254"/>
      <c r="AD76" s="254"/>
      <c r="AE76" s="254"/>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row>
    <row r="77" spans="2:54" s="240" customFormat="1" ht="63.75" x14ac:dyDescent="0.2">
      <c r="B77" s="262" t="e">
        <f>IF('Formulario PPGR2'!$G77="","",CONCATENATE('Formulario PPGR2'!$C77,".",'Formulario PPGR2'!$D77,".",'Formulario PPGR2'!$E77,".",'Formulario PPGR2'!$F77))</f>
        <v>#REF!</v>
      </c>
      <c r="C77" s="262" t="e">
        <f>IF('Formulario PPGR2'!$G77="","",'Formulario PPGR1'!#REF!)</f>
        <v>#REF!</v>
      </c>
      <c r="D77" s="262" t="e">
        <f>IF('Formulario PPGR2'!$G77="","",'Formulario PPGR1'!#REF!)</f>
        <v>#REF!</v>
      </c>
      <c r="E77" s="262" t="e">
        <f>IF('Formulario PPGR2'!$G77="","",'Formulario PPGR1'!#REF!)</f>
        <v>#REF!</v>
      </c>
      <c r="F77" s="262" t="e">
        <f>IF('Formulario PPGR2'!$G77="","",'Formulario PPGR1'!#REF!)</f>
        <v>#REF!</v>
      </c>
      <c r="G77" s="232" t="s">
        <v>2689</v>
      </c>
      <c r="H77" s="229" t="s">
        <v>2114</v>
      </c>
      <c r="I77" s="229" t="s">
        <v>2115</v>
      </c>
      <c r="J77" s="228"/>
      <c r="K77" s="228"/>
      <c r="L77" s="228"/>
      <c r="M77" s="228"/>
      <c r="N77" s="228"/>
      <c r="O77" s="228"/>
      <c r="P77" s="228">
        <v>1</v>
      </c>
      <c r="Q77" s="228"/>
      <c r="R77" s="228"/>
      <c r="S77" s="228"/>
      <c r="T77" s="228"/>
      <c r="U77" s="228"/>
      <c r="V77" s="238">
        <f>SUM('[2]Formulario PPGR2'!$J77:$U77)</f>
        <v>4</v>
      </c>
      <c r="W77" s="258" t="s">
        <v>1961</v>
      </c>
      <c r="X77" s="258" t="s">
        <v>1963</v>
      </c>
      <c r="Y77" s="232"/>
      <c r="Z77" s="348" t="s">
        <v>2639</v>
      </c>
      <c r="AA77" s="254"/>
      <c r="AB77" s="681"/>
      <c r="AC77" s="254"/>
      <c r="AD77" s="254"/>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row>
    <row r="78" spans="2:54" s="729" customFormat="1" ht="63.75" x14ac:dyDescent="0.2">
      <c r="B78" s="262" t="e">
        <f>IF('Formulario PPGR2'!$G78="","",CONCATENATE('Formulario PPGR2'!$C78,".",'Formulario PPGR2'!$D78,".",'Formulario PPGR2'!$E78,".",'Formulario PPGR2'!$F78))</f>
        <v>#REF!</v>
      </c>
      <c r="C78" s="262" t="e">
        <f>IF('Formulario PPGR2'!$G78="","",'Formulario PPGR1'!#REF!)</f>
        <v>#REF!</v>
      </c>
      <c r="D78" s="262" t="e">
        <f>IF('Formulario PPGR2'!$G78="","",'Formulario PPGR1'!#REF!)</f>
        <v>#REF!</v>
      </c>
      <c r="E78" s="262" t="e">
        <f>IF('Formulario PPGR2'!$G78="","",'Formulario PPGR1'!#REF!)</f>
        <v>#REF!</v>
      </c>
      <c r="F78" s="262" t="e">
        <f>IF('Formulario PPGR2'!$G78="","",'Formulario PPGR1'!#REF!)</f>
        <v>#REF!</v>
      </c>
      <c r="G78" s="723" t="s">
        <v>2689</v>
      </c>
      <c r="H78" s="724" t="s">
        <v>2116</v>
      </c>
      <c r="I78" s="724" t="s">
        <v>2117</v>
      </c>
      <c r="J78" s="725"/>
      <c r="K78" s="725">
        <v>1</v>
      </c>
      <c r="L78" s="725"/>
      <c r="M78" s="725">
        <v>1</v>
      </c>
      <c r="N78" s="725">
        <v>1</v>
      </c>
      <c r="O78" s="725"/>
      <c r="P78" s="725">
        <v>1</v>
      </c>
      <c r="Q78" s="725">
        <v>1</v>
      </c>
      <c r="R78" s="725"/>
      <c r="S78" s="725"/>
      <c r="T78" s="725">
        <v>1</v>
      </c>
      <c r="U78" s="725">
        <v>1</v>
      </c>
      <c r="V78" s="726">
        <f>SUM('[2]Formulario PPGR2'!$J78:$U78)</f>
        <v>3</v>
      </c>
      <c r="W78" s="727" t="s">
        <v>1961</v>
      </c>
      <c r="X78" s="727" t="s">
        <v>1960</v>
      </c>
      <c r="Y78" s="723"/>
      <c r="Z78" s="728" t="s">
        <v>2639</v>
      </c>
      <c r="AB78" s="730" t="s">
        <v>2752</v>
      </c>
    </row>
    <row r="79" spans="2:54" s="719" customFormat="1" ht="76.5" x14ac:dyDescent="0.2">
      <c r="B79" s="262" t="e">
        <f>IF('Formulario PPGR2'!$G79="","",CONCATENATE('Formulario PPGR2'!$C79,".",'Formulario PPGR2'!$D79,".",'Formulario PPGR2'!$E79,".",'Formulario PPGR2'!$F79))</f>
        <v>#REF!</v>
      </c>
      <c r="C79" s="262" t="e">
        <f>IF('Formulario PPGR2'!$G79="","",'Formulario PPGR1'!#REF!)</f>
        <v>#REF!</v>
      </c>
      <c r="D79" s="262" t="e">
        <f>IF('Formulario PPGR2'!$G79="","",'Formulario PPGR1'!#REF!)</f>
        <v>#REF!</v>
      </c>
      <c r="E79" s="262" t="e">
        <f>IF('Formulario PPGR2'!$G79="","",'Formulario PPGR1'!#REF!)</f>
        <v>#REF!</v>
      </c>
      <c r="F79" s="262" t="e">
        <f>IF('Formulario PPGR2'!$G79="","",'Formulario PPGR1'!#REF!)</f>
        <v>#REF!</v>
      </c>
      <c r="G79" s="713" t="s">
        <v>2689</v>
      </c>
      <c r="H79" s="714" t="s">
        <v>2118</v>
      </c>
      <c r="I79" s="714" t="s">
        <v>2119</v>
      </c>
      <c r="J79" s="715"/>
      <c r="K79" s="715"/>
      <c r="L79" s="715">
        <v>1</v>
      </c>
      <c r="M79" s="715"/>
      <c r="N79" s="715">
        <v>1</v>
      </c>
      <c r="O79" s="715"/>
      <c r="P79" s="715"/>
      <c r="Q79" s="715">
        <v>1</v>
      </c>
      <c r="R79" s="715"/>
      <c r="S79" s="715"/>
      <c r="T79" s="715">
        <v>1</v>
      </c>
      <c r="U79" s="715"/>
      <c r="V79" s="716">
        <f>SUM('[2]Formulario PPGR2'!$J79:$U79)</f>
        <v>3</v>
      </c>
      <c r="W79" s="717" t="s">
        <v>1961</v>
      </c>
      <c r="X79" s="717" t="s">
        <v>1960</v>
      </c>
      <c r="Y79" s="713" t="s">
        <v>2543</v>
      </c>
      <c r="Z79" s="718" t="s">
        <v>2639</v>
      </c>
      <c r="AB79" s="731" t="s">
        <v>2753</v>
      </c>
    </row>
    <row r="80" spans="2:54" s="719" customFormat="1" ht="63.75" x14ac:dyDescent="0.2">
      <c r="B80" s="262" t="e">
        <f>IF('Formulario PPGR2'!$G80="","",CONCATENATE('Formulario PPGR2'!$C80,".",'Formulario PPGR2'!$D80,".",'Formulario PPGR2'!$E80,".",'Formulario PPGR2'!$F80))</f>
        <v>#REF!</v>
      </c>
      <c r="C80" s="262" t="e">
        <f>IF('Formulario PPGR2'!$G80="","",'Formulario PPGR1'!#REF!)</f>
        <v>#REF!</v>
      </c>
      <c r="D80" s="262" t="e">
        <f>IF('Formulario PPGR2'!$G80="","",'Formulario PPGR1'!#REF!)</f>
        <v>#REF!</v>
      </c>
      <c r="E80" s="262" t="e">
        <f>IF('Formulario PPGR2'!$G80="","",'Formulario PPGR1'!#REF!)</f>
        <v>#REF!</v>
      </c>
      <c r="F80" s="262" t="e">
        <f>IF('Formulario PPGR2'!$G80="","",'Formulario PPGR1'!#REF!)</f>
        <v>#REF!</v>
      </c>
      <c r="G80" s="713" t="s">
        <v>2689</v>
      </c>
      <c r="H80" s="714" t="s">
        <v>2120</v>
      </c>
      <c r="I80" s="714" t="s">
        <v>2121</v>
      </c>
      <c r="J80" s="715"/>
      <c r="K80" s="715"/>
      <c r="L80" s="715"/>
      <c r="M80" s="715"/>
      <c r="N80" s="715">
        <v>1</v>
      </c>
      <c r="O80" s="715"/>
      <c r="P80" s="715"/>
      <c r="Q80" s="715"/>
      <c r="R80" s="715"/>
      <c r="S80" s="715">
        <v>1</v>
      </c>
      <c r="T80" s="715"/>
      <c r="U80" s="715"/>
      <c r="V80" s="716">
        <f>SUM('[2]Formulario PPGR2'!$J80:$U80)</f>
        <v>3</v>
      </c>
      <c r="W80" s="717" t="s">
        <v>1961</v>
      </c>
      <c r="X80" s="717" t="s">
        <v>1960</v>
      </c>
      <c r="Y80" s="713" t="s">
        <v>2543</v>
      </c>
      <c r="Z80" s="718" t="s">
        <v>2639</v>
      </c>
      <c r="AB80" s="731" t="s">
        <v>2753</v>
      </c>
    </row>
    <row r="81" spans="2:54" s="240" customFormat="1" ht="63.75" x14ac:dyDescent="0.2">
      <c r="B81" s="262" t="e">
        <f>IF('Formulario PPGR2'!$G81="","",CONCATENATE('Formulario PPGR2'!$C81,".",'Formulario PPGR2'!$D81,".",'Formulario PPGR2'!$E81,".",'Formulario PPGR2'!$F81))</f>
        <v>#REF!</v>
      </c>
      <c r="C81" s="262" t="e">
        <f>IF('Formulario PPGR2'!$G81="","",'Formulario PPGR1'!#REF!)</f>
        <v>#REF!</v>
      </c>
      <c r="D81" s="262" t="e">
        <f>IF('Formulario PPGR2'!$G81="","",'Formulario PPGR1'!#REF!)</f>
        <v>#REF!</v>
      </c>
      <c r="E81" s="262" t="e">
        <f>IF('Formulario PPGR2'!$G81="","",'Formulario PPGR1'!#REF!)</f>
        <v>#REF!</v>
      </c>
      <c r="F81" s="262" t="e">
        <f>IF('Formulario PPGR2'!$G81="","",'Formulario PPGR1'!#REF!)</f>
        <v>#REF!</v>
      </c>
      <c r="G81" s="232" t="s">
        <v>2689</v>
      </c>
      <c r="H81" s="229" t="s">
        <v>2122</v>
      </c>
      <c r="I81" s="229" t="s">
        <v>2123</v>
      </c>
      <c r="J81" s="228"/>
      <c r="K81" s="228">
        <v>1</v>
      </c>
      <c r="L81" s="228"/>
      <c r="M81" s="228"/>
      <c r="N81" s="228"/>
      <c r="O81" s="228">
        <v>1</v>
      </c>
      <c r="P81" s="228"/>
      <c r="Q81" s="228"/>
      <c r="R81" s="228"/>
      <c r="S81" s="228">
        <v>1</v>
      </c>
      <c r="T81" s="228"/>
      <c r="U81" s="228"/>
      <c r="V81" s="238">
        <f>SUM('[2]Formulario PPGR2'!$J81:$U81)</f>
        <v>4</v>
      </c>
      <c r="W81" s="258" t="s">
        <v>1961</v>
      </c>
      <c r="X81" s="258" t="s">
        <v>1960</v>
      </c>
      <c r="Y81" s="232"/>
      <c r="Z81" s="348" t="s">
        <v>2639</v>
      </c>
      <c r="AA81" s="254"/>
      <c r="AB81" s="681"/>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row>
    <row r="82" spans="2:54" s="240" customFormat="1" ht="38.25" x14ac:dyDescent="0.2">
      <c r="B82" s="262" t="e">
        <f>IF('Formulario PPGR2'!$G82="","",CONCATENATE('Formulario PPGR2'!$C82,".",'Formulario PPGR2'!$D82,".",'Formulario PPGR2'!$E82,".",'Formulario PPGR2'!$F82))</f>
        <v>#REF!</v>
      </c>
      <c r="C82" s="262" t="e">
        <f>IF('Formulario PPGR2'!$G82="","",'Formulario PPGR1'!#REF!)</f>
        <v>#REF!</v>
      </c>
      <c r="D82" s="262" t="e">
        <f>IF('Formulario PPGR2'!$G82="","",'Formulario PPGR1'!#REF!)</f>
        <v>#REF!</v>
      </c>
      <c r="E82" s="262" t="e">
        <f>IF('Formulario PPGR2'!$G82="","",'Formulario PPGR1'!#REF!)</f>
        <v>#REF!</v>
      </c>
      <c r="F82" s="262" t="e">
        <f>IF('Formulario PPGR2'!$G82="","",'Formulario PPGR1'!#REF!)</f>
        <v>#REF!</v>
      </c>
      <c r="G82" s="232" t="s">
        <v>2690</v>
      </c>
      <c r="H82" s="229" t="s">
        <v>2124</v>
      </c>
      <c r="I82" s="229" t="s">
        <v>2125</v>
      </c>
      <c r="J82" s="228">
        <v>1</v>
      </c>
      <c r="K82" s="228"/>
      <c r="L82" s="228"/>
      <c r="M82" s="228">
        <v>1</v>
      </c>
      <c r="N82" s="228"/>
      <c r="O82" s="228"/>
      <c r="P82" s="228">
        <v>1</v>
      </c>
      <c r="Q82" s="228"/>
      <c r="R82" s="228"/>
      <c r="S82" s="228">
        <v>1</v>
      </c>
      <c r="T82" s="228"/>
      <c r="U82" s="228"/>
      <c r="V82" s="238">
        <f>SUM('[2]Formulario PPGR2'!$J82:$U82)</f>
        <v>4</v>
      </c>
      <c r="W82" s="258" t="s">
        <v>1968</v>
      </c>
      <c r="X82" s="258"/>
      <c r="Y82" s="232" t="s">
        <v>2544</v>
      </c>
      <c r="Z82" s="348" t="s">
        <v>1933</v>
      </c>
      <c r="AA82" s="254"/>
      <c r="AB82" s="681"/>
      <c r="AC82" s="254"/>
      <c r="AD82" s="254"/>
      <c r="AE82" s="254"/>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row>
    <row r="83" spans="2:54" s="240" customFormat="1" ht="63.75" x14ac:dyDescent="0.2">
      <c r="B83" s="262" t="e">
        <f>IF('Formulario PPGR2'!$G83="","",CONCATENATE('Formulario PPGR2'!$C83,".",'Formulario PPGR2'!$D83,".",'Formulario PPGR2'!$E83,".",'Formulario PPGR2'!$F83))</f>
        <v>#REF!</v>
      </c>
      <c r="C83" s="262" t="e">
        <f>IF('Formulario PPGR2'!$G83="","",'Formulario PPGR1'!#REF!)</f>
        <v>#REF!</v>
      </c>
      <c r="D83" s="262" t="e">
        <f>IF('Formulario PPGR2'!$G83="","",'Formulario PPGR1'!#REF!)</f>
        <v>#REF!</v>
      </c>
      <c r="E83" s="262" t="e">
        <f>IF('Formulario PPGR2'!$G83="","",'Formulario PPGR1'!#REF!)</f>
        <v>#REF!</v>
      </c>
      <c r="F83" s="262" t="e">
        <f>IF('Formulario PPGR2'!$G83="","",'Formulario PPGR1'!#REF!)</f>
        <v>#REF!</v>
      </c>
      <c r="G83" s="232" t="s">
        <v>2690</v>
      </c>
      <c r="H83" s="229" t="s">
        <v>2126</v>
      </c>
      <c r="I83" s="229" t="s">
        <v>2127</v>
      </c>
      <c r="J83" s="228">
        <v>1</v>
      </c>
      <c r="K83" s="228"/>
      <c r="L83" s="228"/>
      <c r="M83" s="228"/>
      <c r="N83" s="228"/>
      <c r="O83" s="228"/>
      <c r="P83" s="228"/>
      <c r="Q83" s="228"/>
      <c r="R83" s="228"/>
      <c r="S83" s="228"/>
      <c r="T83" s="228"/>
      <c r="U83" s="228"/>
      <c r="V83" s="238">
        <f>SUM('[2]Formulario PPGR2'!$J83:$U83)</f>
        <v>50</v>
      </c>
      <c r="W83" s="258" t="s">
        <v>1969</v>
      </c>
      <c r="X83" s="258"/>
      <c r="Y83" s="232" t="s">
        <v>2545</v>
      </c>
      <c r="Z83" s="348" t="s">
        <v>1933</v>
      </c>
      <c r="AA83" s="254"/>
      <c r="AB83" s="681"/>
      <c r="AC83" s="254"/>
      <c r="AD83" s="254"/>
      <c r="AE83" s="254"/>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row>
    <row r="84" spans="2:54" s="240" customFormat="1" ht="38.25" x14ac:dyDescent="0.2">
      <c r="B84" s="262" t="e">
        <f>IF('Formulario PPGR2'!$G84="","",CONCATENATE('Formulario PPGR2'!$C84,".",'Formulario PPGR2'!$D84,".",'Formulario PPGR2'!$E84,".",'Formulario PPGR2'!$F84))</f>
        <v>#REF!</v>
      </c>
      <c r="C84" s="262" t="e">
        <f>IF('Formulario PPGR2'!$G84="","",'Formulario PPGR1'!#REF!)</f>
        <v>#REF!</v>
      </c>
      <c r="D84" s="262" t="e">
        <f>IF('Formulario PPGR2'!$G84="","",'Formulario PPGR1'!#REF!)</f>
        <v>#REF!</v>
      </c>
      <c r="E84" s="262" t="e">
        <f>IF('Formulario PPGR2'!$G84="","",'Formulario PPGR1'!#REF!)</f>
        <v>#REF!</v>
      </c>
      <c r="F84" s="262" t="e">
        <f>IF('Formulario PPGR2'!$G84="","",'Formulario PPGR1'!#REF!)</f>
        <v>#REF!</v>
      </c>
      <c r="G84" s="232" t="s">
        <v>2690</v>
      </c>
      <c r="H84" s="229" t="s">
        <v>2128</v>
      </c>
      <c r="I84" s="229" t="s">
        <v>2129</v>
      </c>
      <c r="J84" s="228"/>
      <c r="K84" s="228"/>
      <c r="L84" s="228"/>
      <c r="M84" s="228"/>
      <c r="N84" s="228">
        <v>1</v>
      </c>
      <c r="O84" s="228"/>
      <c r="P84" s="228"/>
      <c r="Q84" s="228"/>
      <c r="R84" s="228"/>
      <c r="S84" s="228"/>
      <c r="T84" s="228"/>
      <c r="U84" s="228"/>
      <c r="V84" s="238">
        <f>SUM('[2]Formulario PPGR2'!$J84:$U84)</f>
        <v>16</v>
      </c>
      <c r="W84" s="258" t="s">
        <v>1961</v>
      </c>
      <c r="X84" s="258" t="s">
        <v>1963</v>
      </c>
      <c r="Y84" s="232" t="s">
        <v>2546</v>
      </c>
      <c r="Z84" s="348" t="s">
        <v>1933</v>
      </c>
      <c r="AA84" s="254"/>
      <c r="AB84" s="681"/>
      <c r="AC84" s="254"/>
      <c r="AD84" s="254"/>
      <c r="AE84" s="254"/>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row>
    <row r="85" spans="2:54" s="240" customFormat="1" ht="51" x14ac:dyDescent="0.2">
      <c r="B85" s="262" t="e">
        <f>IF('Formulario PPGR2'!$G85="","",CONCATENATE('Formulario PPGR2'!$C85,".",'Formulario PPGR2'!$D85,".",'Formulario PPGR2'!$E85,".",'Formulario PPGR2'!$F85))</f>
        <v>#REF!</v>
      </c>
      <c r="C85" s="262" t="e">
        <f>IF('Formulario PPGR2'!$G85="","",'Formulario PPGR1'!#REF!)</f>
        <v>#REF!</v>
      </c>
      <c r="D85" s="262" t="e">
        <f>IF('Formulario PPGR2'!$G85="","",'Formulario PPGR1'!#REF!)</f>
        <v>#REF!</v>
      </c>
      <c r="E85" s="262" t="e">
        <f>IF('Formulario PPGR2'!$G85="","",'Formulario PPGR1'!#REF!)</f>
        <v>#REF!</v>
      </c>
      <c r="F85" s="262" t="e">
        <f>IF('Formulario PPGR2'!$G85="","",'Formulario PPGR1'!#REF!)</f>
        <v>#REF!</v>
      </c>
      <c r="G85" s="232" t="s">
        <v>2690</v>
      </c>
      <c r="H85" s="229" t="s">
        <v>2130</v>
      </c>
      <c r="I85" s="229" t="s">
        <v>2131</v>
      </c>
      <c r="J85" s="228">
        <v>1</v>
      </c>
      <c r="K85" s="228">
        <v>1</v>
      </c>
      <c r="L85" s="228">
        <v>1</v>
      </c>
      <c r="M85" s="228">
        <v>1</v>
      </c>
      <c r="N85" s="228">
        <v>1</v>
      </c>
      <c r="O85" s="228">
        <v>1</v>
      </c>
      <c r="P85" s="228">
        <v>1</v>
      </c>
      <c r="Q85" s="228">
        <v>1</v>
      </c>
      <c r="R85" s="228">
        <v>1</v>
      </c>
      <c r="S85" s="228">
        <v>1</v>
      </c>
      <c r="T85" s="228">
        <v>1</v>
      </c>
      <c r="U85" s="228">
        <v>1</v>
      </c>
      <c r="V85" s="238">
        <f>SUM('[2]Formulario PPGR2'!$J85:$U85)</f>
        <v>10</v>
      </c>
      <c r="W85" s="258" t="s">
        <v>1969</v>
      </c>
      <c r="X85" s="258"/>
      <c r="Y85" s="232" t="s">
        <v>2547</v>
      </c>
      <c r="Z85" s="348" t="s">
        <v>1933</v>
      </c>
      <c r="AA85" s="254"/>
      <c r="AB85" s="681"/>
      <c r="AC85" s="254"/>
      <c r="AD85" s="254"/>
      <c r="AE85" s="254"/>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row>
    <row r="86" spans="2:54" s="240" customFormat="1" ht="51" x14ac:dyDescent="0.2">
      <c r="B86" s="262" t="e">
        <f>IF('Formulario PPGR2'!$G86="","",CONCATENATE('Formulario PPGR2'!$C86,".",'Formulario PPGR2'!$D86,".",'Formulario PPGR2'!$E86,".",'Formulario PPGR2'!$F86))</f>
        <v>#REF!</v>
      </c>
      <c r="C86" s="262" t="e">
        <f>IF('Formulario PPGR2'!$G86="","",'Formulario PPGR1'!#REF!)</f>
        <v>#REF!</v>
      </c>
      <c r="D86" s="262" t="e">
        <f>IF('Formulario PPGR2'!$G86="","",'Formulario PPGR1'!#REF!)</f>
        <v>#REF!</v>
      </c>
      <c r="E86" s="262" t="e">
        <f>IF('Formulario PPGR2'!$G86="","",'Formulario PPGR1'!#REF!)</f>
        <v>#REF!</v>
      </c>
      <c r="F86" s="262" t="e">
        <f>IF('Formulario PPGR2'!$G86="","",'Formulario PPGR1'!#REF!)</f>
        <v>#REF!</v>
      </c>
      <c r="G86" s="232" t="s">
        <v>2690</v>
      </c>
      <c r="H86" s="229" t="s">
        <v>2132</v>
      </c>
      <c r="I86" s="229" t="s">
        <v>2133</v>
      </c>
      <c r="J86" s="228">
        <v>1</v>
      </c>
      <c r="K86" s="228">
        <v>1</v>
      </c>
      <c r="L86" s="228">
        <v>1</v>
      </c>
      <c r="M86" s="228">
        <v>1</v>
      </c>
      <c r="N86" s="228">
        <v>1</v>
      </c>
      <c r="O86" s="228">
        <v>1</v>
      </c>
      <c r="P86" s="228">
        <v>1</v>
      </c>
      <c r="Q86" s="228">
        <v>1</v>
      </c>
      <c r="R86" s="228">
        <v>1</v>
      </c>
      <c r="S86" s="228">
        <v>1</v>
      </c>
      <c r="T86" s="228">
        <v>1</v>
      </c>
      <c r="U86" s="228">
        <v>1</v>
      </c>
      <c r="V86" s="238">
        <f>SUM('[2]Formulario PPGR2'!$J86:$U86)</f>
        <v>8</v>
      </c>
      <c r="W86" s="258" t="s">
        <v>1969</v>
      </c>
      <c r="X86" s="258"/>
      <c r="Y86" s="232" t="s">
        <v>2548</v>
      </c>
      <c r="Z86" s="348" t="s">
        <v>1933</v>
      </c>
      <c r="AA86" s="254"/>
      <c r="AB86" s="681"/>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row>
    <row r="87" spans="2:54" s="240" customFormat="1" ht="63.75" x14ac:dyDescent="0.2">
      <c r="B87" s="262" t="e">
        <f>IF('Formulario PPGR2'!$G87="","",CONCATENATE('Formulario PPGR2'!$C87,".",'Formulario PPGR2'!$D87,".",'Formulario PPGR2'!$E87,".",'Formulario PPGR2'!$F87))</f>
        <v>#REF!</v>
      </c>
      <c r="C87" s="262" t="e">
        <f>IF('Formulario PPGR2'!$G87="","",'Formulario PPGR1'!#REF!)</f>
        <v>#REF!</v>
      </c>
      <c r="D87" s="262" t="e">
        <f>IF('Formulario PPGR2'!$G87="","",'Formulario PPGR1'!#REF!)</f>
        <v>#REF!</v>
      </c>
      <c r="E87" s="262" t="e">
        <f>IF('Formulario PPGR2'!$G87="","",'Formulario PPGR1'!#REF!)</f>
        <v>#REF!</v>
      </c>
      <c r="F87" s="262" t="e">
        <f>IF('Formulario PPGR2'!$G87="","",'Formulario PPGR1'!#REF!)</f>
        <v>#REF!</v>
      </c>
      <c r="G87" s="232" t="s">
        <v>2690</v>
      </c>
      <c r="H87" s="229" t="s">
        <v>2134</v>
      </c>
      <c r="I87" s="229" t="s">
        <v>2135</v>
      </c>
      <c r="J87" s="228"/>
      <c r="K87" s="228"/>
      <c r="L87" s="228">
        <v>1</v>
      </c>
      <c r="M87" s="228"/>
      <c r="N87" s="228"/>
      <c r="O87" s="228">
        <v>1</v>
      </c>
      <c r="P87" s="228"/>
      <c r="Q87" s="228"/>
      <c r="R87" s="228">
        <v>1</v>
      </c>
      <c r="S87" s="228"/>
      <c r="T87" s="228">
        <v>1</v>
      </c>
      <c r="U87" s="228"/>
      <c r="V87" s="238">
        <f>SUM('[2]Formulario PPGR2'!$J87:$U87)</f>
        <v>10</v>
      </c>
      <c r="W87" s="258" t="s">
        <v>1961</v>
      </c>
      <c r="X87" s="258" t="s">
        <v>1960</v>
      </c>
      <c r="Y87" s="232" t="s">
        <v>2549</v>
      </c>
      <c r="Z87" s="348" t="s">
        <v>1933</v>
      </c>
      <c r="AA87" s="254"/>
      <c r="AB87" s="681"/>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row>
    <row r="88" spans="2:54" s="240" customFormat="1" ht="38.25" x14ac:dyDescent="0.2">
      <c r="B88" s="262" t="e">
        <f>IF('Formulario PPGR2'!$G88="","",CONCATENATE('Formulario PPGR2'!$C88,".",'Formulario PPGR2'!$D88,".",'Formulario PPGR2'!$E88,".",'Formulario PPGR2'!$F88))</f>
        <v>#REF!</v>
      </c>
      <c r="C88" s="262" t="e">
        <f>IF('Formulario PPGR2'!$G88="","",'Formulario PPGR1'!#REF!)</f>
        <v>#REF!</v>
      </c>
      <c r="D88" s="262" t="e">
        <f>IF('Formulario PPGR2'!$G88="","",'Formulario PPGR1'!#REF!)</f>
        <v>#REF!</v>
      </c>
      <c r="E88" s="262" t="e">
        <f>IF('Formulario PPGR2'!$G88="","",'Formulario PPGR1'!#REF!)</f>
        <v>#REF!</v>
      </c>
      <c r="F88" s="262" t="e">
        <f>IF('Formulario PPGR2'!$G88="","",'Formulario PPGR1'!#REF!)</f>
        <v>#REF!</v>
      </c>
      <c r="G88" s="232" t="s">
        <v>2690</v>
      </c>
      <c r="H88" s="229" t="s">
        <v>2136</v>
      </c>
      <c r="I88" s="229" t="s">
        <v>2137</v>
      </c>
      <c r="J88" s="228"/>
      <c r="K88" s="228"/>
      <c r="L88" s="228">
        <v>1</v>
      </c>
      <c r="M88" s="228"/>
      <c r="N88" s="228"/>
      <c r="O88" s="228">
        <v>1</v>
      </c>
      <c r="P88" s="228"/>
      <c r="Q88" s="228"/>
      <c r="R88" s="228">
        <v>1</v>
      </c>
      <c r="S88" s="228"/>
      <c r="T88" s="228">
        <v>1</v>
      </c>
      <c r="U88" s="228"/>
      <c r="V88" s="238">
        <f>SUM('[2]Formulario PPGR2'!$J88:$U88)</f>
        <v>3</v>
      </c>
      <c r="W88" s="258" t="s">
        <v>1961</v>
      </c>
      <c r="X88" s="258" t="s">
        <v>1960</v>
      </c>
      <c r="Y88" s="232" t="s">
        <v>2550</v>
      </c>
      <c r="Z88" s="348" t="s">
        <v>1933</v>
      </c>
      <c r="AA88" s="254"/>
      <c r="AB88" s="681"/>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row>
    <row r="89" spans="2:54" s="240" customFormat="1" ht="38.25" x14ac:dyDescent="0.2">
      <c r="B89" s="262" t="e">
        <f>IF('Formulario PPGR2'!$G89="","",CONCATENATE('Formulario PPGR2'!$C89,".",'Formulario PPGR2'!$D89,".",'Formulario PPGR2'!$E89,".",'Formulario PPGR2'!$F89))</f>
        <v>#REF!</v>
      </c>
      <c r="C89" s="262" t="e">
        <f>IF('Formulario PPGR2'!$G89="","",'Formulario PPGR1'!#REF!)</f>
        <v>#REF!</v>
      </c>
      <c r="D89" s="262" t="e">
        <f>IF('Formulario PPGR2'!$G89="","",'Formulario PPGR1'!#REF!)</f>
        <v>#REF!</v>
      </c>
      <c r="E89" s="262" t="e">
        <f>IF('Formulario PPGR2'!$G89="","",'Formulario PPGR1'!#REF!)</f>
        <v>#REF!</v>
      </c>
      <c r="F89" s="262" t="e">
        <f>IF('Formulario PPGR2'!$G89="","",'Formulario PPGR1'!#REF!)</f>
        <v>#REF!</v>
      </c>
      <c r="G89" s="232" t="s">
        <v>2690</v>
      </c>
      <c r="H89" s="229" t="s">
        <v>2138</v>
      </c>
      <c r="I89" s="229" t="s">
        <v>2139</v>
      </c>
      <c r="J89" s="228"/>
      <c r="K89" s="228">
        <v>1</v>
      </c>
      <c r="L89" s="228"/>
      <c r="M89" s="228"/>
      <c r="N89" s="228">
        <v>1</v>
      </c>
      <c r="O89" s="228"/>
      <c r="P89" s="228"/>
      <c r="Q89" s="228">
        <v>1</v>
      </c>
      <c r="R89" s="228"/>
      <c r="S89" s="228"/>
      <c r="T89" s="228">
        <v>1</v>
      </c>
      <c r="U89" s="228"/>
      <c r="V89" s="238">
        <f>SUM('[2]Formulario PPGR2'!$J89:$U89)</f>
        <v>3</v>
      </c>
      <c r="W89" s="258" t="s">
        <v>1960</v>
      </c>
      <c r="X89" s="258"/>
      <c r="Y89" s="232" t="s">
        <v>2551</v>
      </c>
      <c r="Z89" s="348" t="s">
        <v>1933</v>
      </c>
      <c r="AA89" s="254"/>
      <c r="AB89" s="681"/>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row>
    <row r="90" spans="2:54" s="240" customFormat="1" ht="51" x14ac:dyDescent="0.2">
      <c r="B90" s="262" t="e">
        <f>IF('Formulario PPGR2'!$G90="","",CONCATENATE('Formulario PPGR2'!$C90,".",'Formulario PPGR2'!$D90,".",'Formulario PPGR2'!$E90,".",'Formulario PPGR2'!$F90))</f>
        <v>#REF!</v>
      </c>
      <c r="C90" s="262" t="e">
        <f>IF('Formulario PPGR2'!$G90="","",'Formulario PPGR1'!#REF!)</f>
        <v>#REF!</v>
      </c>
      <c r="D90" s="262" t="e">
        <f>IF('Formulario PPGR2'!$G90="","",'Formulario PPGR1'!#REF!)</f>
        <v>#REF!</v>
      </c>
      <c r="E90" s="262" t="e">
        <f>IF('Formulario PPGR2'!$G90="","",'Formulario PPGR1'!#REF!)</f>
        <v>#REF!</v>
      </c>
      <c r="F90" s="262" t="e">
        <f>IF('Formulario PPGR2'!$G90="","",'Formulario PPGR1'!#REF!)</f>
        <v>#REF!</v>
      </c>
      <c r="G90" s="232" t="s">
        <v>2690</v>
      </c>
      <c r="H90" s="229" t="s">
        <v>2140</v>
      </c>
      <c r="I90" s="229" t="s">
        <v>2141</v>
      </c>
      <c r="J90" s="228"/>
      <c r="K90" s="228"/>
      <c r="L90" s="228">
        <v>1</v>
      </c>
      <c r="M90" s="228"/>
      <c r="N90" s="228"/>
      <c r="O90" s="228">
        <v>1</v>
      </c>
      <c r="P90" s="228"/>
      <c r="Q90" s="228"/>
      <c r="R90" s="228">
        <v>1</v>
      </c>
      <c r="S90" s="228"/>
      <c r="T90" s="228"/>
      <c r="U90" s="228">
        <v>1</v>
      </c>
      <c r="V90" s="238">
        <f>SUM('[2]Formulario PPGR2'!$J90:$U90)</f>
        <v>2</v>
      </c>
      <c r="W90" s="258" t="s">
        <v>1961</v>
      </c>
      <c r="X90" s="258" t="s">
        <v>1970</v>
      </c>
      <c r="Y90" s="232" t="s">
        <v>2552</v>
      </c>
      <c r="Z90" s="348" t="s">
        <v>1933</v>
      </c>
      <c r="AA90" s="254"/>
      <c r="AB90" s="681"/>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row>
    <row r="91" spans="2:54" s="240" customFormat="1" ht="51" x14ac:dyDescent="0.2">
      <c r="B91" s="262" t="e">
        <f>IF('Formulario PPGR2'!$G91="","",CONCATENATE('Formulario PPGR2'!$C91,".",'Formulario PPGR2'!$D91,".",'Formulario PPGR2'!$E91,".",'Formulario PPGR2'!$F91))</f>
        <v>#REF!</v>
      </c>
      <c r="C91" s="262" t="e">
        <f>IF('Formulario PPGR2'!$G91="","",'Formulario PPGR1'!#REF!)</f>
        <v>#REF!</v>
      </c>
      <c r="D91" s="262" t="e">
        <f>IF('Formulario PPGR2'!$G91="","",'Formulario PPGR1'!#REF!)</f>
        <v>#REF!</v>
      </c>
      <c r="E91" s="262" t="e">
        <f>IF('Formulario PPGR2'!$G91="","",'Formulario PPGR1'!#REF!)</f>
        <v>#REF!</v>
      </c>
      <c r="F91" s="262" t="e">
        <f>IF('Formulario PPGR2'!$G91="","",'Formulario PPGR1'!#REF!)</f>
        <v>#REF!</v>
      </c>
      <c r="G91" s="232" t="s">
        <v>2690</v>
      </c>
      <c r="H91" s="229" t="s">
        <v>2142</v>
      </c>
      <c r="I91" s="229" t="s">
        <v>2143</v>
      </c>
      <c r="J91" s="228"/>
      <c r="K91" s="228"/>
      <c r="L91" s="228"/>
      <c r="M91" s="228"/>
      <c r="N91" s="228"/>
      <c r="O91" s="228">
        <v>1</v>
      </c>
      <c r="P91" s="228"/>
      <c r="Q91" s="228"/>
      <c r="R91" s="228"/>
      <c r="S91" s="228"/>
      <c r="T91" s="228">
        <v>1</v>
      </c>
      <c r="U91" s="228"/>
      <c r="V91" s="238">
        <f>SUM('[2]Formulario PPGR2'!$J91:$U91)</f>
        <v>4</v>
      </c>
      <c r="W91" s="258" t="s">
        <v>1961</v>
      </c>
      <c r="X91" s="258" t="s">
        <v>1963</v>
      </c>
      <c r="Y91" s="232" t="s">
        <v>2553</v>
      </c>
      <c r="Z91" s="348" t="s">
        <v>1933</v>
      </c>
      <c r="AA91" s="254"/>
      <c r="AB91" s="681"/>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row>
    <row r="92" spans="2:54" s="240" customFormat="1" ht="38.25" x14ac:dyDescent="0.2">
      <c r="B92" s="262" t="e">
        <f>IF('Formulario PPGR2'!$G92="","",CONCATENATE('Formulario PPGR2'!$C92,".",'Formulario PPGR2'!$D92,".",'Formulario PPGR2'!$E92,".",'Formulario PPGR2'!$F92))</f>
        <v>#REF!</v>
      </c>
      <c r="C92" s="262" t="e">
        <f>IF('Formulario PPGR2'!$G92="","",'Formulario PPGR1'!#REF!)</f>
        <v>#REF!</v>
      </c>
      <c r="D92" s="262" t="e">
        <f>IF('Formulario PPGR2'!$G92="","",'Formulario PPGR1'!#REF!)</f>
        <v>#REF!</v>
      </c>
      <c r="E92" s="262" t="e">
        <f>IF('Formulario PPGR2'!$G92="","",'Formulario PPGR1'!#REF!)</f>
        <v>#REF!</v>
      </c>
      <c r="F92" s="262" t="e">
        <f>IF('Formulario PPGR2'!$G92="","",'Formulario PPGR1'!#REF!)</f>
        <v>#REF!</v>
      </c>
      <c r="G92" s="232" t="s">
        <v>2690</v>
      </c>
      <c r="H92" s="229" t="s">
        <v>2144</v>
      </c>
      <c r="I92" s="229" t="s">
        <v>2145</v>
      </c>
      <c r="J92" s="228"/>
      <c r="K92" s="228"/>
      <c r="L92" s="228">
        <v>1</v>
      </c>
      <c r="M92" s="228"/>
      <c r="N92" s="228"/>
      <c r="O92" s="228"/>
      <c r="P92" s="228"/>
      <c r="Q92" s="228"/>
      <c r="R92" s="228"/>
      <c r="S92" s="228">
        <v>1</v>
      </c>
      <c r="T92" s="228"/>
      <c r="U92" s="228"/>
      <c r="V92" s="238">
        <f>SUM('[2]Formulario PPGR2'!$J92:$U92)</f>
        <v>50</v>
      </c>
      <c r="W92" s="258" t="s">
        <v>1961</v>
      </c>
      <c r="X92" s="258" t="s">
        <v>1960</v>
      </c>
      <c r="Y92" s="232" t="s">
        <v>2554</v>
      </c>
      <c r="Z92" s="348" t="s">
        <v>1933</v>
      </c>
      <c r="AA92" s="254"/>
      <c r="AB92" s="681"/>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row>
    <row r="93" spans="2:54" s="240" customFormat="1" ht="51" x14ac:dyDescent="0.2">
      <c r="B93" s="262" t="e">
        <f>IF('Formulario PPGR2'!$G93="","",CONCATENATE('Formulario PPGR2'!$C93,".",'Formulario PPGR2'!$D93,".",'Formulario PPGR2'!$E93,".",'Formulario PPGR2'!$F93))</f>
        <v>#REF!</v>
      </c>
      <c r="C93" s="262" t="e">
        <f>IF('Formulario PPGR2'!$G93="","",'Formulario PPGR1'!#REF!)</f>
        <v>#REF!</v>
      </c>
      <c r="D93" s="262" t="e">
        <f>IF('Formulario PPGR2'!$G93="","",'Formulario PPGR1'!#REF!)</f>
        <v>#REF!</v>
      </c>
      <c r="E93" s="262" t="e">
        <f>IF('Formulario PPGR2'!$G93="","",'Formulario PPGR1'!#REF!)</f>
        <v>#REF!</v>
      </c>
      <c r="F93" s="262" t="e">
        <f>IF('Formulario PPGR2'!$G93="","",'Formulario PPGR1'!#REF!)</f>
        <v>#REF!</v>
      </c>
      <c r="G93" s="232" t="s">
        <v>2692</v>
      </c>
      <c r="H93" s="229" t="s">
        <v>2146</v>
      </c>
      <c r="I93" s="229" t="s">
        <v>2147</v>
      </c>
      <c r="J93" s="228"/>
      <c r="K93" s="228"/>
      <c r="L93" s="228">
        <v>1</v>
      </c>
      <c r="M93" s="228"/>
      <c r="N93" s="228"/>
      <c r="O93" s="228">
        <v>1</v>
      </c>
      <c r="P93" s="228"/>
      <c r="Q93" s="228"/>
      <c r="R93" s="228">
        <v>1</v>
      </c>
      <c r="S93" s="228"/>
      <c r="T93" s="228"/>
      <c r="U93" s="228">
        <v>1</v>
      </c>
      <c r="V93" s="238">
        <f>SUM('[2]Formulario PPGR2'!$J93:$U93)</f>
        <v>3</v>
      </c>
      <c r="W93" s="258" t="s">
        <v>1960</v>
      </c>
      <c r="X93" s="258"/>
      <c r="Y93" s="232" t="s">
        <v>2555</v>
      </c>
      <c r="Z93" s="348" t="s">
        <v>2636</v>
      </c>
      <c r="AA93" s="254"/>
      <c r="AB93" s="681"/>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row>
    <row r="94" spans="2:54" s="240" customFormat="1" ht="51" x14ac:dyDescent="0.2">
      <c r="B94" s="262" t="e">
        <f>IF('Formulario PPGR2'!$G94="","",CONCATENATE('Formulario PPGR2'!$C94,".",'Formulario PPGR2'!$D94,".",'Formulario PPGR2'!$E94,".",'Formulario PPGR2'!$F94))</f>
        <v>#REF!</v>
      </c>
      <c r="C94" s="262" t="e">
        <f>IF('Formulario PPGR2'!$G94="","",'Formulario PPGR1'!#REF!)</f>
        <v>#REF!</v>
      </c>
      <c r="D94" s="262" t="e">
        <f>IF('Formulario PPGR2'!$G94="","",'Formulario PPGR1'!#REF!)</f>
        <v>#REF!</v>
      </c>
      <c r="E94" s="262" t="e">
        <f>IF('Formulario PPGR2'!$G94="","",'Formulario PPGR1'!#REF!)</f>
        <v>#REF!</v>
      </c>
      <c r="F94" s="262" t="e">
        <f>IF('Formulario PPGR2'!$G94="","",'Formulario PPGR1'!#REF!)</f>
        <v>#REF!</v>
      </c>
      <c r="G94" s="232" t="s">
        <v>2692</v>
      </c>
      <c r="H94" s="229" t="s">
        <v>2148</v>
      </c>
      <c r="I94" s="229" t="s">
        <v>2149</v>
      </c>
      <c r="J94" s="228"/>
      <c r="K94" s="228"/>
      <c r="L94" s="228">
        <v>1</v>
      </c>
      <c r="M94" s="228"/>
      <c r="N94" s="228"/>
      <c r="O94" s="228">
        <v>1</v>
      </c>
      <c r="P94" s="228"/>
      <c r="Q94" s="228"/>
      <c r="R94" s="228">
        <v>1</v>
      </c>
      <c r="S94" s="228"/>
      <c r="T94" s="228"/>
      <c r="U94" s="228">
        <v>1</v>
      </c>
      <c r="V94" s="238">
        <f>SUM('[2]Formulario PPGR2'!$J94:$U94)</f>
        <v>12</v>
      </c>
      <c r="W94" s="258" t="s">
        <v>1969</v>
      </c>
      <c r="X94" s="258"/>
      <c r="Y94" s="232" t="s">
        <v>2556</v>
      </c>
      <c r="Z94" s="348" t="s">
        <v>2636</v>
      </c>
      <c r="AA94" s="254"/>
      <c r="AB94" s="681"/>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row>
    <row r="95" spans="2:54" s="686" customFormat="1" ht="51" x14ac:dyDescent="0.2">
      <c r="B95" s="262" t="e">
        <f>IF('Formulario PPGR2'!$G95="","",CONCATENATE('Formulario PPGR2'!$C95,".",'Formulario PPGR2'!$D95,".",'Formulario PPGR2'!$E95,".",'Formulario PPGR2'!$F95))</f>
        <v>#REF!</v>
      </c>
      <c r="C95" s="262" t="e">
        <f>IF('Formulario PPGR2'!$G95="","",'Formulario PPGR1'!#REF!)</f>
        <v>#REF!</v>
      </c>
      <c r="D95" s="262" t="e">
        <f>IF('Formulario PPGR2'!$G95="","",'Formulario PPGR1'!#REF!)</f>
        <v>#REF!</v>
      </c>
      <c r="E95" s="262" t="e">
        <f>IF('Formulario PPGR2'!$G95="","",'Formulario PPGR1'!#REF!)</f>
        <v>#REF!</v>
      </c>
      <c r="F95" s="262" t="e">
        <f>IF('Formulario PPGR2'!$G95="","",'Formulario PPGR1'!#REF!)</f>
        <v>#REF!</v>
      </c>
      <c r="G95" s="687" t="s">
        <v>2692</v>
      </c>
      <c r="H95" s="688" t="s">
        <v>2150</v>
      </c>
      <c r="I95" s="688" t="s">
        <v>2151</v>
      </c>
      <c r="J95" s="689"/>
      <c r="K95" s="689"/>
      <c r="L95" s="689">
        <v>1</v>
      </c>
      <c r="M95" s="689"/>
      <c r="N95" s="689"/>
      <c r="O95" s="689">
        <v>1</v>
      </c>
      <c r="P95" s="689"/>
      <c r="Q95" s="689"/>
      <c r="R95" s="689">
        <v>1</v>
      </c>
      <c r="S95" s="689"/>
      <c r="T95" s="689"/>
      <c r="U95" s="689">
        <v>1</v>
      </c>
      <c r="V95" s="690">
        <f>SUM('[2]Formulario PPGR2'!$J95:$U95)</f>
        <v>2</v>
      </c>
      <c r="W95" s="691" t="s">
        <v>1960</v>
      </c>
      <c r="X95" s="691"/>
      <c r="Y95" s="687"/>
      <c r="Z95" s="692" t="s">
        <v>2636</v>
      </c>
      <c r="AB95" s="709" t="s">
        <v>2897</v>
      </c>
    </row>
    <row r="96" spans="2:54" s="240" customFormat="1" ht="51" x14ac:dyDescent="0.2">
      <c r="B96" s="262" t="e">
        <f>IF('Formulario PPGR2'!$G96="","",CONCATENATE('Formulario PPGR2'!$C96,".",'Formulario PPGR2'!$D96,".",'Formulario PPGR2'!$E96,".",'Formulario PPGR2'!$F96))</f>
        <v>#REF!</v>
      </c>
      <c r="C96" s="262" t="e">
        <f>IF('Formulario PPGR2'!$G96="","",'Formulario PPGR1'!#REF!)</f>
        <v>#REF!</v>
      </c>
      <c r="D96" s="262" t="e">
        <f>IF('Formulario PPGR2'!$G96="","",'Formulario PPGR1'!#REF!)</f>
        <v>#REF!</v>
      </c>
      <c r="E96" s="262" t="e">
        <f>IF('Formulario PPGR2'!$G96="","",'Formulario PPGR1'!#REF!)</f>
        <v>#REF!</v>
      </c>
      <c r="F96" s="262" t="e">
        <f>IF('Formulario PPGR2'!$G96="","",'Formulario PPGR1'!#REF!)</f>
        <v>#REF!</v>
      </c>
      <c r="G96" s="232" t="s">
        <v>2692</v>
      </c>
      <c r="H96" s="229" t="s">
        <v>2152</v>
      </c>
      <c r="I96" s="229" t="s">
        <v>2153</v>
      </c>
      <c r="J96" s="228"/>
      <c r="K96" s="228"/>
      <c r="L96" s="228">
        <v>1</v>
      </c>
      <c r="M96" s="228"/>
      <c r="N96" s="228"/>
      <c r="O96" s="228">
        <v>1</v>
      </c>
      <c r="P96" s="228"/>
      <c r="Q96" s="228"/>
      <c r="R96" s="228">
        <v>1</v>
      </c>
      <c r="S96" s="228"/>
      <c r="T96" s="228"/>
      <c r="U96" s="228">
        <v>1</v>
      </c>
      <c r="V96" s="238">
        <f>SUM('[2]Formulario PPGR2'!$J96:$U96)</f>
        <v>2</v>
      </c>
      <c r="W96" s="258" t="s">
        <v>1960</v>
      </c>
      <c r="X96" s="258"/>
      <c r="Y96" s="232"/>
      <c r="Z96" s="348" t="s">
        <v>2636</v>
      </c>
      <c r="AA96" s="254"/>
      <c r="AB96" s="681"/>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row>
    <row r="97" spans="2:54" s="240" customFormat="1" ht="76.5" x14ac:dyDescent="0.2">
      <c r="B97" s="262" t="e">
        <f>IF('Formulario PPGR2'!$G97="","",CONCATENATE('Formulario PPGR2'!$C97,".",'Formulario PPGR2'!$D97,".",'Formulario PPGR2'!$E97,".",'Formulario PPGR2'!$F97))</f>
        <v>#REF!</v>
      </c>
      <c r="C97" s="262" t="e">
        <f>IF('Formulario PPGR2'!$G97="","",'Formulario PPGR1'!#REF!)</f>
        <v>#REF!</v>
      </c>
      <c r="D97" s="262" t="e">
        <f>IF('Formulario PPGR2'!$G97="","",'Formulario PPGR1'!#REF!)</f>
        <v>#REF!</v>
      </c>
      <c r="E97" s="262" t="e">
        <f>IF('Formulario PPGR2'!$G97="","",'Formulario PPGR1'!#REF!)</f>
        <v>#REF!</v>
      </c>
      <c r="F97" s="262" t="e">
        <f>IF('Formulario PPGR2'!$G97="","",'Formulario PPGR1'!#REF!)</f>
        <v>#REF!</v>
      </c>
      <c r="G97" s="232" t="s">
        <v>2693</v>
      </c>
      <c r="H97" s="229" t="s">
        <v>2154</v>
      </c>
      <c r="I97" s="229" t="s">
        <v>2155</v>
      </c>
      <c r="J97" s="228"/>
      <c r="K97" s="228"/>
      <c r="L97" s="228"/>
      <c r="M97" s="228"/>
      <c r="N97" s="228"/>
      <c r="O97" s="228"/>
      <c r="P97" s="228">
        <v>1</v>
      </c>
      <c r="Q97" s="228"/>
      <c r="R97" s="228"/>
      <c r="S97" s="228"/>
      <c r="T97" s="228"/>
      <c r="U97" s="228"/>
      <c r="V97" s="238">
        <f>SUM('[2]Formulario PPGR2'!$J97:$U97)</f>
        <v>6</v>
      </c>
      <c r="W97" s="258" t="s">
        <v>1961</v>
      </c>
      <c r="X97" s="258" t="s">
        <v>1960</v>
      </c>
      <c r="Y97" s="232"/>
      <c r="Z97" s="348" t="s">
        <v>2741</v>
      </c>
      <c r="AA97" s="254"/>
      <c r="AB97" s="681"/>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row>
    <row r="98" spans="2:54" s="240" customFormat="1" ht="76.5" x14ac:dyDescent="0.2">
      <c r="B98" s="262" t="e">
        <f>IF('Formulario PPGR2'!$G98="","",CONCATENATE('Formulario PPGR2'!$C98,".",'Formulario PPGR2'!$D98,".",'Formulario PPGR2'!$E98,".",'Formulario PPGR2'!$F98))</f>
        <v>#REF!</v>
      </c>
      <c r="C98" s="262" t="e">
        <f>IF('Formulario PPGR2'!$G98="","",'Formulario PPGR1'!#REF!)</f>
        <v>#REF!</v>
      </c>
      <c r="D98" s="262" t="e">
        <f>IF('Formulario PPGR2'!$G98="","",'Formulario PPGR1'!#REF!)</f>
        <v>#REF!</v>
      </c>
      <c r="E98" s="262" t="e">
        <f>IF('Formulario PPGR2'!$G98="","",'Formulario PPGR1'!#REF!)</f>
        <v>#REF!</v>
      </c>
      <c r="F98" s="262" t="e">
        <f>IF('Formulario PPGR2'!$G98="","",'Formulario PPGR1'!#REF!)</f>
        <v>#REF!</v>
      </c>
      <c r="G98" s="232" t="s">
        <v>2693</v>
      </c>
      <c r="H98" s="229" t="s">
        <v>2156</v>
      </c>
      <c r="I98" s="229" t="s">
        <v>2157</v>
      </c>
      <c r="J98" s="228"/>
      <c r="K98" s="228"/>
      <c r="L98" s="228"/>
      <c r="M98" s="228"/>
      <c r="N98" s="228"/>
      <c r="O98" s="228">
        <v>1</v>
      </c>
      <c r="P98" s="228"/>
      <c r="Q98" s="228"/>
      <c r="R98" s="228"/>
      <c r="S98" s="228"/>
      <c r="T98" s="228"/>
      <c r="U98" s="228"/>
      <c r="V98" s="238">
        <f>SUM('[2]Formulario PPGR2'!$J98:$U98)</f>
        <v>4</v>
      </c>
      <c r="W98" s="258" t="s">
        <v>1969</v>
      </c>
      <c r="X98" s="258"/>
      <c r="Y98" s="232"/>
      <c r="Z98" s="348" t="s">
        <v>2741</v>
      </c>
      <c r="AA98" s="254"/>
      <c r="AB98" s="681"/>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row>
    <row r="99" spans="2:54" s="240" customFormat="1" ht="76.5" x14ac:dyDescent="0.2">
      <c r="B99" s="262" t="e">
        <f>IF('Formulario PPGR2'!$G99="","",CONCATENATE('Formulario PPGR2'!$C99,".",'Formulario PPGR2'!$D99,".",'Formulario PPGR2'!$E99,".",'Formulario PPGR2'!$F99))</f>
        <v>#REF!</v>
      </c>
      <c r="C99" s="262" t="e">
        <f>IF('Formulario PPGR2'!$G99="","",'Formulario PPGR1'!#REF!)</f>
        <v>#REF!</v>
      </c>
      <c r="D99" s="262" t="e">
        <f>IF('Formulario PPGR2'!$G99="","",'Formulario PPGR1'!#REF!)</f>
        <v>#REF!</v>
      </c>
      <c r="E99" s="262" t="e">
        <f>IF('Formulario PPGR2'!$G99="","",'Formulario PPGR1'!#REF!)</f>
        <v>#REF!</v>
      </c>
      <c r="F99" s="262" t="e">
        <f>IF('Formulario PPGR2'!$G99="","",'Formulario PPGR1'!#REF!)</f>
        <v>#REF!</v>
      </c>
      <c r="G99" s="232" t="s">
        <v>2693</v>
      </c>
      <c r="H99" s="229" t="s">
        <v>2158</v>
      </c>
      <c r="I99" s="229" t="s">
        <v>2159</v>
      </c>
      <c r="J99" s="228"/>
      <c r="K99" s="228"/>
      <c r="L99" s="228"/>
      <c r="M99" s="228"/>
      <c r="N99" s="228"/>
      <c r="O99" s="228">
        <v>1</v>
      </c>
      <c r="P99" s="228"/>
      <c r="Q99" s="228"/>
      <c r="R99" s="228"/>
      <c r="S99" s="228"/>
      <c r="T99" s="228">
        <v>1</v>
      </c>
      <c r="U99" s="228"/>
      <c r="V99" s="238">
        <f>SUM('[2]Formulario PPGR2'!$J99:$U99)</f>
        <v>15</v>
      </c>
      <c r="W99" s="258" t="s">
        <v>1961</v>
      </c>
      <c r="X99" s="258" t="s">
        <v>1960</v>
      </c>
      <c r="Y99" s="232"/>
      <c r="Z99" s="348" t="s">
        <v>2741</v>
      </c>
      <c r="AA99" s="254"/>
      <c r="AB99" s="681"/>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row>
    <row r="100" spans="2:54" s="240" customFormat="1" ht="76.5" x14ac:dyDescent="0.2">
      <c r="B100" s="262" t="e">
        <f>IF('Formulario PPGR2'!$G100="","",CONCATENATE('Formulario PPGR2'!$C100,".",'Formulario PPGR2'!$D100,".",'Formulario PPGR2'!$E100,".",'Formulario PPGR2'!$F100))</f>
        <v>#REF!</v>
      </c>
      <c r="C100" s="262" t="e">
        <f>IF('Formulario PPGR2'!$G100="","",'Formulario PPGR1'!#REF!)</f>
        <v>#REF!</v>
      </c>
      <c r="D100" s="262" t="e">
        <f>IF('Formulario PPGR2'!$G100="","",'Formulario PPGR1'!#REF!)</f>
        <v>#REF!</v>
      </c>
      <c r="E100" s="262" t="e">
        <f>IF('Formulario PPGR2'!$G100="","",'Formulario PPGR1'!#REF!)</f>
        <v>#REF!</v>
      </c>
      <c r="F100" s="262" t="e">
        <f>IF('Formulario PPGR2'!$G100="","",'Formulario PPGR1'!#REF!)</f>
        <v>#REF!</v>
      </c>
      <c r="G100" s="232" t="s">
        <v>2693</v>
      </c>
      <c r="H100" s="229" t="s">
        <v>2160</v>
      </c>
      <c r="I100" s="229" t="s">
        <v>2161</v>
      </c>
      <c r="J100" s="228"/>
      <c r="K100" s="228"/>
      <c r="L100" s="228"/>
      <c r="M100" s="228"/>
      <c r="N100" s="228"/>
      <c r="O100" s="228"/>
      <c r="P100" s="228"/>
      <c r="Q100" s="228"/>
      <c r="R100" s="228">
        <v>1</v>
      </c>
      <c r="S100" s="228"/>
      <c r="T100" s="228"/>
      <c r="U100" s="228"/>
      <c r="V100" s="238">
        <f>SUM('[2]Formulario PPGR2'!$J100:$U100)</f>
        <v>4</v>
      </c>
      <c r="W100" s="258" t="s">
        <v>1971</v>
      </c>
      <c r="X100" s="258" t="s">
        <v>1969</v>
      </c>
      <c r="Y100" s="232"/>
      <c r="Z100" s="348" t="s">
        <v>2741</v>
      </c>
      <c r="AA100" s="254"/>
      <c r="AB100" s="681"/>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row>
    <row r="101" spans="2:54" s="240" customFormat="1" ht="76.5" x14ac:dyDescent="0.2">
      <c r="B101" s="262" t="e">
        <f>IF('Formulario PPGR2'!$G101="","",CONCATENATE('Formulario PPGR2'!$C101,".",'Formulario PPGR2'!$D101,".",'Formulario PPGR2'!$E101,".",'Formulario PPGR2'!$F101))</f>
        <v>#REF!</v>
      </c>
      <c r="C101" s="262" t="e">
        <f>IF('Formulario PPGR2'!$G101="","",'Formulario PPGR1'!#REF!)</f>
        <v>#REF!</v>
      </c>
      <c r="D101" s="262" t="e">
        <f>IF('Formulario PPGR2'!$G101="","",'Formulario PPGR1'!#REF!)</f>
        <v>#REF!</v>
      </c>
      <c r="E101" s="262" t="e">
        <f>IF('Formulario PPGR2'!$G101="","",'Formulario PPGR1'!#REF!)</f>
        <v>#REF!</v>
      </c>
      <c r="F101" s="262" t="e">
        <f>IF('Formulario PPGR2'!$G101="","",'Formulario PPGR1'!#REF!)</f>
        <v>#REF!</v>
      </c>
      <c r="G101" s="232" t="s">
        <v>2693</v>
      </c>
      <c r="H101" s="229" t="s">
        <v>2162</v>
      </c>
      <c r="I101" s="229" t="s">
        <v>2163</v>
      </c>
      <c r="J101" s="228"/>
      <c r="K101" s="228">
        <v>1</v>
      </c>
      <c r="L101" s="228"/>
      <c r="M101" s="228"/>
      <c r="N101" s="228">
        <v>1</v>
      </c>
      <c r="O101" s="228"/>
      <c r="P101" s="228"/>
      <c r="Q101" s="228">
        <v>1</v>
      </c>
      <c r="R101" s="228"/>
      <c r="S101" s="228"/>
      <c r="T101" s="228">
        <v>1</v>
      </c>
      <c r="U101" s="228"/>
      <c r="V101" s="238">
        <f>SUM('[2]Formulario PPGR2'!$J101:$U101)</f>
        <v>4</v>
      </c>
      <c r="W101" s="258" t="s">
        <v>1960</v>
      </c>
      <c r="X101" s="258"/>
      <c r="Y101" s="232"/>
      <c r="Z101" s="348" t="s">
        <v>2741</v>
      </c>
      <c r="AA101" s="254"/>
      <c r="AB101" s="681"/>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row>
    <row r="102" spans="2:54" s="240" customFormat="1" ht="76.5" x14ac:dyDescent="0.2">
      <c r="B102" s="262" t="e">
        <f>IF('Formulario PPGR2'!$G102="","",CONCATENATE('Formulario PPGR2'!$C102,".",'Formulario PPGR2'!$D102,".",'Formulario PPGR2'!$E102,".",'Formulario PPGR2'!$F102))</f>
        <v>#REF!</v>
      </c>
      <c r="C102" s="262" t="e">
        <f>IF('Formulario PPGR2'!$G102="","",'Formulario PPGR1'!#REF!)</f>
        <v>#REF!</v>
      </c>
      <c r="D102" s="262" t="e">
        <f>IF('Formulario PPGR2'!$G102="","",'Formulario PPGR1'!#REF!)</f>
        <v>#REF!</v>
      </c>
      <c r="E102" s="262" t="e">
        <f>IF('Formulario PPGR2'!$G102="","",'Formulario PPGR1'!#REF!)</f>
        <v>#REF!</v>
      </c>
      <c r="F102" s="262" t="e">
        <f>IF('Formulario PPGR2'!$G102="","",'Formulario PPGR1'!#REF!)</f>
        <v>#REF!</v>
      </c>
      <c r="G102" s="232" t="s">
        <v>2693</v>
      </c>
      <c r="H102" s="229" t="s">
        <v>2164</v>
      </c>
      <c r="I102" s="229" t="s">
        <v>2165</v>
      </c>
      <c r="J102" s="228"/>
      <c r="K102" s="228"/>
      <c r="L102" s="228">
        <v>1</v>
      </c>
      <c r="M102" s="228"/>
      <c r="N102" s="228"/>
      <c r="O102" s="228">
        <v>1</v>
      </c>
      <c r="P102" s="228"/>
      <c r="Q102" s="228"/>
      <c r="R102" s="228">
        <v>1</v>
      </c>
      <c r="S102" s="228"/>
      <c r="T102" s="228"/>
      <c r="U102" s="228">
        <v>1</v>
      </c>
      <c r="V102" s="238">
        <f>SUM('[2]Formulario PPGR2'!$J102:$U102)</f>
        <v>4</v>
      </c>
      <c r="W102" s="258" t="s">
        <v>1960</v>
      </c>
      <c r="X102" s="258"/>
      <c r="Y102" s="232"/>
      <c r="Z102" s="348" t="s">
        <v>2741</v>
      </c>
      <c r="AA102" s="254"/>
      <c r="AB102" s="681"/>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row>
    <row r="103" spans="2:54" s="240" customFormat="1" ht="76.5" x14ac:dyDescent="0.2">
      <c r="B103" s="262" t="e">
        <f>IF('Formulario PPGR2'!$G103="","",CONCATENATE('Formulario PPGR2'!$C103,".",'Formulario PPGR2'!$D103,".",'Formulario PPGR2'!$E103,".",'Formulario PPGR2'!$F103))</f>
        <v>#REF!</v>
      </c>
      <c r="C103" s="262" t="e">
        <f>IF('Formulario PPGR2'!$G103="","",'Formulario PPGR1'!#REF!)</f>
        <v>#REF!</v>
      </c>
      <c r="D103" s="262" t="e">
        <f>IF('Formulario PPGR2'!$G103="","",'Formulario PPGR1'!#REF!)</f>
        <v>#REF!</v>
      </c>
      <c r="E103" s="262" t="e">
        <f>IF('Formulario PPGR2'!$G103="","",'Formulario PPGR1'!#REF!)</f>
        <v>#REF!</v>
      </c>
      <c r="F103" s="262" t="e">
        <f>IF('Formulario PPGR2'!$G103="","",'Formulario PPGR1'!#REF!)</f>
        <v>#REF!</v>
      </c>
      <c r="G103" s="232" t="s">
        <v>2693</v>
      </c>
      <c r="H103" s="229" t="s">
        <v>2166</v>
      </c>
      <c r="I103" s="229" t="s">
        <v>2167</v>
      </c>
      <c r="J103" s="228"/>
      <c r="K103" s="228">
        <v>1</v>
      </c>
      <c r="L103" s="228"/>
      <c r="M103" s="228"/>
      <c r="N103" s="228"/>
      <c r="O103" s="228"/>
      <c r="P103" s="228"/>
      <c r="Q103" s="228"/>
      <c r="R103" s="228"/>
      <c r="S103" s="228">
        <v>1</v>
      </c>
      <c r="T103" s="228"/>
      <c r="U103" s="228"/>
      <c r="V103" s="238">
        <f>SUM('[2]Formulario PPGR2'!$J103:$U103)</f>
        <v>4</v>
      </c>
      <c r="W103" s="258" t="s">
        <v>1960</v>
      </c>
      <c r="X103" s="258" t="s">
        <v>1964</v>
      </c>
      <c r="Y103" s="232"/>
      <c r="Z103" s="348" t="s">
        <v>2741</v>
      </c>
      <c r="AA103" s="254"/>
      <c r="AB103" s="681"/>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row>
    <row r="104" spans="2:54" s="240" customFormat="1" ht="76.5" x14ac:dyDescent="0.2">
      <c r="B104" s="262" t="e">
        <f>IF('Formulario PPGR2'!$G104="","",CONCATENATE('Formulario PPGR2'!$C104,".",'Formulario PPGR2'!$D104,".",'Formulario PPGR2'!$E104,".",'Formulario PPGR2'!$F104))</f>
        <v>#REF!</v>
      </c>
      <c r="C104" s="262" t="e">
        <f>IF('Formulario PPGR2'!$G104="","",'Formulario PPGR1'!#REF!)</f>
        <v>#REF!</v>
      </c>
      <c r="D104" s="262" t="e">
        <f>IF('Formulario PPGR2'!$G104="","",'Formulario PPGR1'!#REF!)</f>
        <v>#REF!</v>
      </c>
      <c r="E104" s="262" t="e">
        <f>IF('Formulario PPGR2'!$G104="","",'Formulario PPGR1'!#REF!)</f>
        <v>#REF!</v>
      </c>
      <c r="F104" s="262" t="e">
        <f>IF('Formulario PPGR2'!$G104="","",'Formulario PPGR1'!#REF!)</f>
        <v>#REF!</v>
      </c>
      <c r="G104" s="232" t="s">
        <v>2693</v>
      </c>
      <c r="H104" s="229" t="s">
        <v>2168</v>
      </c>
      <c r="I104" s="229" t="s">
        <v>2169</v>
      </c>
      <c r="J104" s="228"/>
      <c r="K104" s="228"/>
      <c r="L104" s="228"/>
      <c r="M104" s="228"/>
      <c r="N104" s="228">
        <v>1</v>
      </c>
      <c r="O104" s="228"/>
      <c r="P104" s="228"/>
      <c r="Q104" s="228"/>
      <c r="R104" s="228"/>
      <c r="S104" s="228"/>
      <c r="T104" s="228"/>
      <c r="U104" s="228"/>
      <c r="V104" s="238">
        <f>SUM('[2]Formulario PPGR2'!$J104:$U104)</f>
        <v>12</v>
      </c>
      <c r="W104" s="258" t="s">
        <v>1961</v>
      </c>
      <c r="X104" s="258" t="s">
        <v>1963</v>
      </c>
      <c r="Y104" s="232"/>
      <c r="Z104" s="348" t="s">
        <v>2741</v>
      </c>
      <c r="AA104" s="254"/>
      <c r="AB104" s="681"/>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row>
    <row r="105" spans="2:54" s="240" customFormat="1" ht="76.5" x14ac:dyDescent="0.2">
      <c r="B105" s="262" t="e">
        <f>IF('Formulario PPGR2'!$G105="","",CONCATENATE('Formulario PPGR2'!$C105,".",'Formulario PPGR2'!$D105,".",'Formulario PPGR2'!$E105,".",'Formulario PPGR2'!$F105))</f>
        <v>#REF!</v>
      </c>
      <c r="C105" s="262" t="e">
        <f>IF('Formulario PPGR2'!$G105="","",'Formulario PPGR1'!#REF!)</f>
        <v>#REF!</v>
      </c>
      <c r="D105" s="262" t="e">
        <f>IF('Formulario PPGR2'!$G105="","",'Formulario PPGR1'!#REF!)</f>
        <v>#REF!</v>
      </c>
      <c r="E105" s="262" t="e">
        <f>IF('Formulario PPGR2'!$G105="","",'Formulario PPGR1'!#REF!)</f>
        <v>#REF!</v>
      </c>
      <c r="F105" s="262" t="e">
        <f>IF('Formulario PPGR2'!$G105="","",'Formulario PPGR1'!#REF!)</f>
        <v>#REF!</v>
      </c>
      <c r="G105" s="232" t="s">
        <v>2693</v>
      </c>
      <c r="H105" s="229" t="s">
        <v>2170</v>
      </c>
      <c r="I105" s="229" t="s">
        <v>2171</v>
      </c>
      <c r="J105" s="228"/>
      <c r="K105" s="228"/>
      <c r="L105" s="228">
        <v>1</v>
      </c>
      <c r="M105" s="228"/>
      <c r="N105" s="228"/>
      <c r="O105" s="228"/>
      <c r="P105" s="228"/>
      <c r="Q105" s="228"/>
      <c r="R105" s="228"/>
      <c r="S105" s="228"/>
      <c r="T105" s="228"/>
      <c r="U105" s="228"/>
      <c r="V105" s="238">
        <f>SUM('[2]Formulario PPGR2'!$J105:$U105)</f>
        <v>12</v>
      </c>
      <c r="W105" s="258" t="s">
        <v>1960</v>
      </c>
      <c r="X105" s="258" t="s">
        <v>1964</v>
      </c>
      <c r="Y105" s="232"/>
      <c r="Z105" s="348" t="s">
        <v>2741</v>
      </c>
      <c r="AA105" s="254"/>
      <c r="AB105" s="681"/>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row>
    <row r="106" spans="2:54" s="686" customFormat="1" ht="76.5" x14ac:dyDescent="0.2">
      <c r="B106" s="262" t="e">
        <f>IF('Formulario PPGR2'!$G106="","",CONCATENATE('Formulario PPGR2'!$C106,".",'Formulario PPGR2'!$D106,".",'Formulario PPGR2'!$E106,".",'Formulario PPGR2'!$F106))</f>
        <v>#REF!</v>
      </c>
      <c r="C106" s="262" t="e">
        <f>IF('Formulario PPGR2'!$G106="","",'Formulario PPGR1'!#REF!)</f>
        <v>#REF!</v>
      </c>
      <c r="D106" s="262" t="e">
        <f>IF('Formulario PPGR2'!$G106="","",'Formulario PPGR1'!#REF!)</f>
        <v>#REF!</v>
      </c>
      <c r="E106" s="262" t="e">
        <f>IF('Formulario PPGR2'!$G106="","",'Formulario PPGR1'!#REF!)</f>
        <v>#REF!</v>
      </c>
      <c r="F106" s="262" t="e">
        <f>IF('Formulario PPGR2'!$G106="","",'Formulario PPGR1'!#REF!)</f>
        <v>#REF!</v>
      </c>
      <c r="G106" s="687" t="s">
        <v>2693</v>
      </c>
      <c r="H106" s="688" t="s">
        <v>2172</v>
      </c>
      <c r="I106" s="688" t="s">
        <v>2173</v>
      </c>
      <c r="J106" s="689"/>
      <c r="K106" s="689"/>
      <c r="L106" s="689">
        <v>1</v>
      </c>
      <c r="M106" s="689"/>
      <c r="N106" s="689"/>
      <c r="O106" s="689">
        <v>1</v>
      </c>
      <c r="P106" s="689"/>
      <c r="Q106" s="689"/>
      <c r="R106" s="689">
        <v>1</v>
      </c>
      <c r="S106" s="689"/>
      <c r="T106" s="689"/>
      <c r="U106" s="689"/>
      <c r="V106" s="690">
        <f>SUM('[2]Formulario PPGR2'!$J106:$U106)</f>
        <v>12</v>
      </c>
      <c r="W106" s="691" t="s">
        <v>1960</v>
      </c>
      <c r="X106" s="691" t="s">
        <v>1964</v>
      </c>
      <c r="Y106" s="687"/>
      <c r="Z106" s="692" t="s">
        <v>2741</v>
      </c>
      <c r="AB106" s="720" t="s">
        <v>2748</v>
      </c>
    </row>
    <row r="107" spans="2:54" s="254" customFormat="1" ht="76.5" x14ac:dyDescent="0.2">
      <c r="B107" s="262" t="e">
        <f>IF('Formulario PPGR2'!$G107="","",CONCATENATE('Formulario PPGR2'!$C107,".",'Formulario PPGR2'!$D107,".",'Formulario PPGR2'!$E107,".",'Formulario PPGR2'!$F107))</f>
        <v>#REF!</v>
      </c>
      <c r="C107" s="262" t="e">
        <f>IF('Formulario PPGR2'!$G107="","",'Formulario PPGR1'!#REF!)</f>
        <v>#REF!</v>
      </c>
      <c r="D107" s="262" t="e">
        <f>IF('Formulario PPGR2'!$G107="","",'Formulario PPGR1'!#REF!)</f>
        <v>#REF!</v>
      </c>
      <c r="E107" s="262" t="e">
        <f>IF('Formulario PPGR2'!$G107="","",'Formulario PPGR1'!#REF!)</f>
        <v>#REF!</v>
      </c>
      <c r="F107" s="262" t="e">
        <f>IF('Formulario PPGR2'!$G107="","",'Formulario PPGR1'!#REF!)</f>
        <v>#REF!</v>
      </c>
      <c r="G107" s="760" t="s">
        <v>2693</v>
      </c>
      <c r="H107" s="677" t="s">
        <v>2174</v>
      </c>
      <c r="I107" s="677" t="s">
        <v>2175</v>
      </c>
      <c r="J107" s="676"/>
      <c r="K107" s="676"/>
      <c r="L107" s="676"/>
      <c r="M107" s="676"/>
      <c r="N107" s="676"/>
      <c r="O107" s="676"/>
      <c r="P107" s="676"/>
      <c r="Q107" s="676"/>
      <c r="R107" s="676"/>
      <c r="S107" s="676"/>
      <c r="T107" s="676"/>
      <c r="U107" s="676">
        <v>1</v>
      </c>
      <c r="V107" s="761">
        <f>SUM('[2]Formulario PPGR2'!$J107:$U107)</f>
        <v>4</v>
      </c>
      <c r="W107" s="762" t="s">
        <v>1961</v>
      </c>
      <c r="X107" s="762" t="s">
        <v>1970</v>
      </c>
      <c r="Y107" s="760"/>
      <c r="Z107" s="764" t="s">
        <v>2741</v>
      </c>
      <c r="AB107" s="681"/>
    </row>
    <row r="108" spans="2:54" s="240" customFormat="1" ht="76.5" x14ac:dyDescent="0.2">
      <c r="B108" s="262" t="e">
        <f>IF('Formulario PPGR2'!$G108="","",CONCATENATE('Formulario PPGR2'!$C108,".",'Formulario PPGR2'!$D108,".",'Formulario PPGR2'!$E108,".",'Formulario PPGR2'!$F108))</f>
        <v>#REF!</v>
      </c>
      <c r="C108" s="262" t="e">
        <f>IF('Formulario PPGR2'!$G108="","",'Formulario PPGR1'!#REF!)</f>
        <v>#REF!</v>
      </c>
      <c r="D108" s="262" t="e">
        <f>IF('Formulario PPGR2'!$G108="","",'Formulario PPGR1'!#REF!)</f>
        <v>#REF!</v>
      </c>
      <c r="E108" s="262" t="e">
        <f>IF('Formulario PPGR2'!$G108="","",'Formulario PPGR1'!#REF!)</f>
        <v>#REF!</v>
      </c>
      <c r="F108" s="262" t="e">
        <f>IF('Formulario PPGR2'!$G108="","",'Formulario PPGR1'!#REF!)</f>
        <v>#REF!</v>
      </c>
      <c r="G108" s="232" t="s">
        <v>2693</v>
      </c>
      <c r="H108" s="229" t="s">
        <v>2176</v>
      </c>
      <c r="I108" s="229" t="s">
        <v>2177</v>
      </c>
      <c r="J108" s="228"/>
      <c r="K108" s="228"/>
      <c r="L108" s="228">
        <v>1</v>
      </c>
      <c r="M108" s="228"/>
      <c r="N108" s="228"/>
      <c r="O108" s="228"/>
      <c r="P108" s="228"/>
      <c r="Q108" s="228"/>
      <c r="R108" s="228"/>
      <c r="S108" s="228"/>
      <c r="T108" s="228"/>
      <c r="U108" s="228"/>
      <c r="V108" s="238">
        <f>SUM('[2]Formulario PPGR2'!$J108:$U108)</f>
        <v>1</v>
      </c>
      <c r="W108" s="258" t="s">
        <v>1961</v>
      </c>
      <c r="X108" s="258" t="s">
        <v>1970</v>
      </c>
      <c r="Y108" s="232"/>
      <c r="Z108" s="348" t="s">
        <v>2741</v>
      </c>
      <c r="AA108" s="254"/>
      <c r="AB108" s="681"/>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row>
    <row r="109" spans="2:54" s="254" customFormat="1" ht="76.5" x14ac:dyDescent="0.2">
      <c r="B109" s="765" t="e">
        <f>IF('Formulario PPGR2'!$G109="","",CONCATENATE('Formulario PPGR2'!$C109,".",'Formulario PPGR2'!$D109,".",'Formulario PPGR2'!$E109,".",'Formulario PPGR2'!$F109))</f>
        <v>#REF!</v>
      </c>
      <c r="C109" s="765" t="e">
        <f>IF('Formulario PPGR2'!$G109="","",'Formulario PPGR1'!#REF!)</f>
        <v>#REF!</v>
      </c>
      <c r="D109" s="765" t="e">
        <f>IF('Formulario PPGR2'!$G109="","",'Formulario PPGR1'!#REF!)</f>
        <v>#REF!</v>
      </c>
      <c r="E109" s="765" t="e">
        <f>IF('Formulario PPGR2'!$G109="","",'Formulario PPGR1'!#REF!)</f>
        <v>#REF!</v>
      </c>
      <c r="F109" s="765" t="e">
        <f>IF('Formulario PPGR2'!$G109="","",'Formulario PPGR1'!#REF!)</f>
        <v>#REF!</v>
      </c>
      <c r="G109" s="760" t="s">
        <v>2693</v>
      </c>
      <c r="H109" s="677" t="s">
        <v>2178</v>
      </c>
      <c r="I109" s="677" t="s">
        <v>2179</v>
      </c>
      <c r="J109" s="676"/>
      <c r="K109" s="676"/>
      <c r="L109" s="676"/>
      <c r="M109" s="676"/>
      <c r="N109" s="676">
        <v>1</v>
      </c>
      <c r="O109" s="676"/>
      <c r="P109" s="676"/>
      <c r="Q109" s="676"/>
      <c r="R109" s="676"/>
      <c r="S109" s="676"/>
      <c r="T109" s="676"/>
      <c r="U109" s="676"/>
      <c r="V109" s="761">
        <f>SUM('[2]Formulario PPGR2'!$J109:$U109)</f>
        <v>3</v>
      </c>
      <c r="W109" s="762" t="s">
        <v>1961</v>
      </c>
      <c r="X109" s="762" t="s">
        <v>1970</v>
      </c>
      <c r="Y109" s="760"/>
      <c r="Z109" s="764" t="s">
        <v>2741</v>
      </c>
      <c r="AB109" s="681"/>
    </row>
    <row r="110" spans="2:54" s="686" customFormat="1" ht="76.5" x14ac:dyDescent="0.2">
      <c r="B110" s="262" t="e">
        <f>IF('Formulario PPGR2'!$G110="","",CONCATENATE('Formulario PPGR2'!$C110,".",'Formulario PPGR2'!$D110,".",'Formulario PPGR2'!$E110,".",'Formulario PPGR2'!$F110))</f>
        <v>#REF!</v>
      </c>
      <c r="C110" s="262" t="e">
        <f>IF('Formulario PPGR2'!$G110="","",'Formulario PPGR1'!#REF!)</f>
        <v>#REF!</v>
      </c>
      <c r="D110" s="262" t="e">
        <f>IF('Formulario PPGR2'!$G110="","",'Formulario PPGR1'!#REF!)</f>
        <v>#REF!</v>
      </c>
      <c r="E110" s="262" t="e">
        <f>IF('Formulario PPGR2'!$G110="","",'Formulario PPGR1'!#REF!)</f>
        <v>#REF!</v>
      </c>
      <c r="F110" s="262" t="e">
        <f>IF('Formulario PPGR2'!$G110="","",'Formulario PPGR1'!#REF!)</f>
        <v>#REF!</v>
      </c>
      <c r="G110" s="687" t="s">
        <v>2693</v>
      </c>
      <c r="H110" s="688" t="s">
        <v>2180</v>
      </c>
      <c r="I110" s="688" t="s">
        <v>2181</v>
      </c>
      <c r="J110" s="689">
        <v>1</v>
      </c>
      <c r="K110" s="689"/>
      <c r="L110" s="689"/>
      <c r="M110" s="689"/>
      <c r="N110" s="689"/>
      <c r="O110" s="689"/>
      <c r="P110" s="689"/>
      <c r="Q110" s="689"/>
      <c r="R110" s="689"/>
      <c r="S110" s="689"/>
      <c r="T110" s="689">
        <v>1</v>
      </c>
      <c r="U110" s="689"/>
      <c r="V110" s="690">
        <f>SUM('[2]Formulario PPGR2'!$J110:$U110)</f>
        <v>3</v>
      </c>
      <c r="W110" s="691" t="s">
        <v>1961</v>
      </c>
      <c r="X110" s="691" t="s">
        <v>1970</v>
      </c>
      <c r="Y110" s="687"/>
      <c r="Z110" s="692" t="s">
        <v>2741</v>
      </c>
      <c r="AB110" s="721" t="s">
        <v>2749</v>
      </c>
    </row>
    <row r="111" spans="2:54" s="240" customFormat="1" ht="76.5" x14ac:dyDescent="0.2">
      <c r="B111" s="262" t="e">
        <f>IF('Formulario PPGR2'!$G111="","",CONCATENATE('Formulario PPGR2'!$C111,".",'Formulario PPGR2'!$D111,".",'Formulario PPGR2'!$E111,".",'Formulario PPGR2'!$F111))</f>
        <v>#REF!</v>
      </c>
      <c r="C111" s="262" t="e">
        <f>IF('Formulario PPGR2'!$G111="","",'Formulario PPGR1'!#REF!)</f>
        <v>#REF!</v>
      </c>
      <c r="D111" s="262" t="e">
        <f>IF('Formulario PPGR2'!$G111="","",'Formulario PPGR1'!#REF!)</f>
        <v>#REF!</v>
      </c>
      <c r="E111" s="262" t="e">
        <f>IF('Formulario PPGR2'!$G111="","",'Formulario PPGR1'!#REF!)</f>
        <v>#REF!</v>
      </c>
      <c r="F111" s="262" t="e">
        <f>IF('Formulario PPGR2'!$G111="","",'Formulario PPGR1'!#REF!)</f>
        <v>#REF!</v>
      </c>
      <c r="G111" s="232" t="s">
        <v>2693</v>
      </c>
      <c r="H111" s="229" t="s">
        <v>2182</v>
      </c>
      <c r="I111" s="229" t="s">
        <v>2183</v>
      </c>
      <c r="J111" s="228"/>
      <c r="K111" s="228"/>
      <c r="L111" s="228"/>
      <c r="M111" s="228"/>
      <c r="N111" s="228"/>
      <c r="O111" s="228"/>
      <c r="P111" s="228"/>
      <c r="Q111" s="228">
        <v>1</v>
      </c>
      <c r="R111" s="228"/>
      <c r="S111" s="228"/>
      <c r="T111" s="228"/>
      <c r="U111" s="228"/>
      <c r="V111" s="238">
        <f>SUM('[2]Formulario PPGR2'!$J111:$U111)</f>
        <v>4</v>
      </c>
      <c r="W111" s="258" t="s">
        <v>1960</v>
      </c>
      <c r="X111" s="258"/>
      <c r="Y111" s="232"/>
      <c r="Z111" s="348" t="s">
        <v>2741</v>
      </c>
      <c r="AA111" s="254"/>
      <c r="AB111" s="681"/>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row>
    <row r="112" spans="2:54" s="240" customFormat="1" ht="76.5" x14ac:dyDescent="0.2">
      <c r="B112" s="262" t="e">
        <f>IF('Formulario PPGR2'!$G112="","",CONCATENATE('Formulario PPGR2'!$C112,".",'Formulario PPGR2'!$D112,".",'Formulario PPGR2'!$E112,".",'Formulario PPGR2'!$F112))</f>
        <v>#REF!</v>
      </c>
      <c r="C112" s="262" t="e">
        <f>IF('Formulario PPGR2'!$G112="","",'Formulario PPGR1'!#REF!)</f>
        <v>#REF!</v>
      </c>
      <c r="D112" s="262" t="e">
        <f>IF('Formulario PPGR2'!$G112="","",'Formulario PPGR1'!#REF!)</f>
        <v>#REF!</v>
      </c>
      <c r="E112" s="262" t="e">
        <f>IF('Formulario PPGR2'!$G112="","",'Formulario PPGR1'!#REF!)</f>
        <v>#REF!</v>
      </c>
      <c r="F112" s="262" t="e">
        <f>IF('Formulario PPGR2'!$G112="","",'Formulario PPGR1'!#REF!)</f>
        <v>#REF!</v>
      </c>
      <c r="G112" s="232" t="s">
        <v>2694</v>
      </c>
      <c r="H112" s="229" t="s">
        <v>2184</v>
      </c>
      <c r="I112" s="229" t="s">
        <v>2185</v>
      </c>
      <c r="J112" s="228">
        <v>1</v>
      </c>
      <c r="K112" s="228">
        <v>1</v>
      </c>
      <c r="L112" s="228">
        <v>1</v>
      </c>
      <c r="M112" s="228">
        <v>1</v>
      </c>
      <c r="N112" s="228">
        <v>1</v>
      </c>
      <c r="O112" s="228">
        <v>1</v>
      </c>
      <c r="P112" s="228">
        <v>1</v>
      </c>
      <c r="Q112" s="228">
        <v>1</v>
      </c>
      <c r="R112" s="228">
        <v>1</v>
      </c>
      <c r="S112" s="228">
        <v>1</v>
      </c>
      <c r="T112" s="228">
        <v>1</v>
      </c>
      <c r="U112" s="228">
        <v>1</v>
      </c>
      <c r="V112" s="238">
        <f>SUM('[2]Formulario PPGR2'!$J112:$U112)</f>
        <v>2</v>
      </c>
      <c r="W112" s="258" t="s">
        <v>1960</v>
      </c>
      <c r="X112" s="258"/>
      <c r="Y112" s="232"/>
      <c r="Z112" s="348" t="s">
        <v>2640</v>
      </c>
      <c r="AA112" s="254"/>
      <c r="AB112" s="681"/>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row>
    <row r="113" spans="2:54" s="240" customFormat="1" ht="76.5" x14ac:dyDescent="0.2">
      <c r="B113" s="262" t="e">
        <f>IF('Formulario PPGR2'!$G113="","",CONCATENATE('Formulario PPGR2'!$C113,".",'Formulario PPGR2'!$D113,".",'Formulario PPGR2'!$E113,".",'Formulario PPGR2'!$F113))</f>
        <v>#REF!</v>
      </c>
      <c r="C113" s="262" t="e">
        <f>IF('Formulario PPGR2'!$G113="","",'Formulario PPGR1'!#REF!)</f>
        <v>#REF!</v>
      </c>
      <c r="D113" s="262" t="e">
        <f>IF('Formulario PPGR2'!$G113="","",'Formulario PPGR1'!#REF!)</f>
        <v>#REF!</v>
      </c>
      <c r="E113" s="262" t="e">
        <f>IF('Formulario PPGR2'!$G113="","",'Formulario PPGR1'!#REF!)</f>
        <v>#REF!</v>
      </c>
      <c r="F113" s="262" t="e">
        <f>IF('Formulario PPGR2'!$G113="","",'Formulario PPGR1'!#REF!)</f>
        <v>#REF!</v>
      </c>
      <c r="G113" s="232" t="s">
        <v>2694</v>
      </c>
      <c r="H113" s="229" t="s">
        <v>2186</v>
      </c>
      <c r="I113" s="229" t="s">
        <v>2187</v>
      </c>
      <c r="J113" s="228"/>
      <c r="K113" s="228"/>
      <c r="L113" s="228">
        <v>1</v>
      </c>
      <c r="M113" s="228"/>
      <c r="N113" s="228"/>
      <c r="O113" s="228">
        <v>1</v>
      </c>
      <c r="P113" s="228"/>
      <c r="Q113" s="228"/>
      <c r="R113" s="228">
        <v>1</v>
      </c>
      <c r="S113" s="228"/>
      <c r="T113" s="228"/>
      <c r="U113" s="228">
        <v>1</v>
      </c>
      <c r="V113" s="238">
        <f>SUM('[2]Formulario PPGR2'!$J113:$U113)</f>
        <v>3</v>
      </c>
      <c r="W113" s="258" t="s">
        <v>1964</v>
      </c>
      <c r="X113" s="258"/>
      <c r="Y113" s="232"/>
      <c r="Z113" s="348" t="s">
        <v>2640</v>
      </c>
      <c r="AA113" s="254"/>
      <c r="AB113" s="681"/>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row>
    <row r="114" spans="2:54" s="240" customFormat="1" ht="76.5" x14ac:dyDescent="0.2">
      <c r="B114" s="262" t="e">
        <f>IF('Formulario PPGR2'!$G114="","",CONCATENATE('Formulario PPGR2'!$C114,".",'Formulario PPGR2'!$D114,".",'Formulario PPGR2'!$E114,".",'Formulario PPGR2'!$F114))</f>
        <v>#REF!</v>
      </c>
      <c r="C114" s="262" t="e">
        <f>IF('Formulario PPGR2'!$G114="","",'Formulario PPGR1'!#REF!)</f>
        <v>#REF!</v>
      </c>
      <c r="D114" s="262" t="e">
        <f>IF('Formulario PPGR2'!$G114="","",'Formulario PPGR1'!#REF!)</f>
        <v>#REF!</v>
      </c>
      <c r="E114" s="262" t="e">
        <f>IF('Formulario PPGR2'!$G114="","",'Formulario PPGR1'!#REF!)</f>
        <v>#REF!</v>
      </c>
      <c r="F114" s="262" t="e">
        <f>IF('Formulario PPGR2'!$G114="","",'Formulario PPGR1'!#REF!)</f>
        <v>#REF!</v>
      </c>
      <c r="G114" s="232" t="s">
        <v>2694</v>
      </c>
      <c r="H114" s="229" t="s">
        <v>2188</v>
      </c>
      <c r="I114" s="229" t="s">
        <v>2189</v>
      </c>
      <c r="J114" s="228"/>
      <c r="K114" s="228"/>
      <c r="L114" s="228"/>
      <c r="M114" s="228">
        <v>1</v>
      </c>
      <c r="N114" s="228"/>
      <c r="O114" s="228"/>
      <c r="P114" s="228">
        <v>1</v>
      </c>
      <c r="Q114" s="228"/>
      <c r="R114" s="228"/>
      <c r="S114" s="228">
        <v>1</v>
      </c>
      <c r="T114" s="228"/>
      <c r="U114" s="228"/>
      <c r="V114" s="238">
        <f>SUM('[2]Formulario PPGR2'!$J114:$U114)</f>
        <v>3</v>
      </c>
      <c r="W114" s="258" t="s">
        <v>1960</v>
      </c>
      <c r="X114" s="258" t="s">
        <v>1964</v>
      </c>
      <c r="Y114" s="232"/>
      <c r="Z114" s="348" t="s">
        <v>2640</v>
      </c>
      <c r="AA114" s="254"/>
      <c r="AB114" s="681"/>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row>
    <row r="115" spans="2:54" s="240" customFormat="1" ht="76.5" x14ac:dyDescent="0.2">
      <c r="B115" s="262" t="e">
        <f>IF('Formulario PPGR2'!$G115="","",CONCATENATE('Formulario PPGR2'!$C115,".",'Formulario PPGR2'!$D115,".",'Formulario PPGR2'!$E115,".",'Formulario PPGR2'!$F115))</f>
        <v>#REF!</v>
      </c>
      <c r="C115" s="262" t="e">
        <f>IF('Formulario PPGR2'!$G115="","",'Formulario PPGR1'!#REF!)</f>
        <v>#REF!</v>
      </c>
      <c r="D115" s="262" t="e">
        <f>IF('Formulario PPGR2'!$G115="","",'Formulario PPGR1'!#REF!)</f>
        <v>#REF!</v>
      </c>
      <c r="E115" s="262" t="e">
        <f>IF('Formulario PPGR2'!$G115="","",'Formulario PPGR1'!#REF!)</f>
        <v>#REF!</v>
      </c>
      <c r="F115" s="262" t="e">
        <f>IF('Formulario PPGR2'!$G115="","",'Formulario PPGR1'!#REF!)</f>
        <v>#REF!</v>
      </c>
      <c r="G115" s="232" t="s">
        <v>2694</v>
      </c>
      <c r="H115" s="229" t="s">
        <v>2190</v>
      </c>
      <c r="I115" s="229" t="s">
        <v>2191</v>
      </c>
      <c r="J115" s="228"/>
      <c r="K115" s="228"/>
      <c r="L115" s="228">
        <v>1</v>
      </c>
      <c r="M115" s="228"/>
      <c r="N115" s="228"/>
      <c r="O115" s="228">
        <v>1</v>
      </c>
      <c r="P115" s="228"/>
      <c r="Q115" s="228"/>
      <c r="R115" s="228">
        <v>1</v>
      </c>
      <c r="S115" s="228"/>
      <c r="T115" s="228"/>
      <c r="U115" s="228">
        <v>1</v>
      </c>
      <c r="V115" s="238">
        <f>SUM('[2]Formulario PPGR2'!$J115:$U115)</f>
        <v>2</v>
      </c>
      <c r="W115" s="258" t="s">
        <v>1960</v>
      </c>
      <c r="X115" s="258" t="s">
        <v>1964</v>
      </c>
      <c r="Y115" s="232"/>
      <c r="Z115" s="348" t="s">
        <v>2640</v>
      </c>
      <c r="AA115" s="254"/>
      <c r="AB115" s="681"/>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row>
    <row r="116" spans="2:54" s="240" customFormat="1" ht="76.5" x14ac:dyDescent="0.2">
      <c r="B116" s="262" t="e">
        <f>IF('Formulario PPGR2'!$G116="","",CONCATENATE('Formulario PPGR2'!$C116,".",'Formulario PPGR2'!$D116,".",'Formulario PPGR2'!$E116,".",'Formulario PPGR2'!$F116))</f>
        <v>#REF!</v>
      </c>
      <c r="C116" s="262" t="e">
        <f>IF('Formulario PPGR2'!$G116="","",'Formulario PPGR1'!#REF!)</f>
        <v>#REF!</v>
      </c>
      <c r="D116" s="262" t="e">
        <f>IF('Formulario PPGR2'!$G116="","",'Formulario PPGR1'!#REF!)</f>
        <v>#REF!</v>
      </c>
      <c r="E116" s="262" t="e">
        <f>IF('Formulario PPGR2'!$G116="","",'Formulario PPGR1'!#REF!)</f>
        <v>#REF!</v>
      </c>
      <c r="F116" s="262" t="e">
        <f>IF('Formulario PPGR2'!$G116="","",'Formulario PPGR1'!#REF!)</f>
        <v>#REF!</v>
      </c>
      <c r="G116" s="232" t="s">
        <v>2694</v>
      </c>
      <c r="H116" s="229" t="s">
        <v>2192</v>
      </c>
      <c r="I116" s="229" t="s">
        <v>2909</v>
      </c>
      <c r="J116" s="228"/>
      <c r="K116" s="228"/>
      <c r="L116" s="228">
        <v>1</v>
      </c>
      <c r="M116" s="228"/>
      <c r="N116" s="228"/>
      <c r="O116" s="228">
        <v>1</v>
      </c>
      <c r="P116" s="228"/>
      <c r="Q116" s="228"/>
      <c r="R116" s="228">
        <v>1</v>
      </c>
      <c r="S116" s="228"/>
      <c r="T116" s="228"/>
      <c r="U116" s="228">
        <v>1</v>
      </c>
      <c r="V116" s="238">
        <f>SUM('[2]Formulario PPGR2'!$J116:$U116)</f>
        <v>4</v>
      </c>
      <c r="W116" s="258" t="s">
        <v>1960</v>
      </c>
      <c r="X116" s="258"/>
      <c r="Y116" s="232"/>
      <c r="Z116" s="348" t="s">
        <v>2640</v>
      </c>
      <c r="AA116" s="254"/>
      <c r="AB116" s="681"/>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row>
    <row r="117" spans="2:54" s="240" customFormat="1" ht="76.5" x14ac:dyDescent="0.2">
      <c r="B117" s="262" t="e">
        <f>IF('Formulario PPGR2'!$G117="","",CONCATENATE('Formulario PPGR2'!$C117,".",'Formulario PPGR2'!$D117,".",'Formulario PPGR2'!$E117,".",'Formulario PPGR2'!$F117))</f>
        <v>#REF!</v>
      </c>
      <c r="C117" s="262" t="e">
        <f>IF('Formulario PPGR2'!$G117="","",'Formulario PPGR1'!#REF!)</f>
        <v>#REF!</v>
      </c>
      <c r="D117" s="262" t="e">
        <f>IF('Formulario PPGR2'!$G117="","",'Formulario PPGR1'!#REF!)</f>
        <v>#REF!</v>
      </c>
      <c r="E117" s="262" t="e">
        <f>IF('Formulario PPGR2'!$G117="","",'Formulario PPGR1'!#REF!)</f>
        <v>#REF!</v>
      </c>
      <c r="F117" s="262" t="e">
        <f>IF('Formulario PPGR2'!$G117="","",'Formulario PPGR1'!#REF!)</f>
        <v>#REF!</v>
      </c>
      <c r="G117" s="232" t="s">
        <v>2694</v>
      </c>
      <c r="H117" s="229" t="s">
        <v>2193</v>
      </c>
      <c r="I117" s="229" t="s">
        <v>2194</v>
      </c>
      <c r="J117" s="228"/>
      <c r="K117" s="228"/>
      <c r="L117" s="228">
        <v>1</v>
      </c>
      <c r="M117" s="228"/>
      <c r="N117" s="228"/>
      <c r="O117" s="228">
        <v>1</v>
      </c>
      <c r="P117" s="228"/>
      <c r="Q117" s="228"/>
      <c r="R117" s="228">
        <v>1</v>
      </c>
      <c r="S117" s="228"/>
      <c r="T117" s="228"/>
      <c r="U117" s="228">
        <v>1</v>
      </c>
      <c r="V117" s="238">
        <f>SUM('[2]Formulario PPGR2'!$J117:$U117)</f>
        <v>1</v>
      </c>
      <c r="W117" s="258" t="s">
        <v>1964</v>
      </c>
      <c r="X117" s="258"/>
      <c r="Y117" s="232"/>
      <c r="Z117" s="348" t="s">
        <v>2640</v>
      </c>
      <c r="AA117" s="254"/>
      <c r="AB117" s="681"/>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row>
    <row r="118" spans="2:54" s="686" customFormat="1" ht="76.5" x14ac:dyDescent="0.2">
      <c r="B118" s="765" t="e">
        <f>IF('Formulario PPGR2'!$G118="","",CONCATENATE('Formulario PPGR2'!$C118,".",'Formulario PPGR2'!$D118,".",'Formulario PPGR2'!$E118,".",'Formulario PPGR2'!$F118))</f>
        <v>#REF!</v>
      </c>
      <c r="C118" s="765" t="e">
        <f>IF('Formulario PPGR2'!$G118="","",'Formulario PPGR1'!#REF!)</f>
        <v>#REF!</v>
      </c>
      <c r="D118" s="765" t="e">
        <f>IF('Formulario PPGR2'!$G118="","",'Formulario PPGR1'!#REF!)</f>
        <v>#REF!</v>
      </c>
      <c r="E118" s="765" t="e">
        <f>IF('Formulario PPGR2'!$G118="","",'Formulario PPGR1'!#REF!)</f>
        <v>#REF!</v>
      </c>
      <c r="F118" s="765" t="e">
        <f>IF('Formulario PPGR2'!$G118="","",'Formulario PPGR1'!#REF!)</f>
        <v>#REF!</v>
      </c>
      <c r="G118" s="687" t="s">
        <v>2694</v>
      </c>
      <c r="H118" s="688" t="s">
        <v>2195</v>
      </c>
      <c r="I118" s="688" t="s">
        <v>2196</v>
      </c>
      <c r="J118" s="689"/>
      <c r="K118" s="689"/>
      <c r="L118" s="689">
        <v>1</v>
      </c>
      <c r="M118" s="689"/>
      <c r="N118" s="689"/>
      <c r="O118" s="689">
        <v>1</v>
      </c>
      <c r="P118" s="689"/>
      <c r="Q118" s="689"/>
      <c r="R118" s="689">
        <v>1</v>
      </c>
      <c r="S118" s="689"/>
      <c r="T118" s="689"/>
      <c r="U118" s="689">
        <v>1</v>
      </c>
      <c r="V118" s="690">
        <f>SUM('[2]Formulario PPGR2'!$J118:$U118)</f>
        <v>1</v>
      </c>
      <c r="W118" s="691" t="s">
        <v>1960</v>
      </c>
      <c r="X118" s="691" t="s">
        <v>2905</v>
      </c>
      <c r="Y118" s="687"/>
      <c r="Z118" s="692" t="s">
        <v>2640</v>
      </c>
      <c r="AB118" s="681" t="s">
        <v>2910</v>
      </c>
    </row>
    <row r="119" spans="2:54" s="240" customFormat="1" ht="76.5" x14ac:dyDescent="0.2">
      <c r="B119" s="262" t="e">
        <f>IF('Formulario PPGR2'!$G119="","",CONCATENATE('Formulario PPGR2'!$C119,".",'Formulario PPGR2'!$D119,".",'Formulario PPGR2'!$E119,".",'Formulario PPGR2'!$F119))</f>
        <v>#REF!</v>
      </c>
      <c r="C119" s="262" t="e">
        <f>IF('Formulario PPGR2'!$G119="","",'Formulario PPGR1'!#REF!)</f>
        <v>#REF!</v>
      </c>
      <c r="D119" s="262" t="e">
        <f>IF('Formulario PPGR2'!$G119="","",'Formulario PPGR1'!#REF!)</f>
        <v>#REF!</v>
      </c>
      <c r="E119" s="262" t="e">
        <f>IF('Formulario PPGR2'!$G119="","",'Formulario PPGR1'!#REF!)</f>
        <v>#REF!</v>
      </c>
      <c r="F119" s="262" t="e">
        <f>IF('Formulario PPGR2'!$G119="","",'Formulario PPGR1'!#REF!)</f>
        <v>#REF!</v>
      </c>
      <c r="G119" s="232" t="s">
        <v>2694</v>
      </c>
      <c r="H119" s="229" t="s">
        <v>2197</v>
      </c>
      <c r="I119" s="229" t="s">
        <v>2198</v>
      </c>
      <c r="J119" s="228">
        <v>1</v>
      </c>
      <c r="K119" s="228">
        <v>1</v>
      </c>
      <c r="L119" s="228">
        <v>1</v>
      </c>
      <c r="M119" s="228">
        <v>1</v>
      </c>
      <c r="N119" s="228">
        <v>1</v>
      </c>
      <c r="O119" s="228">
        <v>1</v>
      </c>
      <c r="P119" s="228">
        <v>1</v>
      </c>
      <c r="Q119" s="228">
        <v>1</v>
      </c>
      <c r="R119" s="228">
        <v>1</v>
      </c>
      <c r="S119" s="228">
        <v>1</v>
      </c>
      <c r="T119" s="228">
        <v>1</v>
      </c>
      <c r="U119" s="228">
        <v>1</v>
      </c>
      <c r="V119" s="238">
        <f>SUM('[2]Formulario PPGR2'!$J119:$U119)</f>
        <v>12</v>
      </c>
      <c r="W119" s="258" t="s">
        <v>1969</v>
      </c>
      <c r="X119" s="258"/>
      <c r="Y119" s="232"/>
      <c r="Z119" s="348" t="s">
        <v>2640</v>
      </c>
      <c r="AA119" s="254"/>
      <c r="AB119" s="681"/>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row>
    <row r="120" spans="2:54" s="240" customFormat="1" ht="76.5" x14ac:dyDescent="0.2">
      <c r="B120" s="262" t="e">
        <f>IF('Formulario PPGR2'!$G120="","",CONCATENATE('Formulario PPGR2'!$C120,".",'Formulario PPGR2'!$D120,".",'Formulario PPGR2'!$E120,".",'Formulario PPGR2'!$F120))</f>
        <v>#REF!</v>
      </c>
      <c r="C120" s="262" t="e">
        <f>IF('Formulario PPGR2'!$G120="","",'Formulario PPGR1'!#REF!)</f>
        <v>#REF!</v>
      </c>
      <c r="D120" s="262" t="e">
        <f>IF('Formulario PPGR2'!$G120="","",'Formulario PPGR1'!#REF!)</f>
        <v>#REF!</v>
      </c>
      <c r="E120" s="262" t="e">
        <f>IF('Formulario PPGR2'!$G120="","",'Formulario PPGR1'!#REF!)</f>
        <v>#REF!</v>
      </c>
      <c r="F120" s="262" t="e">
        <f>IF('Formulario PPGR2'!$G120="","",'Formulario PPGR1'!#REF!)</f>
        <v>#REF!</v>
      </c>
      <c r="G120" s="232" t="s">
        <v>2694</v>
      </c>
      <c r="H120" s="229" t="s">
        <v>2199</v>
      </c>
      <c r="I120" s="229" t="s">
        <v>2200</v>
      </c>
      <c r="J120" s="228"/>
      <c r="K120" s="228"/>
      <c r="L120" s="228"/>
      <c r="M120" s="228"/>
      <c r="N120" s="228"/>
      <c r="O120" s="228">
        <v>1</v>
      </c>
      <c r="P120" s="228"/>
      <c r="Q120" s="228"/>
      <c r="R120" s="228"/>
      <c r="S120" s="228"/>
      <c r="T120" s="228"/>
      <c r="U120" s="228">
        <v>1</v>
      </c>
      <c r="V120" s="238">
        <f>SUM('[2]Formulario PPGR2'!$J120:$U120)</f>
        <v>12</v>
      </c>
      <c r="W120" s="258" t="s">
        <v>1960</v>
      </c>
      <c r="X120" s="258"/>
      <c r="Y120" s="232"/>
      <c r="Z120" s="348" t="s">
        <v>2640</v>
      </c>
      <c r="AA120" s="254"/>
      <c r="AB120" s="681"/>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row>
    <row r="121" spans="2:54" s="686" customFormat="1" ht="76.5" x14ac:dyDescent="0.2">
      <c r="B121" s="262" t="e">
        <f>IF('Formulario PPGR2'!$G121="","",CONCATENATE('Formulario PPGR2'!$C121,".",'Formulario PPGR2'!$D121,".",'Formulario PPGR2'!$E121,".",'Formulario PPGR2'!$F121))</f>
        <v>#REF!</v>
      </c>
      <c r="C121" s="262" t="e">
        <f>IF('Formulario PPGR2'!$G121="","",'Formulario PPGR1'!#REF!)</f>
        <v>#REF!</v>
      </c>
      <c r="D121" s="262" t="e">
        <f>IF('Formulario PPGR2'!$G121="","",'Formulario PPGR1'!#REF!)</f>
        <v>#REF!</v>
      </c>
      <c r="E121" s="262" t="e">
        <f>IF('Formulario PPGR2'!$G121="","",'Formulario PPGR1'!#REF!)</f>
        <v>#REF!</v>
      </c>
      <c r="F121" s="262" t="e">
        <f>IF('Formulario PPGR2'!$G121="","",'Formulario PPGR1'!#REF!)</f>
        <v>#REF!</v>
      </c>
      <c r="G121" s="687" t="s">
        <v>2694</v>
      </c>
      <c r="H121" s="688" t="s">
        <v>2201</v>
      </c>
      <c r="I121" s="688" t="s">
        <v>2202</v>
      </c>
      <c r="J121" s="689"/>
      <c r="K121" s="689"/>
      <c r="L121" s="689"/>
      <c r="M121" s="689"/>
      <c r="N121" s="689"/>
      <c r="O121" s="689">
        <v>1</v>
      </c>
      <c r="P121" s="689"/>
      <c r="Q121" s="689"/>
      <c r="R121" s="689"/>
      <c r="S121" s="689"/>
      <c r="T121" s="689"/>
      <c r="U121" s="689">
        <v>1</v>
      </c>
      <c r="V121" s="690">
        <f>SUM('[2]Formulario PPGR2'!$J121:$U121)</f>
        <v>4</v>
      </c>
      <c r="W121" s="691" t="s">
        <v>1960</v>
      </c>
      <c r="X121" s="691"/>
      <c r="Y121" s="687"/>
      <c r="Z121" s="692" t="s">
        <v>2640</v>
      </c>
      <c r="AB121" s="681" t="s">
        <v>2759</v>
      </c>
    </row>
    <row r="122" spans="2:54" s="240" customFormat="1" ht="76.5" x14ac:dyDescent="0.2">
      <c r="B122" s="262" t="e">
        <f>IF('Formulario PPGR2'!$G122="","",CONCATENATE('Formulario PPGR2'!$C122,".",'Formulario PPGR2'!$D122,".",'Formulario PPGR2'!$E122,".",'Formulario PPGR2'!$F122))</f>
        <v>#REF!</v>
      </c>
      <c r="C122" s="262" t="e">
        <f>IF('Formulario PPGR2'!$G122="","",'Formulario PPGR1'!#REF!)</f>
        <v>#REF!</v>
      </c>
      <c r="D122" s="262" t="e">
        <f>IF('Formulario PPGR2'!$G122="","",'Formulario PPGR1'!#REF!)</f>
        <v>#REF!</v>
      </c>
      <c r="E122" s="262" t="e">
        <f>IF('Formulario PPGR2'!$G122="","",'Formulario PPGR1'!#REF!)</f>
        <v>#REF!</v>
      </c>
      <c r="F122" s="262" t="e">
        <f>IF('Formulario PPGR2'!$G122="","",'Formulario PPGR1'!#REF!)</f>
        <v>#REF!</v>
      </c>
      <c r="G122" s="232" t="s">
        <v>2694</v>
      </c>
      <c r="H122" s="229" t="s">
        <v>2203</v>
      </c>
      <c r="I122" s="229" t="s">
        <v>2204</v>
      </c>
      <c r="J122" s="228"/>
      <c r="K122" s="228"/>
      <c r="L122" s="228">
        <v>1</v>
      </c>
      <c r="M122" s="228"/>
      <c r="N122" s="228"/>
      <c r="O122" s="228">
        <v>1</v>
      </c>
      <c r="P122" s="228"/>
      <c r="Q122" s="228"/>
      <c r="R122" s="228">
        <v>1</v>
      </c>
      <c r="S122" s="228"/>
      <c r="T122" s="228"/>
      <c r="U122" s="228">
        <v>1</v>
      </c>
      <c r="V122" s="238">
        <f>SUM('[2]Formulario PPGR2'!$J122:$U122)</f>
        <v>5</v>
      </c>
      <c r="W122" s="258" t="s">
        <v>1960</v>
      </c>
      <c r="X122" s="258"/>
      <c r="Y122" s="232"/>
      <c r="Z122" s="348" t="s">
        <v>2640</v>
      </c>
      <c r="AA122" s="254"/>
      <c r="AB122" s="681"/>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row>
    <row r="123" spans="2:54" s="240" customFormat="1" ht="76.5" x14ac:dyDescent="0.2">
      <c r="B123" s="262" t="e">
        <f>IF('Formulario PPGR2'!$G123="","",CONCATENATE('Formulario PPGR2'!$C123,".",'Formulario PPGR2'!$D123,".",'Formulario PPGR2'!$E123,".",'Formulario PPGR2'!$F123))</f>
        <v>#REF!</v>
      </c>
      <c r="C123" s="262" t="e">
        <f>IF('Formulario PPGR2'!$G123="","",'Formulario PPGR1'!#REF!)</f>
        <v>#REF!</v>
      </c>
      <c r="D123" s="262" t="e">
        <f>IF('Formulario PPGR2'!$G123="","",'Formulario PPGR1'!#REF!)</f>
        <v>#REF!</v>
      </c>
      <c r="E123" s="262" t="e">
        <f>IF('Formulario PPGR2'!$G123="","",'Formulario PPGR1'!#REF!)</f>
        <v>#REF!</v>
      </c>
      <c r="F123" s="262" t="e">
        <f>IF('Formulario PPGR2'!$G123="","",'Formulario PPGR1'!#REF!)</f>
        <v>#REF!</v>
      </c>
      <c r="G123" s="232" t="s">
        <v>2694</v>
      </c>
      <c r="H123" s="229" t="s">
        <v>2205</v>
      </c>
      <c r="I123" s="229" t="s">
        <v>2206</v>
      </c>
      <c r="J123" s="228"/>
      <c r="K123" s="228"/>
      <c r="L123" s="228">
        <v>1</v>
      </c>
      <c r="M123" s="228"/>
      <c r="N123" s="228"/>
      <c r="O123" s="228">
        <v>1</v>
      </c>
      <c r="P123" s="228"/>
      <c r="Q123" s="228"/>
      <c r="R123" s="228">
        <v>1</v>
      </c>
      <c r="S123" s="228"/>
      <c r="T123" s="228"/>
      <c r="U123" s="228">
        <v>1</v>
      </c>
      <c r="V123" s="238">
        <f>SUM('[2]Formulario PPGR2'!$J123:$U123)</f>
        <v>4</v>
      </c>
      <c r="W123" s="258" t="s">
        <v>1964</v>
      </c>
      <c r="X123" s="258"/>
      <c r="Y123" s="232"/>
      <c r="Z123" s="348" t="s">
        <v>2640</v>
      </c>
      <c r="AA123" s="254"/>
      <c r="AB123" s="681"/>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row>
    <row r="124" spans="2:54" s="240" customFormat="1" ht="76.5" x14ac:dyDescent="0.2">
      <c r="B124" s="262" t="e">
        <f>IF('Formulario PPGR2'!$G124="","",CONCATENATE('Formulario PPGR2'!$C124,".",'Formulario PPGR2'!$D124,".",'Formulario PPGR2'!$E124,".",'Formulario PPGR2'!$F124))</f>
        <v>#REF!</v>
      </c>
      <c r="C124" s="262" t="e">
        <f>IF('Formulario PPGR2'!$G124="","",'Formulario PPGR1'!#REF!)</f>
        <v>#REF!</v>
      </c>
      <c r="D124" s="262" t="e">
        <f>IF('Formulario PPGR2'!$G124="","",'Formulario PPGR1'!#REF!)</f>
        <v>#REF!</v>
      </c>
      <c r="E124" s="262" t="e">
        <f>IF('Formulario PPGR2'!$G124="","",'Formulario PPGR1'!#REF!)</f>
        <v>#REF!</v>
      </c>
      <c r="F124" s="262" t="e">
        <f>IF('Formulario PPGR2'!$G124="","",'Formulario PPGR1'!#REF!)</f>
        <v>#REF!</v>
      </c>
      <c r="G124" s="232" t="s">
        <v>2694</v>
      </c>
      <c r="H124" s="229" t="s">
        <v>2207</v>
      </c>
      <c r="I124" s="229" t="s">
        <v>2208</v>
      </c>
      <c r="J124" s="228"/>
      <c r="K124" s="228"/>
      <c r="L124" s="228">
        <v>1</v>
      </c>
      <c r="M124" s="228"/>
      <c r="N124" s="228"/>
      <c r="O124" s="228">
        <v>1</v>
      </c>
      <c r="P124" s="228"/>
      <c r="Q124" s="228"/>
      <c r="R124" s="228">
        <v>1</v>
      </c>
      <c r="S124" s="228"/>
      <c r="T124" s="228"/>
      <c r="U124" s="228">
        <v>1</v>
      </c>
      <c r="V124" s="238">
        <f>SUM('[2]Formulario PPGR2'!$J124:$U124)</f>
        <v>4</v>
      </c>
      <c r="W124" s="258" t="s">
        <v>1960</v>
      </c>
      <c r="X124" s="258"/>
      <c r="Y124" s="232" t="s">
        <v>2557</v>
      </c>
      <c r="Z124" s="348" t="s">
        <v>2640</v>
      </c>
      <c r="AA124" s="254"/>
      <c r="AB124" s="681"/>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row>
    <row r="125" spans="2:54" s="240" customFormat="1" ht="76.5" x14ac:dyDescent="0.2">
      <c r="B125" s="262" t="e">
        <f>IF('Formulario PPGR2'!$G125="","",CONCATENATE('Formulario PPGR2'!$C125,".",'Formulario PPGR2'!$D125,".",'Formulario PPGR2'!$E125,".",'Formulario PPGR2'!$F125))</f>
        <v>#REF!</v>
      </c>
      <c r="C125" s="262" t="e">
        <f>IF('Formulario PPGR2'!$G125="","",'Formulario PPGR1'!#REF!)</f>
        <v>#REF!</v>
      </c>
      <c r="D125" s="262" t="e">
        <f>IF('Formulario PPGR2'!$G125="","",'Formulario PPGR1'!#REF!)</f>
        <v>#REF!</v>
      </c>
      <c r="E125" s="262" t="e">
        <f>IF('Formulario PPGR2'!$G125="","",'Formulario PPGR1'!#REF!)</f>
        <v>#REF!</v>
      </c>
      <c r="F125" s="262" t="e">
        <f>IF('Formulario PPGR2'!$G125="","",'Formulario PPGR1'!#REF!)</f>
        <v>#REF!</v>
      </c>
      <c r="G125" s="232" t="s">
        <v>2694</v>
      </c>
      <c r="H125" s="229" t="s">
        <v>2209</v>
      </c>
      <c r="I125" s="229" t="s">
        <v>2210</v>
      </c>
      <c r="J125" s="228"/>
      <c r="K125" s="228"/>
      <c r="L125" s="228">
        <v>1</v>
      </c>
      <c r="M125" s="228"/>
      <c r="N125" s="228"/>
      <c r="O125" s="228">
        <v>1</v>
      </c>
      <c r="P125" s="228"/>
      <c r="Q125" s="228"/>
      <c r="R125" s="228">
        <v>1</v>
      </c>
      <c r="S125" s="228"/>
      <c r="T125" s="228"/>
      <c r="U125" s="228">
        <v>1</v>
      </c>
      <c r="V125" s="238">
        <f>SUM('[2]Formulario PPGR2'!$J125:$U125)</f>
        <v>3</v>
      </c>
      <c r="W125" s="258" t="s">
        <v>1964</v>
      </c>
      <c r="X125" s="258"/>
      <c r="Y125" s="232"/>
      <c r="Z125" s="348" t="s">
        <v>2640</v>
      </c>
      <c r="AA125" s="254"/>
      <c r="AB125" s="681"/>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row>
    <row r="126" spans="2:54" s="240" customFormat="1" ht="76.5" x14ac:dyDescent="0.2">
      <c r="B126" s="262" t="e">
        <f>IF('Formulario PPGR2'!$G126="","",CONCATENATE('Formulario PPGR2'!$C126,".",'Formulario PPGR2'!$D126,".",'Formulario PPGR2'!$E126,".",'Formulario PPGR2'!$F126))</f>
        <v>#REF!</v>
      </c>
      <c r="C126" s="262" t="e">
        <f>IF('Formulario PPGR2'!$G126="","",'Formulario PPGR1'!#REF!)</f>
        <v>#REF!</v>
      </c>
      <c r="D126" s="262" t="e">
        <f>IF('Formulario PPGR2'!$G126="","",'Formulario PPGR1'!#REF!)</f>
        <v>#REF!</v>
      </c>
      <c r="E126" s="262" t="e">
        <f>IF('Formulario PPGR2'!$G126="","",'Formulario PPGR1'!#REF!)</f>
        <v>#REF!</v>
      </c>
      <c r="F126" s="262" t="e">
        <f>IF('Formulario PPGR2'!$G126="","",'Formulario PPGR1'!#REF!)</f>
        <v>#REF!</v>
      </c>
      <c r="G126" s="232" t="s">
        <v>2694</v>
      </c>
      <c r="H126" s="229" t="s">
        <v>2211</v>
      </c>
      <c r="I126" s="229" t="s">
        <v>2212</v>
      </c>
      <c r="J126" s="228"/>
      <c r="K126" s="228"/>
      <c r="L126" s="228">
        <v>1</v>
      </c>
      <c r="M126" s="228"/>
      <c r="N126" s="228"/>
      <c r="O126" s="228">
        <v>1</v>
      </c>
      <c r="P126" s="228"/>
      <c r="Q126" s="228"/>
      <c r="R126" s="228">
        <v>1</v>
      </c>
      <c r="S126" s="228"/>
      <c r="T126" s="228"/>
      <c r="U126" s="228">
        <v>1</v>
      </c>
      <c r="V126" s="238">
        <f>SUM('[2]Formulario PPGR2'!$J126:$U126)</f>
        <v>4</v>
      </c>
      <c r="W126" s="258" t="s">
        <v>1960</v>
      </c>
      <c r="X126" s="258"/>
      <c r="Y126" s="232"/>
      <c r="Z126" s="348" t="s">
        <v>2640</v>
      </c>
      <c r="AA126" s="254"/>
      <c r="AB126" s="681"/>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row>
    <row r="127" spans="2:54" s="240" customFormat="1" ht="76.5" x14ac:dyDescent="0.2">
      <c r="B127" s="262" t="e">
        <f>IF('Formulario PPGR2'!$G127="","",CONCATENATE('Formulario PPGR2'!$C127,".",'Formulario PPGR2'!$D127,".",'Formulario PPGR2'!$E127,".",'Formulario PPGR2'!$F127))</f>
        <v>#REF!</v>
      </c>
      <c r="C127" s="262" t="e">
        <f>IF('Formulario PPGR2'!$G127="","",'Formulario PPGR1'!#REF!)</f>
        <v>#REF!</v>
      </c>
      <c r="D127" s="262" t="e">
        <f>IF('Formulario PPGR2'!$G127="","",'Formulario PPGR1'!#REF!)</f>
        <v>#REF!</v>
      </c>
      <c r="E127" s="262" t="e">
        <f>IF('Formulario PPGR2'!$G127="","",'Formulario PPGR1'!#REF!)</f>
        <v>#REF!</v>
      </c>
      <c r="F127" s="262" t="e">
        <f>IF('Formulario PPGR2'!$G127="","",'Formulario PPGR1'!#REF!)</f>
        <v>#REF!</v>
      </c>
      <c r="G127" s="232" t="s">
        <v>2694</v>
      </c>
      <c r="H127" s="229" t="s">
        <v>2213</v>
      </c>
      <c r="I127" s="229" t="s">
        <v>2214</v>
      </c>
      <c r="J127" s="228"/>
      <c r="K127" s="228"/>
      <c r="L127" s="228"/>
      <c r="M127" s="228">
        <v>1</v>
      </c>
      <c r="N127" s="228"/>
      <c r="O127" s="228"/>
      <c r="P127" s="228">
        <v>1</v>
      </c>
      <c r="Q127" s="228"/>
      <c r="R127" s="228"/>
      <c r="S127" s="228">
        <v>1</v>
      </c>
      <c r="T127" s="228"/>
      <c r="U127" s="228">
        <v>1</v>
      </c>
      <c r="V127" s="238">
        <f>SUM('[2]Formulario PPGR2'!$J127:$U127)</f>
        <v>3</v>
      </c>
      <c r="W127" s="258" t="s">
        <v>1969</v>
      </c>
      <c r="X127" s="258"/>
      <c r="Y127" s="232"/>
      <c r="Z127" s="348" t="s">
        <v>2640</v>
      </c>
      <c r="AA127" s="254"/>
      <c r="AB127" s="681"/>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row>
    <row r="128" spans="2:54" s="240" customFormat="1" ht="76.5" x14ac:dyDescent="0.2">
      <c r="B128" s="262" t="e">
        <f>IF('Formulario PPGR2'!$G128="","",CONCATENATE('Formulario PPGR2'!$C128,".",'Formulario PPGR2'!$D128,".",'Formulario PPGR2'!$E128,".",'Formulario PPGR2'!$F128))</f>
        <v>#REF!</v>
      </c>
      <c r="C128" s="262" t="e">
        <f>IF('Formulario PPGR2'!$G128="","",'Formulario PPGR1'!#REF!)</f>
        <v>#REF!</v>
      </c>
      <c r="D128" s="262" t="e">
        <f>IF('Formulario PPGR2'!$G128="","",'Formulario PPGR1'!#REF!)</f>
        <v>#REF!</v>
      </c>
      <c r="E128" s="262" t="e">
        <f>IF('Formulario PPGR2'!$G128="","",'Formulario PPGR1'!#REF!)</f>
        <v>#REF!</v>
      </c>
      <c r="F128" s="262" t="e">
        <f>IF('Formulario PPGR2'!$G128="","",'Formulario PPGR1'!#REF!)</f>
        <v>#REF!</v>
      </c>
      <c r="G128" s="232" t="s">
        <v>2694</v>
      </c>
      <c r="H128" s="229" t="s">
        <v>2215</v>
      </c>
      <c r="I128" s="229" t="s">
        <v>2216</v>
      </c>
      <c r="J128" s="228"/>
      <c r="K128" s="228"/>
      <c r="L128" s="228"/>
      <c r="M128" s="228"/>
      <c r="N128" s="228">
        <v>1</v>
      </c>
      <c r="O128" s="228"/>
      <c r="P128" s="228"/>
      <c r="Q128" s="228">
        <v>1</v>
      </c>
      <c r="R128" s="228"/>
      <c r="S128" s="228"/>
      <c r="T128" s="228"/>
      <c r="U128" s="228">
        <v>1</v>
      </c>
      <c r="V128" s="238">
        <f>SUM('[2]Formulario PPGR2'!$J128:$U128)</f>
        <v>3</v>
      </c>
      <c r="W128" s="258" t="s">
        <v>1960</v>
      </c>
      <c r="X128" s="258"/>
      <c r="Y128" s="232"/>
      <c r="Z128" s="348" t="s">
        <v>2640</v>
      </c>
      <c r="AA128" s="254"/>
      <c r="AB128" s="681"/>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row>
    <row r="129" spans="2:54" s="240" customFormat="1" ht="76.5" x14ac:dyDescent="0.2">
      <c r="B129" s="262" t="e">
        <f>IF('Formulario PPGR2'!$G129="","",CONCATENATE('Formulario PPGR2'!$C129,".",'Formulario PPGR2'!$D129,".",'Formulario PPGR2'!$E129,".",'Formulario PPGR2'!$F129))</f>
        <v>#REF!</v>
      </c>
      <c r="C129" s="262" t="e">
        <f>IF('Formulario PPGR2'!$G129="","",'Formulario PPGR1'!#REF!)</f>
        <v>#REF!</v>
      </c>
      <c r="D129" s="262" t="e">
        <f>IF('Formulario PPGR2'!$G129="","",'Formulario PPGR1'!#REF!)</f>
        <v>#REF!</v>
      </c>
      <c r="E129" s="262" t="e">
        <f>IF('Formulario PPGR2'!$G129="","",'Formulario PPGR1'!#REF!)</f>
        <v>#REF!</v>
      </c>
      <c r="F129" s="262" t="e">
        <f>IF('Formulario PPGR2'!$G129="","",'Formulario PPGR1'!#REF!)</f>
        <v>#REF!</v>
      </c>
      <c r="G129" s="232" t="s">
        <v>2694</v>
      </c>
      <c r="H129" s="229" t="s">
        <v>2217</v>
      </c>
      <c r="I129" s="229" t="s">
        <v>2218</v>
      </c>
      <c r="J129" s="228"/>
      <c r="K129" s="228"/>
      <c r="L129" s="228">
        <v>1</v>
      </c>
      <c r="M129" s="228"/>
      <c r="N129" s="228"/>
      <c r="O129" s="228">
        <v>1</v>
      </c>
      <c r="P129" s="228"/>
      <c r="Q129" s="228"/>
      <c r="R129" s="228">
        <v>1</v>
      </c>
      <c r="S129" s="228"/>
      <c r="T129" s="228"/>
      <c r="U129" s="228">
        <v>1</v>
      </c>
      <c r="V129" s="238">
        <f>SUM('[2]Formulario PPGR2'!$J129:$U129)</f>
        <v>3</v>
      </c>
      <c r="W129" s="258" t="s">
        <v>1960</v>
      </c>
      <c r="X129" s="258"/>
      <c r="Y129" s="232"/>
      <c r="Z129" s="348" t="s">
        <v>2640</v>
      </c>
      <c r="AA129" s="254"/>
      <c r="AB129" s="681"/>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row>
    <row r="130" spans="2:54" s="240" customFormat="1" ht="76.5" x14ac:dyDescent="0.2">
      <c r="B130" s="262" t="e">
        <f>IF('Formulario PPGR2'!$G130="","",CONCATENATE('Formulario PPGR2'!$C130,".",'Formulario PPGR2'!$D130,".",'Formulario PPGR2'!$E130,".",'Formulario PPGR2'!$F130))</f>
        <v>#REF!</v>
      </c>
      <c r="C130" s="262" t="e">
        <f>IF('Formulario PPGR2'!$G130="","",'Formulario PPGR1'!#REF!)</f>
        <v>#REF!</v>
      </c>
      <c r="D130" s="262" t="e">
        <f>IF('Formulario PPGR2'!$G130="","",'Formulario PPGR1'!#REF!)</f>
        <v>#REF!</v>
      </c>
      <c r="E130" s="262" t="e">
        <f>IF('Formulario PPGR2'!$G130="","",'Formulario PPGR1'!#REF!)</f>
        <v>#REF!</v>
      </c>
      <c r="F130" s="262" t="e">
        <f>IF('Formulario PPGR2'!$G130="","",'Formulario PPGR1'!#REF!)</f>
        <v>#REF!</v>
      </c>
      <c r="G130" s="232" t="s">
        <v>2694</v>
      </c>
      <c r="H130" s="229" t="s">
        <v>2219</v>
      </c>
      <c r="I130" s="229" t="s">
        <v>2220</v>
      </c>
      <c r="J130" s="228">
        <v>1</v>
      </c>
      <c r="K130" s="228">
        <v>1</v>
      </c>
      <c r="L130" s="228">
        <v>1</v>
      </c>
      <c r="M130" s="228">
        <v>1</v>
      </c>
      <c r="N130" s="228">
        <v>1</v>
      </c>
      <c r="O130" s="228">
        <v>1</v>
      </c>
      <c r="P130" s="228">
        <v>1</v>
      </c>
      <c r="Q130" s="228">
        <v>1</v>
      </c>
      <c r="R130" s="228">
        <v>1</v>
      </c>
      <c r="S130" s="228">
        <v>1</v>
      </c>
      <c r="T130" s="228">
        <v>1</v>
      </c>
      <c r="U130" s="228">
        <v>1</v>
      </c>
      <c r="V130" s="238">
        <f>SUM('[2]Formulario PPGR2'!$J130:$U130)</f>
        <v>3</v>
      </c>
      <c r="W130" s="258" t="s">
        <v>1960</v>
      </c>
      <c r="X130" s="258"/>
      <c r="Y130" s="232"/>
      <c r="Z130" s="348" t="s">
        <v>2640</v>
      </c>
      <c r="AA130" s="254"/>
      <c r="AB130" s="681"/>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row>
    <row r="131" spans="2:54" s="240" customFormat="1" ht="76.5" x14ac:dyDescent="0.2">
      <c r="B131" s="262" t="e">
        <f>IF('Formulario PPGR2'!$G131="","",CONCATENATE('Formulario PPGR2'!$C131,".",'Formulario PPGR2'!$D131,".",'Formulario PPGR2'!$E131,".",'Formulario PPGR2'!$F131))</f>
        <v>#REF!</v>
      </c>
      <c r="C131" s="262" t="e">
        <f>IF('Formulario PPGR2'!$G131="","",'Formulario PPGR1'!#REF!)</f>
        <v>#REF!</v>
      </c>
      <c r="D131" s="262" t="e">
        <f>IF('Formulario PPGR2'!$G131="","",'Formulario PPGR1'!#REF!)</f>
        <v>#REF!</v>
      </c>
      <c r="E131" s="262" t="e">
        <f>IF('Formulario PPGR2'!$G131="","",'Formulario PPGR1'!#REF!)</f>
        <v>#REF!</v>
      </c>
      <c r="F131" s="262" t="e">
        <f>IF('Formulario PPGR2'!$G131="","",'Formulario PPGR1'!#REF!)</f>
        <v>#REF!</v>
      </c>
      <c r="G131" s="232" t="s">
        <v>2694</v>
      </c>
      <c r="H131" s="229" t="s">
        <v>2221</v>
      </c>
      <c r="I131" s="229" t="s">
        <v>2222</v>
      </c>
      <c r="J131" s="228"/>
      <c r="K131" s="228"/>
      <c r="L131" s="228">
        <v>1</v>
      </c>
      <c r="M131" s="228"/>
      <c r="N131" s="228"/>
      <c r="O131" s="228">
        <v>1</v>
      </c>
      <c r="P131" s="228"/>
      <c r="Q131" s="228"/>
      <c r="R131" s="228">
        <v>1</v>
      </c>
      <c r="S131" s="228"/>
      <c r="T131" s="228"/>
      <c r="U131" s="228">
        <v>1</v>
      </c>
      <c r="V131" s="238">
        <f>SUM('[2]Formulario PPGR2'!$J131:$U131)</f>
        <v>4</v>
      </c>
      <c r="W131" s="258" t="s">
        <v>1964</v>
      </c>
      <c r="X131" s="258"/>
      <c r="Y131" s="232"/>
      <c r="Z131" s="348" t="s">
        <v>2640</v>
      </c>
      <c r="AA131" s="254"/>
      <c r="AB131" s="681"/>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row>
    <row r="132" spans="2:54" s="240" customFormat="1" ht="76.5" x14ac:dyDescent="0.2">
      <c r="B132" s="262" t="e">
        <f>IF('Formulario PPGR2'!$G132="","",CONCATENATE('Formulario PPGR2'!$C132,".",'Formulario PPGR2'!$D132,".",'Formulario PPGR2'!$E132,".",'Formulario PPGR2'!$F132))</f>
        <v>#REF!</v>
      </c>
      <c r="C132" s="262" t="e">
        <f>IF('Formulario PPGR2'!$G132="","",'Formulario PPGR1'!#REF!)</f>
        <v>#REF!</v>
      </c>
      <c r="D132" s="262" t="e">
        <f>IF('Formulario PPGR2'!$G132="","",'Formulario PPGR1'!#REF!)</f>
        <v>#REF!</v>
      </c>
      <c r="E132" s="262" t="e">
        <f>IF('Formulario PPGR2'!$G132="","",'Formulario PPGR1'!#REF!)</f>
        <v>#REF!</v>
      </c>
      <c r="F132" s="262" t="e">
        <f>IF('Formulario PPGR2'!$G132="","",'Formulario PPGR1'!#REF!)</f>
        <v>#REF!</v>
      </c>
      <c r="G132" s="232" t="s">
        <v>2694</v>
      </c>
      <c r="H132" s="229" t="s">
        <v>2223</v>
      </c>
      <c r="I132" s="229" t="s">
        <v>2191</v>
      </c>
      <c r="J132" s="228"/>
      <c r="K132" s="228"/>
      <c r="L132" s="228"/>
      <c r="M132" s="228">
        <v>1</v>
      </c>
      <c r="N132" s="228"/>
      <c r="O132" s="228"/>
      <c r="P132" s="228">
        <v>1</v>
      </c>
      <c r="Q132" s="228"/>
      <c r="R132" s="228"/>
      <c r="S132" s="228">
        <v>1</v>
      </c>
      <c r="T132" s="228"/>
      <c r="U132" s="228"/>
      <c r="V132" s="238">
        <f>SUM('[2]Formulario PPGR2'!$J132:$U132)</f>
        <v>3</v>
      </c>
      <c r="W132" s="258" t="s">
        <v>1960</v>
      </c>
      <c r="X132" s="258" t="s">
        <v>1964</v>
      </c>
      <c r="Y132" s="232"/>
      <c r="Z132" s="348" t="s">
        <v>2640</v>
      </c>
      <c r="AA132" s="254"/>
      <c r="AB132" s="681"/>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row>
    <row r="133" spans="2:54" s="240" customFormat="1" ht="76.5" x14ac:dyDescent="0.2">
      <c r="B133" s="262" t="e">
        <f>IF('Formulario PPGR2'!$G133="","",CONCATENATE('Formulario PPGR2'!$C133,".",'Formulario PPGR2'!$D133,".",'Formulario PPGR2'!$E133,".",'Formulario PPGR2'!$F133))</f>
        <v>#REF!</v>
      </c>
      <c r="C133" s="262" t="e">
        <f>IF('Formulario PPGR2'!$G133="","",'Formulario PPGR1'!#REF!)</f>
        <v>#REF!</v>
      </c>
      <c r="D133" s="262" t="e">
        <f>IF('Formulario PPGR2'!$G133="","",'Formulario PPGR1'!#REF!)</f>
        <v>#REF!</v>
      </c>
      <c r="E133" s="262" t="e">
        <f>IF('Formulario PPGR2'!$G133="","",'Formulario PPGR1'!#REF!)</f>
        <v>#REF!</v>
      </c>
      <c r="F133" s="262" t="e">
        <f>IF('Formulario PPGR2'!$G133="","",'Formulario PPGR1'!#REF!)</f>
        <v>#REF!</v>
      </c>
      <c r="G133" s="232" t="s">
        <v>2694</v>
      </c>
      <c r="H133" s="229" t="s">
        <v>2224</v>
      </c>
      <c r="I133" s="229" t="s">
        <v>2225</v>
      </c>
      <c r="J133" s="228">
        <v>1</v>
      </c>
      <c r="K133" s="228">
        <v>1</v>
      </c>
      <c r="L133" s="228">
        <v>1</v>
      </c>
      <c r="M133" s="228">
        <v>1</v>
      </c>
      <c r="N133" s="228">
        <v>1</v>
      </c>
      <c r="O133" s="228">
        <v>1</v>
      </c>
      <c r="P133" s="228">
        <v>1</v>
      </c>
      <c r="Q133" s="228">
        <v>1</v>
      </c>
      <c r="R133" s="228">
        <v>1</v>
      </c>
      <c r="S133" s="228">
        <v>1</v>
      </c>
      <c r="T133" s="228">
        <v>1</v>
      </c>
      <c r="U133" s="228">
        <v>1</v>
      </c>
      <c r="V133" s="238">
        <f>SUM('[2]Formulario PPGR2'!$J133:$U133)</f>
        <v>2</v>
      </c>
      <c r="W133" s="258" t="s">
        <v>1960</v>
      </c>
      <c r="X133" s="258"/>
      <c r="Y133" s="232"/>
      <c r="Z133" s="348" t="s">
        <v>2640</v>
      </c>
      <c r="AA133" s="254"/>
      <c r="AB133" s="681"/>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row>
    <row r="134" spans="2:54" s="240" customFormat="1" ht="76.5" x14ac:dyDescent="0.2">
      <c r="B134" s="262" t="e">
        <f>IF('Formulario PPGR2'!$G134="","",CONCATENATE('Formulario PPGR2'!$C134,".",'Formulario PPGR2'!$D134,".",'Formulario PPGR2'!$E134,".",'Formulario PPGR2'!$F134))</f>
        <v>#REF!</v>
      </c>
      <c r="C134" s="262" t="e">
        <f>IF('Formulario PPGR2'!$G134="","",'Formulario PPGR1'!#REF!)</f>
        <v>#REF!</v>
      </c>
      <c r="D134" s="262" t="e">
        <f>IF('Formulario PPGR2'!$G134="","",'Formulario PPGR1'!#REF!)</f>
        <v>#REF!</v>
      </c>
      <c r="E134" s="262" t="e">
        <f>IF('Formulario PPGR2'!$G134="","",'Formulario PPGR1'!#REF!)</f>
        <v>#REF!</v>
      </c>
      <c r="F134" s="262" t="e">
        <f>IF('Formulario PPGR2'!$G134="","",'Formulario PPGR1'!#REF!)</f>
        <v>#REF!</v>
      </c>
      <c r="G134" s="232" t="s">
        <v>2694</v>
      </c>
      <c r="H134" s="229" t="s">
        <v>2226</v>
      </c>
      <c r="I134" s="229" t="s">
        <v>2227</v>
      </c>
      <c r="J134" s="228"/>
      <c r="K134" s="228"/>
      <c r="L134" s="228">
        <v>1</v>
      </c>
      <c r="M134" s="228"/>
      <c r="N134" s="228"/>
      <c r="O134" s="228">
        <v>1</v>
      </c>
      <c r="P134" s="228"/>
      <c r="Q134" s="228"/>
      <c r="R134" s="228">
        <v>1</v>
      </c>
      <c r="S134" s="228"/>
      <c r="T134" s="228"/>
      <c r="U134" s="228">
        <v>1</v>
      </c>
      <c r="V134" s="238">
        <f>SUM('[2]Formulario PPGR2'!$J134:$U134)</f>
        <v>2</v>
      </c>
      <c r="W134" s="258" t="s">
        <v>1964</v>
      </c>
      <c r="X134" s="258"/>
      <c r="Y134" s="232"/>
      <c r="Z134" s="348" t="s">
        <v>2640</v>
      </c>
      <c r="AA134" s="254"/>
      <c r="AB134" s="681"/>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row>
    <row r="135" spans="2:54" s="240" customFormat="1" ht="76.5" x14ac:dyDescent="0.2">
      <c r="B135" s="262" t="e">
        <f>IF('Formulario PPGR2'!$G135="","",CONCATENATE('Formulario PPGR2'!$C135,".",'Formulario PPGR2'!$D135,".",'Formulario PPGR2'!$E135,".",'Formulario PPGR2'!$F135))</f>
        <v>#REF!</v>
      </c>
      <c r="C135" s="262" t="e">
        <f>IF('Formulario PPGR2'!$G135="","",'Formulario PPGR1'!#REF!)</f>
        <v>#REF!</v>
      </c>
      <c r="D135" s="262" t="e">
        <f>IF('Formulario PPGR2'!$G135="","",'Formulario PPGR1'!#REF!)</f>
        <v>#REF!</v>
      </c>
      <c r="E135" s="262" t="e">
        <f>IF('Formulario PPGR2'!$G135="","",'Formulario PPGR1'!#REF!)</f>
        <v>#REF!</v>
      </c>
      <c r="F135" s="262" t="e">
        <f>IF('Formulario PPGR2'!$G135="","",'Formulario PPGR1'!#REF!)</f>
        <v>#REF!</v>
      </c>
      <c r="G135" s="232" t="s">
        <v>2694</v>
      </c>
      <c r="H135" s="229" t="s">
        <v>2228</v>
      </c>
      <c r="I135" s="229" t="s">
        <v>2229</v>
      </c>
      <c r="J135" s="228"/>
      <c r="K135" s="228"/>
      <c r="L135" s="228">
        <v>1</v>
      </c>
      <c r="M135" s="228"/>
      <c r="N135" s="228"/>
      <c r="O135" s="228">
        <v>1</v>
      </c>
      <c r="P135" s="228"/>
      <c r="Q135" s="228"/>
      <c r="R135" s="228">
        <v>1</v>
      </c>
      <c r="S135" s="228"/>
      <c r="T135" s="228"/>
      <c r="U135" s="228">
        <v>1</v>
      </c>
      <c r="V135" s="238">
        <f>SUM('[2]Formulario PPGR2'!$J135:$U135)</f>
        <v>4</v>
      </c>
      <c r="W135" s="258" t="s">
        <v>1960</v>
      </c>
      <c r="X135" s="258" t="s">
        <v>1964</v>
      </c>
      <c r="Y135" s="232"/>
      <c r="Z135" s="348" t="s">
        <v>2640</v>
      </c>
      <c r="AA135" s="254"/>
      <c r="AB135" s="681"/>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row>
    <row r="136" spans="2:54" s="240" customFormat="1" ht="76.5" x14ac:dyDescent="0.2">
      <c r="B136" s="262" t="e">
        <f>IF('Formulario PPGR2'!$G136="","",CONCATENATE('Formulario PPGR2'!$C136,".",'Formulario PPGR2'!$D136,".",'Formulario PPGR2'!$E136,".",'Formulario PPGR2'!$F136))</f>
        <v>#REF!</v>
      </c>
      <c r="C136" s="262" t="e">
        <f>IF('Formulario PPGR2'!$G136="","",'Formulario PPGR1'!#REF!)</f>
        <v>#REF!</v>
      </c>
      <c r="D136" s="262" t="e">
        <f>IF('Formulario PPGR2'!$G136="","",'Formulario PPGR1'!#REF!)</f>
        <v>#REF!</v>
      </c>
      <c r="E136" s="262" t="e">
        <f>IF('Formulario PPGR2'!$G136="","",'Formulario PPGR1'!#REF!)</f>
        <v>#REF!</v>
      </c>
      <c r="F136" s="262" t="e">
        <f>IF('Formulario PPGR2'!$G136="","",'Formulario PPGR1'!#REF!)</f>
        <v>#REF!</v>
      </c>
      <c r="G136" s="232" t="s">
        <v>2694</v>
      </c>
      <c r="H136" s="229" t="s">
        <v>2230</v>
      </c>
      <c r="I136" s="229" t="s">
        <v>2231</v>
      </c>
      <c r="J136" s="228"/>
      <c r="K136" s="228"/>
      <c r="L136" s="228">
        <v>1</v>
      </c>
      <c r="M136" s="228"/>
      <c r="N136" s="228"/>
      <c r="O136" s="228">
        <v>1</v>
      </c>
      <c r="P136" s="228"/>
      <c r="Q136" s="228"/>
      <c r="R136" s="228">
        <v>1</v>
      </c>
      <c r="S136" s="228"/>
      <c r="T136" s="228"/>
      <c r="U136" s="228">
        <v>1</v>
      </c>
      <c r="V136" s="238">
        <f>SUM('[2]Formulario PPGR2'!$J136:$U136)</f>
        <v>2</v>
      </c>
      <c r="W136" s="258" t="s">
        <v>1969</v>
      </c>
      <c r="X136" s="258"/>
      <c r="Y136" s="232"/>
      <c r="Z136" s="348" t="s">
        <v>2640</v>
      </c>
      <c r="AA136" s="254"/>
      <c r="AB136" s="681"/>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row>
    <row r="137" spans="2:54" s="240" customFormat="1" ht="76.5" x14ac:dyDescent="0.2">
      <c r="B137" s="262" t="e">
        <f>IF('Formulario PPGR2'!$G137="","",CONCATENATE('Formulario PPGR2'!$C137,".",'Formulario PPGR2'!$D137,".",'Formulario PPGR2'!$E137,".",'Formulario PPGR2'!$F137))</f>
        <v>#REF!</v>
      </c>
      <c r="C137" s="262" t="e">
        <f>IF('Formulario PPGR2'!$G137="","",'Formulario PPGR1'!#REF!)</f>
        <v>#REF!</v>
      </c>
      <c r="D137" s="262" t="e">
        <f>IF('Formulario PPGR2'!$G137="","",'Formulario PPGR1'!#REF!)</f>
        <v>#REF!</v>
      </c>
      <c r="E137" s="262" t="e">
        <f>IF('Formulario PPGR2'!$G137="","",'Formulario PPGR1'!#REF!)</f>
        <v>#REF!</v>
      </c>
      <c r="F137" s="262" t="e">
        <f>IF('Formulario PPGR2'!$G137="","",'Formulario PPGR1'!#REF!)</f>
        <v>#REF!</v>
      </c>
      <c r="G137" s="232" t="s">
        <v>2694</v>
      </c>
      <c r="H137" s="229" t="s">
        <v>2232</v>
      </c>
      <c r="I137" s="229" t="s">
        <v>2233</v>
      </c>
      <c r="J137" s="228"/>
      <c r="K137" s="228"/>
      <c r="L137" s="228">
        <v>1</v>
      </c>
      <c r="M137" s="228"/>
      <c r="N137" s="228"/>
      <c r="O137" s="228">
        <v>1</v>
      </c>
      <c r="P137" s="228"/>
      <c r="Q137" s="228"/>
      <c r="R137" s="228">
        <v>1</v>
      </c>
      <c r="S137" s="228"/>
      <c r="T137" s="228"/>
      <c r="U137" s="228">
        <v>1</v>
      </c>
      <c r="V137" s="238">
        <f>SUM('[2]Formulario PPGR2'!$J137:$U137)</f>
        <v>2</v>
      </c>
      <c r="W137" s="258" t="s">
        <v>1969</v>
      </c>
      <c r="X137" s="258"/>
      <c r="Y137" s="232"/>
      <c r="Z137" s="348" t="s">
        <v>2640</v>
      </c>
      <c r="AA137" s="254"/>
      <c r="AB137" s="681"/>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row>
    <row r="138" spans="2:54" s="240" customFormat="1" ht="76.5" x14ac:dyDescent="0.2">
      <c r="B138" s="262" t="e">
        <f>IF('Formulario PPGR2'!$G138="","",CONCATENATE('Formulario PPGR2'!$C138,".",'Formulario PPGR2'!$D138,".",'Formulario PPGR2'!$E138,".",'Formulario PPGR2'!$F138))</f>
        <v>#REF!</v>
      </c>
      <c r="C138" s="262" t="e">
        <f>IF('Formulario PPGR2'!$G138="","",'Formulario PPGR1'!#REF!)</f>
        <v>#REF!</v>
      </c>
      <c r="D138" s="262" t="e">
        <f>IF('Formulario PPGR2'!$G138="","",'Formulario PPGR1'!#REF!)</f>
        <v>#REF!</v>
      </c>
      <c r="E138" s="262" t="e">
        <f>IF('Formulario PPGR2'!$G138="","",'Formulario PPGR1'!#REF!)</f>
        <v>#REF!</v>
      </c>
      <c r="F138" s="262" t="e">
        <f>IF('Formulario PPGR2'!$G138="","",'Formulario PPGR1'!#REF!)</f>
        <v>#REF!</v>
      </c>
      <c r="G138" s="232" t="s">
        <v>2694</v>
      </c>
      <c r="H138" s="229" t="s">
        <v>2234</v>
      </c>
      <c r="I138" s="229" t="s">
        <v>2235</v>
      </c>
      <c r="J138" s="228">
        <v>1</v>
      </c>
      <c r="K138" s="228">
        <v>1</v>
      </c>
      <c r="L138" s="228">
        <v>1</v>
      </c>
      <c r="M138" s="228">
        <v>1</v>
      </c>
      <c r="N138" s="228">
        <v>1</v>
      </c>
      <c r="O138" s="228">
        <v>1</v>
      </c>
      <c r="P138" s="228">
        <v>1</v>
      </c>
      <c r="Q138" s="228">
        <v>1</v>
      </c>
      <c r="R138" s="228">
        <v>1</v>
      </c>
      <c r="S138" s="228">
        <v>1</v>
      </c>
      <c r="T138" s="228">
        <v>1</v>
      </c>
      <c r="U138" s="228">
        <v>1</v>
      </c>
      <c r="V138" s="238">
        <f>SUM('[2]Formulario PPGR2'!$J138:$U138)</f>
        <v>4</v>
      </c>
      <c r="W138" s="258" t="s">
        <v>1960</v>
      </c>
      <c r="X138" s="258"/>
      <c r="Y138" s="232"/>
      <c r="Z138" s="348" t="s">
        <v>2640</v>
      </c>
      <c r="AA138" s="254"/>
      <c r="AB138" s="681"/>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row>
    <row r="139" spans="2:54" s="240" customFormat="1" ht="51" x14ac:dyDescent="0.2">
      <c r="B139" s="262" t="e">
        <f>IF('Formulario PPGR2'!$G139="","",CONCATENATE('Formulario PPGR2'!$C139,".",'Formulario PPGR2'!$D139,".",'Formulario PPGR2'!$E139,".",'Formulario PPGR2'!$F139))</f>
        <v>#REF!</v>
      </c>
      <c r="C139" s="262" t="e">
        <f>IF('Formulario PPGR2'!$G139="","",'Formulario PPGR1'!#REF!)</f>
        <v>#REF!</v>
      </c>
      <c r="D139" s="262" t="e">
        <f>IF('Formulario PPGR2'!$G139="","",'Formulario PPGR1'!#REF!)</f>
        <v>#REF!</v>
      </c>
      <c r="E139" s="262" t="e">
        <f>IF('Formulario PPGR2'!$G139="","",'Formulario PPGR1'!#REF!)</f>
        <v>#REF!</v>
      </c>
      <c r="F139" s="262" t="e">
        <f>IF('Formulario PPGR2'!$G139="","",'Formulario PPGR1'!#REF!)</f>
        <v>#REF!</v>
      </c>
      <c r="G139" s="232" t="s">
        <v>2695</v>
      </c>
      <c r="H139" s="229" t="s">
        <v>2236</v>
      </c>
      <c r="I139" s="229" t="s">
        <v>2237</v>
      </c>
      <c r="J139" s="228"/>
      <c r="K139" s="228"/>
      <c r="L139" s="228">
        <v>1</v>
      </c>
      <c r="M139" s="228"/>
      <c r="N139" s="228"/>
      <c r="O139" s="228">
        <v>1</v>
      </c>
      <c r="P139" s="228"/>
      <c r="Q139" s="228"/>
      <c r="R139" s="228">
        <v>1</v>
      </c>
      <c r="S139" s="228"/>
      <c r="T139" s="228"/>
      <c r="U139" s="228">
        <v>1</v>
      </c>
      <c r="V139" s="238">
        <f>SUM('[2]Formulario PPGR2'!$J139:$U139)</f>
        <v>4</v>
      </c>
      <c r="W139" s="258" t="s">
        <v>1960</v>
      </c>
      <c r="X139" s="258"/>
      <c r="Y139" s="232" t="s">
        <v>2558</v>
      </c>
      <c r="Z139" s="348" t="s">
        <v>2636</v>
      </c>
      <c r="AA139" s="254"/>
      <c r="AB139" s="681"/>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row>
    <row r="140" spans="2:54" s="240" customFormat="1" ht="38.25" x14ac:dyDescent="0.2">
      <c r="B140" s="262" t="e">
        <f>IF('Formulario PPGR2'!$G140="","",CONCATENATE('Formulario PPGR2'!$C140,".",'Formulario PPGR2'!$D140,".",'Formulario PPGR2'!$E140,".",'Formulario PPGR2'!$F140))</f>
        <v>#REF!</v>
      </c>
      <c r="C140" s="262" t="e">
        <f>IF('Formulario PPGR2'!$G140="","",'Formulario PPGR1'!#REF!)</f>
        <v>#REF!</v>
      </c>
      <c r="D140" s="262" t="e">
        <f>IF('Formulario PPGR2'!$G140="","",'Formulario PPGR1'!#REF!)</f>
        <v>#REF!</v>
      </c>
      <c r="E140" s="262" t="e">
        <f>IF('Formulario PPGR2'!$G140="","",'Formulario PPGR1'!#REF!)</f>
        <v>#REF!</v>
      </c>
      <c r="F140" s="262" t="e">
        <f>IF('Formulario PPGR2'!$G140="","",'Formulario PPGR1'!#REF!)</f>
        <v>#REF!</v>
      </c>
      <c r="G140" s="232" t="s">
        <v>2695</v>
      </c>
      <c r="H140" s="229" t="s">
        <v>2238</v>
      </c>
      <c r="I140" s="229" t="s">
        <v>2239</v>
      </c>
      <c r="J140" s="228"/>
      <c r="K140" s="228"/>
      <c r="L140" s="228"/>
      <c r="M140" s="228"/>
      <c r="N140" s="228"/>
      <c r="O140" s="228">
        <v>1</v>
      </c>
      <c r="P140" s="228"/>
      <c r="Q140" s="228"/>
      <c r="R140" s="228"/>
      <c r="S140" s="228"/>
      <c r="T140" s="228"/>
      <c r="U140" s="228">
        <v>1</v>
      </c>
      <c r="V140" s="238">
        <f>SUM('[2]Formulario PPGR2'!$J140:$U140)</f>
        <v>12</v>
      </c>
      <c r="W140" s="258" t="s">
        <v>1960</v>
      </c>
      <c r="X140" s="258"/>
      <c r="Y140" s="232" t="s">
        <v>2559</v>
      </c>
      <c r="Z140" s="348" t="s">
        <v>2636</v>
      </c>
      <c r="AA140" s="254"/>
      <c r="AB140" s="681"/>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row>
    <row r="141" spans="2:54" s="240" customFormat="1" ht="76.5" x14ac:dyDescent="0.2">
      <c r="B141" s="262" t="e">
        <f>IF('Formulario PPGR2'!$G141="","",CONCATENATE('Formulario PPGR2'!$C141,".",'Formulario PPGR2'!$D141,".",'Formulario PPGR2'!$E141,".",'Formulario PPGR2'!$F141))</f>
        <v>#REF!</v>
      </c>
      <c r="C141" s="262" t="e">
        <f>IF('Formulario PPGR2'!$G141="","",'Formulario PPGR1'!#REF!)</f>
        <v>#REF!</v>
      </c>
      <c r="D141" s="262" t="e">
        <f>IF('Formulario PPGR2'!$G141="","",'Formulario PPGR1'!#REF!)</f>
        <v>#REF!</v>
      </c>
      <c r="E141" s="262" t="e">
        <f>IF('Formulario PPGR2'!$G141="","",'Formulario PPGR1'!#REF!)</f>
        <v>#REF!</v>
      </c>
      <c r="F141" s="262" t="e">
        <f>IF('Formulario PPGR2'!$G141="","",'Formulario PPGR1'!#REF!)</f>
        <v>#REF!</v>
      </c>
      <c r="G141" s="232" t="s">
        <v>2696</v>
      </c>
      <c r="H141" s="229" t="s">
        <v>2240</v>
      </c>
      <c r="I141" s="229" t="s">
        <v>2241</v>
      </c>
      <c r="J141" s="228">
        <v>1</v>
      </c>
      <c r="K141" s="228"/>
      <c r="L141" s="228"/>
      <c r="M141" s="228"/>
      <c r="N141" s="228"/>
      <c r="O141" s="228"/>
      <c r="P141" s="228"/>
      <c r="Q141" s="228"/>
      <c r="R141" s="228"/>
      <c r="S141" s="228"/>
      <c r="T141" s="228"/>
      <c r="U141" s="228"/>
      <c r="V141" s="238">
        <f>SUM('[2]Formulario PPGR2'!$J141:$U141)</f>
        <v>3</v>
      </c>
      <c r="W141" s="258" t="s">
        <v>1961</v>
      </c>
      <c r="X141" s="258" t="s">
        <v>1970</v>
      </c>
      <c r="Y141" s="232" t="s">
        <v>2560</v>
      </c>
      <c r="Z141" s="348" t="s">
        <v>2636</v>
      </c>
      <c r="AA141" s="254"/>
      <c r="AB141" s="681"/>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row>
    <row r="142" spans="2:54" s="240" customFormat="1" ht="51" x14ac:dyDescent="0.2">
      <c r="B142" s="262" t="e">
        <f>IF('Formulario PPGR2'!$G142="","",CONCATENATE('Formulario PPGR2'!$C142,".",'Formulario PPGR2'!$D142,".",'Formulario PPGR2'!$E142,".",'Formulario PPGR2'!$F142))</f>
        <v>#REF!</v>
      </c>
      <c r="C142" s="262" t="e">
        <f>IF('Formulario PPGR2'!$G142="","",'Formulario PPGR1'!#REF!)</f>
        <v>#REF!</v>
      </c>
      <c r="D142" s="262" t="e">
        <f>IF('Formulario PPGR2'!$G142="","",'Formulario PPGR1'!#REF!)</f>
        <v>#REF!</v>
      </c>
      <c r="E142" s="262" t="e">
        <f>IF('Formulario PPGR2'!$G142="","",'Formulario PPGR1'!#REF!)</f>
        <v>#REF!</v>
      </c>
      <c r="F142" s="262" t="e">
        <f>IF('Formulario PPGR2'!$G142="","",'Formulario PPGR1'!#REF!)</f>
        <v>#REF!</v>
      </c>
      <c r="G142" s="232" t="s">
        <v>2696</v>
      </c>
      <c r="H142" s="229" t="s">
        <v>2242</v>
      </c>
      <c r="I142" s="229" t="s">
        <v>2243</v>
      </c>
      <c r="J142" s="228"/>
      <c r="K142" s="228"/>
      <c r="L142" s="228"/>
      <c r="M142" s="228">
        <v>1</v>
      </c>
      <c r="N142" s="228"/>
      <c r="O142" s="228"/>
      <c r="P142" s="228">
        <v>1</v>
      </c>
      <c r="Q142" s="228"/>
      <c r="R142" s="228"/>
      <c r="S142" s="228">
        <v>1</v>
      </c>
      <c r="T142" s="228"/>
      <c r="U142" s="228">
        <v>1</v>
      </c>
      <c r="V142" s="238">
        <f>SUM('[2]Formulario PPGR2'!$J142:$U142)</f>
        <v>3</v>
      </c>
      <c r="W142" s="258" t="s">
        <v>1960</v>
      </c>
      <c r="X142" s="258"/>
      <c r="Y142" s="232" t="s">
        <v>2561</v>
      </c>
      <c r="Z142" s="348" t="s">
        <v>2636</v>
      </c>
      <c r="AA142" s="254"/>
      <c r="AB142" s="681"/>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row>
    <row r="143" spans="2:54" s="240" customFormat="1" ht="51" x14ac:dyDescent="0.2">
      <c r="B143" s="262" t="e">
        <f>IF('Formulario PPGR2'!$G143="","",CONCATENATE('Formulario PPGR2'!$C143,".",'Formulario PPGR2'!$D143,".",'Formulario PPGR2'!$E143,".",'Formulario PPGR2'!$F143))</f>
        <v>#REF!</v>
      </c>
      <c r="C143" s="262" t="e">
        <f>IF('Formulario PPGR2'!$G143="","",'Formulario PPGR1'!#REF!)</f>
        <v>#REF!</v>
      </c>
      <c r="D143" s="262" t="e">
        <f>IF('Formulario PPGR2'!$G143="","",'Formulario PPGR1'!#REF!)</f>
        <v>#REF!</v>
      </c>
      <c r="E143" s="262" t="e">
        <f>IF('Formulario PPGR2'!$G143="","",'Formulario PPGR1'!#REF!)</f>
        <v>#REF!</v>
      </c>
      <c r="F143" s="262" t="e">
        <f>IF('Formulario PPGR2'!$G143="","",'Formulario PPGR1'!#REF!)</f>
        <v>#REF!</v>
      </c>
      <c r="G143" s="232" t="s">
        <v>2696</v>
      </c>
      <c r="H143" s="229" t="s">
        <v>2244</v>
      </c>
      <c r="I143" s="229" t="s">
        <v>2245</v>
      </c>
      <c r="J143" s="228"/>
      <c r="K143" s="228"/>
      <c r="L143" s="228">
        <v>1</v>
      </c>
      <c r="M143" s="228"/>
      <c r="N143" s="228"/>
      <c r="O143" s="228">
        <v>1</v>
      </c>
      <c r="P143" s="228"/>
      <c r="Q143" s="228"/>
      <c r="R143" s="228">
        <v>1</v>
      </c>
      <c r="S143" s="228"/>
      <c r="T143" s="228"/>
      <c r="U143" s="228">
        <v>1</v>
      </c>
      <c r="V143" s="238">
        <f>SUM('[2]Formulario PPGR2'!$J143:$U143)</f>
        <v>3</v>
      </c>
      <c r="W143" s="258" t="s">
        <v>1960</v>
      </c>
      <c r="X143" s="258"/>
      <c r="Y143" s="232" t="s">
        <v>2562</v>
      </c>
      <c r="Z143" s="348" t="s">
        <v>2636</v>
      </c>
      <c r="AA143" s="254"/>
      <c r="AB143" s="681"/>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row>
    <row r="144" spans="2:54" s="240" customFormat="1" ht="38.25" x14ac:dyDescent="0.2">
      <c r="B144" s="262" t="e">
        <f>IF('Formulario PPGR2'!$G144="","",CONCATENATE('Formulario PPGR2'!$C144,".",'Formulario PPGR2'!$D144,".",'Formulario PPGR2'!$E144,".",'Formulario PPGR2'!$F144))</f>
        <v>#REF!</v>
      </c>
      <c r="C144" s="262" t="e">
        <f>IF('Formulario PPGR2'!$G144="","",'Formulario PPGR1'!#REF!)</f>
        <v>#REF!</v>
      </c>
      <c r="D144" s="262" t="e">
        <f>IF('Formulario PPGR2'!$G144="","",'Formulario PPGR1'!#REF!)</f>
        <v>#REF!</v>
      </c>
      <c r="E144" s="262" t="e">
        <f>IF('Formulario PPGR2'!$G144="","",'Formulario PPGR1'!#REF!)</f>
        <v>#REF!</v>
      </c>
      <c r="F144" s="262" t="e">
        <f>IF('Formulario PPGR2'!$G144="","",'Formulario PPGR1'!#REF!)</f>
        <v>#REF!</v>
      </c>
      <c r="G144" s="232" t="s">
        <v>2698</v>
      </c>
      <c r="H144" s="229" t="s">
        <v>2246</v>
      </c>
      <c r="I144" s="229" t="s">
        <v>2247</v>
      </c>
      <c r="J144" s="228"/>
      <c r="K144" s="228"/>
      <c r="L144" s="228">
        <v>1</v>
      </c>
      <c r="M144" s="228"/>
      <c r="N144" s="228"/>
      <c r="O144" s="228">
        <v>1</v>
      </c>
      <c r="P144" s="228"/>
      <c r="Q144" s="228"/>
      <c r="R144" s="228">
        <v>1</v>
      </c>
      <c r="S144" s="228"/>
      <c r="T144" s="228"/>
      <c r="U144" s="228">
        <v>1</v>
      </c>
      <c r="V144" s="238">
        <f>SUM('[2]Formulario PPGR2'!$J144:$U144)</f>
        <v>3</v>
      </c>
      <c r="W144" s="258" t="s">
        <v>1960</v>
      </c>
      <c r="X144" s="258"/>
      <c r="Y144" s="232"/>
      <c r="Z144" s="348" t="s">
        <v>2636</v>
      </c>
      <c r="AA144" s="254"/>
      <c r="AB144" s="681"/>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row>
    <row r="145" spans="2:54" s="240" customFormat="1" ht="38.25" x14ac:dyDescent="0.2">
      <c r="B145" s="262" t="e">
        <f>IF('Formulario PPGR2'!$G145="","",CONCATENATE('Formulario PPGR2'!$C145,".",'Formulario PPGR2'!$D145,".",'Formulario PPGR2'!$E145,".",'Formulario PPGR2'!$F145))</f>
        <v>#REF!</v>
      </c>
      <c r="C145" s="262" t="e">
        <f>IF('Formulario PPGR2'!$G145="","",'Formulario PPGR1'!#REF!)</f>
        <v>#REF!</v>
      </c>
      <c r="D145" s="262" t="e">
        <f>IF('Formulario PPGR2'!$G145="","",'Formulario PPGR1'!#REF!)</f>
        <v>#REF!</v>
      </c>
      <c r="E145" s="262" t="e">
        <f>IF('Formulario PPGR2'!$G145="","",'Formulario PPGR1'!#REF!)</f>
        <v>#REF!</v>
      </c>
      <c r="F145" s="262" t="e">
        <f>IF('Formulario PPGR2'!$G145="","",'Formulario PPGR1'!#REF!)</f>
        <v>#REF!</v>
      </c>
      <c r="G145" s="232" t="s">
        <v>2700</v>
      </c>
      <c r="H145" s="229" t="s">
        <v>2248</v>
      </c>
      <c r="I145" s="229" t="s">
        <v>2249</v>
      </c>
      <c r="J145" s="228"/>
      <c r="K145" s="228"/>
      <c r="L145" s="228">
        <v>1</v>
      </c>
      <c r="M145" s="228"/>
      <c r="N145" s="228"/>
      <c r="O145" s="228">
        <v>1</v>
      </c>
      <c r="P145" s="228"/>
      <c r="Q145" s="228"/>
      <c r="R145" s="228">
        <v>1</v>
      </c>
      <c r="S145" s="228"/>
      <c r="T145" s="228"/>
      <c r="U145" s="228">
        <v>1</v>
      </c>
      <c r="V145" s="238">
        <f>SUM('[2]Formulario PPGR2'!$J145:$U145)</f>
        <v>2</v>
      </c>
      <c r="W145" s="258" t="s">
        <v>1960</v>
      </c>
      <c r="X145" s="258"/>
      <c r="Y145" s="232"/>
      <c r="Z145" s="348" t="s">
        <v>2636</v>
      </c>
      <c r="AA145" s="254"/>
      <c r="AB145" s="681"/>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row>
    <row r="146" spans="2:54" s="240" customFormat="1" ht="89.25" x14ac:dyDescent="0.2">
      <c r="B146" s="262" t="e">
        <f>IF('Formulario PPGR2'!$G146="","",CONCATENATE('Formulario PPGR2'!$C146,".",'Formulario PPGR2'!$D146,".",'Formulario PPGR2'!$E146,".",'Formulario PPGR2'!$F146))</f>
        <v>#REF!</v>
      </c>
      <c r="C146" s="262" t="e">
        <f>IF('Formulario PPGR2'!$G146="","",'Formulario PPGR1'!#REF!)</f>
        <v>#REF!</v>
      </c>
      <c r="D146" s="262" t="e">
        <f>IF('Formulario PPGR2'!$G146="","",'Formulario PPGR1'!#REF!)</f>
        <v>#REF!</v>
      </c>
      <c r="E146" s="262" t="e">
        <f>IF('Formulario PPGR2'!$G146="","",'Formulario PPGR1'!#REF!)</f>
        <v>#REF!</v>
      </c>
      <c r="F146" s="262" t="e">
        <f>IF('Formulario PPGR2'!$G146="","",'Formulario PPGR1'!#REF!)</f>
        <v>#REF!</v>
      </c>
      <c r="G146" s="232" t="s">
        <v>2701</v>
      </c>
      <c r="H146" s="229" t="s">
        <v>2250</v>
      </c>
      <c r="I146" s="229" t="s">
        <v>2251</v>
      </c>
      <c r="J146" s="228"/>
      <c r="K146" s="228">
        <v>1</v>
      </c>
      <c r="L146" s="228"/>
      <c r="M146" s="228"/>
      <c r="N146" s="228"/>
      <c r="O146" s="228">
        <v>1</v>
      </c>
      <c r="P146" s="228"/>
      <c r="Q146" s="228"/>
      <c r="R146" s="228"/>
      <c r="S146" s="228">
        <v>1</v>
      </c>
      <c r="T146" s="228"/>
      <c r="U146" s="228"/>
      <c r="V146" s="238">
        <f>SUM('[2]Formulario PPGR2'!$J146:$U146)</f>
        <v>1</v>
      </c>
      <c r="W146" s="258" t="s">
        <v>1961</v>
      </c>
      <c r="X146" s="258" t="s">
        <v>1970</v>
      </c>
      <c r="Y146" s="232"/>
      <c r="Z146" s="348" t="s">
        <v>2639</v>
      </c>
      <c r="AA146" s="254"/>
      <c r="AB146" s="681"/>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row>
    <row r="147" spans="2:54" s="240" customFormat="1" ht="51" x14ac:dyDescent="0.2">
      <c r="B147" s="262" t="e">
        <f>IF('Formulario PPGR2'!$G147="","",CONCATENATE('Formulario PPGR2'!$C147,".",'Formulario PPGR2'!$D147,".",'Formulario PPGR2'!$E147,".",'Formulario PPGR2'!$F147))</f>
        <v>#REF!</v>
      </c>
      <c r="C147" s="262" t="e">
        <f>IF('Formulario PPGR2'!$G147="","",'Formulario PPGR1'!#REF!)</f>
        <v>#REF!</v>
      </c>
      <c r="D147" s="262" t="e">
        <f>IF('Formulario PPGR2'!$G147="","",'Formulario PPGR1'!#REF!)</f>
        <v>#REF!</v>
      </c>
      <c r="E147" s="262" t="e">
        <f>IF('Formulario PPGR2'!$G147="","",'Formulario PPGR1'!#REF!)</f>
        <v>#REF!</v>
      </c>
      <c r="F147" s="262" t="e">
        <f>IF('Formulario PPGR2'!$G147="","",'Formulario PPGR1'!#REF!)</f>
        <v>#REF!</v>
      </c>
      <c r="G147" s="232" t="s">
        <v>2703</v>
      </c>
      <c r="H147" s="229" t="s">
        <v>2252</v>
      </c>
      <c r="I147" s="229" t="s">
        <v>2253</v>
      </c>
      <c r="J147" s="228">
        <v>1</v>
      </c>
      <c r="K147" s="228">
        <v>1</v>
      </c>
      <c r="L147" s="228">
        <v>1</v>
      </c>
      <c r="M147" s="228">
        <v>1</v>
      </c>
      <c r="N147" s="228">
        <v>1</v>
      </c>
      <c r="O147" s="228">
        <v>1</v>
      </c>
      <c r="P147" s="228">
        <v>1</v>
      </c>
      <c r="Q147" s="228">
        <v>1</v>
      </c>
      <c r="R147" s="228">
        <v>1</v>
      </c>
      <c r="S147" s="228">
        <v>1</v>
      </c>
      <c r="T147" s="228">
        <v>1</v>
      </c>
      <c r="U147" s="228">
        <v>1</v>
      </c>
      <c r="V147" s="238">
        <f>SUM('[2]Formulario PPGR2'!$J147:$U147)</f>
        <v>2</v>
      </c>
      <c r="W147" s="258" t="s">
        <v>1960</v>
      </c>
      <c r="X147" s="258"/>
      <c r="Y147" s="232" t="s">
        <v>2563</v>
      </c>
      <c r="Z147" s="348" t="s">
        <v>2639</v>
      </c>
      <c r="AA147" s="254"/>
      <c r="AB147" s="681"/>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row>
    <row r="148" spans="2:54" s="240" customFormat="1" ht="51" x14ac:dyDescent="0.2">
      <c r="B148" s="262" t="e">
        <f>IF('Formulario PPGR2'!$G148="","",CONCATENATE('Formulario PPGR2'!$C148,".",'Formulario PPGR2'!$D148,".",'Formulario PPGR2'!$E148,".",'Formulario PPGR2'!$F148))</f>
        <v>#REF!</v>
      </c>
      <c r="C148" s="262" t="e">
        <f>IF('Formulario PPGR2'!$G148="","",'Formulario PPGR1'!#REF!)</f>
        <v>#REF!</v>
      </c>
      <c r="D148" s="262" t="e">
        <f>IF('Formulario PPGR2'!$G148="","",'Formulario PPGR1'!#REF!)</f>
        <v>#REF!</v>
      </c>
      <c r="E148" s="262" t="e">
        <f>IF('Formulario PPGR2'!$G148="","",'Formulario PPGR1'!#REF!)</f>
        <v>#REF!</v>
      </c>
      <c r="F148" s="262" t="e">
        <f>IF('Formulario PPGR2'!$G148="","",'Formulario PPGR1'!#REF!)</f>
        <v>#REF!</v>
      </c>
      <c r="G148" s="232" t="s">
        <v>2703</v>
      </c>
      <c r="H148" s="229" t="s">
        <v>2254</v>
      </c>
      <c r="I148" s="229" t="s">
        <v>2255</v>
      </c>
      <c r="J148" s="228">
        <v>1</v>
      </c>
      <c r="K148" s="228">
        <v>1</v>
      </c>
      <c r="L148" s="228">
        <v>1</v>
      </c>
      <c r="M148" s="228">
        <v>1</v>
      </c>
      <c r="N148" s="228">
        <v>1</v>
      </c>
      <c r="O148" s="228">
        <v>1</v>
      </c>
      <c r="P148" s="228">
        <v>1</v>
      </c>
      <c r="Q148" s="228">
        <v>1</v>
      </c>
      <c r="R148" s="228">
        <v>1</v>
      </c>
      <c r="S148" s="228">
        <v>1</v>
      </c>
      <c r="T148" s="228">
        <v>1</v>
      </c>
      <c r="U148" s="228">
        <v>1</v>
      </c>
      <c r="V148" s="238">
        <f>SUM('[2]Formulario PPGR2'!$J148:$U148)</f>
        <v>2</v>
      </c>
      <c r="W148" s="258" t="s">
        <v>1969</v>
      </c>
      <c r="X148" s="258"/>
      <c r="Y148" s="232"/>
      <c r="Z148" s="348" t="s">
        <v>2641</v>
      </c>
      <c r="AA148" s="254"/>
      <c r="AB148" s="681"/>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row>
    <row r="149" spans="2:54" s="240" customFormat="1" ht="51" x14ac:dyDescent="0.2">
      <c r="B149" s="262" t="e">
        <f>IF('Formulario PPGR2'!$G149="","",CONCATENATE('Formulario PPGR2'!$C149,".",'Formulario PPGR2'!$D149,".",'Formulario PPGR2'!$E149,".",'Formulario PPGR2'!$F149))</f>
        <v>#REF!</v>
      </c>
      <c r="C149" s="262" t="e">
        <f>IF('Formulario PPGR2'!$G149="","",'Formulario PPGR1'!#REF!)</f>
        <v>#REF!</v>
      </c>
      <c r="D149" s="262" t="e">
        <f>IF('Formulario PPGR2'!$G149="","",'Formulario PPGR1'!#REF!)</f>
        <v>#REF!</v>
      </c>
      <c r="E149" s="262" t="e">
        <f>IF('Formulario PPGR2'!$G149="","",'Formulario PPGR1'!#REF!)</f>
        <v>#REF!</v>
      </c>
      <c r="F149" s="262" t="e">
        <f>IF('Formulario PPGR2'!$G149="","",'Formulario PPGR1'!#REF!)</f>
        <v>#REF!</v>
      </c>
      <c r="G149" s="232" t="s">
        <v>2705</v>
      </c>
      <c r="H149" s="229" t="s">
        <v>2256</v>
      </c>
      <c r="I149" s="229" t="s">
        <v>2257</v>
      </c>
      <c r="J149" s="228"/>
      <c r="K149" s="228"/>
      <c r="L149" s="228"/>
      <c r="M149" s="228"/>
      <c r="N149" s="228"/>
      <c r="O149" s="228">
        <v>1</v>
      </c>
      <c r="P149" s="228"/>
      <c r="Q149" s="228"/>
      <c r="R149" s="228"/>
      <c r="S149" s="228"/>
      <c r="T149" s="228">
        <v>1</v>
      </c>
      <c r="U149" s="228"/>
      <c r="V149" s="238">
        <f>SUM('[2]Formulario PPGR2'!$J149:$U149)</f>
        <v>4</v>
      </c>
      <c r="W149" s="258" t="s">
        <v>1961</v>
      </c>
      <c r="X149" s="258" t="s">
        <v>1963</v>
      </c>
      <c r="Y149" s="232"/>
      <c r="Z149" s="348" t="s">
        <v>2639</v>
      </c>
      <c r="AA149" s="254"/>
      <c r="AB149" s="681"/>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row>
    <row r="150" spans="2:54" s="240" customFormat="1" ht="51" x14ac:dyDescent="0.2">
      <c r="B150" s="262" t="e">
        <f>IF('Formulario PPGR2'!$G150="","",CONCATENATE('Formulario PPGR2'!$C150,".",'Formulario PPGR2'!$D150,".",'Formulario PPGR2'!$E150,".",'Formulario PPGR2'!$F150))</f>
        <v>#REF!</v>
      </c>
      <c r="C150" s="262" t="e">
        <f>IF('Formulario PPGR2'!$G150="","",'Formulario PPGR1'!#REF!)</f>
        <v>#REF!</v>
      </c>
      <c r="D150" s="262" t="e">
        <f>IF('Formulario PPGR2'!$G150="","",'Formulario PPGR1'!#REF!)</f>
        <v>#REF!</v>
      </c>
      <c r="E150" s="262" t="e">
        <f>IF('Formulario PPGR2'!$G150="","",'Formulario PPGR1'!#REF!)</f>
        <v>#REF!</v>
      </c>
      <c r="F150" s="262" t="e">
        <f>IF('Formulario PPGR2'!$G150="","",'Formulario PPGR1'!#REF!)</f>
        <v>#REF!</v>
      </c>
      <c r="G150" s="232" t="s">
        <v>2705</v>
      </c>
      <c r="H150" s="229" t="s">
        <v>2258</v>
      </c>
      <c r="I150" s="229" t="s">
        <v>2055</v>
      </c>
      <c r="J150" s="228"/>
      <c r="K150" s="228"/>
      <c r="L150" s="228"/>
      <c r="M150" s="228"/>
      <c r="N150" s="228">
        <v>1</v>
      </c>
      <c r="O150" s="228"/>
      <c r="P150" s="228"/>
      <c r="Q150" s="228"/>
      <c r="R150" s="228"/>
      <c r="S150" s="228"/>
      <c r="T150" s="228"/>
      <c r="U150" s="228"/>
      <c r="V150" s="238">
        <f>SUM('[2]Formulario PPGR2'!$J150:$U150)</f>
        <v>9</v>
      </c>
      <c r="W150" s="258" t="s">
        <v>1961</v>
      </c>
      <c r="X150" s="258" t="s">
        <v>1960</v>
      </c>
      <c r="Y150" s="232"/>
      <c r="Z150" s="348" t="s">
        <v>2639</v>
      </c>
      <c r="AA150" s="254"/>
      <c r="AB150" s="681"/>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row>
    <row r="151" spans="2:54" s="240" customFormat="1" ht="51" x14ac:dyDescent="0.2">
      <c r="B151" s="262" t="e">
        <f>IF('Formulario PPGR2'!$G151="","",CONCATENATE('Formulario PPGR2'!$C151,".",'Formulario PPGR2'!$D151,".",'Formulario PPGR2'!$E151,".",'Formulario PPGR2'!$F151))</f>
        <v>#REF!</v>
      </c>
      <c r="C151" s="262" t="e">
        <f>IF('Formulario PPGR2'!$G151="","",'Formulario PPGR1'!#REF!)</f>
        <v>#REF!</v>
      </c>
      <c r="D151" s="262" t="e">
        <f>IF('Formulario PPGR2'!$G151="","",'Formulario PPGR1'!#REF!)</f>
        <v>#REF!</v>
      </c>
      <c r="E151" s="262" t="e">
        <f>IF('Formulario PPGR2'!$G151="","",'Formulario PPGR1'!#REF!)</f>
        <v>#REF!</v>
      </c>
      <c r="F151" s="262" t="e">
        <f>IF('Formulario PPGR2'!$G151="","",'Formulario PPGR1'!#REF!)</f>
        <v>#REF!</v>
      </c>
      <c r="G151" s="232" t="s">
        <v>2705</v>
      </c>
      <c r="H151" s="229" t="s">
        <v>2259</v>
      </c>
      <c r="I151" s="229" t="s">
        <v>2057</v>
      </c>
      <c r="J151" s="228"/>
      <c r="K151" s="228"/>
      <c r="L151" s="228"/>
      <c r="M151" s="228"/>
      <c r="N151" s="228"/>
      <c r="O151" s="228"/>
      <c r="P151" s="228"/>
      <c r="Q151" s="228"/>
      <c r="R151" s="228">
        <v>1</v>
      </c>
      <c r="S151" s="228"/>
      <c r="T151" s="228"/>
      <c r="U151" s="228"/>
      <c r="V151" s="238">
        <f>SUM('[2]Formulario PPGR2'!$J151:$U151)</f>
        <v>9</v>
      </c>
      <c r="W151" s="258" t="s">
        <v>1961</v>
      </c>
      <c r="X151" s="258" t="s">
        <v>1963</v>
      </c>
      <c r="Y151" s="232"/>
      <c r="Z151" s="348" t="s">
        <v>2639</v>
      </c>
      <c r="AA151" s="254"/>
      <c r="AB151" s="681"/>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row>
    <row r="152" spans="2:54" s="240" customFormat="1" ht="51" x14ac:dyDescent="0.2">
      <c r="B152" s="262" t="e">
        <f>IF('Formulario PPGR2'!$G152="","",CONCATENATE('Formulario PPGR2'!$C152,".",'Formulario PPGR2'!$D152,".",'Formulario PPGR2'!$E152,".",'Formulario PPGR2'!$F152))</f>
        <v>#REF!</v>
      </c>
      <c r="C152" s="262" t="e">
        <f>IF('Formulario PPGR2'!$G152="","",'Formulario PPGR1'!#REF!)</f>
        <v>#REF!</v>
      </c>
      <c r="D152" s="262" t="e">
        <f>IF('Formulario PPGR2'!$G152="","",'Formulario PPGR1'!#REF!)</f>
        <v>#REF!</v>
      </c>
      <c r="E152" s="262" t="e">
        <f>IF('Formulario PPGR2'!$G152="","",'Formulario PPGR1'!#REF!)</f>
        <v>#REF!</v>
      </c>
      <c r="F152" s="262" t="e">
        <f>IF('Formulario PPGR2'!$G152="","",'Formulario PPGR1'!#REF!)</f>
        <v>#REF!</v>
      </c>
      <c r="G152" s="232" t="s">
        <v>2705</v>
      </c>
      <c r="H152" s="229" t="s">
        <v>2260</v>
      </c>
      <c r="I152" s="229" t="s">
        <v>2261</v>
      </c>
      <c r="J152" s="228"/>
      <c r="K152" s="228"/>
      <c r="L152" s="228">
        <v>1</v>
      </c>
      <c r="M152" s="228"/>
      <c r="N152" s="228">
        <v>1</v>
      </c>
      <c r="O152" s="228"/>
      <c r="P152" s="228"/>
      <c r="Q152" s="228">
        <v>1</v>
      </c>
      <c r="R152" s="228"/>
      <c r="S152" s="228">
        <v>1</v>
      </c>
      <c r="T152" s="228"/>
      <c r="U152" s="228"/>
      <c r="V152" s="238">
        <f>SUM('[2]Formulario PPGR2'!$J152:$U152)</f>
        <v>12</v>
      </c>
      <c r="W152" s="258" t="s">
        <v>1961</v>
      </c>
      <c r="X152" s="258" t="s">
        <v>1960</v>
      </c>
      <c r="Y152" s="232"/>
      <c r="Z152" s="348" t="s">
        <v>2639</v>
      </c>
      <c r="AA152" s="254"/>
      <c r="AB152" s="681"/>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row>
    <row r="153" spans="2:54" s="240" customFormat="1" ht="51" x14ac:dyDescent="0.2">
      <c r="B153" s="262" t="e">
        <f>IF('Formulario PPGR2'!$G153="","",CONCATENATE('Formulario PPGR2'!$C153,".",'Formulario PPGR2'!$D153,".",'Formulario PPGR2'!$E153,".",'Formulario PPGR2'!$F153))</f>
        <v>#REF!</v>
      </c>
      <c r="C153" s="262" t="e">
        <f>IF('Formulario PPGR2'!$G153="","",'Formulario PPGR1'!#REF!)</f>
        <v>#REF!</v>
      </c>
      <c r="D153" s="262" t="e">
        <f>IF('Formulario PPGR2'!$G153="","",'Formulario PPGR1'!#REF!)</f>
        <v>#REF!</v>
      </c>
      <c r="E153" s="262" t="e">
        <f>IF('Formulario PPGR2'!$G153="","",'Formulario PPGR1'!#REF!)</f>
        <v>#REF!</v>
      </c>
      <c r="F153" s="262" t="e">
        <f>IF('Formulario PPGR2'!$G153="","",'Formulario PPGR1'!#REF!)</f>
        <v>#REF!</v>
      </c>
      <c r="G153" s="232" t="s">
        <v>2705</v>
      </c>
      <c r="H153" s="229" t="s">
        <v>2262</v>
      </c>
      <c r="I153" s="229" t="s">
        <v>2263</v>
      </c>
      <c r="J153" s="228"/>
      <c r="K153" s="228"/>
      <c r="L153" s="228">
        <v>3</v>
      </c>
      <c r="M153" s="228"/>
      <c r="N153" s="228"/>
      <c r="O153" s="228">
        <v>3</v>
      </c>
      <c r="P153" s="228"/>
      <c r="Q153" s="228"/>
      <c r="R153" s="228">
        <v>3</v>
      </c>
      <c r="S153" s="228"/>
      <c r="T153" s="228"/>
      <c r="U153" s="228"/>
      <c r="V153" s="238">
        <f>SUM('[2]Formulario PPGR2'!$J153:$U153)</f>
        <v>4</v>
      </c>
      <c r="W153" s="258" t="s">
        <v>1961</v>
      </c>
      <c r="X153" s="258" t="s">
        <v>1970</v>
      </c>
      <c r="Y153" s="232"/>
      <c r="Z153" s="348" t="s">
        <v>2639</v>
      </c>
      <c r="AA153" s="254"/>
      <c r="AB153" s="681"/>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row>
    <row r="154" spans="2:54" s="240" customFormat="1" ht="51" x14ac:dyDescent="0.2">
      <c r="B154" s="262" t="e">
        <f>IF('Formulario PPGR2'!$G154="","",CONCATENATE('Formulario PPGR2'!$C154,".",'Formulario PPGR2'!$D154,".",'Formulario PPGR2'!$E154,".",'Formulario PPGR2'!$F154))</f>
        <v>#REF!</v>
      </c>
      <c r="C154" s="262" t="e">
        <f>IF('Formulario PPGR2'!$G154="","",'Formulario PPGR1'!#REF!)</f>
        <v>#REF!</v>
      </c>
      <c r="D154" s="262" t="e">
        <f>IF('Formulario PPGR2'!$G154="","",'Formulario PPGR1'!#REF!)</f>
        <v>#REF!</v>
      </c>
      <c r="E154" s="262" t="e">
        <f>IF('Formulario PPGR2'!$G154="","",'Formulario PPGR1'!#REF!)</f>
        <v>#REF!</v>
      </c>
      <c r="F154" s="262" t="e">
        <f>IF('Formulario PPGR2'!$G154="","",'Formulario PPGR1'!#REF!)</f>
        <v>#REF!</v>
      </c>
      <c r="G154" s="232" t="s">
        <v>2705</v>
      </c>
      <c r="H154" s="229" t="s">
        <v>2264</v>
      </c>
      <c r="I154" s="229" t="s">
        <v>2265</v>
      </c>
      <c r="J154" s="228"/>
      <c r="K154" s="228"/>
      <c r="L154" s="228"/>
      <c r="M154" s="228">
        <v>3</v>
      </c>
      <c r="N154" s="228"/>
      <c r="O154" s="228"/>
      <c r="P154" s="228">
        <v>3</v>
      </c>
      <c r="Q154" s="228"/>
      <c r="R154" s="228"/>
      <c r="S154" s="228">
        <v>3</v>
      </c>
      <c r="T154" s="228"/>
      <c r="U154" s="228"/>
      <c r="V154" s="238">
        <f>SUM('[2]Formulario PPGR2'!$J154:$U154)</f>
        <v>2</v>
      </c>
      <c r="W154" s="258" t="s">
        <v>1961</v>
      </c>
      <c r="X154" s="258" t="s">
        <v>1960</v>
      </c>
      <c r="Y154" s="232"/>
      <c r="Z154" s="348" t="s">
        <v>2639</v>
      </c>
      <c r="AA154" s="254"/>
      <c r="AB154" s="681"/>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row>
    <row r="155" spans="2:54" s="240" customFormat="1" ht="89.25" x14ac:dyDescent="0.2">
      <c r="B155" s="262" t="e">
        <f>IF('Formulario PPGR2'!$G155="","",CONCATENATE('Formulario PPGR2'!$C155,".",'Formulario PPGR2'!$D155,".",'Formulario PPGR2'!$E155,".",'Formulario PPGR2'!$F155))</f>
        <v>#REF!</v>
      </c>
      <c r="C155" s="262" t="e">
        <f>IF('Formulario PPGR2'!$G155="","",'Formulario PPGR1'!#REF!)</f>
        <v>#REF!</v>
      </c>
      <c r="D155" s="262" t="e">
        <f>IF('Formulario PPGR2'!$G155="","",'Formulario PPGR1'!#REF!)</f>
        <v>#REF!</v>
      </c>
      <c r="E155" s="262" t="e">
        <f>IF('Formulario PPGR2'!$G155="","",'Formulario PPGR1'!#REF!)</f>
        <v>#REF!</v>
      </c>
      <c r="F155" s="262" t="e">
        <f>IF('Formulario PPGR2'!$G155="","",'Formulario PPGR1'!#REF!)</f>
        <v>#REF!</v>
      </c>
      <c r="G155" s="232" t="s">
        <v>2706</v>
      </c>
      <c r="H155" s="229" t="s">
        <v>2266</v>
      </c>
      <c r="I155" s="229" t="s">
        <v>2267</v>
      </c>
      <c r="J155" s="228"/>
      <c r="K155" s="228"/>
      <c r="L155" s="228">
        <v>1</v>
      </c>
      <c r="M155" s="228"/>
      <c r="N155" s="228"/>
      <c r="O155" s="228">
        <v>1</v>
      </c>
      <c r="P155" s="228"/>
      <c r="Q155" s="228"/>
      <c r="R155" s="228">
        <v>1</v>
      </c>
      <c r="S155" s="228"/>
      <c r="T155" s="228"/>
      <c r="U155" s="228">
        <v>1</v>
      </c>
      <c r="V155" s="238">
        <f>SUM('[2]Formulario PPGR2'!$J155:$U155)</f>
        <v>4</v>
      </c>
      <c r="W155" s="258" t="s">
        <v>1960</v>
      </c>
      <c r="X155" s="258" t="s">
        <v>1961</v>
      </c>
      <c r="Y155" s="232" t="s">
        <v>2564</v>
      </c>
      <c r="Z155" s="348" t="s">
        <v>2642</v>
      </c>
      <c r="AA155" s="254"/>
      <c r="AB155" s="681"/>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row>
    <row r="156" spans="2:54" s="240" customFormat="1" ht="89.25" x14ac:dyDescent="0.2">
      <c r="B156" s="262" t="e">
        <f>IF('Formulario PPGR2'!$G156="","",CONCATENATE('Formulario PPGR2'!$C156,".",'Formulario PPGR2'!$D156,".",'Formulario PPGR2'!$E156,".",'Formulario PPGR2'!$F156))</f>
        <v>#REF!</v>
      </c>
      <c r="C156" s="262" t="e">
        <f>IF('Formulario PPGR2'!$G156="","",'Formulario PPGR1'!#REF!)</f>
        <v>#REF!</v>
      </c>
      <c r="D156" s="262" t="e">
        <f>IF('Formulario PPGR2'!$G156="","",'Formulario PPGR1'!#REF!)</f>
        <v>#REF!</v>
      </c>
      <c r="E156" s="262" t="e">
        <f>IF('Formulario PPGR2'!$G156="","",'Formulario PPGR1'!#REF!)</f>
        <v>#REF!</v>
      </c>
      <c r="F156" s="262" t="e">
        <f>IF('Formulario PPGR2'!$G156="","",'Formulario PPGR1'!#REF!)</f>
        <v>#REF!</v>
      </c>
      <c r="G156" s="232" t="s">
        <v>2706</v>
      </c>
      <c r="H156" s="229" t="s">
        <v>2268</v>
      </c>
      <c r="I156" s="229" t="s">
        <v>2269</v>
      </c>
      <c r="J156" s="228"/>
      <c r="K156" s="228"/>
      <c r="L156" s="228"/>
      <c r="M156" s="228">
        <v>1</v>
      </c>
      <c r="N156" s="228"/>
      <c r="O156" s="228"/>
      <c r="P156" s="228">
        <v>1</v>
      </c>
      <c r="Q156" s="228"/>
      <c r="R156" s="228"/>
      <c r="S156" s="228">
        <v>1</v>
      </c>
      <c r="T156" s="228"/>
      <c r="U156" s="228"/>
      <c r="V156" s="238">
        <f>SUM('[2]Formulario PPGR2'!$J156:$U156)</f>
        <v>6</v>
      </c>
      <c r="W156" s="258" t="s">
        <v>1969</v>
      </c>
      <c r="X156" s="258"/>
      <c r="Y156" s="232" t="s">
        <v>2565</v>
      </c>
      <c r="Z156" s="348" t="s">
        <v>2642</v>
      </c>
      <c r="AA156" s="254"/>
      <c r="AB156" s="681"/>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row>
    <row r="157" spans="2:54" s="240" customFormat="1" ht="89.25" x14ac:dyDescent="0.2">
      <c r="B157" s="262" t="e">
        <f>IF('Formulario PPGR2'!$G157="","",CONCATENATE('Formulario PPGR2'!$C157,".",'Formulario PPGR2'!$D157,".",'Formulario PPGR2'!$E157,".",'Formulario PPGR2'!$F157))</f>
        <v>#REF!</v>
      </c>
      <c r="C157" s="262" t="e">
        <f>IF('Formulario PPGR2'!$G157="","",'Formulario PPGR1'!#REF!)</f>
        <v>#REF!</v>
      </c>
      <c r="D157" s="262" t="e">
        <f>IF('Formulario PPGR2'!$G157="","",'Formulario PPGR1'!#REF!)</f>
        <v>#REF!</v>
      </c>
      <c r="E157" s="262" t="e">
        <f>IF('Formulario PPGR2'!$G157="","",'Formulario PPGR1'!#REF!)</f>
        <v>#REF!</v>
      </c>
      <c r="F157" s="262" t="e">
        <f>IF('Formulario PPGR2'!$G157="","",'Formulario PPGR1'!#REF!)</f>
        <v>#REF!</v>
      </c>
      <c r="G157" s="232" t="s">
        <v>2706</v>
      </c>
      <c r="H157" s="229" t="s">
        <v>2270</v>
      </c>
      <c r="I157" s="229" t="s">
        <v>2271</v>
      </c>
      <c r="J157" s="228"/>
      <c r="K157" s="228"/>
      <c r="L157" s="228"/>
      <c r="M157" s="228"/>
      <c r="N157" s="228"/>
      <c r="O157" s="228"/>
      <c r="P157" s="228"/>
      <c r="Q157" s="228"/>
      <c r="R157" s="228">
        <v>1</v>
      </c>
      <c r="S157" s="228"/>
      <c r="T157" s="228"/>
      <c r="U157" s="228"/>
      <c r="V157" s="238">
        <f>SUM('[2]Formulario PPGR2'!$J157:$U157)</f>
        <v>2</v>
      </c>
      <c r="W157" s="258" t="s">
        <v>1969</v>
      </c>
      <c r="X157" s="258"/>
      <c r="Y157" s="232" t="s">
        <v>2566</v>
      </c>
      <c r="Z157" s="348" t="s">
        <v>2642</v>
      </c>
      <c r="AA157" s="254"/>
      <c r="AB157" s="681"/>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row>
    <row r="158" spans="2:54" s="240" customFormat="1" ht="89.25" x14ac:dyDescent="0.2">
      <c r="B158" s="262" t="e">
        <f>IF('Formulario PPGR2'!$G158="","",CONCATENATE('Formulario PPGR2'!$C158,".",'Formulario PPGR2'!$D158,".",'Formulario PPGR2'!$E158,".",'Formulario PPGR2'!$F158))</f>
        <v>#REF!</v>
      </c>
      <c r="C158" s="262" t="e">
        <f>IF('Formulario PPGR2'!$G158="","",'Formulario PPGR1'!#REF!)</f>
        <v>#REF!</v>
      </c>
      <c r="D158" s="262" t="e">
        <f>IF('Formulario PPGR2'!$G158="","",'Formulario PPGR1'!#REF!)</f>
        <v>#REF!</v>
      </c>
      <c r="E158" s="262" t="e">
        <f>IF('Formulario PPGR2'!$G158="","",'Formulario PPGR1'!#REF!)</f>
        <v>#REF!</v>
      </c>
      <c r="F158" s="262" t="e">
        <f>IF('Formulario PPGR2'!$G158="","",'Formulario PPGR1'!#REF!)</f>
        <v>#REF!</v>
      </c>
      <c r="G158" s="232" t="s">
        <v>2706</v>
      </c>
      <c r="H158" s="229" t="s">
        <v>2272</v>
      </c>
      <c r="I158" s="229" t="s">
        <v>2273</v>
      </c>
      <c r="J158" s="228"/>
      <c r="K158" s="228"/>
      <c r="L158" s="228"/>
      <c r="M158" s="228"/>
      <c r="N158" s="228"/>
      <c r="O158" s="228"/>
      <c r="P158" s="228"/>
      <c r="Q158" s="228"/>
      <c r="R158" s="228"/>
      <c r="S158" s="228">
        <v>1</v>
      </c>
      <c r="T158" s="228"/>
      <c r="U158" s="228"/>
      <c r="V158" s="238">
        <f>SUM('[2]Formulario PPGR2'!$J158:$U158)</f>
        <v>8</v>
      </c>
      <c r="W158" s="258" t="s">
        <v>1964</v>
      </c>
      <c r="X158" s="258"/>
      <c r="Y158" s="232" t="s">
        <v>2567</v>
      </c>
      <c r="Z158" s="348" t="s">
        <v>2642</v>
      </c>
      <c r="AA158" s="254"/>
      <c r="AB158" s="681"/>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row>
    <row r="159" spans="2:54" s="240" customFormat="1" ht="89.25" x14ac:dyDescent="0.2">
      <c r="B159" s="262" t="e">
        <f>IF('Formulario PPGR2'!$G159="","",CONCATENATE('Formulario PPGR2'!$C159,".",'Formulario PPGR2'!$D159,".",'Formulario PPGR2'!$E159,".",'Formulario PPGR2'!$F159))</f>
        <v>#REF!</v>
      </c>
      <c r="C159" s="262" t="e">
        <f>IF('Formulario PPGR2'!$G159="","",'Formulario PPGR1'!#REF!)</f>
        <v>#REF!</v>
      </c>
      <c r="D159" s="262" t="e">
        <f>IF('Formulario PPGR2'!$G159="","",'Formulario PPGR1'!#REF!)</f>
        <v>#REF!</v>
      </c>
      <c r="E159" s="262" t="e">
        <f>IF('Formulario PPGR2'!$G159="","",'Formulario PPGR1'!#REF!)</f>
        <v>#REF!</v>
      </c>
      <c r="F159" s="262" t="e">
        <f>IF('Formulario PPGR2'!$G159="","",'Formulario PPGR1'!#REF!)</f>
        <v>#REF!</v>
      </c>
      <c r="G159" s="232" t="s">
        <v>2706</v>
      </c>
      <c r="H159" s="229" t="s">
        <v>2274</v>
      </c>
      <c r="I159" s="229" t="s">
        <v>2275</v>
      </c>
      <c r="J159" s="228"/>
      <c r="K159" s="228"/>
      <c r="L159" s="228"/>
      <c r="M159" s="228">
        <v>1</v>
      </c>
      <c r="N159" s="228"/>
      <c r="O159" s="228"/>
      <c r="P159" s="228"/>
      <c r="Q159" s="228">
        <v>1</v>
      </c>
      <c r="R159" s="228"/>
      <c r="S159" s="228"/>
      <c r="T159" s="228"/>
      <c r="U159" s="228">
        <v>1</v>
      </c>
      <c r="V159" s="238">
        <f>SUM('[2]Formulario PPGR2'!$J159:$U159)</f>
        <v>2</v>
      </c>
      <c r="W159" s="258" t="s">
        <v>1960</v>
      </c>
      <c r="X159" s="258"/>
      <c r="Y159" s="232"/>
      <c r="Z159" s="348" t="s">
        <v>2642</v>
      </c>
      <c r="AA159" s="254"/>
      <c r="AB159" s="681"/>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row>
    <row r="160" spans="2:54" s="240" customFormat="1" ht="89.25" x14ac:dyDescent="0.2">
      <c r="B160" s="262" t="e">
        <f>IF('Formulario PPGR2'!$G160="","",CONCATENATE('Formulario PPGR2'!$C160,".",'Formulario PPGR2'!$D160,".",'Formulario PPGR2'!$E160,".",'Formulario PPGR2'!$F160))</f>
        <v>#REF!</v>
      </c>
      <c r="C160" s="262" t="e">
        <f>IF('Formulario PPGR2'!$G160="","",'Formulario PPGR1'!#REF!)</f>
        <v>#REF!</v>
      </c>
      <c r="D160" s="262" t="e">
        <f>IF('Formulario PPGR2'!$G160="","",'Formulario PPGR1'!#REF!)</f>
        <v>#REF!</v>
      </c>
      <c r="E160" s="262" t="e">
        <f>IF('Formulario PPGR2'!$G160="","",'Formulario PPGR1'!#REF!)</f>
        <v>#REF!</v>
      </c>
      <c r="F160" s="262" t="e">
        <f>IF('Formulario PPGR2'!$G160="","",'Formulario PPGR1'!#REF!)</f>
        <v>#REF!</v>
      </c>
      <c r="G160" s="232" t="s">
        <v>2706</v>
      </c>
      <c r="H160" s="229" t="s">
        <v>2276</v>
      </c>
      <c r="I160" s="229" t="s">
        <v>2277</v>
      </c>
      <c r="J160" s="228">
        <v>1</v>
      </c>
      <c r="K160" s="228"/>
      <c r="L160" s="228"/>
      <c r="M160" s="228"/>
      <c r="N160" s="228"/>
      <c r="O160" s="228"/>
      <c r="P160" s="228"/>
      <c r="Q160" s="228"/>
      <c r="R160" s="228"/>
      <c r="S160" s="228"/>
      <c r="T160" s="228"/>
      <c r="U160" s="228"/>
      <c r="V160" s="238">
        <f>SUM('[2]Formulario PPGR2'!$J160:$U160)</f>
        <v>3</v>
      </c>
      <c r="W160" s="258"/>
      <c r="X160" s="258"/>
      <c r="Y160" s="232" t="s">
        <v>2568</v>
      </c>
      <c r="Z160" s="348" t="s">
        <v>2642</v>
      </c>
      <c r="AA160" s="254"/>
      <c r="AB160" s="681"/>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row>
    <row r="161" spans="2:54" s="240" customFormat="1" ht="89.25" x14ac:dyDescent="0.2">
      <c r="B161" s="262" t="e">
        <f>IF('Formulario PPGR2'!$G161="","",CONCATENATE('Formulario PPGR2'!$C161,".",'Formulario PPGR2'!$D161,".",'Formulario PPGR2'!$E161,".",'Formulario PPGR2'!$F161))</f>
        <v>#REF!</v>
      </c>
      <c r="C161" s="262" t="e">
        <f>IF('Formulario PPGR2'!$G161="","",'Formulario PPGR1'!#REF!)</f>
        <v>#REF!</v>
      </c>
      <c r="D161" s="262" t="e">
        <f>IF('Formulario PPGR2'!$G161="","",'Formulario PPGR1'!#REF!)</f>
        <v>#REF!</v>
      </c>
      <c r="E161" s="262" t="e">
        <f>IF('Formulario PPGR2'!$G161="","",'Formulario PPGR1'!#REF!)</f>
        <v>#REF!</v>
      </c>
      <c r="F161" s="262" t="e">
        <f>IF('Formulario PPGR2'!$G161="","",'Formulario PPGR1'!#REF!)</f>
        <v>#REF!</v>
      </c>
      <c r="G161" s="232" t="s">
        <v>2706</v>
      </c>
      <c r="H161" s="229" t="s">
        <v>2278</v>
      </c>
      <c r="I161" s="229" t="s">
        <v>2279</v>
      </c>
      <c r="J161" s="228">
        <v>1</v>
      </c>
      <c r="K161" s="228"/>
      <c r="L161" s="228"/>
      <c r="M161" s="228"/>
      <c r="N161" s="228"/>
      <c r="O161" s="228"/>
      <c r="P161" s="228"/>
      <c r="Q161" s="228"/>
      <c r="R161" s="228"/>
      <c r="S161" s="228"/>
      <c r="T161" s="228"/>
      <c r="U161" s="228"/>
      <c r="V161" s="238">
        <f>SUM('[2]Formulario PPGR2'!$J161:$U161)</f>
        <v>3</v>
      </c>
      <c r="W161" s="258"/>
      <c r="X161" s="258"/>
      <c r="Y161" s="232" t="s">
        <v>2569</v>
      </c>
      <c r="Z161" s="348" t="s">
        <v>2642</v>
      </c>
      <c r="AA161" s="254"/>
      <c r="AB161" s="681"/>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row>
    <row r="162" spans="2:54" s="240" customFormat="1" ht="89.25" x14ac:dyDescent="0.2">
      <c r="B162" s="262" t="e">
        <f>IF('Formulario PPGR2'!$G162="","",CONCATENATE('Formulario PPGR2'!$C162,".",'Formulario PPGR2'!$D162,".",'Formulario PPGR2'!$E162,".",'Formulario PPGR2'!$F162))</f>
        <v>#REF!</v>
      </c>
      <c r="C162" s="262" t="e">
        <f>IF('Formulario PPGR2'!$G162="","",'Formulario PPGR1'!#REF!)</f>
        <v>#REF!</v>
      </c>
      <c r="D162" s="262" t="e">
        <f>IF('Formulario PPGR2'!$G162="","",'Formulario PPGR1'!#REF!)</f>
        <v>#REF!</v>
      </c>
      <c r="E162" s="262" t="e">
        <f>IF('Formulario PPGR2'!$G162="","",'Formulario PPGR1'!#REF!)</f>
        <v>#REF!</v>
      </c>
      <c r="F162" s="262" t="e">
        <f>IF('Formulario PPGR2'!$G162="","",'Formulario PPGR1'!#REF!)</f>
        <v>#REF!</v>
      </c>
      <c r="G162" s="232" t="s">
        <v>2706</v>
      </c>
      <c r="H162" s="229" t="s">
        <v>2280</v>
      </c>
      <c r="I162" s="229" t="s">
        <v>2281</v>
      </c>
      <c r="J162" s="228"/>
      <c r="K162" s="228"/>
      <c r="L162" s="228">
        <v>1</v>
      </c>
      <c r="M162" s="228"/>
      <c r="N162" s="228"/>
      <c r="O162" s="228"/>
      <c r="P162" s="228"/>
      <c r="Q162" s="228"/>
      <c r="R162" s="228"/>
      <c r="S162" s="228"/>
      <c r="T162" s="228"/>
      <c r="U162" s="228"/>
      <c r="V162" s="238">
        <f>SUM('[2]Formulario PPGR2'!$J162:$U162)</f>
        <v>3</v>
      </c>
      <c r="W162" s="258" t="s">
        <v>1960</v>
      </c>
      <c r="X162" s="258"/>
      <c r="Y162" s="232"/>
      <c r="Z162" s="348" t="s">
        <v>2642</v>
      </c>
      <c r="AA162" s="254"/>
      <c r="AB162" s="681"/>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row>
    <row r="163" spans="2:54" s="240" customFormat="1" ht="89.25" x14ac:dyDescent="0.2">
      <c r="B163" s="262" t="e">
        <f>IF('Formulario PPGR2'!$G163="","",CONCATENATE('Formulario PPGR2'!$C163,".",'Formulario PPGR2'!$D163,".",'Formulario PPGR2'!$E163,".",'Formulario PPGR2'!$F163))</f>
        <v>#REF!</v>
      </c>
      <c r="C163" s="262" t="e">
        <f>IF('Formulario PPGR2'!$G163="","",'Formulario PPGR1'!#REF!)</f>
        <v>#REF!</v>
      </c>
      <c r="D163" s="262" t="e">
        <f>IF('Formulario PPGR2'!$G163="","",'Formulario PPGR1'!#REF!)</f>
        <v>#REF!</v>
      </c>
      <c r="E163" s="262" t="e">
        <f>IF('Formulario PPGR2'!$G163="","",'Formulario PPGR1'!#REF!)</f>
        <v>#REF!</v>
      </c>
      <c r="F163" s="262" t="e">
        <f>IF('Formulario PPGR2'!$G163="","",'Formulario PPGR1'!#REF!)</f>
        <v>#REF!</v>
      </c>
      <c r="G163" s="232" t="s">
        <v>2706</v>
      </c>
      <c r="H163" s="229" t="s">
        <v>2282</v>
      </c>
      <c r="I163" s="229" t="s">
        <v>2283</v>
      </c>
      <c r="J163" s="228"/>
      <c r="K163" s="228"/>
      <c r="L163" s="228"/>
      <c r="M163" s="228">
        <v>1</v>
      </c>
      <c r="N163" s="228"/>
      <c r="O163" s="228"/>
      <c r="P163" s="228">
        <v>1</v>
      </c>
      <c r="Q163" s="228"/>
      <c r="R163" s="228"/>
      <c r="S163" s="228">
        <v>1</v>
      </c>
      <c r="T163" s="228"/>
      <c r="U163" s="228"/>
      <c r="V163" s="238">
        <f>SUM('[2]Formulario PPGR2'!$J163:$U163)</f>
        <v>3</v>
      </c>
      <c r="W163" s="258" t="s">
        <v>1970</v>
      </c>
      <c r="X163" s="258"/>
      <c r="Y163" s="232" t="s">
        <v>2570</v>
      </c>
      <c r="Z163" s="348" t="s">
        <v>2642</v>
      </c>
      <c r="AA163" s="254"/>
      <c r="AB163" s="681"/>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row>
    <row r="164" spans="2:54" s="240" customFormat="1" ht="89.25" x14ac:dyDescent="0.2">
      <c r="B164" s="262" t="e">
        <f>IF('Formulario PPGR2'!$G164="","",CONCATENATE('Formulario PPGR2'!$C164,".",'Formulario PPGR2'!$D164,".",'Formulario PPGR2'!$E164,".",'Formulario PPGR2'!$F164))</f>
        <v>#REF!</v>
      </c>
      <c r="C164" s="262" t="e">
        <f>IF('Formulario PPGR2'!$G164="","",'Formulario PPGR1'!#REF!)</f>
        <v>#REF!</v>
      </c>
      <c r="D164" s="262" t="e">
        <f>IF('Formulario PPGR2'!$G164="","",'Formulario PPGR1'!#REF!)</f>
        <v>#REF!</v>
      </c>
      <c r="E164" s="262" t="e">
        <f>IF('Formulario PPGR2'!$G164="","",'Formulario PPGR1'!#REF!)</f>
        <v>#REF!</v>
      </c>
      <c r="F164" s="262" t="e">
        <f>IF('Formulario PPGR2'!$G164="","",'Formulario PPGR1'!#REF!)</f>
        <v>#REF!</v>
      </c>
      <c r="G164" s="232" t="s">
        <v>2706</v>
      </c>
      <c r="H164" s="229" t="s">
        <v>2284</v>
      </c>
      <c r="I164" s="229" t="s">
        <v>2285</v>
      </c>
      <c r="J164" s="228"/>
      <c r="K164" s="228"/>
      <c r="L164" s="228"/>
      <c r="M164" s="228">
        <v>1</v>
      </c>
      <c r="N164" s="228"/>
      <c r="O164" s="228"/>
      <c r="P164" s="228">
        <v>1</v>
      </c>
      <c r="Q164" s="228"/>
      <c r="R164" s="228"/>
      <c r="S164" s="228">
        <v>1</v>
      </c>
      <c r="T164" s="228"/>
      <c r="U164" s="228"/>
      <c r="V164" s="238">
        <f>SUM('[2]Formulario PPGR2'!$J164:$U164)</f>
        <v>4</v>
      </c>
      <c r="W164" s="258"/>
      <c r="X164" s="258"/>
      <c r="Y164" s="232" t="s">
        <v>2571</v>
      </c>
      <c r="Z164" s="348" t="s">
        <v>2642</v>
      </c>
      <c r="AA164" s="254"/>
      <c r="AB164" s="681"/>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row>
    <row r="165" spans="2:54" s="686" customFormat="1" ht="89.25" x14ac:dyDescent="0.2">
      <c r="B165" s="710" t="e">
        <f>IF('Formulario PPGR2'!$G165="","",CONCATENATE('Formulario PPGR2'!$C165,".",'Formulario PPGR2'!$D165,".",'Formulario PPGR2'!$E165,".",'Formulario PPGR2'!$F165))</f>
        <v>#REF!</v>
      </c>
      <c r="C165" s="710" t="e">
        <f>IF('Formulario PPGR2'!$G165="","",'Formulario PPGR1'!#REF!)</f>
        <v>#REF!</v>
      </c>
      <c r="D165" s="710" t="e">
        <f>IF('Formulario PPGR2'!$G165="","",'Formulario PPGR1'!#REF!)</f>
        <v>#REF!</v>
      </c>
      <c r="E165" s="710" t="e">
        <f>IF('Formulario PPGR2'!$G165="","",'Formulario PPGR1'!#REF!)</f>
        <v>#REF!</v>
      </c>
      <c r="F165" s="710" t="e">
        <f>IF('Formulario PPGR2'!$G165="","",'Formulario PPGR1'!#REF!)</f>
        <v>#REF!</v>
      </c>
      <c r="G165" s="687" t="s">
        <v>2706</v>
      </c>
      <c r="H165" s="688" t="s">
        <v>2286</v>
      </c>
      <c r="I165" s="688" t="s">
        <v>2287</v>
      </c>
      <c r="J165" s="689"/>
      <c r="K165" s="689"/>
      <c r="L165" s="689">
        <v>1</v>
      </c>
      <c r="M165" s="689"/>
      <c r="N165" s="689"/>
      <c r="O165" s="689">
        <v>1</v>
      </c>
      <c r="P165" s="689"/>
      <c r="Q165" s="689"/>
      <c r="R165" s="689">
        <v>1</v>
      </c>
      <c r="S165" s="689"/>
      <c r="T165" s="689"/>
      <c r="U165" s="689">
        <v>1</v>
      </c>
      <c r="V165" s="690">
        <f>SUM('[2]Formulario PPGR2'!$J165:$U165)</f>
        <v>4</v>
      </c>
      <c r="W165" s="691" t="s">
        <v>1960</v>
      </c>
      <c r="X165" s="691"/>
      <c r="Y165" s="687" t="s">
        <v>2572</v>
      </c>
      <c r="Z165" s="692" t="s">
        <v>2642</v>
      </c>
      <c r="AB165" s="709" t="s">
        <v>2758</v>
      </c>
    </row>
    <row r="166" spans="2:54" s="240" customFormat="1" ht="89.25" x14ac:dyDescent="0.2">
      <c r="B166" s="262" t="e">
        <f>IF('Formulario PPGR2'!$G166="","",CONCATENATE('Formulario PPGR2'!$C166,".",'Formulario PPGR2'!$D166,".",'Formulario PPGR2'!$E166,".",'Formulario PPGR2'!$F166))</f>
        <v>#REF!</v>
      </c>
      <c r="C166" s="262" t="e">
        <f>IF('Formulario PPGR2'!$G166="","",'Formulario PPGR1'!#REF!)</f>
        <v>#REF!</v>
      </c>
      <c r="D166" s="262" t="e">
        <f>IF('Formulario PPGR2'!$G166="","",'Formulario PPGR1'!#REF!)</f>
        <v>#REF!</v>
      </c>
      <c r="E166" s="262" t="e">
        <f>IF('Formulario PPGR2'!$G166="","",'Formulario PPGR1'!#REF!)</f>
        <v>#REF!</v>
      </c>
      <c r="F166" s="262" t="e">
        <f>IF('Formulario PPGR2'!$G166="","",'Formulario PPGR1'!#REF!)</f>
        <v>#REF!</v>
      </c>
      <c r="G166" s="232" t="s">
        <v>2706</v>
      </c>
      <c r="H166" s="229" t="s">
        <v>2288</v>
      </c>
      <c r="I166" s="229" t="s">
        <v>2289</v>
      </c>
      <c r="J166" s="228">
        <v>1</v>
      </c>
      <c r="K166" s="228">
        <v>1</v>
      </c>
      <c r="L166" s="228">
        <v>1</v>
      </c>
      <c r="M166" s="228">
        <v>1</v>
      </c>
      <c r="N166" s="228">
        <v>1</v>
      </c>
      <c r="O166" s="228">
        <v>1</v>
      </c>
      <c r="P166" s="228">
        <v>1</v>
      </c>
      <c r="Q166" s="228">
        <v>1</v>
      </c>
      <c r="R166" s="228">
        <v>1</v>
      </c>
      <c r="S166" s="228">
        <v>1</v>
      </c>
      <c r="T166" s="228">
        <v>1</v>
      </c>
      <c r="U166" s="228">
        <v>1</v>
      </c>
      <c r="V166" s="238">
        <f>SUM('[2]Formulario PPGR2'!$J166:$U166)</f>
        <v>1</v>
      </c>
      <c r="W166" s="258" t="s">
        <v>1960</v>
      </c>
      <c r="X166" s="258"/>
      <c r="Y166" s="232" t="s">
        <v>2573</v>
      </c>
      <c r="Z166" s="348" t="s">
        <v>2642</v>
      </c>
      <c r="AA166" s="254"/>
      <c r="AB166" s="681"/>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row>
    <row r="167" spans="2:54" s="240" customFormat="1" ht="89.25" x14ac:dyDescent="0.2">
      <c r="B167" s="262" t="e">
        <f>IF('Formulario PPGR2'!$G167="","",CONCATENATE('Formulario PPGR2'!$C167,".",'Formulario PPGR2'!$D167,".",'Formulario PPGR2'!$E167,".",'Formulario PPGR2'!$F167))</f>
        <v>#REF!</v>
      </c>
      <c r="C167" s="262" t="e">
        <f>IF('Formulario PPGR2'!$G167="","",'Formulario PPGR1'!#REF!)</f>
        <v>#REF!</v>
      </c>
      <c r="D167" s="262" t="e">
        <f>IF('Formulario PPGR2'!$G167="","",'Formulario PPGR1'!#REF!)</f>
        <v>#REF!</v>
      </c>
      <c r="E167" s="262" t="e">
        <f>IF('Formulario PPGR2'!$G167="","",'Formulario PPGR1'!#REF!)</f>
        <v>#REF!</v>
      </c>
      <c r="F167" s="262" t="e">
        <f>IF('Formulario PPGR2'!$G167="","",'Formulario PPGR1'!#REF!)</f>
        <v>#REF!</v>
      </c>
      <c r="G167" s="232" t="s">
        <v>2706</v>
      </c>
      <c r="H167" s="229" t="s">
        <v>2290</v>
      </c>
      <c r="I167" s="229" t="s">
        <v>2291</v>
      </c>
      <c r="J167" s="228"/>
      <c r="K167" s="228"/>
      <c r="L167" s="228">
        <v>1</v>
      </c>
      <c r="M167" s="228"/>
      <c r="N167" s="228"/>
      <c r="O167" s="228">
        <v>1</v>
      </c>
      <c r="P167" s="228"/>
      <c r="Q167" s="228"/>
      <c r="R167" s="228">
        <v>1</v>
      </c>
      <c r="S167" s="228"/>
      <c r="T167" s="228"/>
      <c r="U167" s="228">
        <v>1</v>
      </c>
      <c r="V167" s="238">
        <f>SUM('[2]Formulario PPGR2'!$J167:$U167)</f>
        <v>3</v>
      </c>
      <c r="W167" s="258" t="s">
        <v>1969</v>
      </c>
      <c r="X167" s="258"/>
      <c r="Y167" s="232" t="s">
        <v>2574</v>
      </c>
      <c r="Z167" s="348" t="s">
        <v>2642</v>
      </c>
      <c r="AA167" s="254"/>
      <c r="AB167" s="681"/>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row>
    <row r="168" spans="2:54" s="240" customFormat="1" ht="89.25" x14ac:dyDescent="0.2">
      <c r="B168" s="262" t="e">
        <f>IF('Formulario PPGR2'!$G168="","",CONCATENATE('Formulario PPGR2'!$C168,".",'Formulario PPGR2'!$D168,".",'Formulario PPGR2'!$E168,".",'Formulario PPGR2'!$F168))</f>
        <v>#REF!</v>
      </c>
      <c r="C168" s="262" t="e">
        <f>IF('Formulario PPGR2'!$G168="","",'Formulario PPGR1'!#REF!)</f>
        <v>#REF!</v>
      </c>
      <c r="D168" s="262" t="e">
        <f>IF('Formulario PPGR2'!$G168="","",'Formulario PPGR1'!#REF!)</f>
        <v>#REF!</v>
      </c>
      <c r="E168" s="262" t="e">
        <f>IF('Formulario PPGR2'!$G168="","",'Formulario PPGR1'!#REF!)</f>
        <v>#REF!</v>
      </c>
      <c r="F168" s="262" t="e">
        <f>IF('Formulario PPGR2'!$G168="","",'Formulario PPGR1'!#REF!)</f>
        <v>#REF!</v>
      </c>
      <c r="G168" s="232" t="s">
        <v>2706</v>
      </c>
      <c r="H168" s="229" t="s">
        <v>2292</v>
      </c>
      <c r="I168" s="229" t="s">
        <v>2293</v>
      </c>
      <c r="J168" s="228">
        <v>1</v>
      </c>
      <c r="K168" s="228">
        <v>1</v>
      </c>
      <c r="L168" s="228">
        <v>1</v>
      </c>
      <c r="M168" s="228">
        <v>1</v>
      </c>
      <c r="N168" s="228">
        <v>1</v>
      </c>
      <c r="O168" s="228">
        <v>1</v>
      </c>
      <c r="P168" s="228">
        <v>1</v>
      </c>
      <c r="Q168" s="228">
        <v>1</v>
      </c>
      <c r="R168" s="228">
        <v>1</v>
      </c>
      <c r="S168" s="228">
        <v>1</v>
      </c>
      <c r="T168" s="228">
        <v>1</v>
      </c>
      <c r="U168" s="228">
        <v>1</v>
      </c>
      <c r="V168" s="238">
        <f>SUM('[2]Formulario PPGR2'!$J168:$U168)</f>
        <v>4</v>
      </c>
      <c r="W168" s="258" t="s">
        <v>1969</v>
      </c>
      <c r="X168" s="258"/>
      <c r="Y168" s="232"/>
      <c r="Z168" s="348" t="s">
        <v>2642</v>
      </c>
      <c r="AA168" s="254"/>
      <c r="AB168" s="681"/>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row>
    <row r="169" spans="2:54" s="240" customFormat="1" ht="89.25" x14ac:dyDescent="0.2">
      <c r="B169" s="262" t="e">
        <f>IF('Formulario PPGR2'!$G169="","",CONCATENATE('Formulario PPGR2'!$C169,".",'Formulario PPGR2'!$D169,".",'Formulario PPGR2'!$E169,".",'Formulario PPGR2'!$F169))</f>
        <v>#REF!</v>
      </c>
      <c r="C169" s="262" t="e">
        <f>IF('Formulario PPGR2'!$G169="","",'Formulario PPGR1'!#REF!)</f>
        <v>#REF!</v>
      </c>
      <c r="D169" s="262" t="e">
        <f>IF('Formulario PPGR2'!$G169="","",'Formulario PPGR1'!#REF!)</f>
        <v>#REF!</v>
      </c>
      <c r="E169" s="262" t="e">
        <f>IF('Formulario PPGR2'!$G169="","",'Formulario PPGR1'!#REF!)</f>
        <v>#REF!</v>
      </c>
      <c r="F169" s="262" t="e">
        <f>IF('Formulario PPGR2'!$G169="","",'Formulario PPGR1'!#REF!)</f>
        <v>#REF!</v>
      </c>
      <c r="G169" s="232" t="s">
        <v>2706</v>
      </c>
      <c r="H169" s="229" t="s">
        <v>2294</v>
      </c>
      <c r="I169" s="229" t="s">
        <v>2295</v>
      </c>
      <c r="J169" s="228">
        <v>1</v>
      </c>
      <c r="K169" s="228">
        <v>1</v>
      </c>
      <c r="L169" s="228">
        <v>1</v>
      </c>
      <c r="M169" s="228">
        <v>1</v>
      </c>
      <c r="N169" s="228">
        <v>1</v>
      </c>
      <c r="O169" s="228">
        <v>1</v>
      </c>
      <c r="P169" s="228">
        <v>1</v>
      </c>
      <c r="Q169" s="228">
        <v>1</v>
      </c>
      <c r="R169" s="228">
        <v>1</v>
      </c>
      <c r="S169" s="228">
        <v>1</v>
      </c>
      <c r="T169" s="228">
        <v>1</v>
      </c>
      <c r="U169" s="228">
        <v>1</v>
      </c>
      <c r="V169" s="238">
        <f>SUM('[2]Formulario PPGR2'!$J169:$U169)</f>
        <v>3</v>
      </c>
      <c r="W169" s="258" t="s">
        <v>1969</v>
      </c>
      <c r="X169" s="258"/>
      <c r="Y169" s="232" t="s">
        <v>2575</v>
      </c>
      <c r="Z169" s="348" t="s">
        <v>2642</v>
      </c>
      <c r="AA169" s="254"/>
      <c r="AB169" s="681"/>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row>
    <row r="170" spans="2:54" s="240" customFormat="1" ht="89.25" x14ac:dyDescent="0.2">
      <c r="B170" s="262" t="e">
        <f>IF('Formulario PPGR2'!$G170="","",CONCATENATE('Formulario PPGR2'!$C170,".",'Formulario PPGR2'!$D170,".",'Formulario PPGR2'!$E170,".",'Formulario PPGR2'!$F170))</f>
        <v>#REF!</v>
      </c>
      <c r="C170" s="262" t="e">
        <f>IF('Formulario PPGR2'!$G170="","",'Formulario PPGR1'!#REF!)</f>
        <v>#REF!</v>
      </c>
      <c r="D170" s="262" t="e">
        <f>IF('Formulario PPGR2'!$G170="","",'Formulario PPGR1'!#REF!)</f>
        <v>#REF!</v>
      </c>
      <c r="E170" s="262" t="e">
        <f>IF('Formulario PPGR2'!$G170="","",'Formulario PPGR1'!#REF!)</f>
        <v>#REF!</v>
      </c>
      <c r="F170" s="262" t="e">
        <f>IF('Formulario PPGR2'!$G170="","",'Formulario PPGR1'!#REF!)</f>
        <v>#REF!</v>
      </c>
      <c r="G170" s="232" t="s">
        <v>2706</v>
      </c>
      <c r="H170" s="229" t="s">
        <v>2296</v>
      </c>
      <c r="I170" s="229" t="s">
        <v>2297</v>
      </c>
      <c r="J170" s="228">
        <v>1</v>
      </c>
      <c r="K170" s="228">
        <v>1</v>
      </c>
      <c r="L170" s="228">
        <v>1</v>
      </c>
      <c r="M170" s="228">
        <v>1</v>
      </c>
      <c r="N170" s="228">
        <v>1</v>
      </c>
      <c r="O170" s="228">
        <v>1</v>
      </c>
      <c r="P170" s="228">
        <v>1</v>
      </c>
      <c r="Q170" s="228">
        <v>1</v>
      </c>
      <c r="R170" s="228">
        <v>1</v>
      </c>
      <c r="S170" s="228">
        <v>1</v>
      </c>
      <c r="T170" s="228">
        <v>1</v>
      </c>
      <c r="U170" s="228">
        <v>1</v>
      </c>
      <c r="V170" s="238">
        <f>SUM('[2]Formulario PPGR2'!$J170:$U170)</f>
        <v>4</v>
      </c>
      <c r="W170" s="258" t="s">
        <v>1969</v>
      </c>
      <c r="X170" s="258"/>
      <c r="Y170" s="232" t="s">
        <v>2576</v>
      </c>
      <c r="Z170" s="348" t="s">
        <v>2642</v>
      </c>
      <c r="AA170" s="254"/>
      <c r="AB170" s="681"/>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row>
    <row r="171" spans="2:54" s="240" customFormat="1" ht="89.25" x14ac:dyDescent="0.2">
      <c r="B171" s="262" t="e">
        <f>IF('Formulario PPGR2'!$G171="","",CONCATENATE('Formulario PPGR2'!$C171,".",'Formulario PPGR2'!$D171,".",'Formulario PPGR2'!$E171,".",'Formulario PPGR2'!$F171))</f>
        <v>#REF!</v>
      </c>
      <c r="C171" s="262" t="e">
        <f>IF('Formulario PPGR2'!$G171="","",'Formulario PPGR1'!#REF!)</f>
        <v>#REF!</v>
      </c>
      <c r="D171" s="262" t="e">
        <f>IF('Formulario PPGR2'!$G171="","",'Formulario PPGR1'!#REF!)</f>
        <v>#REF!</v>
      </c>
      <c r="E171" s="262" t="e">
        <f>IF('Formulario PPGR2'!$G171="","",'Formulario PPGR1'!#REF!)</f>
        <v>#REF!</v>
      </c>
      <c r="F171" s="262" t="e">
        <f>IF('Formulario PPGR2'!$G171="","",'Formulario PPGR1'!#REF!)</f>
        <v>#REF!</v>
      </c>
      <c r="G171" s="232" t="s">
        <v>2707</v>
      </c>
      <c r="H171" s="229" t="s">
        <v>2298</v>
      </c>
      <c r="I171" s="229" t="s">
        <v>2299</v>
      </c>
      <c r="J171" s="228"/>
      <c r="K171" s="228"/>
      <c r="L171" s="228">
        <v>1</v>
      </c>
      <c r="M171" s="228"/>
      <c r="N171" s="228"/>
      <c r="O171" s="228">
        <v>1</v>
      </c>
      <c r="P171" s="228"/>
      <c r="Q171" s="228"/>
      <c r="R171" s="228">
        <v>1</v>
      </c>
      <c r="S171" s="228"/>
      <c r="T171" s="228"/>
      <c r="U171" s="228"/>
      <c r="V171" s="238">
        <f>SUM('[2]Formulario PPGR2'!$J171:$U171)</f>
        <v>4</v>
      </c>
      <c r="W171" s="258" t="s">
        <v>1969</v>
      </c>
      <c r="X171" s="258"/>
      <c r="Y171" s="232" t="s">
        <v>2577</v>
      </c>
      <c r="Z171" s="348" t="s">
        <v>2642</v>
      </c>
      <c r="AA171" s="254"/>
      <c r="AB171" s="681"/>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row>
    <row r="172" spans="2:54" s="240" customFormat="1" ht="89.25" x14ac:dyDescent="0.2">
      <c r="B172" s="262" t="e">
        <f>IF('Formulario PPGR2'!$G172="","",CONCATENATE('Formulario PPGR2'!$C172,".",'Formulario PPGR2'!$D172,".",'Formulario PPGR2'!$E172,".",'Formulario PPGR2'!$F172))</f>
        <v>#REF!</v>
      </c>
      <c r="C172" s="262" t="e">
        <f>IF('Formulario PPGR2'!$G172="","",'Formulario PPGR1'!#REF!)</f>
        <v>#REF!</v>
      </c>
      <c r="D172" s="262" t="e">
        <f>IF('Formulario PPGR2'!$G172="","",'Formulario PPGR1'!#REF!)</f>
        <v>#REF!</v>
      </c>
      <c r="E172" s="262" t="e">
        <f>IF('Formulario PPGR2'!$G172="","",'Formulario PPGR1'!#REF!)</f>
        <v>#REF!</v>
      </c>
      <c r="F172" s="262" t="e">
        <f>IF('Formulario PPGR2'!$G172="","",'Formulario PPGR1'!#REF!)</f>
        <v>#REF!</v>
      </c>
      <c r="G172" s="232" t="s">
        <v>2707</v>
      </c>
      <c r="H172" s="229" t="s">
        <v>2300</v>
      </c>
      <c r="I172" s="229" t="s">
        <v>2301</v>
      </c>
      <c r="J172" s="228"/>
      <c r="K172" s="228"/>
      <c r="L172" s="228">
        <v>1</v>
      </c>
      <c r="M172" s="228"/>
      <c r="N172" s="228"/>
      <c r="O172" s="228">
        <v>1</v>
      </c>
      <c r="P172" s="228"/>
      <c r="Q172" s="228"/>
      <c r="R172" s="228">
        <v>1</v>
      </c>
      <c r="S172" s="228"/>
      <c r="T172" s="228"/>
      <c r="U172" s="228"/>
      <c r="V172" s="238">
        <f>SUM('[2]Formulario PPGR2'!$J172:$U172)</f>
        <v>4</v>
      </c>
      <c r="W172" s="258" t="s">
        <v>1969</v>
      </c>
      <c r="X172" s="258"/>
      <c r="Y172" s="232" t="s">
        <v>2578</v>
      </c>
      <c r="Z172" s="348" t="s">
        <v>2642</v>
      </c>
      <c r="AA172" s="254"/>
      <c r="AB172" s="681"/>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row>
    <row r="173" spans="2:54" s="240" customFormat="1" ht="89.25" x14ac:dyDescent="0.2">
      <c r="B173" s="262" t="e">
        <f>IF('Formulario PPGR2'!$G173="","",CONCATENATE('Formulario PPGR2'!$C173,".",'Formulario PPGR2'!$D173,".",'Formulario PPGR2'!$E173,".",'Formulario PPGR2'!$F173))</f>
        <v>#REF!</v>
      </c>
      <c r="C173" s="262" t="e">
        <f>IF('Formulario PPGR2'!$G173="","",'Formulario PPGR1'!#REF!)</f>
        <v>#REF!</v>
      </c>
      <c r="D173" s="262" t="e">
        <f>IF('Formulario PPGR2'!$G173="","",'Formulario PPGR1'!#REF!)</f>
        <v>#REF!</v>
      </c>
      <c r="E173" s="262" t="e">
        <f>IF('Formulario PPGR2'!$G173="","",'Formulario PPGR1'!#REF!)</f>
        <v>#REF!</v>
      </c>
      <c r="F173" s="262" t="e">
        <f>IF('Formulario PPGR2'!$G173="","",'Formulario PPGR1'!#REF!)</f>
        <v>#REF!</v>
      </c>
      <c r="G173" s="232" t="s">
        <v>2708</v>
      </c>
      <c r="H173" s="229" t="s">
        <v>2302</v>
      </c>
      <c r="I173" s="229" t="s">
        <v>2303</v>
      </c>
      <c r="J173" s="228">
        <v>1</v>
      </c>
      <c r="K173" s="228"/>
      <c r="L173" s="228"/>
      <c r="M173" s="228"/>
      <c r="N173" s="228"/>
      <c r="O173" s="228"/>
      <c r="P173" s="228"/>
      <c r="Q173" s="228"/>
      <c r="R173" s="228"/>
      <c r="S173" s="228"/>
      <c r="T173" s="228"/>
      <c r="U173" s="228"/>
      <c r="V173" s="238">
        <f>SUM('[2]Formulario PPGR2'!$J173:$U173)</f>
        <v>12</v>
      </c>
      <c r="W173" s="258"/>
      <c r="X173" s="258"/>
      <c r="Y173" s="232" t="s">
        <v>2579</v>
      </c>
      <c r="Z173" s="348" t="s">
        <v>2643</v>
      </c>
      <c r="AA173" s="254"/>
      <c r="AB173" s="681"/>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row>
    <row r="174" spans="2:54" s="240" customFormat="1" ht="89.25" x14ac:dyDescent="0.2">
      <c r="B174" s="262" t="e">
        <f>IF('Formulario PPGR2'!$G174="","",CONCATENATE('Formulario PPGR2'!$C174,".",'Formulario PPGR2'!$D174,".",'Formulario PPGR2'!$E174,".",'Formulario PPGR2'!$F174))</f>
        <v>#REF!</v>
      </c>
      <c r="C174" s="262" t="e">
        <f>IF('Formulario PPGR2'!$G174="","",'Formulario PPGR1'!#REF!)</f>
        <v>#REF!</v>
      </c>
      <c r="D174" s="262" t="e">
        <f>IF('Formulario PPGR2'!$G174="","",'Formulario PPGR1'!#REF!)</f>
        <v>#REF!</v>
      </c>
      <c r="E174" s="262" t="e">
        <f>IF('Formulario PPGR2'!$G174="","",'Formulario PPGR1'!#REF!)</f>
        <v>#REF!</v>
      </c>
      <c r="F174" s="262" t="e">
        <f>IF('Formulario PPGR2'!$G174="","",'Formulario PPGR1'!#REF!)</f>
        <v>#REF!</v>
      </c>
      <c r="G174" s="232" t="s">
        <v>2708</v>
      </c>
      <c r="H174" s="229" t="s">
        <v>2304</v>
      </c>
      <c r="I174" s="229" t="s">
        <v>2305</v>
      </c>
      <c r="J174" s="228"/>
      <c r="K174" s="228"/>
      <c r="L174" s="228"/>
      <c r="M174" s="228"/>
      <c r="N174" s="228"/>
      <c r="O174" s="228"/>
      <c r="P174" s="228">
        <v>1</v>
      </c>
      <c r="Q174" s="228"/>
      <c r="R174" s="228"/>
      <c r="S174" s="228"/>
      <c r="T174" s="228"/>
      <c r="U174" s="228">
        <v>1</v>
      </c>
      <c r="V174" s="238">
        <f>SUM('[2]Formulario PPGR2'!$J174:$U174)</f>
        <v>1</v>
      </c>
      <c r="W174" s="258"/>
      <c r="X174" s="258"/>
      <c r="Y174" s="232" t="s">
        <v>2580</v>
      </c>
      <c r="Z174" s="348" t="s">
        <v>2643</v>
      </c>
      <c r="AA174" s="254"/>
      <c r="AB174" s="681"/>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row>
    <row r="175" spans="2:54" s="240" customFormat="1" ht="102" x14ac:dyDescent="0.2">
      <c r="B175" s="262" t="e">
        <f>IF('Formulario PPGR2'!$G175="","",CONCATENATE('Formulario PPGR2'!$C175,".",'Formulario PPGR2'!$D175,".",'Formulario PPGR2'!$E175,".",'Formulario PPGR2'!$F175))</f>
        <v>#REF!</v>
      </c>
      <c r="C175" s="262" t="e">
        <f>IF('Formulario PPGR2'!$G175="","",'Formulario PPGR1'!#REF!)</f>
        <v>#REF!</v>
      </c>
      <c r="D175" s="262" t="e">
        <f>IF('Formulario PPGR2'!$G175="","",'Formulario PPGR1'!#REF!)</f>
        <v>#REF!</v>
      </c>
      <c r="E175" s="262" t="e">
        <f>IF('Formulario PPGR2'!$G175="","",'Formulario PPGR1'!#REF!)</f>
        <v>#REF!</v>
      </c>
      <c r="F175" s="262" t="e">
        <f>IF('Formulario PPGR2'!$G175="","",'Formulario PPGR1'!#REF!)</f>
        <v>#REF!</v>
      </c>
      <c r="G175" s="232" t="s">
        <v>2710</v>
      </c>
      <c r="H175" s="229" t="s">
        <v>2306</v>
      </c>
      <c r="I175" s="229" t="s">
        <v>2307</v>
      </c>
      <c r="J175" s="228"/>
      <c r="K175" s="228"/>
      <c r="L175" s="228"/>
      <c r="M175" s="228"/>
      <c r="N175" s="228"/>
      <c r="O175" s="228">
        <v>1</v>
      </c>
      <c r="P175" s="228"/>
      <c r="Q175" s="228"/>
      <c r="R175" s="228"/>
      <c r="S175" s="228"/>
      <c r="T175" s="228"/>
      <c r="U175" s="228">
        <v>1</v>
      </c>
      <c r="V175" s="238">
        <f>SUM('[2]Formulario PPGR2'!$J175:$U175)</f>
        <v>2</v>
      </c>
      <c r="W175" s="258" t="s">
        <v>1969</v>
      </c>
      <c r="X175" s="258"/>
      <c r="Y175" s="232"/>
      <c r="Z175" s="348" t="s">
        <v>1908</v>
      </c>
      <c r="AA175" s="254"/>
      <c r="AB175" s="681"/>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row>
    <row r="176" spans="2:54" s="240" customFormat="1" ht="102" x14ac:dyDescent="0.2">
      <c r="B176" s="262" t="e">
        <f>IF('Formulario PPGR2'!$G176="","",CONCATENATE('Formulario PPGR2'!$C176,".",'Formulario PPGR2'!$D176,".",'Formulario PPGR2'!$E176,".",'Formulario PPGR2'!$F176))</f>
        <v>#REF!</v>
      </c>
      <c r="C176" s="262" t="e">
        <f>IF('Formulario PPGR2'!$G176="","",'Formulario PPGR1'!#REF!)</f>
        <v>#REF!</v>
      </c>
      <c r="D176" s="262" t="e">
        <f>IF('Formulario PPGR2'!$G176="","",'Formulario PPGR1'!#REF!)</f>
        <v>#REF!</v>
      </c>
      <c r="E176" s="262" t="e">
        <f>IF('Formulario PPGR2'!$G176="","",'Formulario PPGR1'!#REF!)</f>
        <v>#REF!</v>
      </c>
      <c r="F176" s="262" t="e">
        <f>IF('Formulario PPGR2'!$G176="","",'Formulario PPGR1'!#REF!)</f>
        <v>#REF!</v>
      </c>
      <c r="G176" s="232" t="s">
        <v>2710</v>
      </c>
      <c r="H176" s="229" t="s">
        <v>2308</v>
      </c>
      <c r="I176" s="229" t="s">
        <v>2309</v>
      </c>
      <c r="J176" s="228"/>
      <c r="K176" s="228"/>
      <c r="L176" s="228"/>
      <c r="M176" s="228">
        <v>1</v>
      </c>
      <c r="N176" s="228"/>
      <c r="O176" s="228"/>
      <c r="P176" s="228"/>
      <c r="Q176" s="228">
        <v>1</v>
      </c>
      <c r="R176" s="228"/>
      <c r="S176" s="228"/>
      <c r="T176" s="228">
        <v>1</v>
      </c>
      <c r="U176" s="228"/>
      <c r="V176" s="238">
        <f>SUM('[2]Formulario PPGR2'!$J176:$U176)</f>
        <v>3</v>
      </c>
      <c r="W176" s="258" t="s">
        <v>1969</v>
      </c>
      <c r="X176" s="258"/>
      <c r="Y176" s="232"/>
      <c r="Z176" s="348" t="s">
        <v>1908</v>
      </c>
      <c r="AA176" s="254"/>
      <c r="AB176" s="681"/>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row>
    <row r="177" spans="2:54" s="240" customFormat="1" ht="63.75" x14ac:dyDescent="0.2">
      <c r="B177" s="262" t="e">
        <f>IF('Formulario PPGR2'!$G177="","",CONCATENATE('Formulario PPGR2'!$C177,".",'Formulario PPGR2'!$D177,".",'Formulario PPGR2'!$E177,".",'Formulario PPGR2'!$F177))</f>
        <v>#REF!</v>
      </c>
      <c r="C177" s="262" t="e">
        <f>IF('Formulario PPGR2'!$G177="","",'Formulario PPGR1'!#REF!)</f>
        <v>#REF!</v>
      </c>
      <c r="D177" s="262" t="e">
        <f>IF('Formulario PPGR2'!$G177="","",'Formulario PPGR1'!#REF!)</f>
        <v>#REF!</v>
      </c>
      <c r="E177" s="262" t="e">
        <f>IF('Formulario PPGR2'!$G177="","",'Formulario PPGR1'!#REF!)</f>
        <v>#REF!</v>
      </c>
      <c r="F177" s="262" t="e">
        <f>IF('Formulario PPGR2'!$G177="","",'Formulario PPGR1'!#REF!)</f>
        <v>#REF!</v>
      </c>
      <c r="G177" s="232" t="s">
        <v>2711</v>
      </c>
      <c r="H177" s="229" t="s">
        <v>2310</v>
      </c>
      <c r="I177" s="229" t="s">
        <v>2311</v>
      </c>
      <c r="J177" s="228"/>
      <c r="K177" s="228"/>
      <c r="L177" s="228"/>
      <c r="M177" s="228"/>
      <c r="N177" s="228"/>
      <c r="O177" s="228"/>
      <c r="P177" s="228">
        <v>1</v>
      </c>
      <c r="Q177" s="228"/>
      <c r="R177" s="228"/>
      <c r="S177" s="228"/>
      <c r="T177" s="228">
        <v>1</v>
      </c>
      <c r="U177" s="228"/>
      <c r="V177" s="238">
        <f>SUM('[2]Formulario PPGR2'!$J177:$U177)</f>
        <v>12</v>
      </c>
      <c r="W177" s="258" t="s">
        <v>1961</v>
      </c>
      <c r="X177" s="258" t="s">
        <v>1962</v>
      </c>
      <c r="Y177" s="232"/>
      <c r="Z177" s="348" t="s">
        <v>1908</v>
      </c>
      <c r="AA177" s="254"/>
      <c r="AB177" s="681"/>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row>
    <row r="178" spans="2:54" s="240" customFormat="1" ht="63.75" x14ac:dyDescent="0.2">
      <c r="B178" s="262" t="e">
        <f>IF('Formulario PPGR2'!$G178="","",CONCATENATE('Formulario PPGR2'!$C178,".",'Formulario PPGR2'!$D178,".",'Formulario PPGR2'!$E178,".",'Formulario PPGR2'!$F178))</f>
        <v>#REF!</v>
      </c>
      <c r="C178" s="262" t="e">
        <f>IF('Formulario PPGR2'!$G178="","",'Formulario PPGR1'!#REF!)</f>
        <v>#REF!</v>
      </c>
      <c r="D178" s="262" t="e">
        <f>IF('Formulario PPGR2'!$G178="","",'Formulario PPGR1'!#REF!)</f>
        <v>#REF!</v>
      </c>
      <c r="E178" s="262" t="e">
        <f>IF('Formulario PPGR2'!$G178="","",'Formulario PPGR1'!#REF!)</f>
        <v>#REF!</v>
      </c>
      <c r="F178" s="262" t="e">
        <f>IF('Formulario PPGR2'!$G178="","",'Formulario PPGR1'!#REF!)</f>
        <v>#REF!</v>
      </c>
      <c r="G178" s="232" t="s">
        <v>2712</v>
      </c>
      <c r="H178" s="229" t="s">
        <v>2312</v>
      </c>
      <c r="I178" s="229" t="s">
        <v>2313</v>
      </c>
      <c r="J178" s="228"/>
      <c r="K178" s="228"/>
      <c r="L178" s="228"/>
      <c r="M178" s="228"/>
      <c r="N178" s="228"/>
      <c r="O178" s="228">
        <v>1</v>
      </c>
      <c r="P178" s="228"/>
      <c r="Q178" s="228"/>
      <c r="R178" s="228"/>
      <c r="S178" s="228"/>
      <c r="T178" s="228"/>
      <c r="U178" s="228"/>
      <c r="V178" s="238">
        <f>SUM('[2]Formulario PPGR2'!$J178:$U178)</f>
        <v>12</v>
      </c>
      <c r="W178" s="258" t="s">
        <v>1961</v>
      </c>
      <c r="X178" s="258" t="s">
        <v>1970</v>
      </c>
      <c r="Y178" s="232"/>
      <c r="Z178" s="348" t="s">
        <v>1910</v>
      </c>
      <c r="AA178" s="254"/>
      <c r="AB178" s="681"/>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row>
    <row r="179" spans="2:54" s="240" customFormat="1" ht="63.75" x14ac:dyDescent="0.2">
      <c r="B179" s="262" t="e">
        <f>IF('Formulario PPGR2'!$G179="","",CONCATENATE('Formulario PPGR2'!$C179,".",'Formulario PPGR2'!$D179,".",'Formulario PPGR2'!$E179,".",'Formulario PPGR2'!$F179))</f>
        <v>#REF!</v>
      </c>
      <c r="C179" s="262" t="e">
        <f>IF('Formulario PPGR2'!$G179="","",'Formulario PPGR1'!#REF!)</f>
        <v>#REF!</v>
      </c>
      <c r="D179" s="262" t="e">
        <f>IF('Formulario PPGR2'!$G179="","",'Formulario PPGR1'!#REF!)</f>
        <v>#REF!</v>
      </c>
      <c r="E179" s="262" t="e">
        <f>IF('Formulario PPGR2'!$G179="","",'Formulario PPGR1'!#REF!)</f>
        <v>#REF!</v>
      </c>
      <c r="F179" s="262" t="e">
        <f>IF('Formulario PPGR2'!$G179="","",'Formulario PPGR1'!#REF!)</f>
        <v>#REF!</v>
      </c>
      <c r="G179" s="232" t="s">
        <v>2712</v>
      </c>
      <c r="H179" s="229" t="s">
        <v>2314</v>
      </c>
      <c r="I179" s="229" t="s">
        <v>2315</v>
      </c>
      <c r="J179" s="228"/>
      <c r="K179" s="228"/>
      <c r="L179" s="228">
        <v>1</v>
      </c>
      <c r="M179" s="228"/>
      <c r="N179" s="228"/>
      <c r="O179" s="228">
        <v>1</v>
      </c>
      <c r="P179" s="228"/>
      <c r="Q179" s="228"/>
      <c r="R179" s="228">
        <v>1</v>
      </c>
      <c r="S179" s="228"/>
      <c r="T179" s="228"/>
      <c r="U179" s="228">
        <v>1</v>
      </c>
      <c r="V179" s="238">
        <f>SUM('[2]Formulario PPGR2'!$J179:$U179)</f>
        <v>1</v>
      </c>
      <c r="W179" s="258" t="s">
        <v>1960</v>
      </c>
      <c r="X179" s="258"/>
      <c r="Y179" s="232" t="s">
        <v>2581</v>
      </c>
      <c r="Z179" s="348" t="s">
        <v>1910</v>
      </c>
      <c r="AA179" s="254"/>
      <c r="AB179" s="681"/>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row>
    <row r="180" spans="2:54" s="240" customFormat="1" ht="25.5" x14ac:dyDescent="0.2">
      <c r="B180" s="262" t="e">
        <f>IF('Formulario PPGR2'!$G180="","",CONCATENATE('Formulario PPGR2'!$C180,".",'Formulario PPGR2'!$D180,".",'Formulario PPGR2'!$E180,".",'Formulario PPGR2'!$F180))</f>
        <v>#REF!</v>
      </c>
      <c r="C180" s="262" t="e">
        <f>IF('Formulario PPGR2'!$G180="","",'Formulario PPGR1'!#REF!)</f>
        <v>#REF!</v>
      </c>
      <c r="D180" s="262" t="e">
        <f>IF('Formulario PPGR2'!$G180="","",'Formulario PPGR1'!#REF!)</f>
        <v>#REF!</v>
      </c>
      <c r="E180" s="262" t="e">
        <f>IF('Formulario PPGR2'!$G180="","",'Formulario PPGR1'!#REF!)</f>
        <v>#REF!</v>
      </c>
      <c r="F180" s="262" t="e">
        <f>IF('Formulario PPGR2'!$G180="","",'Formulario PPGR1'!#REF!)</f>
        <v>#REF!</v>
      </c>
      <c r="G180" s="232" t="s">
        <v>2713</v>
      </c>
      <c r="H180" s="229" t="s">
        <v>2316</v>
      </c>
      <c r="I180" s="229" t="s">
        <v>2317</v>
      </c>
      <c r="J180" s="228"/>
      <c r="K180" s="228"/>
      <c r="L180" s="228">
        <v>1</v>
      </c>
      <c r="M180" s="228"/>
      <c r="N180" s="228"/>
      <c r="O180" s="228">
        <v>1</v>
      </c>
      <c r="P180" s="228"/>
      <c r="Q180" s="228"/>
      <c r="R180" s="228">
        <v>1</v>
      </c>
      <c r="S180" s="228"/>
      <c r="T180" s="228"/>
      <c r="U180" s="228">
        <v>1</v>
      </c>
      <c r="V180" s="238">
        <f>SUM('[2]Formulario PPGR2'!$J180:$U180)</f>
        <v>2</v>
      </c>
      <c r="W180" s="258" t="s">
        <v>1969</v>
      </c>
      <c r="X180" s="258"/>
      <c r="Y180" s="232" t="s">
        <v>2582</v>
      </c>
      <c r="Z180" s="348" t="s">
        <v>1957</v>
      </c>
      <c r="AA180" s="254"/>
      <c r="AB180" s="681"/>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row>
    <row r="181" spans="2:54" s="240" customFormat="1" ht="25.5" x14ac:dyDescent="0.2">
      <c r="B181" s="262" t="e">
        <f>IF('Formulario PPGR2'!$G181="","",CONCATENATE('Formulario PPGR2'!$C181,".",'Formulario PPGR2'!$D181,".",'Formulario PPGR2'!$E181,".",'Formulario PPGR2'!$F181))</f>
        <v>#REF!</v>
      </c>
      <c r="C181" s="262" t="e">
        <f>IF('Formulario PPGR2'!$G181="","",'Formulario PPGR1'!#REF!)</f>
        <v>#REF!</v>
      </c>
      <c r="D181" s="262" t="e">
        <f>IF('Formulario PPGR2'!$G181="","",'Formulario PPGR1'!#REF!)</f>
        <v>#REF!</v>
      </c>
      <c r="E181" s="262" t="e">
        <f>IF('Formulario PPGR2'!$G181="","",'Formulario PPGR1'!#REF!)</f>
        <v>#REF!</v>
      </c>
      <c r="F181" s="262" t="e">
        <f>IF('Formulario PPGR2'!$G181="","",'Formulario PPGR1'!#REF!)</f>
        <v>#REF!</v>
      </c>
      <c r="G181" s="232" t="s">
        <v>2713</v>
      </c>
      <c r="H181" s="229" t="s">
        <v>2318</v>
      </c>
      <c r="I181" s="229" t="s">
        <v>2319</v>
      </c>
      <c r="J181" s="228"/>
      <c r="K181" s="228"/>
      <c r="L181" s="228">
        <v>1</v>
      </c>
      <c r="M181" s="228"/>
      <c r="N181" s="228"/>
      <c r="O181" s="228">
        <v>1</v>
      </c>
      <c r="P181" s="228"/>
      <c r="Q181" s="228"/>
      <c r="R181" s="228">
        <v>1</v>
      </c>
      <c r="S181" s="228"/>
      <c r="T181" s="228"/>
      <c r="U181" s="228">
        <v>1</v>
      </c>
      <c r="V181" s="238">
        <f>SUM('[2]Formulario PPGR2'!$J181:$U181)</f>
        <v>2</v>
      </c>
      <c r="W181" s="258" t="s">
        <v>1969</v>
      </c>
      <c r="X181" s="258"/>
      <c r="Y181" s="232"/>
      <c r="Z181" s="348" t="s">
        <v>1957</v>
      </c>
      <c r="AA181" s="254"/>
      <c r="AB181" s="681"/>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row>
    <row r="182" spans="2:54" s="240" customFormat="1" ht="25.5" x14ac:dyDescent="0.2">
      <c r="B182" s="262" t="e">
        <f>IF('Formulario PPGR2'!$G182="","",CONCATENATE('Formulario PPGR2'!$C182,".",'Formulario PPGR2'!$D182,".",'Formulario PPGR2'!$E182,".",'Formulario PPGR2'!$F182))</f>
        <v>#REF!</v>
      </c>
      <c r="C182" s="262" t="e">
        <f>IF('Formulario PPGR2'!$G182="","",'Formulario PPGR1'!#REF!)</f>
        <v>#REF!</v>
      </c>
      <c r="D182" s="262" t="e">
        <f>IF('Formulario PPGR2'!$G182="","",'Formulario PPGR1'!#REF!)</f>
        <v>#REF!</v>
      </c>
      <c r="E182" s="262" t="e">
        <f>IF('Formulario PPGR2'!$G182="","",'Formulario PPGR1'!#REF!)</f>
        <v>#REF!</v>
      </c>
      <c r="F182" s="262" t="e">
        <f>IF('Formulario PPGR2'!$G182="","",'Formulario PPGR1'!#REF!)</f>
        <v>#REF!</v>
      </c>
      <c r="G182" s="232" t="s">
        <v>2713</v>
      </c>
      <c r="H182" s="229" t="s">
        <v>2320</v>
      </c>
      <c r="I182" s="229" t="s">
        <v>2321</v>
      </c>
      <c r="J182" s="228"/>
      <c r="K182" s="228"/>
      <c r="L182" s="228">
        <v>1</v>
      </c>
      <c r="M182" s="228"/>
      <c r="N182" s="228"/>
      <c r="O182" s="228">
        <v>1</v>
      </c>
      <c r="P182" s="228"/>
      <c r="Q182" s="228"/>
      <c r="R182" s="228">
        <v>1</v>
      </c>
      <c r="S182" s="228"/>
      <c r="T182" s="228"/>
      <c r="U182" s="228">
        <v>1</v>
      </c>
      <c r="V182" s="238">
        <f>SUM('[2]Formulario PPGR2'!$J182:$U182)</f>
        <v>2</v>
      </c>
      <c r="W182" s="258" t="s">
        <v>1972</v>
      </c>
      <c r="X182" s="258"/>
      <c r="Y182" s="232" t="s">
        <v>2583</v>
      </c>
      <c r="Z182" s="348" t="s">
        <v>1957</v>
      </c>
      <c r="AA182" s="254"/>
      <c r="AB182" s="681"/>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row>
    <row r="183" spans="2:54" s="240" customFormat="1" ht="76.5" x14ac:dyDescent="0.2">
      <c r="B183" s="262" t="e">
        <f>IF('Formulario PPGR2'!$G183="","",CONCATENATE('Formulario PPGR2'!$C183,".",'Formulario PPGR2'!$D183,".",'Formulario PPGR2'!$E183,".",'Formulario PPGR2'!$F183))</f>
        <v>#REF!</v>
      </c>
      <c r="C183" s="262" t="e">
        <f>IF('Formulario PPGR2'!$G183="","",'Formulario PPGR1'!#REF!)</f>
        <v>#REF!</v>
      </c>
      <c r="D183" s="262" t="e">
        <f>IF('Formulario PPGR2'!$G183="","",'Formulario PPGR1'!#REF!)</f>
        <v>#REF!</v>
      </c>
      <c r="E183" s="262" t="e">
        <f>IF('Formulario PPGR2'!$G183="","",'Formulario PPGR1'!#REF!)</f>
        <v>#REF!</v>
      </c>
      <c r="F183" s="262" t="e">
        <f>IF('Formulario PPGR2'!$G183="","",'Formulario PPGR1'!#REF!)</f>
        <v>#REF!</v>
      </c>
      <c r="G183" s="232" t="s">
        <v>2715</v>
      </c>
      <c r="H183" s="229" t="s">
        <v>2322</v>
      </c>
      <c r="I183" s="229" t="s">
        <v>2323</v>
      </c>
      <c r="J183" s="228"/>
      <c r="K183" s="228"/>
      <c r="L183" s="228"/>
      <c r="M183" s="228"/>
      <c r="N183" s="228"/>
      <c r="O183" s="228"/>
      <c r="P183" s="228"/>
      <c r="Q183" s="228"/>
      <c r="R183" s="228"/>
      <c r="S183" s="228"/>
      <c r="T183" s="228">
        <v>1</v>
      </c>
      <c r="U183" s="228"/>
      <c r="V183" s="238">
        <f>SUM('[2]Formulario PPGR2'!$J183:$U183)</f>
        <v>3</v>
      </c>
      <c r="W183" s="258" t="s">
        <v>1974</v>
      </c>
      <c r="X183" s="258"/>
      <c r="Y183" s="232"/>
      <c r="Z183" s="348" t="s">
        <v>2643</v>
      </c>
      <c r="AA183" s="254"/>
      <c r="AB183" s="681"/>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row>
    <row r="184" spans="2:54" s="254" customFormat="1" ht="76.5" x14ac:dyDescent="0.2">
      <c r="B184" s="765" t="e">
        <f>IF('Formulario PPGR2'!$G184="","",CONCATENATE('Formulario PPGR2'!$C184,".",'Formulario PPGR2'!$D184,".",'Formulario PPGR2'!$E184,".",'Formulario PPGR2'!$F184))</f>
        <v>#REF!</v>
      </c>
      <c r="C184" s="765" t="e">
        <f>IF('Formulario PPGR2'!$G184="","",'Formulario PPGR1'!#REF!)</f>
        <v>#REF!</v>
      </c>
      <c r="D184" s="765" t="e">
        <f>IF('Formulario PPGR2'!$G184="","",'Formulario PPGR1'!#REF!)</f>
        <v>#REF!</v>
      </c>
      <c r="E184" s="765" t="e">
        <f>IF('Formulario PPGR2'!$G184="","",'Formulario PPGR1'!#REF!)</f>
        <v>#REF!</v>
      </c>
      <c r="F184" s="765" t="e">
        <f>IF('Formulario PPGR2'!$G184="","",'Formulario PPGR1'!#REF!)</f>
        <v>#REF!</v>
      </c>
      <c r="G184" s="760" t="s">
        <v>2715</v>
      </c>
      <c r="H184" s="677" t="s">
        <v>2324</v>
      </c>
      <c r="I184" s="677" t="s">
        <v>2325</v>
      </c>
      <c r="J184" s="676"/>
      <c r="K184" s="676"/>
      <c r="L184" s="676"/>
      <c r="M184" s="676"/>
      <c r="N184" s="676"/>
      <c r="O184" s="676"/>
      <c r="P184" s="676"/>
      <c r="Q184" s="676"/>
      <c r="R184" s="676">
        <v>1</v>
      </c>
      <c r="S184" s="676"/>
      <c r="T184" s="676"/>
      <c r="U184" s="676"/>
      <c r="V184" s="761">
        <f>SUM('[2]Formulario PPGR2'!$J184:$U184)</f>
        <v>4</v>
      </c>
      <c r="W184" s="762" t="s">
        <v>1961</v>
      </c>
      <c r="X184" s="762" t="s">
        <v>1970</v>
      </c>
      <c r="Y184" s="760" t="s">
        <v>2584</v>
      </c>
      <c r="Z184" s="764" t="s">
        <v>2643</v>
      </c>
      <c r="AB184" s="681"/>
    </row>
    <row r="185" spans="2:54" s="254" customFormat="1" ht="76.5" x14ac:dyDescent="0.2">
      <c r="B185" s="765" t="e">
        <f>IF('Formulario PPGR2'!$G185="","",CONCATENATE('Formulario PPGR2'!$C185,".",'Formulario PPGR2'!$D185,".",'Formulario PPGR2'!$E185,".",'Formulario PPGR2'!$F185))</f>
        <v>#REF!</v>
      </c>
      <c r="C185" s="765" t="e">
        <f>IF('Formulario PPGR2'!$G185="","",'Formulario PPGR1'!#REF!)</f>
        <v>#REF!</v>
      </c>
      <c r="D185" s="765" t="e">
        <f>IF('Formulario PPGR2'!$G185="","",'Formulario PPGR1'!#REF!)</f>
        <v>#REF!</v>
      </c>
      <c r="E185" s="765" t="e">
        <f>IF('Formulario PPGR2'!$G185="","",'Formulario PPGR1'!#REF!)</f>
        <v>#REF!</v>
      </c>
      <c r="F185" s="765" t="e">
        <f>IF('Formulario PPGR2'!$G185="","",'Formulario PPGR1'!#REF!)</f>
        <v>#REF!</v>
      </c>
      <c r="G185" s="760" t="s">
        <v>2715</v>
      </c>
      <c r="H185" s="677" t="s">
        <v>2326</v>
      </c>
      <c r="I185" s="677" t="s">
        <v>2327</v>
      </c>
      <c r="J185" s="676">
        <v>1</v>
      </c>
      <c r="K185" s="676"/>
      <c r="L185" s="676"/>
      <c r="M185" s="676">
        <v>1</v>
      </c>
      <c r="N185" s="676"/>
      <c r="O185" s="676"/>
      <c r="P185" s="676">
        <v>1</v>
      </c>
      <c r="Q185" s="676"/>
      <c r="R185" s="676"/>
      <c r="S185" s="676">
        <v>1</v>
      </c>
      <c r="T185" s="676"/>
      <c r="U185" s="676"/>
      <c r="V185" s="761">
        <f>SUM('[2]Formulario PPGR2'!$J185:$U185)</f>
        <v>2</v>
      </c>
      <c r="W185" s="762" t="s">
        <v>1961</v>
      </c>
      <c r="X185" s="762"/>
      <c r="Y185" s="760" t="s">
        <v>2585</v>
      </c>
      <c r="Z185" s="764" t="s">
        <v>2643</v>
      </c>
      <c r="AB185" s="681"/>
    </row>
    <row r="186" spans="2:54" s="254" customFormat="1" ht="76.5" x14ac:dyDescent="0.2">
      <c r="B186" s="765" t="e">
        <f>IF('Formulario PPGR2'!$G186="","",CONCATENATE('Formulario PPGR2'!$C186,".",'Formulario PPGR2'!$D186,".",'Formulario PPGR2'!$E186,".",'Formulario PPGR2'!$F186))</f>
        <v>#REF!</v>
      </c>
      <c r="C186" s="765" t="e">
        <f>IF('Formulario PPGR2'!$G186="","",'Formulario PPGR1'!#REF!)</f>
        <v>#REF!</v>
      </c>
      <c r="D186" s="765" t="e">
        <f>IF('Formulario PPGR2'!$G186="","",'Formulario PPGR1'!#REF!)</f>
        <v>#REF!</v>
      </c>
      <c r="E186" s="765" t="e">
        <f>IF('Formulario PPGR2'!$G186="","",'Formulario PPGR1'!#REF!)</f>
        <v>#REF!</v>
      </c>
      <c r="F186" s="765" t="e">
        <f>IF('Formulario PPGR2'!$G186="","",'Formulario PPGR1'!#REF!)</f>
        <v>#REF!</v>
      </c>
      <c r="G186" s="760" t="s">
        <v>2715</v>
      </c>
      <c r="H186" s="677" t="s">
        <v>2328</v>
      </c>
      <c r="I186" s="677" t="s">
        <v>2329</v>
      </c>
      <c r="J186" s="676"/>
      <c r="K186" s="676">
        <v>1</v>
      </c>
      <c r="L186" s="676"/>
      <c r="M186" s="676"/>
      <c r="N186" s="676">
        <v>1</v>
      </c>
      <c r="O186" s="676"/>
      <c r="P186" s="676"/>
      <c r="Q186" s="676">
        <v>1</v>
      </c>
      <c r="R186" s="676"/>
      <c r="S186" s="676"/>
      <c r="T186" s="676">
        <v>1</v>
      </c>
      <c r="U186" s="676"/>
      <c r="V186" s="761">
        <f>SUM('[2]Formulario PPGR2'!$J186:$U186)</f>
        <v>1</v>
      </c>
      <c r="W186" s="762" t="s">
        <v>1964</v>
      </c>
      <c r="X186" s="762" t="s">
        <v>1960</v>
      </c>
      <c r="Y186" s="760"/>
      <c r="Z186" s="764" t="s">
        <v>2643</v>
      </c>
      <c r="AB186" s="681"/>
    </row>
    <row r="187" spans="2:54" s="240" customFormat="1" ht="76.5" x14ac:dyDescent="0.2">
      <c r="B187" s="262" t="e">
        <f>IF('Formulario PPGR2'!$G187="","",CONCATENATE('Formulario PPGR2'!$C187,".",'Formulario PPGR2'!$D187,".",'Formulario PPGR2'!$E187,".",'Formulario PPGR2'!$F187))</f>
        <v>#REF!</v>
      </c>
      <c r="C187" s="262" t="e">
        <f>IF('Formulario PPGR2'!$G187="","",'Formulario PPGR1'!#REF!)</f>
        <v>#REF!</v>
      </c>
      <c r="D187" s="262" t="e">
        <f>IF('Formulario PPGR2'!$G187="","",'Formulario PPGR1'!#REF!)</f>
        <v>#REF!</v>
      </c>
      <c r="E187" s="262" t="e">
        <f>IF('Formulario PPGR2'!$G187="","",'Formulario PPGR1'!#REF!)</f>
        <v>#REF!</v>
      </c>
      <c r="F187" s="262" t="e">
        <f>IF('Formulario PPGR2'!$G187="","",'Formulario PPGR1'!#REF!)</f>
        <v>#REF!</v>
      </c>
      <c r="G187" s="232" t="s">
        <v>2715</v>
      </c>
      <c r="H187" s="229" t="s">
        <v>2330</v>
      </c>
      <c r="I187" s="229" t="s">
        <v>2331</v>
      </c>
      <c r="J187" s="228"/>
      <c r="K187" s="228"/>
      <c r="L187" s="228">
        <v>1</v>
      </c>
      <c r="M187" s="228"/>
      <c r="N187" s="228"/>
      <c r="O187" s="228">
        <v>1</v>
      </c>
      <c r="P187" s="228"/>
      <c r="Q187" s="228"/>
      <c r="R187" s="228">
        <v>1</v>
      </c>
      <c r="S187" s="228"/>
      <c r="T187" s="228"/>
      <c r="U187" s="228">
        <v>1</v>
      </c>
      <c r="V187" s="238">
        <f>SUM('[2]Formulario PPGR2'!$J187:$U187)</f>
        <v>4</v>
      </c>
      <c r="W187" s="258" t="s">
        <v>1969</v>
      </c>
      <c r="X187" s="258" t="s">
        <v>1976</v>
      </c>
      <c r="Y187" s="232" t="s">
        <v>2586</v>
      </c>
      <c r="Z187" s="348" t="s">
        <v>2643</v>
      </c>
      <c r="AA187" s="254"/>
      <c r="AB187" s="681"/>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row>
    <row r="188" spans="2:54" s="254" customFormat="1" ht="242.25" x14ac:dyDescent="0.2">
      <c r="B188" s="262" t="e">
        <f>IF('Formulario PPGR2'!$G188="","",CONCATENATE('Formulario PPGR2'!$C188,".",'Formulario PPGR2'!$D188,".",'Formulario PPGR2'!$E188,".",'Formulario PPGR2'!$F188))</f>
        <v>#REF!</v>
      </c>
      <c r="C188" s="262" t="e">
        <f>IF('Formulario PPGR2'!$G188="","",'Formulario PPGR1'!#REF!)</f>
        <v>#REF!</v>
      </c>
      <c r="D188" s="262" t="e">
        <f>IF('Formulario PPGR2'!$G188="","",'Formulario PPGR1'!#REF!)</f>
        <v>#REF!</v>
      </c>
      <c r="E188" s="262" t="e">
        <f>IF('Formulario PPGR2'!$G188="","",'Formulario PPGR1'!#REF!)</f>
        <v>#REF!</v>
      </c>
      <c r="F188" s="262" t="e">
        <f>IF('Formulario PPGR2'!$G188="","",'Formulario PPGR1'!#REF!)</f>
        <v>#REF!</v>
      </c>
      <c r="G188" s="760" t="s">
        <v>2715</v>
      </c>
      <c r="H188" s="677" t="s">
        <v>2332</v>
      </c>
      <c r="I188" s="677" t="s">
        <v>2333</v>
      </c>
      <c r="J188" s="676"/>
      <c r="K188" s="676"/>
      <c r="L188" s="676"/>
      <c r="M188" s="676">
        <v>1</v>
      </c>
      <c r="N188" s="676"/>
      <c r="O188" s="676"/>
      <c r="P188" s="676"/>
      <c r="Q188" s="676"/>
      <c r="R188" s="676"/>
      <c r="S188" s="676">
        <v>1</v>
      </c>
      <c r="T188" s="676"/>
      <c r="U188" s="676"/>
      <c r="V188" s="761">
        <f>SUM('[2]Formulario PPGR2'!$J188:$U188)</f>
        <v>2</v>
      </c>
      <c r="W188" s="762" t="s">
        <v>1960</v>
      </c>
      <c r="X188" s="762"/>
      <c r="Y188" s="763" t="s">
        <v>2734</v>
      </c>
      <c r="Z188" s="764" t="s">
        <v>2643</v>
      </c>
      <c r="AB188" s="681"/>
    </row>
    <row r="189" spans="2:54" s="254" customFormat="1" ht="76.5" x14ac:dyDescent="0.2">
      <c r="B189" s="765" t="e">
        <f>IF('Formulario PPGR2'!$G189="","",CONCATENATE('Formulario PPGR2'!$C189,".",'Formulario PPGR2'!$D189,".",'Formulario PPGR2'!$E189,".",'Formulario PPGR2'!$F189))</f>
        <v>#REF!</v>
      </c>
      <c r="C189" s="765" t="e">
        <f>IF('Formulario PPGR2'!$G189="","",'Formulario PPGR1'!#REF!)</f>
        <v>#REF!</v>
      </c>
      <c r="D189" s="765" t="e">
        <f>IF('Formulario PPGR2'!$G189="","",'Formulario PPGR1'!#REF!)</f>
        <v>#REF!</v>
      </c>
      <c r="E189" s="765" t="e">
        <f>IF('Formulario PPGR2'!$G189="","",'Formulario PPGR1'!#REF!)</f>
        <v>#REF!</v>
      </c>
      <c r="F189" s="765" t="e">
        <f>IF('Formulario PPGR2'!$G189="","",'Formulario PPGR1'!#REF!)</f>
        <v>#REF!</v>
      </c>
      <c r="G189" s="760" t="s">
        <v>2715</v>
      </c>
      <c r="H189" s="677" t="s">
        <v>2334</v>
      </c>
      <c r="I189" s="677" t="s">
        <v>2335</v>
      </c>
      <c r="J189" s="676"/>
      <c r="K189" s="676"/>
      <c r="L189" s="676"/>
      <c r="M189" s="676"/>
      <c r="N189" s="676">
        <v>1</v>
      </c>
      <c r="O189" s="676"/>
      <c r="P189" s="676"/>
      <c r="Q189" s="676"/>
      <c r="R189" s="676"/>
      <c r="S189" s="676"/>
      <c r="T189" s="676"/>
      <c r="U189" s="676"/>
      <c r="V189" s="761">
        <f>SUM('[2]Formulario PPGR2'!$J189:$U189)</f>
        <v>2</v>
      </c>
      <c r="W189" s="762" t="s">
        <v>1960</v>
      </c>
      <c r="X189" s="762"/>
      <c r="Y189" s="760"/>
      <c r="Z189" s="764" t="s">
        <v>2643</v>
      </c>
      <c r="AB189" s="681"/>
    </row>
    <row r="190" spans="2:54" s="254" customFormat="1" ht="76.5" x14ac:dyDescent="0.2">
      <c r="B190" s="765" t="e">
        <f>IF('Formulario PPGR2'!$G190="","",CONCATENATE('Formulario PPGR2'!$C190,".",'Formulario PPGR2'!$D190,".",'Formulario PPGR2'!$E190,".",'Formulario PPGR2'!$F190))</f>
        <v>#REF!</v>
      </c>
      <c r="C190" s="765" t="e">
        <f>IF('Formulario PPGR2'!$G190="","",'Formulario PPGR1'!#REF!)</f>
        <v>#REF!</v>
      </c>
      <c r="D190" s="765" t="e">
        <f>IF('Formulario PPGR2'!$G190="","",'Formulario PPGR1'!#REF!)</f>
        <v>#REF!</v>
      </c>
      <c r="E190" s="765" t="e">
        <f>IF('Formulario PPGR2'!$G190="","",'Formulario PPGR1'!#REF!)</f>
        <v>#REF!</v>
      </c>
      <c r="F190" s="765" t="e">
        <f>IF('Formulario PPGR2'!$G190="","",'Formulario PPGR1'!#REF!)</f>
        <v>#REF!</v>
      </c>
      <c r="G190" s="760" t="s">
        <v>2715</v>
      </c>
      <c r="H190" s="677" t="s">
        <v>2336</v>
      </c>
      <c r="I190" s="677" t="s">
        <v>2337</v>
      </c>
      <c r="J190" s="676"/>
      <c r="K190" s="676"/>
      <c r="L190" s="676"/>
      <c r="M190" s="676"/>
      <c r="N190" s="676">
        <v>1</v>
      </c>
      <c r="O190" s="676"/>
      <c r="P190" s="676"/>
      <c r="Q190" s="676"/>
      <c r="R190" s="676"/>
      <c r="S190" s="676"/>
      <c r="T190" s="676"/>
      <c r="U190" s="676"/>
      <c r="V190" s="761">
        <f>SUM('[2]Formulario PPGR2'!$J190:$U190)</f>
        <v>3</v>
      </c>
      <c r="W190" s="762" t="s">
        <v>1960</v>
      </c>
      <c r="X190" s="762"/>
      <c r="Y190" s="760"/>
      <c r="Z190" s="764" t="s">
        <v>2643</v>
      </c>
      <c r="AB190" s="681"/>
    </row>
    <row r="191" spans="2:54" s="254" customFormat="1" ht="76.5" x14ac:dyDescent="0.2">
      <c r="B191" s="765" t="e">
        <f>IF('Formulario PPGR2'!$G191="","",CONCATENATE('Formulario PPGR2'!$C191,".",'Formulario PPGR2'!$D191,".",'Formulario PPGR2'!$E191,".",'Formulario PPGR2'!$F191))</f>
        <v>#REF!</v>
      </c>
      <c r="C191" s="765" t="e">
        <f>IF('Formulario PPGR2'!$G191="","",'Formulario PPGR1'!#REF!)</f>
        <v>#REF!</v>
      </c>
      <c r="D191" s="765" t="e">
        <f>IF('Formulario PPGR2'!$G191="","",'Formulario PPGR1'!#REF!)</f>
        <v>#REF!</v>
      </c>
      <c r="E191" s="765" t="e">
        <f>IF('Formulario PPGR2'!$G191="","",'Formulario PPGR1'!#REF!)</f>
        <v>#REF!</v>
      </c>
      <c r="F191" s="765" t="e">
        <f>IF('Formulario PPGR2'!$G191="","",'Formulario PPGR1'!#REF!)</f>
        <v>#REF!</v>
      </c>
      <c r="G191" s="760" t="s">
        <v>2715</v>
      </c>
      <c r="H191" s="677" t="s">
        <v>2338</v>
      </c>
      <c r="I191" s="677" t="s">
        <v>2339</v>
      </c>
      <c r="J191" s="676"/>
      <c r="K191" s="676"/>
      <c r="L191" s="676"/>
      <c r="M191" s="676"/>
      <c r="N191" s="676"/>
      <c r="O191" s="676"/>
      <c r="P191" s="676">
        <v>1</v>
      </c>
      <c r="Q191" s="676"/>
      <c r="R191" s="676"/>
      <c r="S191" s="676"/>
      <c r="T191" s="676"/>
      <c r="U191" s="676"/>
      <c r="V191" s="761">
        <f>SUM('[2]Formulario PPGR2'!$J191:$U191)</f>
        <v>2</v>
      </c>
      <c r="W191" s="762" t="s">
        <v>1964</v>
      </c>
      <c r="X191" s="762"/>
      <c r="Y191" s="760"/>
      <c r="Z191" s="764" t="s">
        <v>2643</v>
      </c>
      <c r="AB191" s="681"/>
    </row>
    <row r="192" spans="2:54" s="254" customFormat="1" ht="76.5" x14ac:dyDescent="0.2">
      <c r="B192" s="765" t="e">
        <f>IF('Formulario PPGR2'!$G192="","",CONCATENATE('Formulario PPGR2'!$C192,".",'Formulario PPGR2'!$D192,".",'Formulario PPGR2'!$E192,".",'Formulario PPGR2'!$F192))</f>
        <v>#REF!</v>
      </c>
      <c r="C192" s="765" t="e">
        <f>IF('Formulario PPGR2'!$G192="","",'Formulario PPGR1'!#REF!)</f>
        <v>#REF!</v>
      </c>
      <c r="D192" s="765" t="e">
        <f>IF('Formulario PPGR2'!$G192="","",'Formulario PPGR1'!#REF!)</f>
        <v>#REF!</v>
      </c>
      <c r="E192" s="765" t="e">
        <f>IF('Formulario PPGR2'!$G192="","",'Formulario PPGR1'!#REF!)</f>
        <v>#REF!</v>
      </c>
      <c r="F192" s="765" t="e">
        <f>IF('Formulario PPGR2'!$G192="","",'Formulario PPGR1'!#REF!)</f>
        <v>#REF!</v>
      </c>
      <c r="G192" s="760" t="s">
        <v>2715</v>
      </c>
      <c r="H192" s="677" t="s">
        <v>2340</v>
      </c>
      <c r="I192" s="677" t="s">
        <v>2341</v>
      </c>
      <c r="J192" s="676">
        <v>1</v>
      </c>
      <c r="K192" s="676"/>
      <c r="L192" s="676"/>
      <c r="M192" s="676"/>
      <c r="N192" s="676"/>
      <c r="O192" s="676"/>
      <c r="P192" s="676"/>
      <c r="Q192" s="676"/>
      <c r="R192" s="676"/>
      <c r="S192" s="676"/>
      <c r="T192" s="676"/>
      <c r="U192" s="676"/>
      <c r="V192" s="761">
        <f>SUM('[2]Formulario PPGR2'!$J192:$U192)</f>
        <v>4</v>
      </c>
      <c r="W192" s="762" t="s">
        <v>1961</v>
      </c>
      <c r="X192" s="762" t="s">
        <v>1964</v>
      </c>
      <c r="Y192" s="760"/>
      <c r="Z192" s="764" t="s">
        <v>2643</v>
      </c>
      <c r="AB192" s="681"/>
    </row>
    <row r="193" spans="2:54" s="254" customFormat="1" ht="76.5" x14ac:dyDescent="0.2">
      <c r="B193" s="765" t="e">
        <f>IF('Formulario PPGR2'!$G193="","",CONCATENATE('Formulario PPGR2'!$C193,".",'Formulario PPGR2'!$D193,".",'Formulario PPGR2'!$E193,".",'Formulario PPGR2'!$F193))</f>
        <v>#REF!</v>
      </c>
      <c r="C193" s="765" t="e">
        <f>IF('Formulario PPGR2'!$G193="","",'Formulario PPGR1'!#REF!)</f>
        <v>#REF!</v>
      </c>
      <c r="D193" s="765" t="e">
        <f>IF('Formulario PPGR2'!$G193="","",'Formulario PPGR1'!#REF!)</f>
        <v>#REF!</v>
      </c>
      <c r="E193" s="765" t="e">
        <f>IF('Formulario PPGR2'!$G193="","",'Formulario PPGR1'!#REF!)</f>
        <v>#REF!</v>
      </c>
      <c r="F193" s="765" t="e">
        <f>IF('Formulario PPGR2'!$G193="","",'Formulario PPGR1'!#REF!)</f>
        <v>#REF!</v>
      </c>
      <c r="G193" s="760" t="s">
        <v>2715</v>
      </c>
      <c r="H193" s="677" t="s">
        <v>2342</v>
      </c>
      <c r="I193" s="677" t="s">
        <v>2343</v>
      </c>
      <c r="J193" s="676"/>
      <c r="K193" s="676"/>
      <c r="L193" s="676"/>
      <c r="M193" s="676"/>
      <c r="N193" s="676"/>
      <c r="O193" s="676">
        <v>1</v>
      </c>
      <c r="P193" s="676"/>
      <c r="Q193" s="676"/>
      <c r="R193" s="676"/>
      <c r="S193" s="676"/>
      <c r="T193" s="676"/>
      <c r="U193" s="676"/>
      <c r="V193" s="761">
        <f>SUM('[2]Formulario PPGR2'!$J193:$U193)</f>
        <v>4</v>
      </c>
      <c r="W193" s="762" t="s">
        <v>1961</v>
      </c>
      <c r="X193" s="762" t="s">
        <v>1970</v>
      </c>
      <c r="Y193" s="760"/>
      <c r="Z193" s="764" t="s">
        <v>2643</v>
      </c>
      <c r="AB193" s="681"/>
    </row>
    <row r="194" spans="2:54" s="254" customFormat="1" ht="76.5" x14ac:dyDescent="0.2">
      <c r="B194" s="765" t="e">
        <f>IF('Formulario PPGR2'!$G194="","",CONCATENATE('Formulario PPGR2'!$C194,".",'Formulario PPGR2'!$D194,".",'Formulario PPGR2'!$E194,".",'Formulario PPGR2'!$F194))</f>
        <v>#REF!</v>
      </c>
      <c r="C194" s="765" t="e">
        <f>IF('Formulario PPGR2'!$G194="","",'Formulario PPGR1'!#REF!)</f>
        <v>#REF!</v>
      </c>
      <c r="D194" s="765" t="e">
        <f>IF('Formulario PPGR2'!$G194="","",'Formulario PPGR1'!#REF!)</f>
        <v>#REF!</v>
      </c>
      <c r="E194" s="765" t="e">
        <f>IF('Formulario PPGR2'!$G194="","",'Formulario PPGR1'!#REF!)</f>
        <v>#REF!</v>
      </c>
      <c r="F194" s="765" t="e">
        <f>IF('Formulario PPGR2'!$G194="","",'Formulario PPGR1'!#REF!)</f>
        <v>#REF!</v>
      </c>
      <c r="G194" s="760" t="s">
        <v>2715</v>
      </c>
      <c r="H194" s="677" t="s">
        <v>2344</v>
      </c>
      <c r="I194" s="677" t="s">
        <v>2345</v>
      </c>
      <c r="J194" s="676"/>
      <c r="K194" s="676"/>
      <c r="L194" s="676">
        <v>1</v>
      </c>
      <c r="M194" s="676"/>
      <c r="N194" s="676"/>
      <c r="O194" s="676"/>
      <c r="P194" s="676"/>
      <c r="Q194" s="676"/>
      <c r="R194" s="676"/>
      <c r="S194" s="676"/>
      <c r="T194" s="676"/>
      <c r="U194" s="676"/>
      <c r="V194" s="761">
        <f>SUM('[2]Formulario PPGR2'!$J194:$U194)</f>
        <v>1</v>
      </c>
      <c r="W194" s="762" t="s">
        <v>1969</v>
      </c>
      <c r="X194" s="762"/>
      <c r="Y194" s="760" t="s">
        <v>2587</v>
      </c>
      <c r="Z194" s="764" t="s">
        <v>2643</v>
      </c>
      <c r="AB194" s="681"/>
    </row>
    <row r="195" spans="2:54" s="254" customFormat="1" ht="76.5" x14ac:dyDescent="0.2">
      <c r="B195" s="765" t="e">
        <f>IF('Formulario PPGR2'!$G195="","",CONCATENATE('Formulario PPGR2'!$C195,".",'Formulario PPGR2'!$D195,".",'Formulario PPGR2'!$E195,".",'Formulario PPGR2'!$F195))</f>
        <v>#REF!</v>
      </c>
      <c r="C195" s="765" t="e">
        <f>IF('Formulario PPGR2'!$G195="","",'Formulario PPGR1'!#REF!)</f>
        <v>#REF!</v>
      </c>
      <c r="D195" s="765" t="e">
        <f>IF('Formulario PPGR2'!$G195="","",'Formulario PPGR1'!#REF!)</f>
        <v>#REF!</v>
      </c>
      <c r="E195" s="765" t="e">
        <f>IF('Formulario PPGR2'!$G195="","",'Formulario PPGR1'!#REF!)</f>
        <v>#REF!</v>
      </c>
      <c r="F195" s="765" t="e">
        <f>IF('Formulario PPGR2'!$G195="","",'Formulario PPGR1'!#REF!)</f>
        <v>#REF!</v>
      </c>
      <c r="G195" s="760" t="s">
        <v>2715</v>
      </c>
      <c r="H195" s="677" t="s">
        <v>2346</v>
      </c>
      <c r="I195" s="677" t="s">
        <v>2347</v>
      </c>
      <c r="J195" s="676"/>
      <c r="K195" s="676">
        <v>1</v>
      </c>
      <c r="L195" s="676"/>
      <c r="M195" s="676"/>
      <c r="N195" s="676"/>
      <c r="O195" s="676"/>
      <c r="P195" s="676"/>
      <c r="Q195" s="676"/>
      <c r="R195" s="676"/>
      <c r="S195" s="676">
        <v>1</v>
      </c>
      <c r="T195" s="676"/>
      <c r="U195" s="676"/>
      <c r="V195" s="761">
        <f>SUM('[2]Formulario PPGR2'!$J195:$U195)</f>
        <v>1</v>
      </c>
      <c r="W195" s="762" t="s">
        <v>1969</v>
      </c>
      <c r="X195" s="762"/>
      <c r="Y195" s="760" t="s">
        <v>2587</v>
      </c>
      <c r="Z195" s="764" t="s">
        <v>2643</v>
      </c>
      <c r="AB195" s="681"/>
    </row>
    <row r="196" spans="2:54" s="254" customFormat="1" ht="76.5" x14ac:dyDescent="0.2">
      <c r="B196" s="765" t="e">
        <f>IF('Formulario PPGR2'!$G196="","",CONCATENATE('Formulario PPGR2'!$C196,".",'Formulario PPGR2'!$D196,".",'Formulario PPGR2'!$E196,".",'Formulario PPGR2'!$F196))</f>
        <v>#REF!</v>
      </c>
      <c r="C196" s="765" t="e">
        <f>IF('Formulario PPGR2'!$G196="","",'Formulario PPGR1'!#REF!)</f>
        <v>#REF!</v>
      </c>
      <c r="D196" s="765" t="e">
        <f>IF('Formulario PPGR2'!$G196="","",'Formulario PPGR1'!#REF!)</f>
        <v>#REF!</v>
      </c>
      <c r="E196" s="765" t="e">
        <f>IF('Formulario PPGR2'!$G196="","",'Formulario PPGR1'!#REF!)</f>
        <v>#REF!</v>
      </c>
      <c r="F196" s="765" t="e">
        <f>IF('Formulario PPGR2'!$G196="","",'Formulario PPGR1'!#REF!)</f>
        <v>#REF!</v>
      </c>
      <c r="G196" s="760" t="s">
        <v>2715</v>
      </c>
      <c r="H196" s="677" t="s">
        <v>2348</v>
      </c>
      <c r="I196" s="677" t="s">
        <v>2349</v>
      </c>
      <c r="J196" s="676"/>
      <c r="K196" s="676"/>
      <c r="L196" s="676">
        <v>1</v>
      </c>
      <c r="M196" s="676"/>
      <c r="N196" s="676"/>
      <c r="O196" s="676">
        <v>1</v>
      </c>
      <c r="P196" s="676"/>
      <c r="Q196" s="676"/>
      <c r="R196" s="676">
        <v>1</v>
      </c>
      <c r="S196" s="676"/>
      <c r="T196" s="676"/>
      <c r="U196" s="676">
        <v>1</v>
      </c>
      <c r="V196" s="761">
        <f>SUM('[2]Formulario PPGR2'!$J196:$U196)</f>
        <v>3</v>
      </c>
      <c r="W196" s="762" t="s">
        <v>1969</v>
      </c>
      <c r="X196" s="762"/>
      <c r="Y196" s="760" t="s">
        <v>2587</v>
      </c>
      <c r="Z196" s="764" t="s">
        <v>2643</v>
      </c>
      <c r="AB196" s="681"/>
    </row>
    <row r="197" spans="2:54" s="254" customFormat="1" ht="76.5" x14ac:dyDescent="0.2">
      <c r="B197" s="765" t="e">
        <f>IF('Formulario PPGR2'!$G197="","",CONCATENATE('Formulario PPGR2'!$C197,".",'Formulario PPGR2'!$D197,".",'Formulario PPGR2'!$E197,".",'Formulario PPGR2'!$F197))</f>
        <v>#REF!</v>
      </c>
      <c r="C197" s="765" t="e">
        <f>IF('Formulario PPGR2'!$G197="","",'Formulario PPGR1'!#REF!)</f>
        <v>#REF!</v>
      </c>
      <c r="D197" s="765" t="e">
        <f>IF('Formulario PPGR2'!$G197="","",'Formulario PPGR1'!#REF!)</f>
        <v>#REF!</v>
      </c>
      <c r="E197" s="765" t="e">
        <f>IF('Formulario PPGR2'!$G197="","",'Formulario PPGR1'!#REF!)</f>
        <v>#REF!</v>
      </c>
      <c r="F197" s="765" t="e">
        <f>IF('Formulario PPGR2'!$G197="","",'Formulario PPGR1'!#REF!)</f>
        <v>#REF!</v>
      </c>
      <c r="G197" s="760" t="s">
        <v>2715</v>
      </c>
      <c r="H197" s="677" t="s">
        <v>2350</v>
      </c>
      <c r="I197" s="677" t="s">
        <v>2351</v>
      </c>
      <c r="J197" s="676"/>
      <c r="K197" s="676"/>
      <c r="L197" s="676"/>
      <c r="M197" s="676"/>
      <c r="N197" s="676">
        <v>1</v>
      </c>
      <c r="O197" s="676"/>
      <c r="P197" s="676"/>
      <c r="Q197" s="676"/>
      <c r="R197" s="676"/>
      <c r="S197" s="676"/>
      <c r="T197" s="676"/>
      <c r="U197" s="676"/>
      <c r="V197" s="761">
        <f>SUM('[2]Formulario PPGR2'!$J197:$U197)</f>
        <v>1</v>
      </c>
      <c r="W197" s="762" t="s">
        <v>1969</v>
      </c>
      <c r="X197" s="762"/>
      <c r="Y197" s="760" t="s">
        <v>2587</v>
      </c>
      <c r="Z197" s="764" t="s">
        <v>2643</v>
      </c>
      <c r="AB197" s="681"/>
    </row>
    <row r="198" spans="2:54" s="254" customFormat="1" ht="76.5" x14ac:dyDescent="0.2">
      <c r="B198" s="765" t="e">
        <f>IF('Formulario PPGR2'!$G198="","",CONCATENATE('Formulario PPGR2'!$C198,".",'Formulario PPGR2'!$D198,".",'Formulario PPGR2'!$E198,".",'Formulario PPGR2'!$F198))</f>
        <v>#REF!</v>
      </c>
      <c r="C198" s="765" t="e">
        <f>IF('Formulario PPGR2'!$G198="","",'Formulario PPGR1'!#REF!)</f>
        <v>#REF!</v>
      </c>
      <c r="D198" s="765" t="e">
        <f>IF('Formulario PPGR2'!$G198="","",'Formulario PPGR1'!#REF!)</f>
        <v>#REF!</v>
      </c>
      <c r="E198" s="765" t="e">
        <f>IF('Formulario PPGR2'!$G198="","",'Formulario PPGR1'!#REF!)</f>
        <v>#REF!</v>
      </c>
      <c r="F198" s="765" t="e">
        <f>IF('Formulario PPGR2'!$G198="","",'Formulario PPGR1'!#REF!)</f>
        <v>#REF!</v>
      </c>
      <c r="G198" s="760" t="s">
        <v>2715</v>
      </c>
      <c r="H198" s="677" t="s">
        <v>2352</v>
      </c>
      <c r="I198" s="677" t="s">
        <v>2353</v>
      </c>
      <c r="J198" s="676"/>
      <c r="K198" s="676"/>
      <c r="L198" s="676"/>
      <c r="M198" s="676"/>
      <c r="N198" s="676"/>
      <c r="O198" s="676"/>
      <c r="P198" s="676"/>
      <c r="Q198" s="676"/>
      <c r="R198" s="676"/>
      <c r="S198" s="676"/>
      <c r="T198" s="676">
        <v>1</v>
      </c>
      <c r="U198" s="676"/>
      <c r="V198" s="761">
        <f>SUM('[2]Formulario PPGR2'!$J198:$U198)</f>
        <v>1</v>
      </c>
      <c r="W198" s="762" t="s">
        <v>1969</v>
      </c>
      <c r="X198" s="762"/>
      <c r="Y198" s="760" t="s">
        <v>2587</v>
      </c>
      <c r="Z198" s="764" t="s">
        <v>2643</v>
      </c>
      <c r="AB198" s="681"/>
    </row>
    <row r="199" spans="2:54" s="719" customFormat="1" ht="76.5" x14ac:dyDescent="0.2">
      <c r="B199" s="262" t="e">
        <f>IF('Formulario PPGR2'!$G199="","",CONCATENATE('Formulario PPGR2'!$C199,".",'Formulario PPGR2'!$D199,".",'Formulario PPGR2'!$E199,".",'Formulario PPGR2'!$F199))</f>
        <v>#REF!</v>
      </c>
      <c r="C199" s="262" t="e">
        <f>IF('Formulario PPGR2'!$G199="","",'Formulario PPGR1'!#REF!)</f>
        <v>#REF!</v>
      </c>
      <c r="D199" s="262" t="e">
        <f>IF('Formulario PPGR2'!$G199="","",'Formulario PPGR1'!#REF!)</f>
        <v>#REF!</v>
      </c>
      <c r="E199" s="262" t="e">
        <f>IF('Formulario PPGR2'!$G199="","",'Formulario PPGR1'!#REF!)</f>
        <v>#REF!</v>
      </c>
      <c r="F199" s="262" t="e">
        <f>IF('Formulario PPGR2'!$G199="","",'Formulario PPGR1'!#REF!)</f>
        <v>#REF!</v>
      </c>
      <c r="G199" s="713" t="s">
        <v>2715</v>
      </c>
      <c r="H199" s="714" t="s">
        <v>2354</v>
      </c>
      <c r="I199" s="714" t="s">
        <v>2355</v>
      </c>
      <c r="J199" s="715"/>
      <c r="K199" s="715"/>
      <c r="L199" s="715">
        <v>1</v>
      </c>
      <c r="M199" s="715"/>
      <c r="N199" s="715"/>
      <c r="O199" s="715">
        <v>1</v>
      </c>
      <c r="P199" s="715"/>
      <c r="Q199" s="715"/>
      <c r="R199" s="715">
        <v>1</v>
      </c>
      <c r="S199" s="715"/>
      <c r="T199" s="715"/>
      <c r="U199" s="715">
        <v>1</v>
      </c>
      <c r="V199" s="716">
        <f>SUM('[2]Formulario PPGR2'!$J199:$U199)</f>
        <v>4</v>
      </c>
      <c r="W199" s="717" t="s">
        <v>1969</v>
      </c>
      <c r="X199" s="717"/>
      <c r="Y199" s="713"/>
      <c r="Z199" s="718" t="s">
        <v>2643</v>
      </c>
      <c r="AB199" s="681" t="s">
        <v>2751</v>
      </c>
    </row>
    <row r="200" spans="2:54" s="240" customFormat="1" ht="89.25" x14ac:dyDescent="0.2">
      <c r="B200" s="262" t="e">
        <f>IF('Formulario PPGR2'!$G200="","",CONCATENATE('Formulario PPGR2'!$C200,".",'Formulario PPGR2'!$D200,".",'Formulario PPGR2'!$E200,".",'Formulario PPGR2'!$F200))</f>
        <v>#REF!</v>
      </c>
      <c r="C200" s="262" t="e">
        <f>IF('Formulario PPGR2'!$G200="","",'Formulario PPGR1'!#REF!)</f>
        <v>#REF!</v>
      </c>
      <c r="D200" s="262" t="e">
        <f>IF('Formulario PPGR2'!$G200="","",'Formulario PPGR1'!#REF!)</f>
        <v>#REF!</v>
      </c>
      <c r="E200" s="262" t="e">
        <f>IF('Formulario PPGR2'!$G200="","",'Formulario PPGR1'!#REF!)</f>
        <v>#REF!</v>
      </c>
      <c r="F200" s="262" t="e">
        <f>IF('Formulario PPGR2'!$G200="","",'Formulario PPGR1'!#REF!)</f>
        <v>#REF!</v>
      </c>
      <c r="G200" s="232" t="s">
        <v>2716</v>
      </c>
      <c r="H200" s="229" t="s">
        <v>2356</v>
      </c>
      <c r="I200" s="229" t="s">
        <v>2357</v>
      </c>
      <c r="J200" s="228"/>
      <c r="K200" s="228"/>
      <c r="L200" s="228"/>
      <c r="M200" s="228"/>
      <c r="N200" s="228"/>
      <c r="O200" s="228">
        <v>1</v>
      </c>
      <c r="P200" s="228"/>
      <c r="Q200" s="228"/>
      <c r="R200" s="228"/>
      <c r="S200" s="228"/>
      <c r="T200" s="228"/>
      <c r="U200" s="228">
        <v>1</v>
      </c>
      <c r="V200" s="238">
        <f>SUM('[2]Formulario PPGR2'!$J200:$U200)</f>
        <v>12</v>
      </c>
      <c r="W200" s="258" t="s">
        <v>1960</v>
      </c>
      <c r="X200" s="258" t="s">
        <v>1972</v>
      </c>
      <c r="Y200" s="232"/>
      <c r="Z200" s="348" t="s">
        <v>2644</v>
      </c>
      <c r="AA200" s="254"/>
      <c r="AB200" s="684" t="s">
        <v>2737</v>
      </c>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row>
    <row r="201" spans="2:54" s="240" customFormat="1" ht="89.25" x14ac:dyDescent="0.2">
      <c r="B201" s="262" t="e">
        <f>IF('Formulario PPGR2'!$G201="","",CONCATENATE('Formulario PPGR2'!$C201,".",'Formulario PPGR2'!$D201,".",'Formulario PPGR2'!$E201,".",'Formulario PPGR2'!$F201))</f>
        <v>#REF!</v>
      </c>
      <c r="C201" s="262" t="e">
        <f>IF('Formulario PPGR2'!$G201="","",'Formulario PPGR1'!#REF!)</f>
        <v>#REF!</v>
      </c>
      <c r="D201" s="262" t="e">
        <f>IF('Formulario PPGR2'!$G201="","",'Formulario PPGR1'!#REF!)</f>
        <v>#REF!</v>
      </c>
      <c r="E201" s="262" t="e">
        <f>IF('Formulario PPGR2'!$G201="","",'Formulario PPGR1'!#REF!)</f>
        <v>#REF!</v>
      </c>
      <c r="F201" s="262" t="e">
        <f>IF('Formulario PPGR2'!$G201="","",'Formulario PPGR1'!#REF!)</f>
        <v>#REF!</v>
      </c>
      <c r="G201" s="232" t="s">
        <v>2716</v>
      </c>
      <c r="H201" s="229" t="s">
        <v>2358</v>
      </c>
      <c r="I201" s="229" t="s">
        <v>2359</v>
      </c>
      <c r="J201" s="228"/>
      <c r="K201" s="228"/>
      <c r="L201" s="228">
        <v>1</v>
      </c>
      <c r="M201" s="228"/>
      <c r="N201" s="228"/>
      <c r="O201" s="228">
        <v>1</v>
      </c>
      <c r="P201" s="228"/>
      <c r="Q201" s="228"/>
      <c r="R201" s="228">
        <v>1</v>
      </c>
      <c r="S201" s="228"/>
      <c r="T201" s="228"/>
      <c r="U201" s="228">
        <v>1</v>
      </c>
      <c r="V201" s="238">
        <f>SUM('[2]Formulario PPGR2'!$J201:$U201)</f>
        <v>4</v>
      </c>
      <c r="W201" s="258" t="s">
        <v>1969</v>
      </c>
      <c r="X201" s="258"/>
      <c r="Y201" s="232"/>
      <c r="Z201" s="348" t="s">
        <v>2644</v>
      </c>
      <c r="AA201" s="254"/>
      <c r="AB201" s="681"/>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row>
    <row r="202" spans="2:54" s="240" customFormat="1" ht="89.25" x14ac:dyDescent="0.2">
      <c r="B202" s="262" t="e">
        <f>IF('Formulario PPGR2'!$G202="","",CONCATENATE('Formulario PPGR2'!$C202,".",'Formulario PPGR2'!$D202,".",'Formulario PPGR2'!$E202,".",'Formulario PPGR2'!$F202))</f>
        <v>#REF!</v>
      </c>
      <c r="C202" s="262" t="e">
        <f>IF('Formulario PPGR2'!$G202="","",'Formulario PPGR1'!#REF!)</f>
        <v>#REF!</v>
      </c>
      <c r="D202" s="262" t="e">
        <f>IF('Formulario PPGR2'!$G202="","",'Formulario PPGR1'!#REF!)</f>
        <v>#REF!</v>
      </c>
      <c r="E202" s="262" t="e">
        <f>IF('Formulario PPGR2'!$G202="","",'Formulario PPGR1'!#REF!)</f>
        <v>#REF!</v>
      </c>
      <c r="F202" s="262" t="e">
        <f>IF('Formulario PPGR2'!$G202="","",'Formulario PPGR1'!#REF!)</f>
        <v>#REF!</v>
      </c>
      <c r="G202" s="232" t="s">
        <v>2716</v>
      </c>
      <c r="H202" s="229" t="s">
        <v>2360</v>
      </c>
      <c r="I202" s="229" t="s">
        <v>2361</v>
      </c>
      <c r="J202" s="228"/>
      <c r="K202" s="228"/>
      <c r="L202" s="228">
        <v>1</v>
      </c>
      <c r="M202" s="228"/>
      <c r="N202" s="228"/>
      <c r="O202" s="228">
        <v>1</v>
      </c>
      <c r="P202" s="228"/>
      <c r="Q202" s="228"/>
      <c r="R202" s="228">
        <v>1</v>
      </c>
      <c r="S202" s="228"/>
      <c r="T202" s="228"/>
      <c r="U202" s="228">
        <v>1</v>
      </c>
      <c r="V202" s="238">
        <f>SUM('[2]Formulario PPGR2'!$J202:$U202)</f>
        <v>12</v>
      </c>
      <c r="W202" s="258" t="s">
        <v>1960</v>
      </c>
      <c r="X202" s="258" t="s">
        <v>1972</v>
      </c>
      <c r="Y202" s="232"/>
      <c r="Z202" s="348" t="s">
        <v>2644</v>
      </c>
      <c r="AA202" s="254"/>
      <c r="AB202" s="681"/>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row>
    <row r="203" spans="2:54" s="240" customFormat="1" ht="89.25" x14ac:dyDescent="0.2">
      <c r="B203" s="262" t="e">
        <f>IF('Formulario PPGR2'!$G203="","",CONCATENATE('Formulario PPGR2'!$C203,".",'Formulario PPGR2'!$D203,".",'Formulario PPGR2'!$E203,".",'Formulario PPGR2'!$F203))</f>
        <v>#REF!</v>
      </c>
      <c r="C203" s="262" t="e">
        <f>IF('Formulario PPGR2'!$G203="","",'Formulario PPGR1'!#REF!)</f>
        <v>#REF!</v>
      </c>
      <c r="D203" s="262" t="e">
        <f>IF('Formulario PPGR2'!$G203="","",'Formulario PPGR1'!#REF!)</f>
        <v>#REF!</v>
      </c>
      <c r="E203" s="262" t="e">
        <f>IF('Formulario PPGR2'!$G203="","",'Formulario PPGR1'!#REF!)</f>
        <v>#REF!</v>
      </c>
      <c r="F203" s="262" t="e">
        <f>IF('Formulario PPGR2'!$G203="","",'Formulario PPGR1'!#REF!)</f>
        <v>#REF!</v>
      </c>
      <c r="G203" s="232" t="s">
        <v>2716</v>
      </c>
      <c r="H203" s="229" t="s">
        <v>2362</v>
      </c>
      <c r="I203" s="229" t="s">
        <v>2363</v>
      </c>
      <c r="J203" s="228"/>
      <c r="K203" s="228"/>
      <c r="L203" s="228"/>
      <c r="M203" s="228"/>
      <c r="N203" s="228">
        <v>1</v>
      </c>
      <c r="O203" s="228"/>
      <c r="P203" s="228"/>
      <c r="Q203" s="228"/>
      <c r="R203" s="228">
        <v>1</v>
      </c>
      <c r="S203" s="228"/>
      <c r="T203" s="228"/>
      <c r="U203" s="228"/>
      <c r="V203" s="238">
        <f>SUM('[2]Formulario PPGR2'!$J203:$U203)</f>
        <v>4</v>
      </c>
      <c r="W203" s="258" t="s">
        <v>1960</v>
      </c>
      <c r="X203" s="258"/>
      <c r="Y203" s="232"/>
      <c r="Z203" s="348" t="s">
        <v>2644</v>
      </c>
      <c r="AA203" s="254"/>
      <c r="AB203" s="681"/>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row>
    <row r="204" spans="2:54" s="719" customFormat="1" ht="102" x14ac:dyDescent="0.2">
      <c r="B204" s="712" t="e">
        <f>IF('Formulario PPGR2'!$G204="","",CONCATENATE('Formulario PPGR2'!$C204,".",'Formulario PPGR2'!$D204,".",'Formulario PPGR2'!$E204,".",'Formulario PPGR2'!$F204))</f>
        <v>#REF!</v>
      </c>
      <c r="C204" s="712" t="e">
        <f>IF('Formulario PPGR2'!$G204="","",'Formulario PPGR1'!#REF!)</f>
        <v>#REF!</v>
      </c>
      <c r="D204" s="712" t="e">
        <f>IF('Formulario PPGR2'!$G204="","",'Formulario PPGR1'!#REF!)</f>
        <v>#REF!</v>
      </c>
      <c r="E204" s="712" t="e">
        <f>IF('Formulario PPGR2'!$G204="","",'Formulario PPGR1'!#REF!)</f>
        <v>#REF!</v>
      </c>
      <c r="F204" s="712" t="e">
        <f>IF('Formulario PPGR2'!$G204="","",'Formulario PPGR1'!#REF!)</f>
        <v>#REF!</v>
      </c>
      <c r="G204" s="713" t="s">
        <v>2717</v>
      </c>
      <c r="H204" s="714" t="s">
        <v>2364</v>
      </c>
      <c r="I204" s="714" t="s">
        <v>2365</v>
      </c>
      <c r="J204" s="715"/>
      <c r="K204" s="715"/>
      <c r="L204" s="715">
        <v>1</v>
      </c>
      <c r="M204" s="715"/>
      <c r="N204" s="715"/>
      <c r="O204" s="715">
        <v>1</v>
      </c>
      <c r="P204" s="715"/>
      <c r="Q204" s="715"/>
      <c r="R204" s="715">
        <v>1</v>
      </c>
      <c r="S204" s="715"/>
      <c r="T204" s="715"/>
      <c r="U204" s="715">
        <v>1</v>
      </c>
      <c r="V204" s="716">
        <f>SUM('[2]Formulario PPGR2'!$J204:$U204)</f>
        <v>4</v>
      </c>
      <c r="W204" s="717" t="s">
        <v>1961</v>
      </c>
      <c r="X204" s="717" t="s">
        <v>1969</v>
      </c>
      <c r="Y204" s="713"/>
      <c r="Z204" s="718" t="s">
        <v>2644</v>
      </c>
      <c r="AA204" s="254"/>
      <c r="AB204" s="684" t="s">
        <v>2747</v>
      </c>
    </row>
    <row r="205" spans="2:54" s="240" customFormat="1" ht="102" x14ac:dyDescent="0.2">
      <c r="B205" s="262" t="e">
        <f>IF('Formulario PPGR2'!$G205="","",CONCATENATE('Formulario PPGR2'!$C205,".",'Formulario PPGR2'!$D205,".",'Formulario PPGR2'!$E205,".",'Formulario PPGR2'!$F205))</f>
        <v>#REF!</v>
      </c>
      <c r="C205" s="262" t="e">
        <f>IF('Formulario PPGR2'!$G205="","",'Formulario PPGR1'!#REF!)</f>
        <v>#REF!</v>
      </c>
      <c r="D205" s="262" t="e">
        <f>IF('Formulario PPGR2'!$G205="","",'Formulario PPGR1'!#REF!)</f>
        <v>#REF!</v>
      </c>
      <c r="E205" s="262" t="e">
        <f>IF('Formulario PPGR2'!$G205="","",'Formulario PPGR1'!#REF!)</f>
        <v>#REF!</v>
      </c>
      <c r="F205" s="262" t="e">
        <f>IF('Formulario PPGR2'!$G205="","",'Formulario PPGR1'!#REF!)</f>
        <v>#REF!</v>
      </c>
      <c r="G205" s="713" t="s">
        <v>2717</v>
      </c>
      <c r="H205" s="714" t="s">
        <v>2366</v>
      </c>
      <c r="I205" s="714" t="s">
        <v>2367</v>
      </c>
      <c r="J205" s="715"/>
      <c r="K205" s="715"/>
      <c r="L205" s="715"/>
      <c r="M205" s="715"/>
      <c r="N205" s="715"/>
      <c r="O205" s="715">
        <v>1</v>
      </c>
      <c r="P205" s="715"/>
      <c r="Q205" s="715"/>
      <c r="R205" s="715"/>
      <c r="S205" s="715">
        <v>1</v>
      </c>
      <c r="T205" s="715"/>
      <c r="U205" s="715"/>
      <c r="V205" s="716">
        <f>SUM('[2]Formulario PPGR2'!$J205:$U205)</f>
        <v>12</v>
      </c>
      <c r="W205" s="717" t="s">
        <v>1964</v>
      </c>
      <c r="X205" s="717" t="s">
        <v>1960</v>
      </c>
      <c r="Y205" s="713"/>
      <c r="Z205" s="718" t="s">
        <v>2644</v>
      </c>
      <c r="AA205" s="254"/>
      <c r="AB205" s="684" t="s">
        <v>2747</v>
      </c>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row>
    <row r="206" spans="2:54" s="240" customFormat="1" ht="63.75" x14ac:dyDescent="0.2">
      <c r="B206" s="262" t="e">
        <f>IF('Formulario PPGR2'!$G206="","",CONCATENATE('Formulario PPGR2'!$C206,".",'Formulario PPGR2'!$D206,".",'Formulario PPGR2'!$E206,".",'Formulario PPGR2'!$F206))</f>
        <v>#REF!</v>
      </c>
      <c r="C206" s="262" t="e">
        <f>IF('Formulario PPGR2'!$G206="","",'Formulario PPGR1'!#REF!)</f>
        <v>#REF!</v>
      </c>
      <c r="D206" s="262" t="e">
        <f>IF('Formulario PPGR2'!$G206="","",'Formulario PPGR1'!#REF!)</f>
        <v>#REF!</v>
      </c>
      <c r="E206" s="262" t="e">
        <f>IF('Formulario PPGR2'!$G206="","",'Formulario PPGR1'!#REF!)</f>
        <v>#REF!</v>
      </c>
      <c r="F206" s="262" t="e">
        <f>IF('Formulario PPGR2'!$G206="","",'Formulario PPGR1'!#REF!)</f>
        <v>#REF!</v>
      </c>
      <c r="G206" s="232" t="s">
        <v>2718</v>
      </c>
      <c r="H206" s="229" t="s">
        <v>2368</v>
      </c>
      <c r="I206" s="229" t="s">
        <v>2369</v>
      </c>
      <c r="J206" s="228"/>
      <c r="K206" s="228"/>
      <c r="L206" s="228"/>
      <c r="M206" s="228"/>
      <c r="N206" s="228"/>
      <c r="O206" s="228"/>
      <c r="P206" s="228">
        <v>1</v>
      </c>
      <c r="Q206" s="228"/>
      <c r="R206" s="228"/>
      <c r="S206" s="228"/>
      <c r="T206" s="228"/>
      <c r="U206" s="228">
        <v>1</v>
      </c>
      <c r="V206" s="238">
        <f>SUM('[2]Formulario PPGR2'!$J206:$U206)</f>
        <v>12</v>
      </c>
      <c r="W206" s="258" t="s">
        <v>1961</v>
      </c>
      <c r="X206" s="258" t="s">
        <v>1960</v>
      </c>
      <c r="Y206" s="232" t="s">
        <v>1964</v>
      </c>
      <c r="Z206" s="348" t="s">
        <v>2645</v>
      </c>
      <c r="AA206" s="254"/>
      <c r="AB206" s="681"/>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row>
    <row r="207" spans="2:54" s="240" customFormat="1" ht="63.75" x14ac:dyDescent="0.2">
      <c r="B207" s="262" t="e">
        <f>IF('Formulario PPGR2'!$G207="","",CONCATENATE('Formulario PPGR2'!$C207,".",'Formulario PPGR2'!$D207,".",'Formulario PPGR2'!$E207,".",'Formulario PPGR2'!$F207))</f>
        <v>#REF!</v>
      </c>
      <c r="C207" s="262" t="e">
        <f>IF('Formulario PPGR2'!$G207="","",'Formulario PPGR1'!#REF!)</f>
        <v>#REF!</v>
      </c>
      <c r="D207" s="262" t="e">
        <f>IF('Formulario PPGR2'!$G207="","",'Formulario PPGR1'!#REF!)</f>
        <v>#REF!</v>
      </c>
      <c r="E207" s="262" t="e">
        <f>IF('Formulario PPGR2'!$G207="","",'Formulario PPGR1'!#REF!)</f>
        <v>#REF!</v>
      </c>
      <c r="F207" s="262" t="e">
        <f>IF('Formulario PPGR2'!$G207="","",'Formulario PPGR1'!#REF!)</f>
        <v>#REF!</v>
      </c>
      <c r="G207" s="232" t="s">
        <v>2718</v>
      </c>
      <c r="H207" s="229" t="s">
        <v>2370</v>
      </c>
      <c r="I207" s="229" t="s">
        <v>2371</v>
      </c>
      <c r="J207" s="228"/>
      <c r="K207" s="228"/>
      <c r="L207" s="228"/>
      <c r="M207" s="228"/>
      <c r="N207" s="228"/>
      <c r="O207" s="228"/>
      <c r="P207" s="228"/>
      <c r="Q207" s="228"/>
      <c r="R207" s="228">
        <v>1</v>
      </c>
      <c r="S207" s="228"/>
      <c r="T207" s="228"/>
      <c r="U207" s="228"/>
      <c r="V207" s="238">
        <f>SUM('[2]Formulario PPGR2'!$J207:$U207)</f>
        <v>3</v>
      </c>
      <c r="W207" s="258" t="s">
        <v>1961</v>
      </c>
      <c r="X207" s="258" t="s">
        <v>1971</v>
      </c>
      <c r="Y207" s="232" t="s">
        <v>1962</v>
      </c>
      <c r="Z207" s="348" t="s">
        <v>2645</v>
      </c>
      <c r="AA207" s="254"/>
      <c r="AB207" s="681"/>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row>
    <row r="208" spans="2:54" s="240" customFormat="1" ht="63.75" x14ac:dyDescent="0.2">
      <c r="B208" s="262" t="e">
        <f>IF('Formulario PPGR2'!$G208="","",CONCATENATE('Formulario PPGR2'!$C208,".",'Formulario PPGR2'!$D208,".",'Formulario PPGR2'!$E208,".",'Formulario PPGR2'!$F208))</f>
        <v>#REF!</v>
      </c>
      <c r="C208" s="262" t="e">
        <f>IF('Formulario PPGR2'!$G208="","",'Formulario PPGR1'!#REF!)</f>
        <v>#REF!</v>
      </c>
      <c r="D208" s="262" t="e">
        <f>IF('Formulario PPGR2'!$G208="","",'Formulario PPGR1'!#REF!)</f>
        <v>#REF!</v>
      </c>
      <c r="E208" s="262" t="e">
        <f>IF('Formulario PPGR2'!$G208="","",'Formulario PPGR1'!#REF!)</f>
        <v>#REF!</v>
      </c>
      <c r="F208" s="262" t="e">
        <f>IF('Formulario PPGR2'!$G208="","",'Formulario PPGR1'!#REF!)</f>
        <v>#REF!</v>
      </c>
      <c r="G208" s="232" t="s">
        <v>2718</v>
      </c>
      <c r="H208" s="229" t="s">
        <v>2372</v>
      </c>
      <c r="I208" s="229" t="s">
        <v>2373</v>
      </c>
      <c r="J208" s="228"/>
      <c r="K208" s="228"/>
      <c r="L208" s="228">
        <v>1</v>
      </c>
      <c r="M208" s="228"/>
      <c r="N208" s="228"/>
      <c r="O208" s="228">
        <v>1</v>
      </c>
      <c r="P208" s="228"/>
      <c r="Q208" s="228"/>
      <c r="R208" s="228">
        <v>1</v>
      </c>
      <c r="S208" s="228"/>
      <c r="T208" s="228">
        <v>1</v>
      </c>
      <c r="U208" s="228"/>
      <c r="V208" s="238">
        <f>SUM('[2]Formulario PPGR2'!$J208:$U208)</f>
        <v>3</v>
      </c>
      <c r="W208" s="258" t="s">
        <v>1961</v>
      </c>
      <c r="X208" s="258" t="s">
        <v>1960</v>
      </c>
      <c r="Y208" s="232"/>
      <c r="Z208" s="348" t="s">
        <v>2645</v>
      </c>
      <c r="AA208" s="254"/>
      <c r="AB208" s="681"/>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row>
    <row r="209" spans="2:54" s="240" customFormat="1" ht="63.75" x14ac:dyDescent="0.2">
      <c r="B209" s="262" t="e">
        <f>IF('Formulario PPGR2'!$G209="","",CONCATENATE('Formulario PPGR2'!$C209,".",'Formulario PPGR2'!$D209,".",'Formulario PPGR2'!$E209,".",'Formulario PPGR2'!$F209))</f>
        <v>#REF!</v>
      </c>
      <c r="C209" s="262" t="e">
        <f>IF('Formulario PPGR2'!$G209="","",'Formulario PPGR1'!#REF!)</f>
        <v>#REF!</v>
      </c>
      <c r="D209" s="262" t="e">
        <f>IF('Formulario PPGR2'!$G209="","",'Formulario PPGR1'!#REF!)</f>
        <v>#REF!</v>
      </c>
      <c r="E209" s="262" t="e">
        <f>IF('Formulario PPGR2'!$G209="","",'Formulario PPGR1'!#REF!)</f>
        <v>#REF!</v>
      </c>
      <c r="F209" s="262" t="e">
        <f>IF('Formulario PPGR2'!$G209="","",'Formulario PPGR1'!#REF!)</f>
        <v>#REF!</v>
      </c>
      <c r="G209" s="232" t="s">
        <v>2718</v>
      </c>
      <c r="H209" s="229" t="s">
        <v>2374</v>
      </c>
      <c r="I209" s="229" t="s">
        <v>2375</v>
      </c>
      <c r="J209" s="228"/>
      <c r="K209" s="228">
        <v>1</v>
      </c>
      <c r="L209" s="228"/>
      <c r="M209" s="228">
        <v>1</v>
      </c>
      <c r="N209" s="228"/>
      <c r="O209" s="228">
        <v>1</v>
      </c>
      <c r="P209" s="228"/>
      <c r="Q209" s="228">
        <v>1</v>
      </c>
      <c r="R209" s="228"/>
      <c r="S209" s="228">
        <v>1</v>
      </c>
      <c r="T209" s="228"/>
      <c r="U209" s="228"/>
      <c r="V209" s="238">
        <f>SUM('[2]Formulario PPGR2'!$J209:$U209)</f>
        <v>2</v>
      </c>
      <c r="W209" s="258" t="s">
        <v>1961</v>
      </c>
      <c r="X209" s="258" t="s">
        <v>1963</v>
      </c>
      <c r="Y209" s="232"/>
      <c r="Z209" s="348" t="s">
        <v>2645</v>
      </c>
      <c r="AA209" s="254"/>
      <c r="AB209" s="681"/>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row>
    <row r="210" spans="2:54" s="240" customFormat="1" ht="102" x14ac:dyDescent="0.2">
      <c r="B210" s="262" t="e">
        <f>IF('Formulario PPGR2'!$G210="","",CONCATENATE('Formulario PPGR2'!$C210,".",'Formulario PPGR2'!$D210,".",'Formulario PPGR2'!$E210,".",'Formulario PPGR2'!$F210))</f>
        <v>#REF!</v>
      </c>
      <c r="C210" s="262" t="e">
        <f>IF('Formulario PPGR2'!$G210="","",'Formulario PPGR1'!#REF!)</f>
        <v>#REF!</v>
      </c>
      <c r="D210" s="262" t="e">
        <f>IF('Formulario PPGR2'!$G210="","",'Formulario PPGR1'!#REF!)</f>
        <v>#REF!</v>
      </c>
      <c r="E210" s="262" t="e">
        <f>IF('Formulario PPGR2'!$G210="","",'Formulario PPGR1'!#REF!)</f>
        <v>#REF!</v>
      </c>
      <c r="F210" s="262" t="e">
        <f>IF('Formulario PPGR2'!$G210="","",'Formulario PPGR1'!#REF!)</f>
        <v>#REF!</v>
      </c>
      <c r="G210" s="232" t="s">
        <v>2719</v>
      </c>
      <c r="H210" s="229" t="s">
        <v>2376</v>
      </c>
      <c r="I210" s="231" t="s">
        <v>2377</v>
      </c>
      <c r="J210" s="228"/>
      <c r="K210" s="228"/>
      <c r="L210" s="228"/>
      <c r="M210" s="228">
        <v>1</v>
      </c>
      <c r="N210" s="228"/>
      <c r="O210" s="228"/>
      <c r="P210" s="228"/>
      <c r="Q210" s="228"/>
      <c r="R210" s="228">
        <v>1</v>
      </c>
      <c r="S210" s="228"/>
      <c r="T210" s="228"/>
      <c r="U210" s="228"/>
      <c r="V210" s="238">
        <f>SUM('[2]Formulario PPGR2'!$J210:$U210)</f>
        <v>2</v>
      </c>
      <c r="W210" s="258" t="s">
        <v>1960</v>
      </c>
      <c r="X210" s="258"/>
      <c r="Y210" s="232" t="s">
        <v>2588</v>
      </c>
      <c r="Z210" s="348" t="s">
        <v>2646</v>
      </c>
      <c r="AA210" s="254"/>
      <c r="AB210" s="681"/>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row>
    <row r="211" spans="2:54" s="240" customFormat="1" ht="102" x14ac:dyDescent="0.2">
      <c r="B211" s="262" t="e">
        <f>IF('Formulario PPGR2'!$G211="","",CONCATENATE('Formulario PPGR2'!$C211,".",'Formulario PPGR2'!$D211,".",'Formulario PPGR2'!$E211,".",'Formulario PPGR2'!$F211))</f>
        <v>#REF!</v>
      </c>
      <c r="C211" s="262" t="e">
        <f>IF('Formulario PPGR2'!$G211="","",'Formulario PPGR1'!#REF!)</f>
        <v>#REF!</v>
      </c>
      <c r="D211" s="262" t="e">
        <f>IF('Formulario PPGR2'!$G211="","",'Formulario PPGR1'!#REF!)</f>
        <v>#REF!</v>
      </c>
      <c r="E211" s="262" t="e">
        <f>IF('Formulario PPGR2'!$G211="","",'Formulario PPGR1'!#REF!)</f>
        <v>#REF!</v>
      </c>
      <c r="F211" s="262" t="e">
        <f>IF('Formulario PPGR2'!$G211="","",'Formulario PPGR1'!#REF!)</f>
        <v>#REF!</v>
      </c>
      <c r="G211" s="232" t="s">
        <v>2719</v>
      </c>
      <c r="H211" s="229" t="s">
        <v>2378</v>
      </c>
      <c r="I211" s="231" t="s">
        <v>2379</v>
      </c>
      <c r="J211" s="228"/>
      <c r="K211" s="228"/>
      <c r="L211" s="228">
        <v>1</v>
      </c>
      <c r="M211" s="228"/>
      <c r="N211" s="228"/>
      <c r="O211" s="228"/>
      <c r="P211" s="228"/>
      <c r="Q211" s="228"/>
      <c r="R211" s="228"/>
      <c r="S211" s="228">
        <v>1</v>
      </c>
      <c r="T211" s="228"/>
      <c r="U211" s="228"/>
      <c r="V211" s="238">
        <f>SUM('[2]Formulario PPGR2'!$J211:$U211)</f>
        <v>1</v>
      </c>
      <c r="W211" s="258" t="s">
        <v>1960</v>
      </c>
      <c r="X211" s="258" t="s">
        <v>1961</v>
      </c>
      <c r="Y211" s="232" t="s">
        <v>2588</v>
      </c>
      <c r="Z211" s="348" t="s">
        <v>2646</v>
      </c>
      <c r="AA211" s="254"/>
      <c r="AB211" s="681"/>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row>
    <row r="212" spans="2:54" s="240" customFormat="1" ht="102" x14ac:dyDescent="0.2">
      <c r="B212" s="262" t="e">
        <f>IF('Formulario PPGR2'!$G212="","",CONCATENATE('Formulario PPGR2'!$C212,".",'Formulario PPGR2'!$D212,".",'Formulario PPGR2'!$E212,".",'Formulario PPGR2'!$F212))</f>
        <v>#REF!</v>
      </c>
      <c r="C212" s="262" t="e">
        <f>IF('Formulario PPGR2'!$G212="","",'Formulario PPGR1'!#REF!)</f>
        <v>#REF!</v>
      </c>
      <c r="D212" s="262" t="e">
        <f>IF('Formulario PPGR2'!$G212="","",'Formulario PPGR1'!#REF!)</f>
        <v>#REF!</v>
      </c>
      <c r="E212" s="262" t="e">
        <f>IF('Formulario PPGR2'!$G212="","",'Formulario PPGR1'!#REF!)</f>
        <v>#REF!</v>
      </c>
      <c r="F212" s="262" t="e">
        <f>IF('Formulario PPGR2'!$G212="","",'Formulario PPGR1'!#REF!)</f>
        <v>#REF!</v>
      </c>
      <c r="G212" s="232" t="s">
        <v>2719</v>
      </c>
      <c r="H212" s="229" t="s">
        <v>2380</v>
      </c>
      <c r="I212" s="231" t="s">
        <v>2381</v>
      </c>
      <c r="J212" s="228"/>
      <c r="K212" s="228"/>
      <c r="L212" s="228"/>
      <c r="M212" s="228"/>
      <c r="N212" s="228">
        <v>1</v>
      </c>
      <c r="O212" s="228"/>
      <c r="P212" s="228"/>
      <c r="Q212" s="228"/>
      <c r="R212" s="228"/>
      <c r="S212" s="228"/>
      <c r="T212" s="228">
        <v>1</v>
      </c>
      <c r="U212" s="228"/>
      <c r="V212" s="238">
        <f>SUM('[2]Formulario PPGR2'!$J212:$U212)</f>
        <v>1</v>
      </c>
      <c r="W212" s="258" t="s">
        <v>1960</v>
      </c>
      <c r="X212" s="258"/>
      <c r="Y212" s="232" t="s">
        <v>2588</v>
      </c>
      <c r="Z212" s="348" t="s">
        <v>2646</v>
      </c>
      <c r="AA212" s="254"/>
      <c r="AB212" s="681"/>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row>
    <row r="213" spans="2:54" s="719" customFormat="1" ht="102" x14ac:dyDescent="0.2">
      <c r="B213" s="262" t="e">
        <f>IF('Formulario PPGR2'!$G213="","",CONCATENATE('Formulario PPGR2'!$C213,".",'Formulario PPGR2'!$D213,".",'Formulario PPGR2'!$E213,".",'Formulario PPGR2'!$F213))</f>
        <v>#REF!</v>
      </c>
      <c r="C213" s="262" t="e">
        <f>IF('Formulario PPGR2'!$G213="","",'Formulario PPGR1'!#REF!)</f>
        <v>#REF!</v>
      </c>
      <c r="D213" s="262" t="e">
        <f>IF('Formulario PPGR2'!$G213="","",'Formulario PPGR1'!#REF!)</f>
        <v>#REF!</v>
      </c>
      <c r="E213" s="262" t="e">
        <f>IF('Formulario PPGR2'!$G213="","",'Formulario PPGR1'!#REF!)</f>
        <v>#REF!</v>
      </c>
      <c r="F213" s="262" t="e">
        <f>IF('Formulario PPGR2'!$G213="","",'Formulario PPGR1'!#REF!)</f>
        <v>#REF!</v>
      </c>
      <c r="G213" s="713" t="s">
        <v>2719</v>
      </c>
      <c r="H213" s="714" t="s">
        <v>2382</v>
      </c>
      <c r="I213" s="747" t="s">
        <v>2383</v>
      </c>
      <c r="J213" s="715"/>
      <c r="K213" s="715"/>
      <c r="L213" s="715"/>
      <c r="M213" s="715"/>
      <c r="N213" s="715"/>
      <c r="O213" s="715">
        <v>1</v>
      </c>
      <c r="P213" s="715"/>
      <c r="Q213" s="715"/>
      <c r="R213" s="715"/>
      <c r="S213" s="715"/>
      <c r="T213" s="715">
        <v>1</v>
      </c>
      <c r="U213" s="715"/>
      <c r="V213" s="716">
        <f>SUM('[2]Formulario PPGR2'!$J213:$U213)</f>
        <v>1</v>
      </c>
      <c r="W213" s="717" t="s">
        <v>1960</v>
      </c>
      <c r="X213" s="717"/>
      <c r="Y213" s="713" t="s">
        <v>2589</v>
      </c>
      <c r="Z213" s="718" t="s">
        <v>2646</v>
      </c>
      <c r="AB213" s="706" t="s">
        <v>2761</v>
      </c>
    </row>
    <row r="214" spans="2:54" s="240" customFormat="1" ht="102" x14ac:dyDescent="0.2">
      <c r="B214" s="262" t="e">
        <f>IF('Formulario PPGR2'!$G214="","",CONCATENATE('Formulario PPGR2'!$C214,".",'Formulario PPGR2'!$D214,".",'Formulario PPGR2'!$E214,".",'Formulario PPGR2'!$F214))</f>
        <v>#REF!</v>
      </c>
      <c r="C214" s="262" t="e">
        <f>IF('Formulario PPGR2'!$G214="","",'Formulario PPGR1'!#REF!)</f>
        <v>#REF!</v>
      </c>
      <c r="D214" s="262" t="e">
        <f>IF('Formulario PPGR2'!$G214="","",'Formulario PPGR1'!#REF!)</f>
        <v>#REF!</v>
      </c>
      <c r="E214" s="262" t="e">
        <f>IF('Formulario PPGR2'!$G214="","",'Formulario PPGR1'!#REF!)</f>
        <v>#REF!</v>
      </c>
      <c r="F214" s="262" t="e">
        <f>IF('Formulario PPGR2'!$G214="","",'Formulario PPGR1'!#REF!)</f>
        <v>#REF!</v>
      </c>
      <c r="G214" s="232" t="s">
        <v>2719</v>
      </c>
      <c r="H214" s="229" t="s">
        <v>2384</v>
      </c>
      <c r="I214" s="231" t="s">
        <v>2385</v>
      </c>
      <c r="J214" s="228"/>
      <c r="K214" s="228"/>
      <c r="L214" s="228"/>
      <c r="M214" s="228"/>
      <c r="N214" s="228">
        <v>1</v>
      </c>
      <c r="O214" s="228"/>
      <c r="P214" s="228"/>
      <c r="Q214" s="228"/>
      <c r="R214" s="228"/>
      <c r="S214" s="228">
        <v>1</v>
      </c>
      <c r="T214" s="228"/>
      <c r="U214" s="228"/>
      <c r="V214" s="238">
        <f>SUM('[2]Formulario PPGR2'!$J214:$U214)</f>
        <v>10</v>
      </c>
      <c r="W214" s="258" t="s">
        <v>1960</v>
      </c>
      <c r="X214" s="258" t="s">
        <v>1961</v>
      </c>
      <c r="Y214" s="232" t="s">
        <v>2588</v>
      </c>
      <c r="Z214" s="348" t="s">
        <v>2646</v>
      </c>
      <c r="AB214" s="682"/>
    </row>
    <row r="215" spans="2:54" s="240" customFormat="1" ht="102" x14ac:dyDescent="0.2">
      <c r="B215" s="262" t="e">
        <f>IF('Formulario PPGR2'!$G215="","",CONCATENATE('Formulario PPGR2'!$C215,".",'Formulario PPGR2'!$D215,".",'Formulario PPGR2'!$E215,".",'Formulario PPGR2'!$F215))</f>
        <v>#REF!</v>
      </c>
      <c r="C215" s="262" t="e">
        <f>IF('Formulario PPGR2'!$G215="","",'Formulario PPGR1'!#REF!)</f>
        <v>#REF!</v>
      </c>
      <c r="D215" s="262" t="e">
        <f>IF('Formulario PPGR2'!$G215="","",'Formulario PPGR1'!#REF!)</f>
        <v>#REF!</v>
      </c>
      <c r="E215" s="262" t="e">
        <f>IF('Formulario PPGR2'!$G215="","",'Formulario PPGR1'!#REF!)</f>
        <v>#REF!</v>
      </c>
      <c r="F215" s="262" t="e">
        <f>IF('Formulario PPGR2'!$G215="","",'Formulario PPGR1'!#REF!)</f>
        <v>#REF!</v>
      </c>
      <c r="G215" s="232" t="s">
        <v>2719</v>
      </c>
      <c r="H215" s="229" t="s">
        <v>2386</v>
      </c>
      <c r="I215" s="231" t="s">
        <v>2387</v>
      </c>
      <c r="J215" s="228"/>
      <c r="K215" s="228"/>
      <c r="L215" s="228">
        <v>1</v>
      </c>
      <c r="M215" s="228"/>
      <c r="N215" s="228"/>
      <c r="O215" s="228"/>
      <c r="P215" s="228"/>
      <c r="Q215" s="228">
        <v>1</v>
      </c>
      <c r="R215" s="228"/>
      <c r="S215" s="228"/>
      <c r="T215" s="228"/>
      <c r="U215" s="228"/>
      <c r="V215" s="238">
        <f>SUM('[2]Formulario PPGR2'!$J215:$U215)</f>
        <v>10</v>
      </c>
      <c r="W215" s="258" t="s">
        <v>1969</v>
      </c>
      <c r="X215" s="258"/>
      <c r="Y215" s="232" t="s">
        <v>2590</v>
      </c>
      <c r="Z215" s="348" t="s">
        <v>2646</v>
      </c>
      <c r="AB215" s="682"/>
    </row>
    <row r="216" spans="2:54" s="240" customFormat="1" ht="102" x14ac:dyDescent="0.2">
      <c r="B216" s="262" t="e">
        <f>IF('Formulario PPGR2'!$G216="","",CONCATENATE('Formulario PPGR2'!$C216,".",'Formulario PPGR2'!$D216,".",'Formulario PPGR2'!$E216,".",'Formulario PPGR2'!$F216))</f>
        <v>#REF!</v>
      </c>
      <c r="C216" s="262" t="e">
        <f>IF('Formulario PPGR2'!$G216="","",'Formulario PPGR1'!#REF!)</f>
        <v>#REF!</v>
      </c>
      <c r="D216" s="262" t="e">
        <f>IF('Formulario PPGR2'!$G216="","",'Formulario PPGR1'!#REF!)</f>
        <v>#REF!</v>
      </c>
      <c r="E216" s="262" t="e">
        <f>IF('Formulario PPGR2'!$G216="","",'Formulario PPGR1'!#REF!)</f>
        <v>#REF!</v>
      </c>
      <c r="F216" s="262" t="e">
        <f>IF('Formulario PPGR2'!$G216="","",'Formulario PPGR1'!#REF!)</f>
        <v>#REF!</v>
      </c>
      <c r="G216" s="232" t="s">
        <v>2719</v>
      </c>
      <c r="H216" s="229" t="s">
        <v>2388</v>
      </c>
      <c r="I216" s="231" t="s">
        <v>2389</v>
      </c>
      <c r="J216" s="228"/>
      <c r="K216" s="228"/>
      <c r="L216" s="228">
        <v>1</v>
      </c>
      <c r="M216" s="228"/>
      <c r="N216" s="228"/>
      <c r="O216" s="228">
        <v>1</v>
      </c>
      <c r="P216" s="228"/>
      <c r="Q216" s="228"/>
      <c r="R216" s="228">
        <v>1</v>
      </c>
      <c r="S216" s="228"/>
      <c r="T216" s="228"/>
      <c r="U216" s="228"/>
      <c r="V216" s="238">
        <f>SUM('[2]Formulario PPGR2'!$J216:$U216)</f>
        <v>4</v>
      </c>
      <c r="W216" s="258" t="s">
        <v>1960</v>
      </c>
      <c r="X216" s="258" t="s">
        <v>1961</v>
      </c>
      <c r="Y216" s="232"/>
      <c r="Z216" s="348" t="s">
        <v>2646</v>
      </c>
      <c r="AB216" s="682"/>
    </row>
    <row r="217" spans="2:54" s="240" customFormat="1" ht="102" x14ac:dyDescent="0.2">
      <c r="B217" s="262" t="e">
        <f>IF('Formulario PPGR2'!$G217="","",CONCATENATE('Formulario PPGR2'!$C217,".",'Formulario PPGR2'!$D217,".",'Formulario PPGR2'!$E217,".",'Formulario PPGR2'!$F217))</f>
        <v>#REF!</v>
      </c>
      <c r="C217" s="262" t="e">
        <f>IF('Formulario PPGR2'!$G217="","",'Formulario PPGR1'!#REF!)</f>
        <v>#REF!</v>
      </c>
      <c r="D217" s="262" t="e">
        <f>IF('Formulario PPGR2'!$G217="","",'Formulario PPGR1'!#REF!)</f>
        <v>#REF!</v>
      </c>
      <c r="E217" s="262" t="e">
        <f>IF('Formulario PPGR2'!$G217="","",'Formulario PPGR1'!#REF!)</f>
        <v>#REF!</v>
      </c>
      <c r="F217" s="262" t="e">
        <f>IF('Formulario PPGR2'!$G217="","",'Formulario PPGR1'!#REF!)</f>
        <v>#REF!</v>
      </c>
      <c r="G217" s="232" t="s">
        <v>2719</v>
      </c>
      <c r="H217" s="229" t="s">
        <v>2390</v>
      </c>
      <c r="I217" s="231" t="s">
        <v>2391</v>
      </c>
      <c r="J217" s="228"/>
      <c r="K217" s="228"/>
      <c r="L217" s="228"/>
      <c r="M217" s="228">
        <v>1</v>
      </c>
      <c r="N217" s="228"/>
      <c r="O217" s="228"/>
      <c r="P217" s="228"/>
      <c r="Q217" s="228">
        <v>1</v>
      </c>
      <c r="R217" s="228"/>
      <c r="S217" s="228"/>
      <c r="T217" s="228"/>
      <c r="U217" s="228"/>
      <c r="V217" s="238">
        <f>SUM('[2]Formulario PPGR2'!$J217:$U217)</f>
        <v>4</v>
      </c>
      <c r="W217" s="258" t="s">
        <v>2906</v>
      </c>
      <c r="X217" s="258" t="s">
        <v>1961</v>
      </c>
      <c r="Y217" s="232" t="s">
        <v>2591</v>
      </c>
      <c r="Z217" s="348" t="s">
        <v>2646</v>
      </c>
      <c r="AB217" s="682"/>
    </row>
    <row r="218" spans="2:54" s="240" customFormat="1" ht="102" x14ac:dyDescent="0.2">
      <c r="B218" s="262" t="e">
        <f>IF('Formulario PPGR2'!$G218="","",CONCATENATE('Formulario PPGR2'!$C218,".",'Formulario PPGR2'!$D218,".",'Formulario PPGR2'!$E218,".",'Formulario PPGR2'!$F218))</f>
        <v>#REF!</v>
      </c>
      <c r="C218" s="262" t="e">
        <f>IF('Formulario PPGR2'!$G218="","",'Formulario PPGR1'!#REF!)</f>
        <v>#REF!</v>
      </c>
      <c r="D218" s="262" t="e">
        <f>IF('Formulario PPGR2'!$G218="","",'Formulario PPGR1'!#REF!)</f>
        <v>#REF!</v>
      </c>
      <c r="E218" s="262" t="e">
        <f>IF('Formulario PPGR2'!$G218="","",'Formulario PPGR1'!#REF!)</f>
        <v>#REF!</v>
      </c>
      <c r="F218" s="262" t="e">
        <f>IF('Formulario PPGR2'!$G218="","",'Formulario PPGR1'!#REF!)</f>
        <v>#REF!</v>
      </c>
      <c r="G218" s="232" t="s">
        <v>2719</v>
      </c>
      <c r="H218" s="229" t="s">
        <v>2392</v>
      </c>
      <c r="I218" s="231" t="s">
        <v>2393</v>
      </c>
      <c r="J218" s="228"/>
      <c r="K218" s="228"/>
      <c r="L218" s="228"/>
      <c r="M218" s="228">
        <v>1</v>
      </c>
      <c r="N218" s="228"/>
      <c r="O218" s="228"/>
      <c r="P218" s="228"/>
      <c r="Q218" s="228"/>
      <c r="R218" s="228">
        <v>1</v>
      </c>
      <c r="S218" s="228"/>
      <c r="T218" s="228"/>
      <c r="U218" s="228"/>
      <c r="V218" s="238">
        <f>SUM('[2]Formulario PPGR2'!$J218:$U218)</f>
        <v>4</v>
      </c>
      <c r="W218" s="258" t="s">
        <v>1960</v>
      </c>
      <c r="X218" s="258"/>
      <c r="Y218" s="232" t="s">
        <v>2588</v>
      </c>
      <c r="Z218" s="348" t="s">
        <v>2646</v>
      </c>
      <c r="AB218" s="682"/>
    </row>
    <row r="219" spans="2:54" s="240" customFormat="1" ht="102" x14ac:dyDescent="0.2">
      <c r="B219" s="262" t="e">
        <f>IF('Formulario PPGR2'!$G219="","",CONCATENATE('Formulario PPGR2'!$C219,".",'Formulario PPGR2'!$D219,".",'Formulario PPGR2'!$E219,".",'Formulario PPGR2'!$F219))</f>
        <v>#REF!</v>
      </c>
      <c r="C219" s="262" t="e">
        <f>IF('Formulario PPGR2'!$G219="","",'Formulario PPGR1'!#REF!)</f>
        <v>#REF!</v>
      </c>
      <c r="D219" s="262" t="e">
        <f>IF('Formulario PPGR2'!$G219="","",'Formulario PPGR1'!#REF!)</f>
        <v>#REF!</v>
      </c>
      <c r="E219" s="262" t="e">
        <f>IF('Formulario PPGR2'!$G219="","",'Formulario PPGR1'!#REF!)</f>
        <v>#REF!</v>
      </c>
      <c r="F219" s="262" t="e">
        <f>IF('Formulario PPGR2'!$G219="","",'Formulario PPGR1'!#REF!)</f>
        <v>#REF!</v>
      </c>
      <c r="G219" s="232" t="s">
        <v>2719</v>
      </c>
      <c r="H219" s="229" t="s">
        <v>2394</v>
      </c>
      <c r="I219" s="231" t="s">
        <v>2395</v>
      </c>
      <c r="J219" s="228"/>
      <c r="K219" s="228"/>
      <c r="L219" s="228">
        <v>1</v>
      </c>
      <c r="M219" s="228"/>
      <c r="N219" s="228"/>
      <c r="O219" s="228">
        <v>1</v>
      </c>
      <c r="P219" s="228"/>
      <c r="Q219" s="228"/>
      <c r="R219" s="228">
        <v>1</v>
      </c>
      <c r="S219" s="228"/>
      <c r="T219" s="228"/>
      <c r="U219" s="228"/>
      <c r="V219" s="238">
        <f>SUM('[2]Formulario PPGR2'!$J219:$U219)</f>
        <v>12</v>
      </c>
      <c r="W219" s="258" t="s">
        <v>1961</v>
      </c>
      <c r="X219" s="258"/>
      <c r="Y219" s="232" t="s">
        <v>2907</v>
      </c>
      <c r="Z219" s="348" t="s">
        <v>2646</v>
      </c>
      <c r="AB219" s="682"/>
    </row>
    <row r="220" spans="2:54" s="240" customFormat="1" ht="102" x14ac:dyDescent="0.2">
      <c r="B220" s="262" t="e">
        <f>IF('Formulario PPGR2'!$G220="","",CONCATENATE('Formulario PPGR2'!$C220,".",'Formulario PPGR2'!$D220,".",'Formulario PPGR2'!$E220,".",'Formulario PPGR2'!$F220))</f>
        <v>#REF!</v>
      </c>
      <c r="C220" s="262" t="e">
        <f>IF('Formulario PPGR2'!$G220="","",'Formulario PPGR1'!#REF!)</f>
        <v>#REF!</v>
      </c>
      <c r="D220" s="262" t="e">
        <f>IF('Formulario PPGR2'!$G220="","",'Formulario PPGR1'!#REF!)</f>
        <v>#REF!</v>
      </c>
      <c r="E220" s="262" t="e">
        <f>IF('Formulario PPGR2'!$G220="","",'Formulario PPGR1'!#REF!)</f>
        <v>#REF!</v>
      </c>
      <c r="F220" s="262" t="e">
        <f>IF('Formulario PPGR2'!$G220="","",'Formulario PPGR1'!#REF!)</f>
        <v>#REF!</v>
      </c>
      <c r="G220" s="232" t="s">
        <v>2719</v>
      </c>
      <c r="H220" s="229" t="s">
        <v>2396</v>
      </c>
      <c r="I220" s="231" t="s">
        <v>2397</v>
      </c>
      <c r="J220" s="228"/>
      <c r="K220" s="228">
        <v>1</v>
      </c>
      <c r="L220" s="228"/>
      <c r="M220" s="228"/>
      <c r="N220" s="228"/>
      <c r="O220" s="228"/>
      <c r="P220" s="228">
        <v>1</v>
      </c>
      <c r="Q220" s="228"/>
      <c r="R220" s="228"/>
      <c r="S220" s="228"/>
      <c r="T220" s="228"/>
      <c r="U220" s="228"/>
      <c r="V220" s="238">
        <f>SUM('[2]Formulario PPGR2'!$J220:$U220)</f>
        <v>1</v>
      </c>
      <c r="W220" s="258" t="s">
        <v>1960</v>
      </c>
      <c r="X220" s="258" t="s">
        <v>1961</v>
      </c>
      <c r="Y220" s="232" t="s">
        <v>2588</v>
      </c>
      <c r="Z220" s="348" t="s">
        <v>2646</v>
      </c>
      <c r="AB220" s="682"/>
    </row>
    <row r="221" spans="2:54" s="240" customFormat="1" ht="102" x14ac:dyDescent="0.2">
      <c r="B221" s="262" t="e">
        <f>IF('Formulario PPGR2'!$G221="","",CONCATENATE('Formulario PPGR2'!$C221,".",'Formulario PPGR2'!$D221,".",'Formulario PPGR2'!$E221,".",'Formulario PPGR2'!$F221))</f>
        <v>#REF!</v>
      </c>
      <c r="C221" s="262" t="e">
        <f>IF('Formulario PPGR2'!$G221="","",'Formulario PPGR1'!#REF!)</f>
        <v>#REF!</v>
      </c>
      <c r="D221" s="262" t="e">
        <f>IF('Formulario PPGR2'!$G221="","",'Formulario PPGR1'!#REF!)</f>
        <v>#REF!</v>
      </c>
      <c r="E221" s="262" t="e">
        <f>IF('Formulario PPGR2'!$G221="","",'Formulario PPGR1'!#REF!)</f>
        <v>#REF!</v>
      </c>
      <c r="F221" s="262" t="e">
        <f>IF('Formulario PPGR2'!$G221="","",'Formulario PPGR1'!#REF!)</f>
        <v>#REF!</v>
      </c>
      <c r="G221" s="232" t="s">
        <v>2719</v>
      </c>
      <c r="H221" s="229" t="s">
        <v>2398</v>
      </c>
      <c r="I221" s="231" t="s">
        <v>2399</v>
      </c>
      <c r="J221" s="228"/>
      <c r="K221" s="228">
        <v>1</v>
      </c>
      <c r="L221" s="228"/>
      <c r="M221" s="228"/>
      <c r="N221" s="228"/>
      <c r="O221" s="228"/>
      <c r="P221" s="228">
        <v>1</v>
      </c>
      <c r="Q221" s="228"/>
      <c r="R221" s="228"/>
      <c r="S221" s="228"/>
      <c r="T221" s="228"/>
      <c r="U221" s="228"/>
      <c r="V221" s="238">
        <f>SUM('[2]Formulario PPGR2'!$J221:$U221)</f>
        <v>4</v>
      </c>
      <c r="W221" s="258" t="s">
        <v>1969</v>
      </c>
      <c r="X221" s="258"/>
      <c r="Y221" s="232" t="s">
        <v>2588</v>
      </c>
      <c r="Z221" s="348" t="s">
        <v>2646</v>
      </c>
      <c r="AB221" s="682"/>
    </row>
    <row r="222" spans="2:54" s="240" customFormat="1" ht="102" x14ac:dyDescent="0.2">
      <c r="B222" s="262" t="e">
        <f>IF('Formulario PPGR2'!$G222="","",CONCATENATE('Formulario PPGR2'!$C222,".",'Formulario PPGR2'!$D222,".",'Formulario PPGR2'!$E222,".",'Formulario PPGR2'!$F222))</f>
        <v>#REF!</v>
      </c>
      <c r="C222" s="262" t="e">
        <f>IF('Formulario PPGR2'!$G222="","",'Formulario PPGR1'!#REF!)</f>
        <v>#REF!</v>
      </c>
      <c r="D222" s="262" t="e">
        <f>IF('Formulario PPGR2'!$G222="","",'Formulario PPGR1'!#REF!)</f>
        <v>#REF!</v>
      </c>
      <c r="E222" s="262" t="e">
        <f>IF('Formulario PPGR2'!$G222="","",'Formulario PPGR1'!#REF!)</f>
        <v>#REF!</v>
      </c>
      <c r="F222" s="262" t="e">
        <f>IF('Formulario PPGR2'!$G222="","",'Formulario PPGR1'!#REF!)</f>
        <v>#REF!</v>
      </c>
      <c r="G222" s="232" t="s">
        <v>2719</v>
      </c>
      <c r="H222" s="229" t="s">
        <v>2400</v>
      </c>
      <c r="I222" s="231" t="s">
        <v>2401</v>
      </c>
      <c r="J222" s="228"/>
      <c r="K222" s="228"/>
      <c r="L222" s="228"/>
      <c r="M222" s="228"/>
      <c r="N222" s="228">
        <v>1</v>
      </c>
      <c r="O222" s="228"/>
      <c r="P222" s="228"/>
      <c r="Q222" s="228"/>
      <c r="R222" s="228"/>
      <c r="S222" s="228"/>
      <c r="T222" s="228"/>
      <c r="U222" s="228">
        <v>1</v>
      </c>
      <c r="V222" s="238">
        <f>SUM('[2]Formulario PPGR2'!$J222:$U222)</f>
        <v>12</v>
      </c>
      <c r="W222" s="258" t="s">
        <v>1960</v>
      </c>
      <c r="X222" s="258" t="s">
        <v>1961</v>
      </c>
      <c r="Y222" s="232" t="s">
        <v>2588</v>
      </c>
      <c r="Z222" s="348" t="s">
        <v>2646</v>
      </c>
      <c r="AB222" s="682"/>
    </row>
    <row r="223" spans="2:54" s="240" customFormat="1" ht="102" x14ac:dyDescent="0.2">
      <c r="B223" s="262" t="e">
        <f>IF('Formulario PPGR2'!$G223="","",CONCATENATE('Formulario PPGR2'!$C223,".",'Formulario PPGR2'!$D223,".",'Formulario PPGR2'!$E223,".",'Formulario PPGR2'!$F223))</f>
        <v>#REF!</v>
      </c>
      <c r="C223" s="262" t="e">
        <f>IF('Formulario PPGR2'!$G223="","",'Formulario PPGR1'!#REF!)</f>
        <v>#REF!</v>
      </c>
      <c r="D223" s="262" t="e">
        <f>IF('Formulario PPGR2'!$G223="","",'Formulario PPGR1'!#REF!)</f>
        <v>#REF!</v>
      </c>
      <c r="E223" s="262" t="e">
        <f>IF('Formulario PPGR2'!$G223="","",'Formulario PPGR1'!#REF!)</f>
        <v>#REF!</v>
      </c>
      <c r="F223" s="262" t="e">
        <f>IF('Formulario PPGR2'!$G223="","",'Formulario PPGR1'!#REF!)</f>
        <v>#REF!</v>
      </c>
      <c r="G223" s="232" t="s">
        <v>2719</v>
      </c>
      <c r="H223" s="229" t="s">
        <v>2402</v>
      </c>
      <c r="I223" s="231" t="s">
        <v>2403</v>
      </c>
      <c r="J223" s="228"/>
      <c r="K223" s="228">
        <v>1</v>
      </c>
      <c r="L223" s="228"/>
      <c r="M223" s="228"/>
      <c r="N223" s="228">
        <v>1</v>
      </c>
      <c r="O223" s="228"/>
      <c r="P223" s="228"/>
      <c r="Q223" s="228">
        <v>1</v>
      </c>
      <c r="R223" s="228"/>
      <c r="S223" s="228">
        <v>1</v>
      </c>
      <c r="T223" s="228"/>
      <c r="U223" s="228"/>
      <c r="V223" s="238">
        <f>SUM('[2]Formulario PPGR2'!$J223:$U223)</f>
        <v>2</v>
      </c>
      <c r="W223" s="258" t="s">
        <v>1960</v>
      </c>
      <c r="X223" s="258" t="s">
        <v>1961</v>
      </c>
      <c r="Y223" s="232"/>
      <c r="Z223" s="348" t="s">
        <v>2646</v>
      </c>
      <c r="AB223" s="682"/>
    </row>
    <row r="224" spans="2:54" s="240" customFormat="1" ht="102" x14ac:dyDescent="0.2">
      <c r="B224" s="262" t="e">
        <f>IF('Formulario PPGR2'!$G224="","",CONCATENATE('Formulario PPGR2'!$C224,".",'Formulario PPGR2'!$D224,".",'Formulario PPGR2'!$E224,".",'Formulario PPGR2'!$F224))</f>
        <v>#REF!</v>
      </c>
      <c r="C224" s="262" t="e">
        <f>IF('Formulario PPGR2'!$G224="","",'Formulario PPGR1'!#REF!)</f>
        <v>#REF!</v>
      </c>
      <c r="D224" s="262" t="e">
        <f>IF('Formulario PPGR2'!$G224="","",'Formulario PPGR1'!#REF!)</f>
        <v>#REF!</v>
      </c>
      <c r="E224" s="262" t="e">
        <f>IF('Formulario PPGR2'!$G224="","",'Formulario PPGR1'!#REF!)</f>
        <v>#REF!</v>
      </c>
      <c r="F224" s="262" t="e">
        <f>IF('Formulario PPGR2'!$G224="","",'Formulario PPGR1'!#REF!)</f>
        <v>#REF!</v>
      </c>
      <c r="G224" s="232" t="s">
        <v>2719</v>
      </c>
      <c r="H224" s="229" t="s">
        <v>2404</v>
      </c>
      <c r="I224" s="231" t="s">
        <v>2405</v>
      </c>
      <c r="J224" s="228"/>
      <c r="K224" s="228"/>
      <c r="L224" s="228">
        <v>1</v>
      </c>
      <c r="M224" s="228"/>
      <c r="N224" s="228"/>
      <c r="O224" s="228">
        <v>1</v>
      </c>
      <c r="P224" s="228"/>
      <c r="Q224" s="228"/>
      <c r="R224" s="228">
        <v>1</v>
      </c>
      <c r="S224" s="228"/>
      <c r="T224" s="228"/>
      <c r="U224" s="228"/>
      <c r="V224" s="238">
        <f>SUM('[2]Formulario PPGR2'!$J224:$U224)</f>
        <v>2</v>
      </c>
      <c r="W224" s="258" t="s">
        <v>1960</v>
      </c>
      <c r="X224" s="258" t="s">
        <v>1961</v>
      </c>
      <c r="Y224" s="232"/>
      <c r="Z224" s="348" t="s">
        <v>2646</v>
      </c>
      <c r="AB224" s="682"/>
    </row>
    <row r="225" spans="2:31" s="240" customFormat="1" ht="102" x14ac:dyDescent="0.2">
      <c r="B225" s="262" t="e">
        <f>IF('Formulario PPGR2'!$G225="","",CONCATENATE('Formulario PPGR2'!$C225,".",'Formulario PPGR2'!$D225,".",'Formulario PPGR2'!$E225,".",'Formulario PPGR2'!$F225))</f>
        <v>#REF!</v>
      </c>
      <c r="C225" s="262" t="e">
        <f>IF('Formulario PPGR2'!$G225="","",'Formulario PPGR1'!#REF!)</f>
        <v>#REF!</v>
      </c>
      <c r="D225" s="262" t="e">
        <f>IF('Formulario PPGR2'!$G225="","",'Formulario PPGR1'!#REF!)</f>
        <v>#REF!</v>
      </c>
      <c r="E225" s="262" t="e">
        <f>IF('Formulario PPGR2'!$G225="","",'Formulario PPGR1'!#REF!)</f>
        <v>#REF!</v>
      </c>
      <c r="F225" s="262" t="e">
        <f>IF('Formulario PPGR2'!$G225="","",'Formulario PPGR1'!#REF!)</f>
        <v>#REF!</v>
      </c>
      <c r="G225" s="232" t="s">
        <v>2719</v>
      </c>
      <c r="H225" s="229" t="s">
        <v>2406</v>
      </c>
      <c r="I225" s="229" t="s">
        <v>2407</v>
      </c>
      <c r="J225" s="228"/>
      <c r="K225" s="228">
        <v>1</v>
      </c>
      <c r="L225" s="228"/>
      <c r="M225" s="228"/>
      <c r="N225" s="228">
        <v>1</v>
      </c>
      <c r="O225" s="228"/>
      <c r="P225" s="228"/>
      <c r="Q225" s="228">
        <v>1</v>
      </c>
      <c r="R225" s="228"/>
      <c r="S225" s="228">
        <v>1</v>
      </c>
      <c r="T225" s="228"/>
      <c r="U225" s="228"/>
      <c r="V225" s="238">
        <f>SUM('[2]Formulario PPGR2'!$J225:$U225)</f>
        <v>4</v>
      </c>
      <c r="W225" s="258" t="s">
        <v>1960</v>
      </c>
      <c r="X225" s="258" t="s">
        <v>1961</v>
      </c>
      <c r="Y225" s="232"/>
      <c r="Z225" s="348" t="s">
        <v>2646</v>
      </c>
      <c r="AB225" s="682"/>
    </row>
    <row r="226" spans="2:31" s="240" customFormat="1" ht="102" x14ac:dyDescent="0.2">
      <c r="B226" s="262" t="e">
        <f>IF('Formulario PPGR2'!$G226="","",CONCATENATE('Formulario PPGR2'!$C226,".",'Formulario PPGR2'!$D226,".",'Formulario PPGR2'!$E226,".",'Formulario PPGR2'!$F226))</f>
        <v>#REF!</v>
      </c>
      <c r="C226" s="262" t="e">
        <f>IF('Formulario PPGR2'!$G226="","",'Formulario PPGR1'!#REF!)</f>
        <v>#REF!</v>
      </c>
      <c r="D226" s="262" t="e">
        <f>IF('Formulario PPGR2'!$G226="","",'Formulario PPGR1'!#REF!)</f>
        <v>#REF!</v>
      </c>
      <c r="E226" s="262" t="e">
        <f>IF('Formulario PPGR2'!$G226="","",'Formulario PPGR1'!#REF!)</f>
        <v>#REF!</v>
      </c>
      <c r="F226" s="262" t="e">
        <f>IF('Formulario PPGR2'!$G226="","",'Formulario PPGR1'!#REF!)</f>
        <v>#REF!</v>
      </c>
      <c r="G226" s="232" t="s">
        <v>2719</v>
      </c>
      <c r="H226" s="229" t="s">
        <v>2408</v>
      </c>
      <c r="I226" s="229" t="s">
        <v>2409</v>
      </c>
      <c r="J226" s="228"/>
      <c r="K226" s="228"/>
      <c r="L226" s="228"/>
      <c r="M226" s="228">
        <v>1</v>
      </c>
      <c r="N226" s="228"/>
      <c r="O226" s="228"/>
      <c r="P226" s="228"/>
      <c r="Q226" s="228"/>
      <c r="R226" s="228"/>
      <c r="S226" s="228">
        <v>1</v>
      </c>
      <c r="T226" s="228"/>
      <c r="U226" s="228"/>
      <c r="V226" s="238">
        <f>SUM('[2]Formulario PPGR2'!$J226:$U226)</f>
        <v>4</v>
      </c>
      <c r="W226" s="258" t="s">
        <v>1960</v>
      </c>
      <c r="X226" s="258" t="s">
        <v>1961</v>
      </c>
      <c r="Y226" s="232" t="s">
        <v>2592</v>
      </c>
      <c r="Z226" s="348" t="s">
        <v>2646</v>
      </c>
      <c r="AB226" s="682"/>
    </row>
    <row r="227" spans="2:31" s="240" customFormat="1" ht="102" x14ac:dyDescent="0.2">
      <c r="B227" s="262" t="e">
        <f>IF('Formulario PPGR2'!$G227="","",CONCATENATE('Formulario PPGR2'!$C227,".",'Formulario PPGR2'!$D227,".",'Formulario PPGR2'!$E227,".",'Formulario PPGR2'!$F227))</f>
        <v>#REF!</v>
      </c>
      <c r="C227" s="262" t="e">
        <f>IF('Formulario PPGR2'!$G227="","",'Formulario PPGR1'!#REF!)</f>
        <v>#REF!</v>
      </c>
      <c r="D227" s="262" t="e">
        <f>IF('Formulario PPGR2'!$G227="","",'Formulario PPGR1'!#REF!)</f>
        <v>#REF!</v>
      </c>
      <c r="E227" s="262" t="e">
        <f>IF('Formulario PPGR2'!$G227="","",'Formulario PPGR1'!#REF!)</f>
        <v>#REF!</v>
      </c>
      <c r="F227" s="262" t="e">
        <f>IF('Formulario PPGR2'!$G227="","",'Formulario PPGR1'!#REF!)</f>
        <v>#REF!</v>
      </c>
      <c r="G227" s="232" t="s">
        <v>2719</v>
      </c>
      <c r="H227" s="229" t="s">
        <v>2410</v>
      </c>
      <c r="I227" s="229" t="s">
        <v>2411</v>
      </c>
      <c r="J227" s="228">
        <v>1</v>
      </c>
      <c r="K227" s="228">
        <v>1</v>
      </c>
      <c r="L227" s="228">
        <v>1</v>
      </c>
      <c r="M227" s="228">
        <v>1</v>
      </c>
      <c r="N227" s="228">
        <v>1</v>
      </c>
      <c r="O227" s="228">
        <v>1</v>
      </c>
      <c r="P227" s="228">
        <v>1</v>
      </c>
      <c r="Q227" s="228">
        <v>1</v>
      </c>
      <c r="R227" s="228">
        <v>1</v>
      </c>
      <c r="S227" s="228">
        <v>1</v>
      </c>
      <c r="T227" s="228">
        <v>1</v>
      </c>
      <c r="U227" s="228">
        <v>1</v>
      </c>
      <c r="V227" s="238">
        <f>SUM('[2]Formulario PPGR2'!$J227:$U227)</f>
        <v>1</v>
      </c>
      <c r="W227" s="258"/>
      <c r="X227" s="258"/>
      <c r="Y227" s="232" t="s">
        <v>2593</v>
      </c>
      <c r="Z227" s="348" t="s">
        <v>2646</v>
      </c>
      <c r="AB227" s="682"/>
    </row>
    <row r="228" spans="2:31" s="719" customFormat="1" ht="102" x14ac:dyDescent="0.2">
      <c r="B228" s="262" t="e">
        <f>IF('Formulario PPGR2'!$G228="","",CONCATENATE('Formulario PPGR2'!$C228,".",'Formulario PPGR2'!$D228,".",'Formulario PPGR2'!$E228,".",'Formulario PPGR2'!$F228))</f>
        <v>#REF!</v>
      </c>
      <c r="C228" s="262" t="e">
        <f>IF('Formulario PPGR2'!$G228="","",'Formulario PPGR1'!#REF!)</f>
        <v>#REF!</v>
      </c>
      <c r="D228" s="262" t="e">
        <f>IF('Formulario PPGR2'!$G228="","",'Formulario PPGR1'!#REF!)</f>
        <v>#REF!</v>
      </c>
      <c r="E228" s="262" t="e">
        <f>IF('Formulario PPGR2'!$G228="","",'Formulario PPGR1'!#REF!)</f>
        <v>#REF!</v>
      </c>
      <c r="F228" s="262" t="e">
        <f>IF('Formulario PPGR2'!$G228="","",'Formulario PPGR1'!#REF!)</f>
        <v>#REF!</v>
      </c>
      <c r="G228" s="713" t="s">
        <v>2719</v>
      </c>
      <c r="H228" s="714" t="s">
        <v>2412</v>
      </c>
      <c r="I228" s="714" t="s">
        <v>2413</v>
      </c>
      <c r="J228" s="715"/>
      <c r="K228" s="715"/>
      <c r="L228" s="715"/>
      <c r="M228" s="715"/>
      <c r="N228" s="715"/>
      <c r="O228" s="715">
        <v>1</v>
      </c>
      <c r="P228" s="715"/>
      <c r="Q228" s="715"/>
      <c r="R228" s="715"/>
      <c r="S228" s="715"/>
      <c r="T228" s="715"/>
      <c r="U228" s="715"/>
      <c r="V228" s="716">
        <f>SUM('[2]Formulario PPGR2'!$J228:$U228)</f>
        <v>2</v>
      </c>
      <c r="W228" s="717" t="s">
        <v>1960</v>
      </c>
      <c r="X228" s="717" t="s">
        <v>1961</v>
      </c>
      <c r="Y228" s="713" t="s">
        <v>2594</v>
      </c>
      <c r="Z228" s="718" t="s">
        <v>2646</v>
      </c>
      <c r="AB228" s="706" t="s">
        <v>2761</v>
      </c>
    </row>
    <row r="229" spans="2:31" s="240" customFormat="1" ht="318.75" x14ac:dyDescent="0.2">
      <c r="B229" s="262" t="e">
        <f>IF('Formulario PPGR2'!$G229="","",CONCATENATE('Formulario PPGR2'!$C229,".",'Formulario PPGR2'!$D229,".",'Formulario PPGR2'!$E229,".",'Formulario PPGR2'!$F229))</f>
        <v>#REF!</v>
      </c>
      <c r="C229" s="262" t="e">
        <f>IF('Formulario PPGR2'!$G229="","",'Formulario PPGR1'!#REF!)</f>
        <v>#REF!</v>
      </c>
      <c r="D229" s="262" t="e">
        <f>IF('Formulario PPGR2'!$G229="","",'Formulario PPGR1'!#REF!)</f>
        <v>#REF!</v>
      </c>
      <c r="E229" s="262" t="e">
        <f>IF('Formulario PPGR2'!$G229="","",'Formulario PPGR1'!#REF!)</f>
        <v>#REF!</v>
      </c>
      <c r="F229" s="262" t="e">
        <f>IF('Formulario PPGR2'!$G229="","",'Formulario PPGR1'!#REF!)</f>
        <v>#REF!</v>
      </c>
      <c r="G229" s="232" t="s">
        <v>2719</v>
      </c>
      <c r="H229" s="229" t="s">
        <v>2414</v>
      </c>
      <c r="I229" s="229" t="s">
        <v>2415</v>
      </c>
      <c r="J229" s="228"/>
      <c r="K229" s="228"/>
      <c r="L229" s="228"/>
      <c r="M229" s="228">
        <v>1</v>
      </c>
      <c r="N229" s="228"/>
      <c r="O229" s="228"/>
      <c r="P229" s="228"/>
      <c r="Q229" s="228">
        <v>1</v>
      </c>
      <c r="R229" s="228"/>
      <c r="S229" s="228"/>
      <c r="T229" s="228">
        <v>1</v>
      </c>
      <c r="U229" s="228"/>
      <c r="V229" s="238">
        <f>SUM('[2]Formulario PPGR2'!$J229:$U229)</f>
        <v>3</v>
      </c>
      <c r="W229" s="258" t="s">
        <v>1963</v>
      </c>
      <c r="X229" s="258" t="s">
        <v>1961</v>
      </c>
      <c r="Y229" s="232" t="s">
        <v>2588</v>
      </c>
      <c r="Z229" s="348" t="s">
        <v>2646</v>
      </c>
      <c r="AB229" s="682"/>
    </row>
    <row r="230" spans="2:31" s="240" customFormat="1" ht="102" x14ac:dyDescent="0.2">
      <c r="B230" s="262" t="e">
        <f>IF('Formulario PPGR2'!$G230="","",CONCATENATE('Formulario PPGR2'!$C230,".",'Formulario PPGR2'!$D230,".",'Formulario PPGR2'!$E230,".",'Formulario PPGR2'!$F230))</f>
        <v>#REF!</v>
      </c>
      <c r="C230" s="262" t="e">
        <f>IF('Formulario PPGR2'!$G230="","",'Formulario PPGR1'!#REF!)</f>
        <v>#REF!</v>
      </c>
      <c r="D230" s="262" t="e">
        <f>IF('Formulario PPGR2'!$G230="","",'Formulario PPGR1'!#REF!)</f>
        <v>#REF!</v>
      </c>
      <c r="E230" s="262" t="e">
        <f>IF('Formulario PPGR2'!$G230="","",'Formulario PPGR1'!#REF!)</f>
        <v>#REF!</v>
      </c>
      <c r="F230" s="262" t="e">
        <f>IF('Formulario PPGR2'!$G230="","",'Formulario PPGR1'!#REF!)</f>
        <v>#REF!</v>
      </c>
      <c r="G230" s="232" t="s">
        <v>2719</v>
      </c>
      <c r="H230" s="229" t="s">
        <v>2416</v>
      </c>
      <c r="I230" s="229" t="s">
        <v>2417</v>
      </c>
      <c r="J230" s="228"/>
      <c r="K230" s="228">
        <v>1</v>
      </c>
      <c r="L230" s="228"/>
      <c r="M230" s="228"/>
      <c r="N230" s="228">
        <v>1</v>
      </c>
      <c r="O230" s="228"/>
      <c r="P230" s="228"/>
      <c r="Q230" s="228"/>
      <c r="R230" s="228">
        <v>1</v>
      </c>
      <c r="S230" s="228"/>
      <c r="T230" s="228"/>
      <c r="U230" s="228"/>
      <c r="V230" s="238">
        <f>SUM('[2]Formulario PPGR2'!$J230:$U230)</f>
        <v>1</v>
      </c>
      <c r="W230" s="258" t="s">
        <v>1960</v>
      </c>
      <c r="X230" s="258" t="s">
        <v>1961</v>
      </c>
      <c r="Y230" s="232"/>
      <c r="Z230" s="348" t="s">
        <v>2646</v>
      </c>
      <c r="AB230" s="682"/>
    </row>
    <row r="231" spans="2:31" s="240" customFormat="1" ht="102" x14ac:dyDescent="0.2">
      <c r="B231" s="262" t="e">
        <f>IF('Formulario PPGR2'!$G231="","",CONCATENATE('Formulario PPGR2'!$C231,".",'Formulario PPGR2'!$D231,".",'Formulario PPGR2'!$E231,".",'Formulario PPGR2'!$F231))</f>
        <v>#REF!</v>
      </c>
      <c r="C231" s="262" t="e">
        <f>IF('Formulario PPGR2'!$G231="","",'Formulario PPGR1'!#REF!)</f>
        <v>#REF!</v>
      </c>
      <c r="D231" s="262" t="e">
        <f>IF('Formulario PPGR2'!$G231="","",'Formulario PPGR1'!#REF!)</f>
        <v>#REF!</v>
      </c>
      <c r="E231" s="262" t="e">
        <f>IF('Formulario PPGR2'!$G231="","",'Formulario PPGR1'!#REF!)</f>
        <v>#REF!</v>
      </c>
      <c r="F231" s="262" t="e">
        <f>IF('Formulario PPGR2'!$G231="","",'Formulario PPGR1'!#REF!)</f>
        <v>#REF!</v>
      </c>
      <c r="G231" s="232" t="s">
        <v>2719</v>
      </c>
      <c r="H231" s="229" t="s">
        <v>2418</v>
      </c>
      <c r="I231" s="229" t="s">
        <v>2419</v>
      </c>
      <c r="J231" s="228"/>
      <c r="K231" s="228"/>
      <c r="L231" s="228"/>
      <c r="M231" s="228">
        <v>1</v>
      </c>
      <c r="N231" s="228"/>
      <c r="O231" s="228"/>
      <c r="P231" s="228"/>
      <c r="Q231" s="228"/>
      <c r="R231" s="228">
        <v>1</v>
      </c>
      <c r="S231" s="228"/>
      <c r="T231" s="228"/>
      <c r="U231" s="228"/>
      <c r="V231" s="238">
        <f>SUM('[2]Formulario PPGR2'!$J231:$U231)</f>
        <v>4</v>
      </c>
      <c r="W231" s="258" t="s">
        <v>1960</v>
      </c>
      <c r="X231" s="258" t="s">
        <v>1961</v>
      </c>
      <c r="Y231" s="232" t="s">
        <v>2588</v>
      </c>
      <c r="Z231" s="348" t="s">
        <v>2646</v>
      </c>
      <c r="AB231" s="682"/>
    </row>
    <row r="232" spans="2:31" s="240" customFormat="1" ht="102" x14ac:dyDescent="0.2">
      <c r="B232" s="262" t="e">
        <f>IF('Formulario PPGR2'!$G232="","",CONCATENATE('Formulario PPGR2'!$C232,".",'Formulario PPGR2'!$D232,".",'Formulario PPGR2'!$E232,".",'Formulario PPGR2'!$F232))</f>
        <v>#REF!</v>
      </c>
      <c r="C232" s="262" t="e">
        <f>IF('Formulario PPGR2'!$G232="","",'Formulario PPGR1'!#REF!)</f>
        <v>#REF!</v>
      </c>
      <c r="D232" s="262" t="e">
        <f>IF('Formulario PPGR2'!$G232="","",'Formulario PPGR1'!#REF!)</f>
        <v>#REF!</v>
      </c>
      <c r="E232" s="262" t="e">
        <f>IF('Formulario PPGR2'!$G232="","",'Formulario PPGR1'!#REF!)</f>
        <v>#REF!</v>
      </c>
      <c r="F232" s="262" t="e">
        <f>IF('Formulario PPGR2'!$G232="","",'Formulario PPGR1'!#REF!)</f>
        <v>#REF!</v>
      </c>
      <c r="G232" s="232" t="s">
        <v>2719</v>
      </c>
      <c r="H232" s="229" t="s">
        <v>2420</v>
      </c>
      <c r="I232" s="229" t="s">
        <v>2421</v>
      </c>
      <c r="J232" s="228"/>
      <c r="K232" s="228">
        <v>1</v>
      </c>
      <c r="L232" s="228"/>
      <c r="M232" s="228"/>
      <c r="N232" s="228"/>
      <c r="O232" s="228">
        <v>1</v>
      </c>
      <c r="P232" s="228"/>
      <c r="Q232" s="228"/>
      <c r="R232" s="228">
        <v>1</v>
      </c>
      <c r="S232" s="228"/>
      <c r="T232" s="228"/>
      <c r="U232" s="228"/>
      <c r="V232" s="238">
        <f>SUM('[2]Formulario PPGR2'!$J232:$U232)</f>
        <v>1</v>
      </c>
      <c r="W232" s="258" t="s">
        <v>1960</v>
      </c>
      <c r="X232" s="258" t="s">
        <v>1961</v>
      </c>
      <c r="Y232" s="232"/>
      <c r="Z232" s="348" t="s">
        <v>2646</v>
      </c>
      <c r="AB232" s="682"/>
    </row>
    <row r="233" spans="2:31" s="240" customFormat="1" ht="102" x14ac:dyDescent="0.2">
      <c r="B233" s="262" t="e">
        <f>IF('Formulario PPGR2'!$G233="","",CONCATENATE('Formulario PPGR2'!$C233,".",'Formulario PPGR2'!$D233,".",'Formulario PPGR2'!$E233,".",'Formulario PPGR2'!$F233))</f>
        <v>#REF!</v>
      </c>
      <c r="C233" s="262" t="e">
        <f>IF('Formulario PPGR2'!$G233="","",'Formulario PPGR1'!#REF!)</f>
        <v>#REF!</v>
      </c>
      <c r="D233" s="262" t="e">
        <f>IF('Formulario PPGR2'!$G233="","",'Formulario PPGR1'!#REF!)</f>
        <v>#REF!</v>
      </c>
      <c r="E233" s="262" t="e">
        <f>IF('Formulario PPGR2'!$G233="","",'Formulario PPGR1'!#REF!)</f>
        <v>#REF!</v>
      </c>
      <c r="F233" s="262" t="e">
        <f>IF('Formulario PPGR2'!$G233="","",'Formulario PPGR1'!#REF!)</f>
        <v>#REF!</v>
      </c>
      <c r="G233" s="232" t="s">
        <v>2719</v>
      </c>
      <c r="H233" s="229" t="s">
        <v>2422</v>
      </c>
      <c r="I233" s="229" t="s">
        <v>2423</v>
      </c>
      <c r="J233" s="228"/>
      <c r="K233" s="228"/>
      <c r="L233" s="228">
        <v>1</v>
      </c>
      <c r="M233" s="228"/>
      <c r="N233" s="228"/>
      <c r="O233" s="228">
        <v>1</v>
      </c>
      <c r="P233" s="228"/>
      <c r="Q233" s="228"/>
      <c r="R233" s="228">
        <v>1</v>
      </c>
      <c r="S233" s="228"/>
      <c r="T233" s="228"/>
      <c r="U233" s="228"/>
      <c r="V233" s="238">
        <f>SUM('[2]Formulario PPGR2'!$J233:$U233)</f>
        <v>1</v>
      </c>
      <c r="W233" s="258" t="s">
        <v>1961</v>
      </c>
      <c r="X233" s="258"/>
      <c r="Y233" s="232" t="s">
        <v>2908</v>
      </c>
      <c r="Z233" s="348" t="s">
        <v>2646</v>
      </c>
      <c r="AB233" s="682"/>
    </row>
    <row r="234" spans="2:31" s="686" customFormat="1" ht="127.5" x14ac:dyDescent="0.2">
      <c r="B234" s="262" t="e">
        <f>IF('Formulario PPGR2'!$G234="","",CONCATENATE('Formulario PPGR2'!$C234,".",'Formulario PPGR2'!$D234,".",'Formulario PPGR2'!$E234,".",'Formulario PPGR2'!$F234))</f>
        <v>#REF!</v>
      </c>
      <c r="C234" s="262" t="e">
        <f>IF('Formulario PPGR2'!$G234="","",'Formulario PPGR1'!#REF!)</f>
        <v>#REF!</v>
      </c>
      <c r="D234" s="262" t="e">
        <f>IF('Formulario PPGR2'!$G234="","",'Formulario PPGR1'!#REF!)</f>
        <v>#REF!</v>
      </c>
      <c r="E234" s="262" t="e">
        <f>IF('Formulario PPGR2'!$G234="","",'Formulario PPGR1'!#REF!)</f>
        <v>#REF!</v>
      </c>
      <c r="F234" s="262" t="e">
        <f>IF('Formulario PPGR2'!$G234="","",'Formulario PPGR1'!#REF!)</f>
        <v>#REF!</v>
      </c>
      <c r="G234" s="687" t="s">
        <v>2719</v>
      </c>
      <c r="H234" s="688" t="s">
        <v>2424</v>
      </c>
      <c r="I234" s="687" t="s">
        <v>2425</v>
      </c>
      <c r="J234" s="689" t="s">
        <v>2426</v>
      </c>
      <c r="K234" s="689" t="s">
        <v>2426</v>
      </c>
      <c r="L234" s="689" t="s">
        <v>2426</v>
      </c>
      <c r="M234" s="689">
        <v>1</v>
      </c>
      <c r="N234" s="689" t="s">
        <v>2426</v>
      </c>
      <c r="O234" s="689" t="s">
        <v>2426</v>
      </c>
      <c r="P234" s="689" t="s">
        <v>2426</v>
      </c>
      <c r="Q234" s="689" t="s">
        <v>2426</v>
      </c>
      <c r="R234" s="689" t="s">
        <v>2426</v>
      </c>
      <c r="S234" s="689" t="s">
        <v>2426</v>
      </c>
      <c r="T234" s="689" t="s">
        <v>2426</v>
      </c>
      <c r="U234" s="689" t="s">
        <v>2426</v>
      </c>
      <c r="V234" s="690">
        <f>SUM('[2]Formulario PPGR2'!$J234:$U234)</f>
        <v>4</v>
      </c>
      <c r="W234" s="691" t="s">
        <v>2595</v>
      </c>
      <c r="X234" s="691"/>
      <c r="Y234" s="707" t="s">
        <v>2596</v>
      </c>
      <c r="Z234" s="692" t="s">
        <v>2647</v>
      </c>
      <c r="AB234" s="706" t="s">
        <v>2744</v>
      </c>
    </row>
    <row r="235" spans="2:31" s="240" customFormat="1" ht="102" x14ac:dyDescent="0.2">
      <c r="B235" s="262" t="e">
        <f>IF('Formulario PPGR2'!$G235="","",CONCATENATE('Formulario PPGR2'!$C235,".",'Formulario PPGR2'!$D235,".",'Formulario PPGR2'!$E235,".",'Formulario PPGR2'!$F235))</f>
        <v>#REF!</v>
      </c>
      <c r="C235" s="262" t="e">
        <f>IF('Formulario PPGR2'!$G235="","",'Formulario PPGR1'!#REF!)</f>
        <v>#REF!</v>
      </c>
      <c r="D235" s="262" t="e">
        <f>IF('Formulario PPGR2'!$G235="","",'Formulario PPGR1'!#REF!)</f>
        <v>#REF!</v>
      </c>
      <c r="E235" s="262" t="e">
        <f>IF('Formulario PPGR2'!$G235="","",'Formulario PPGR1'!#REF!)</f>
        <v>#REF!</v>
      </c>
      <c r="F235" s="262" t="e">
        <f>IF('Formulario PPGR2'!$G235="","",'Formulario PPGR1'!#REF!)</f>
        <v>#REF!</v>
      </c>
      <c r="G235" s="232" t="s">
        <v>2719</v>
      </c>
      <c r="H235" s="229" t="s">
        <v>2427</v>
      </c>
      <c r="I235" s="232" t="s">
        <v>2428</v>
      </c>
      <c r="J235" s="228">
        <v>1</v>
      </c>
      <c r="K235" s="228" t="s">
        <v>2426</v>
      </c>
      <c r="L235" s="228" t="s">
        <v>2426</v>
      </c>
      <c r="M235" s="228">
        <v>1</v>
      </c>
      <c r="N235" s="228" t="s">
        <v>2426</v>
      </c>
      <c r="O235" s="228" t="s">
        <v>2426</v>
      </c>
      <c r="P235" s="228">
        <v>1</v>
      </c>
      <c r="Q235" s="228" t="s">
        <v>2426</v>
      </c>
      <c r="R235" s="228" t="s">
        <v>2426</v>
      </c>
      <c r="S235" s="228">
        <v>1</v>
      </c>
      <c r="T235" s="228" t="s">
        <v>2426</v>
      </c>
      <c r="U235" s="228" t="s">
        <v>2426</v>
      </c>
      <c r="V235" s="238">
        <f>SUM('[2]Formulario PPGR2'!$J235:$U235)</f>
        <v>4</v>
      </c>
      <c r="W235" s="258" t="s">
        <v>2597</v>
      </c>
      <c r="X235" s="258"/>
      <c r="Y235" s="678" t="s">
        <v>2598</v>
      </c>
      <c r="Z235" s="348" t="s">
        <v>2647</v>
      </c>
      <c r="AB235" s="682"/>
    </row>
    <row r="236" spans="2:31" s="240" customFormat="1" ht="102" x14ac:dyDescent="0.2">
      <c r="B236" s="262" t="e">
        <f>IF('Formulario PPGR2'!$G236="","",CONCATENATE('Formulario PPGR2'!$C236,".",'Formulario PPGR2'!$D236,".",'Formulario PPGR2'!$E236,".",'Formulario PPGR2'!$F236))</f>
        <v>#REF!</v>
      </c>
      <c r="C236" s="262" t="e">
        <f>IF('Formulario PPGR2'!$G236="","",'Formulario PPGR1'!#REF!)</f>
        <v>#REF!</v>
      </c>
      <c r="D236" s="262" t="e">
        <f>IF('Formulario PPGR2'!$G236="","",'Formulario PPGR1'!#REF!)</f>
        <v>#REF!</v>
      </c>
      <c r="E236" s="262" t="e">
        <f>IF('Formulario PPGR2'!$G236="","",'Formulario PPGR1'!#REF!)</f>
        <v>#REF!</v>
      </c>
      <c r="F236" s="262" t="e">
        <f>IF('Formulario PPGR2'!$G236="","",'Formulario PPGR1'!#REF!)</f>
        <v>#REF!</v>
      </c>
      <c r="G236" s="232" t="s">
        <v>2719</v>
      </c>
      <c r="H236" s="229" t="s">
        <v>2429</v>
      </c>
      <c r="I236" s="229" t="s">
        <v>2430</v>
      </c>
      <c r="J236" s="228" t="s">
        <v>2426</v>
      </c>
      <c r="K236" s="228" t="s">
        <v>2426</v>
      </c>
      <c r="L236" s="228" t="s">
        <v>2426</v>
      </c>
      <c r="M236" s="228">
        <v>1</v>
      </c>
      <c r="N236" s="228" t="s">
        <v>2426</v>
      </c>
      <c r="O236" s="228" t="s">
        <v>2426</v>
      </c>
      <c r="P236" s="228">
        <v>1</v>
      </c>
      <c r="Q236" s="228" t="s">
        <v>2426</v>
      </c>
      <c r="R236" s="228" t="s">
        <v>2426</v>
      </c>
      <c r="S236" s="228">
        <v>1</v>
      </c>
      <c r="T236" s="228" t="s">
        <v>2426</v>
      </c>
      <c r="U236" s="228" t="s">
        <v>2426</v>
      </c>
      <c r="V236" s="238">
        <f>SUM('[2]Formulario PPGR2'!$J236:$U236)</f>
        <v>2</v>
      </c>
      <c r="W236" s="258" t="s">
        <v>2599</v>
      </c>
      <c r="X236" s="258"/>
      <c r="Y236" s="678" t="s">
        <v>2600</v>
      </c>
      <c r="Z236" s="348" t="s">
        <v>2647</v>
      </c>
      <c r="AB236" s="682"/>
    </row>
    <row r="237" spans="2:31" s="686" customFormat="1" ht="102" x14ac:dyDescent="0.2">
      <c r="B237" s="262" t="e">
        <f>IF('Formulario PPGR2'!$G237="","",CONCATENATE('Formulario PPGR2'!$C237,".",'Formulario PPGR2'!$D237,".",'Formulario PPGR2'!$E237,".",'Formulario PPGR2'!$F237))</f>
        <v>#REF!</v>
      </c>
      <c r="C237" s="262" t="e">
        <f>IF('Formulario PPGR2'!$G237="","",'Formulario PPGR1'!#REF!)</f>
        <v>#REF!</v>
      </c>
      <c r="D237" s="262" t="e">
        <f>IF('Formulario PPGR2'!$G237="","",'Formulario PPGR1'!#REF!)</f>
        <v>#REF!</v>
      </c>
      <c r="E237" s="262" t="e">
        <f>IF('Formulario PPGR2'!$G237="","",'Formulario PPGR1'!#REF!)</f>
        <v>#REF!</v>
      </c>
      <c r="F237" s="262" t="e">
        <f>IF('Formulario PPGR2'!$G237="","",'Formulario PPGR1'!#REF!)</f>
        <v>#REF!</v>
      </c>
      <c r="G237" s="687" t="s">
        <v>2719</v>
      </c>
      <c r="H237" s="688" t="s">
        <v>2431</v>
      </c>
      <c r="I237" s="688" t="s">
        <v>2432</v>
      </c>
      <c r="J237" s="689" t="s">
        <v>2426</v>
      </c>
      <c r="K237" s="689" t="s">
        <v>2426</v>
      </c>
      <c r="L237" s="689" t="s">
        <v>2426</v>
      </c>
      <c r="M237" s="689" t="s">
        <v>2426</v>
      </c>
      <c r="N237" s="689" t="s">
        <v>2426</v>
      </c>
      <c r="O237" s="689">
        <v>1</v>
      </c>
      <c r="P237" s="689" t="s">
        <v>2426</v>
      </c>
      <c r="Q237" s="689" t="s">
        <v>2426</v>
      </c>
      <c r="R237" s="689" t="s">
        <v>2426</v>
      </c>
      <c r="S237" s="689" t="s">
        <v>2426</v>
      </c>
      <c r="T237" s="689" t="s">
        <v>2426</v>
      </c>
      <c r="U237" s="689">
        <v>1</v>
      </c>
      <c r="V237" s="690">
        <f>SUM('[2]Formulario PPGR2'!$J237:$U237)</f>
        <v>4</v>
      </c>
      <c r="W237" s="691" t="s">
        <v>2601</v>
      </c>
      <c r="X237" s="708"/>
      <c r="Y237" s="707" t="s">
        <v>2602</v>
      </c>
      <c r="Z237" s="692" t="s">
        <v>2647</v>
      </c>
      <c r="AB237" s="706" t="s">
        <v>2745</v>
      </c>
    </row>
    <row r="238" spans="2:31" s="240" customFormat="1" ht="102" x14ac:dyDescent="0.2">
      <c r="B238" s="262" t="e">
        <f>IF('Formulario PPGR2'!$G238="","",CONCATENATE('Formulario PPGR2'!$C238,".",'Formulario PPGR2'!$D238,".",'Formulario PPGR2'!$E238,".",'Formulario PPGR2'!$F238))</f>
        <v>#REF!</v>
      </c>
      <c r="C238" s="262" t="e">
        <f>IF('Formulario PPGR2'!$G238="","",'Formulario PPGR1'!#REF!)</f>
        <v>#REF!</v>
      </c>
      <c r="D238" s="262" t="e">
        <f>IF('Formulario PPGR2'!$G238="","",'Formulario PPGR1'!#REF!)</f>
        <v>#REF!</v>
      </c>
      <c r="E238" s="262" t="e">
        <f>IF('Formulario PPGR2'!$G238="","",'Formulario PPGR1'!#REF!)</f>
        <v>#REF!</v>
      </c>
      <c r="F238" s="262" t="e">
        <f>IF('Formulario PPGR2'!$G238="","",'Formulario PPGR1'!#REF!)</f>
        <v>#REF!</v>
      </c>
      <c r="G238" s="232" t="s">
        <v>2719</v>
      </c>
      <c r="H238" s="229" t="s">
        <v>2433</v>
      </c>
      <c r="I238" s="229" t="s">
        <v>2434</v>
      </c>
      <c r="J238" s="228" t="s">
        <v>2426</v>
      </c>
      <c r="K238" s="228" t="s">
        <v>2426</v>
      </c>
      <c r="L238" s="228" t="s">
        <v>2426</v>
      </c>
      <c r="M238" s="228">
        <v>1</v>
      </c>
      <c r="N238" s="228" t="s">
        <v>2426</v>
      </c>
      <c r="O238" s="228" t="s">
        <v>2426</v>
      </c>
      <c r="P238" s="228" t="s">
        <v>2426</v>
      </c>
      <c r="Q238" s="228">
        <v>1</v>
      </c>
      <c r="R238" s="228" t="s">
        <v>2426</v>
      </c>
      <c r="S238" s="228" t="s">
        <v>2426</v>
      </c>
      <c r="T238" s="228" t="s">
        <v>2426</v>
      </c>
      <c r="U238" s="228">
        <v>1</v>
      </c>
      <c r="V238" s="238">
        <f>SUM('[2]Formulario PPGR2'!$J238:$U238)</f>
        <v>3</v>
      </c>
      <c r="W238" s="258" t="s">
        <v>2603</v>
      </c>
      <c r="X238" s="258"/>
      <c r="Y238" s="678" t="s">
        <v>2604</v>
      </c>
      <c r="Z238" s="348" t="s">
        <v>2647</v>
      </c>
      <c r="AB238" s="682"/>
    </row>
    <row r="239" spans="2:31" s="686" customFormat="1" ht="102" x14ac:dyDescent="0.2">
      <c r="B239" s="262" t="e">
        <f>IF('Formulario PPGR2'!$G239="","",CONCATENATE('Formulario PPGR2'!$C239,".",'Formulario PPGR2'!$D239,".",'Formulario PPGR2'!$E239,".",'Formulario PPGR2'!$F239))</f>
        <v>#REF!</v>
      </c>
      <c r="C239" s="262" t="e">
        <f>IF('Formulario PPGR2'!$G239="","",'Formulario PPGR1'!#REF!)</f>
        <v>#REF!</v>
      </c>
      <c r="D239" s="262" t="e">
        <f>IF('Formulario PPGR2'!$G239="","",'Formulario PPGR1'!#REF!)</f>
        <v>#REF!</v>
      </c>
      <c r="E239" s="262" t="e">
        <f>IF('Formulario PPGR2'!$G239="","",'Formulario PPGR1'!#REF!)</f>
        <v>#REF!</v>
      </c>
      <c r="F239" s="262" t="e">
        <f>IF('Formulario PPGR2'!$G239="","",'Formulario PPGR1'!#REF!)</f>
        <v>#REF!</v>
      </c>
      <c r="G239" s="687" t="s">
        <v>2719</v>
      </c>
      <c r="H239" s="688" t="s">
        <v>2435</v>
      </c>
      <c r="I239" s="688" t="s">
        <v>2436</v>
      </c>
      <c r="J239" s="689" t="s">
        <v>2426</v>
      </c>
      <c r="K239" s="689" t="s">
        <v>2426</v>
      </c>
      <c r="L239" s="689" t="s">
        <v>2426</v>
      </c>
      <c r="M239" s="689">
        <v>1</v>
      </c>
      <c r="N239" s="689"/>
      <c r="O239" s="689"/>
      <c r="P239" s="689"/>
      <c r="Q239" s="689"/>
      <c r="R239" s="689"/>
      <c r="S239" s="689"/>
      <c r="T239" s="689"/>
      <c r="U239" s="689"/>
      <c r="V239" s="690">
        <f>SUM('[2]Formulario PPGR2'!$J239:$U239)</f>
        <v>3</v>
      </c>
      <c r="W239" s="691" t="s">
        <v>2595</v>
      </c>
      <c r="X239" s="691"/>
      <c r="Y239" s="707" t="s">
        <v>2735</v>
      </c>
      <c r="Z239" s="692" t="s">
        <v>2647</v>
      </c>
      <c r="AA239" s="254"/>
      <c r="AB239" s="706" t="s">
        <v>2743</v>
      </c>
      <c r="AC239" s="254"/>
      <c r="AD239" s="254"/>
      <c r="AE239" s="254"/>
    </row>
    <row r="240" spans="2:31" s="240" customFormat="1" ht="102" x14ac:dyDescent="0.2">
      <c r="B240" s="262" t="e">
        <f>IF('Formulario PPGR2'!$G240="","",CONCATENATE('Formulario PPGR2'!$C240,".",'Formulario PPGR2'!$D240,".",'Formulario PPGR2'!$E240,".",'Formulario PPGR2'!$F240))</f>
        <v>#REF!</v>
      </c>
      <c r="C240" s="262" t="e">
        <f>IF('Formulario PPGR2'!$G240="","",'Formulario PPGR1'!#REF!)</f>
        <v>#REF!</v>
      </c>
      <c r="D240" s="262" t="e">
        <f>IF('Formulario PPGR2'!$G240="","",'Formulario PPGR1'!#REF!)</f>
        <v>#REF!</v>
      </c>
      <c r="E240" s="262" t="e">
        <f>IF('Formulario PPGR2'!$G240="","",'Formulario PPGR1'!#REF!)</f>
        <v>#REF!</v>
      </c>
      <c r="F240" s="262" t="e">
        <f>IF('Formulario PPGR2'!$G240="","",'Formulario PPGR1'!#REF!)</f>
        <v>#REF!</v>
      </c>
      <c r="G240" s="232" t="s">
        <v>2719</v>
      </c>
      <c r="H240" s="229" t="s">
        <v>2437</v>
      </c>
      <c r="I240" s="229" t="s">
        <v>2438</v>
      </c>
      <c r="J240" s="228"/>
      <c r="K240" s="228"/>
      <c r="L240" s="228"/>
      <c r="M240" s="228">
        <v>1</v>
      </c>
      <c r="N240" s="228"/>
      <c r="O240" s="228"/>
      <c r="P240" s="228"/>
      <c r="Q240" s="228"/>
      <c r="R240" s="228"/>
      <c r="S240" s="228"/>
      <c r="T240" s="228"/>
      <c r="U240" s="228"/>
      <c r="V240" s="238">
        <f>SUM('[2]Formulario PPGR2'!$J240:$U240)</f>
        <v>3</v>
      </c>
      <c r="W240" s="258" t="s">
        <v>2601</v>
      </c>
      <c r="X240" s="258"/>
      <c r="Y240" s="678" t="s">
        <v>2602</v>
      </c>
      <c r="Z240" s="348" t="s">
        <v>2647</v>
      </c>
      <c r="AB240" s="682"/>
    </row>
    <row r="241" spans="2:30" s="240" customFormat="1" ht="102" x14ac:dyDescent="0.2">
      <c r="B241" s="262" t="e">
        <f>IF('Formulario PPGR2'!$G241="","",CONCATENATE('Formulario PPGR2'!$C241,".",'Formulario PPGR2'!$D241,".",'Formulario PPGR2'!$E241,".",'Formulario PPGR2'!$F241))</f>
        <v>#REF!</v>
      </c>
      <c r="C241" s="262" t="e">
        <f>IF('Formulario PPGR2'!$G241="","",'Formulario PPGR1'!#REF!)</f>
        <v>#REF!</v>
      </c>
      <c r="D241" s="262" t="e">
        <f>IF('Formulario PPGR2'!$G241="","",'Formulario PPGR1'!#REF!)</f>
        <v>#REF!</v>
      </c>
      <c r="E241" s="262" t="e">
        <f>IF('Formulario PPGR2'!$G241="","",'Formulario PPGR1'!#REF!)</f>
        <v>#REF!</v>
      </c>
      <c r="F241" s="262" t="e">
        <f>IF('Formulario PPGR2'!$G241="","",'Formulario PPGR1'!#REF!)</f>
        <v>#REF!</v>
      </c>
      <c r="G241" s="232" t="s">
        <v>2719</v>
      </c>
      <c r="H241" s="229" t="s">
        <v>2439</v>
      </c>
      <c r="I241" s="229" t="s">
        <v>2440</v>
      </c>
      <c r="J241" s="228"/>
      <c r="K241" s="228"/>
      <c r="L241" s="228"/>
      <c r="M241" s="228"/>
      <c r="N241" s="228"/>
      <c r="O241" s="228"/>
      <c r="P241" s="228"/>
      <c r="Q241" s="228"/>
      <c r="R241" s="228"/>
      <c r="S241" s="228"/>
      <c r="T241" s="228"/>
      <c r="U241" s="228">
        <v>1</v>
      </c>
      <c r="V241" s="238">
        <f>SUM('[2]Formulario PPGR2'!$J241:$U241)</f>
        <v>3</v>
      </c>
      <c r="W241" s="258" t="s">
        <v>1976</v>
      </c>
      <c r="X241" s="258"/>
      <c r="Y241" s="678" t="s">
        <v>2605</v>
      </c>
      <c r="Z241" s="348" t="s">
        <v>2647</v>
      </c>
      <c r="AB241" s="682"/>
    </row>
    <row r="242" spans="2:30" s="240" customFormat="1" ht="102" x14ac:dyDescent="0.2">
      <c r="B242" s="262" t="e">
        <f>IF('Formulario PPGR2'!$G242="","",CONCATENATE('Formulario PPGR2'!$C242,".",'Formulario PPGR2'!$D242,".",'Formulario PPGR2'!$E242,".",'Formulario PPGR2'!$F242))</f>
        <v>#REF!</v>
      </c>
      <c r="C242" s="262" t="e">
        <f>IF('Formulario PPGR2'!$G242="","",'Formulario PPGR1'!#REF!)</f>
        <v>#REF!</v>
      </c>
      <c r="D242" s="262" t="e">
        <f>IF('Formulario PPGR2'!$G242="","",'Formulario PPGR1'!#REF!)</f>
        <v>#REF!</v>
      </c>
      <c r="E242" s="262" t="e">
        <f>IF('Formulario PPGR2'!$G242="","",'Formulario PPGR1'!#REF!)</f>
        <v>#REF!</v>
      </c>
      <c r="F242" s="262" t="e">
        <f>IF('Formulario PPGR2'!$G242="","",'Formulario PPGR1'!#REF!)</f>
        <v>#REF!</v>
      </c>
      <c r="G242" s="232" t="s">
        <v>2719</v>
      </c>
      <c r="H242" s="229" t="s">
        <v>2441</v>
      </c>
      <c r="I242" s="229" t="s">
        <v>2442</v>
      </c>
      <c r="J242" s="228"/>
      <c r="K242" s="228"/>
      <c r="L242" s="228"/>
      <c r="M242" s="228"/>
      <c r="N242" s="228"/>
      <c r="O242" s="228"/>
      <c r="P242" s="228"/>
      <c r="Q242" s="228"/>
      <c r="R242" s="228"/>
      <c r="S242" s="228"/>
      <c r="T242" s="228"/>
      <c r="U242" s="228">
        <v>1</v>
      </c>
      <c r="V242" s="238">
        <f>SUM('[2]Formulario PPGR2'!$J242:$U242)</f>
        <v>1</v>
      </c>
      <c r="W242" s="258" t="s">
        <v>2601</v>
      </c>
      <c r="X242" s="258"/>
      <c r="Y242" s="678" t="s">
        <v>2606</v>
      </c>
      <c r="Z242" s="348" t="s">
        <v>2647</v>
      </c>
      <c r="AB242" s="682"/>
    </row>
    <row r="243" spans="2:30" s="768" customFormat="1" ht="74.45" customHeight="1" x14ac:dyDescent="0.2">
      <c r="B243" s="262" t="e">
        <f>IF('Formulario PPGR2'!$G243="","",CONCATENATE('Formulario PPGR2'!$C243,".",'Formulario PPGR2'!$D243,".",'Formulario PPGR2'!$E243,".",'Formulario PPGR2'!$F243))</f>
        <v>#REF!</v>
      </c>
      <c r="C243" s="262" t="e">
        <f>IF('Formulario PPGR2'!$G243="","",'Formulario PPGR1'!#REF!)</f>
        <v>#REF!</v>
      </c>
      <c r="D243" s="262" t="e">
        <f>IF('Formulario PPGR2'!$G243="","",'Formulario PPGR1'!#REF!)</f>
        <v>#REF!</v>
      </c>
      <c r="E243" s="262" t="e">
        <f>IF('Formulario PPGR2'!$G243="","",'Formulario PPGR1'!#REF!)</f>
        <v>#REF!</v>
      </c>
      <c r="F243" s="262" t="e">
        <f>IF('Formulario PPGR2'!$G243="","",'Formulario PPGR1'!#REF!)</f>
        <v>#REF!</v>
      </c>
      <c r="G243" s="769" t="s">
        <v>2721</v>
      </c>
      <c r="H243" s="770" t="s">
        <v>2443</v>
      </c>
      <c r="I243" s="770" t="s">
        <v>2444</v>
      </c>
      <c r="J243" s="771"/>
      <c r="K243" s="771"/>
      <c r="L243" s="771">
        <v>1</v>
      </c>
      <c r="M243" s="771"/>
      <c r="N243" s="771"/>
      <c r="O243" s="771"/>
      <c r="P243" s="771"/>
      <c r="Q243" s="771"/>
      <c r="R243" s="771"/>
      <c r="S243" s="771"/>
      <c r="T243" s="771"/>
      <c r="U243" s="771"/>
      <c r="V243" s="772">
        <f>SUM('[2]Formulario PPGR2'!$J243:$U243)</f>
        <v>4</v>
      </c>
      <c r="W243" s="773" t="s">
        <v>1960</v>
      </c>
      <c r="X243" s="773"/>
      <c r="Y243" s="769" t="s">
        <v>2607</v>
      </c>
      <c r="Z243" s="774" t="s">
        <v>2647</v>
      </c>
      <c r="AB243" s="775"/>
    </row>
    <row r="244" spans="2:30" s="240" customFormat="1" ht="89.25" x14ac:dyDescent="0.2">
      <c r="B244" s="262" t="e">
        <f>IF('Formulario PPGR2'!$G244="","",CONCATENATE('Formulario PPGR2'!$C244,".",'Formulario PPGR2'!$D244,".",'Formulario PPGR2'!$E244,".",'Formulario PPGR2'!$F244))</f>
        <v>#REF!</v>
      </c>
      <c r="C244" s="262" t="e">
        <f>IF('Formulario PPGR2'!$G244="","",'Formulario PPGR1'!#REF!)</f>
        <v>#REF!</v>
      </c>
      <c r="D244" s="262" t="e">
        <f>IF('Formulario PPGR2'!$G244="","",'Formulario PPGR1'!#REF!)</f>
        <v>#REF!</v>
      </c>
      <c r="E244" s="262" t="e">
        <f>IF('Formulario PPGR2'!$G244="","",'Formulario PPGR1'!#REF!)</f>
        <v>#REF!</v>
      </c>
      <c r="F244" s="262" t="e">
        <f>IF('Formulario PPGR2'!$G244="","",'Formulario PPGR1'!#REF!)</f>
        <v>#REF!</v>
      </c>
      <c r="G244" s="232" t="s">
        <v>2721</v>
      </c>
      <c r="H244" s="229" t="s">
        <v>2445</v>
      </c>
      <c r="I244" s="229" t="s">
        <v>2446</v>
      </c>
      <c r="J244" s="228"/>
      <c r="K244" s="228"/>
      <c r="L244" s="228"/>
      <c r="M244" s="228">
        <v>1</v>
      </c>
      <c r="N244" s="228"/>
      <c r="O244" s="228"/>
      <c r="P244" s="228"/>
      <c r="Q244" s="228"/>
      <c r="R244" s="228"/>
      <c r="S244" s="228"/>
      <c r="T244" s="228"/>
      <c r="U244" s="228"/>
      <c r="V244" s="238">
        <f>SUM('[2]Formulario PPGR2'!$J244:$U244)</f>
        <v>4</v>
      </c>
      <c r="W244" s="258" t="s">
        <v>1960</v>
      </c>
      <c r="X244" s="258"/>
      <c r="Y244" s="232" t="s">
        <v>2608</v>
      </c>
      <c r="Z244" s="348" t="s">
        <v>2647</v>
      </c>
      <c r="AB244" s="682"/>
    </row>
    <row r="245" spans="2:30" s="240" customFormat="1" ht="76.5" x14ac:dyDescent="0.2">
      <c r="B245" s="262" t="e">
        <f>IF('Formulario PPGR2'!$G245="","",CONCATENATE('Formulario PPGR2'!$C245,".",'Formulario PPGR2'!$D245,".",'Formulario PPGR2'!$E245,".",'Formulario PPGR2'!$F245))</f>
        <v>#REF!</v>
      </c>
      <c r="C245" s="262" t="e">
        <f>IF('Formulario PPGR2'!$G245="","",'Formulario PPGR1'!#REF!)</f>
        <v>#REF!</v>
      </c>
      <c r="D245" s="262" t="e">
        <f>IF('Formulario PPGR2'!$G245="","",'Formulario PPGR1'!#REF!)</f>
        <v>#REF!</v>
      </c>
      <c r="E245" s="262" t="e">
        <f>IF('Formulario PPGR2'!$G245="","",'Formulario PPGR1'!#REF!)</f>
        <v>#REF!</v>
      </c>
      <c r="F245" s="262" t="e">
        <f>IF('Formulario PPGR2'!$G245="","",'Formulario PPGR1'!#REF!)</f>
        <v>#REF!</v>
      </c>
      <c r="G245" s="232" t="s">
        <v>2721</v>
      </c>
      <c r="H245" s="229" t="s">
        <v>2447</v>
      </c>
      <c r="I245" s="229" t="s">
        <v>2448</v>
      </c>
      <c r="J245" s="228"/>
      <c r="K245" s="228"/>
      <c r="L245" s="228"/>
      <c r="M245" s="228"/>
      <c r="N245" s="228"/>
      <c r="O245" s="228"/>
      <c r="P245" s="228"/>
      <c r="Q245" s="228"/>
      <c r="R245" s="228"/>
      <c r="S245" s="228">
        <v>1</v>
      </c>
      <c r="T245" s="228"/>
      <c r="U245" s="228"/>
      <c r="V245" s="238">
        <f>SUM('[2]Formulario PPGR2'!$J245:$U245)</f>
        <v>2</v>
      </c>
      <c r="W245" s="258" t="s">
        <v>1960</v>
      </c>
      <c r="X245" s="258"/>
      <c r="Y245" s="232" t="s">
        <v>2609</v>
      </c>
      <c r="Z245" s="348" t="s">
        <v>2647</v>
      </c>
      <c r="AB245" s="682"/>
    </row>
    <row r="246" spans="2:30" s="686" customFormat="1" ht="127.5" x14ac:dyDescent="0.2">
      <c r="B246" s="262" t="e">
        <f>IF('Formulario PPGR2'!$G246="","",CONCATENATE('Formulario PPGR2'!$C246,".",'Formulario PPGR2'!$D246,".",'Formulario PPGR2'!$E246,".",'Formulario PPGR2'!$F246))</f>
        <v>#REF!</v>
      </c>
      <c r="C246" s="262" t="e">
        <f>IF('Formulario PPGR2'!$G246="","",'Formulario PPGR1'!#REF!)</f>
        <v>#REF!</v>
      </c>
      <c r="D246" s="262" t="e">
        <f>IF('Formulario PPGR2'!$G246="","",'Formulario PPGR1'!#REF!)</f>
        <v>#REF!</v>
      </c>
      <c r="E246" s="262" t="e">
        <f>IF('Formulario PPGR2'!$G246="","",'Formulario PPGR1'!#REF!)</f>
        <v>#REF!</v>
      </c>
      <c r="F246" s="262" t="e">
        <f>IF('Formulario PPGR2'!$G246="","",'Formulario PPGR1'!#REF!)</f>
        <v>#REF!</v>
      </c>
      <c r="G246" s="687" t="s">
        <v>2721</v>
      </c>
      <c r="H246" s="688" t="s">
        <v>2449</v>
      </c>
      <c r="I246" s="688" t="s">
        <v>2450</v>
      </c>
      <c r="J246" s="689"/>
      <c r="K246" s="689"/>
      <c r="L246" s="689"/>
      <c r="M246" s="689"/>
      <c r="N246" s="689"/>
      <c r="O246" s="689">
        <v>1</v>
      </c>
      <c r="P246" s="689"/>
      <c r="Q246" s="689"/>
      <c r="R246" s="689"/>
      <c r="S246" s="689"/>
      <c r="T246" s="689"/>
      <c r="U246" s="689"/>
      <c r="V246" s="690">
        <f>SUM('[2]Formulario PPGR2'!$J246:$U246)</f>
        <v>4</v>
      </c>
      <c r="W246" s="691"/>
      <c r="X246" s="691"/>
      <c r="Y246" s="687" t="s">
        <v>2610</v>
      </c>
      <c r="Z246" s="692" t="s">
        <v>2647</v>
      </c>
      <c r="AB246" s="709" t="s">
        <v>2742</v>
      </c>
      <c r="AC246" s="254"/>
      <c r="AD246" s="254"/>
    </row>
    <row r="247" spans="2:30" s="240" customFormat="1" ht="63.75" x14ac:dyDescent="0.2">
      <c r="B247" s="262" t="e">
        <f>IF('Formulario PPGR2'!$G247="","",CONCATENATE('Formulario PPGR2'!$C247,".",'Formulario PPGR2'!$D247,".",'Formulario PPGR2'!$E247,".",'Formulario PPGR2'!$F247))</f>
        <v>#REF!</v>
      </c>
      <c r="C247" s="262" t="e">
        <f>IF('Formulario PPGR2'!$G247="","",'Formulario PPGR1'!#REF!)</f>
        <v>#REF!</v>
      </c>
      <c r="D247" s="262" t="e">
        <f>IF('Formulario PPGR2'!$G247="","",'Formulario PPGR1'!#REF!)</f>
        <v>#REF!</v>
      </c>
      <c r="E247" s="262" t="e">
        <f>IF('Formulario PPGR2'!$G247="","",'Formulario PPGR1'!#REF!)</f>
        <v>#REF!</v>
      </c>
      <c r="F247" s="262" t="e">
        <f>IF('Formulario PPGR2'!$G247="","",'Formulario PPGR1'!#REF!)</f>
        <v>#REF!</v>
      </c>
      <c r="G247" s="232" t="s">
        <v>2722</v>
      </c>
      <c r="H247" s="229" t="s">
        <v>2451</v>
      </c>
      <c r="I247" s="229" t="s">
        <v>2452</v>
      </c>
      <c r="J247" s="228">
        <v>1</v>
      </c>
      <c r="K247" s="228">
        <v>1</v>
      </c>
      <c r="L247" s="228">
        <v>1</v>
      </c>
      <c r="M247" s="228">
        <v>1</v>
      </c>
      <c r="N247" s="228">
        <v>1</v>
      </c>
      <c r="O247" s="228">
        <v>1</v>
      </c>
      <c r="P247" s="228">
        <v>1</v>
      </c>
      <c r="Q247" s="228">
        <v>1</v>
      </c>
      <c r="R247" s="228">
        <v>1</v>
      </c>
      <c r="S247" s="228">
        <v>1</v>
      </c>
      <c r="T247" s="228">
        <v>1</v>
      </c>
      <c r="U247" s="228">
        <v>1</v>
      </c>
      <c r="V247" s="238">
        <f>SUM('[2]Formulario PPGR2'!$J247:$U247)</f>
        <v>12</v>
      </c>
      <c r="W247" s="258" t="s">
        <v>1960</v>
      </c>
      <c r="X247" s="258" t="s">
        <v>1961</v>
      </c>
      <c r="Y247" s="232" t="s">
        <v>2611</v>
      </c>
      <c r="Z247" s="348" t="s">
        <v>2648</v>
      </c>
      <c r="AB247" s="682"/>
    </row>
    <row r="248" spans="2:30" s="240" customFormat="1" ht="63.75" x14ac:dyDescent="0.2">
      <c r="B248" s="262" t="e">
        <f>IF('Formulario PPGR2'!$G248="","",CONCATENATE('Formulario PPGR2'!$C248,".",'Formulario PPGR2'!$D248,".",'Formulario PPGR2'!$E248,".",'Formulario PPGR2'!$F248))</f>
        <v>#REF!</v>
      </c>
      <c r="C248" s="262" t="e">
        <f>IF('Formulario PPGR2'!$G248="","",'Formulario PPGR1'!#REF!)</f>
        <v>#REF!</v>
      </c>
      <c r="D248" s="262" t="e">
        <f>IF('Formulario PPGR2'!$G248="","",'Formulario PPGR1'!#REF!)</f>
        <v>#REF!</v>
      </c>
      <c r="E248" s="262" t="e">
        <f>IF('Formulario PPGR2'!$G248="","",'Formulario PPGR1'!#REF!)</f>
        <v>#REF!</v>
      </c>
      <c r="F248" s="262" t="e">
        <f>IF('Formulario PPGR2'!$G248="","",'Formulario PPGR1'!#REF!)</f>
        <v>#REF!</v>
      </c>
      <c r="G248" s="232" t="s">
        <v>2722</v>
      </c>
      <c r="H248" s="229" t="s">
        <v>2453</v>
      </c>
      <c r="I248" s="229" t="s">
        <v>2454</v>
      </c>
      <c r="J248" s="228"/>
      <c r="K248" s="228"/>
      <c r="L248" s="228">
        <v>1</v>
      </c>
      <c r="M248" s="228"/>
      <c r="N248" s="228"/>
      <c r="O248" s="228">
        <v>1</v>
      </c>
      <c r="P248" s="228"/>
      <c r="Q248" s="228"/>
      <c r="R248" s="228">
        <v>1</v>
      </c>
      <c r="S248" s="228"/>
      <c r="T248" s="228"/>
      <c r="U248" s="228">
        <v>1</v>
      </c>
      <c r="V248" s="238">
        <f>SUM('[2]Formulario PPGR2'!$J248:$U248)</f>
        <v>3</v>
      </c>
      <c r="W248" s="258" t="s">
        <v>1961</v>
      </c>
      <c r="X248" s="258" t="s">
        <v>1970</v>
      </c>
      <c r="Y248" s="232"/>
      <c r="Z248" s="348" t="s">
        <v>2648</v>
      </c>
      <c r="AB248" s="682"/>
    </row>
    <row r="249" spans="2:30" s="240" customFormat="1" ht="76.5" x14ac:dyDescent="0.2">
      <c r="B249" s="262" t="e">
        <f>IF('Formulario PPGR2'!$G249="","",CONCATENATE('Formulario PPGR2'!$C249,".",'Formulario PPGR2'!$D249,".",'Formulario PPGR2'!$E249,".",'Formulario PPGR2'!$F249))</f>
        <v>#REF!</v>
      </c>
      <c r="C249" s="262" t="e">
        <f>IF('Formulario PPGR2'!$G249="","",'Formulario PPGR1'!#REF!)</f>
        <v>#REF!</v>
      </c>
      <c r="D249" s="262" t="e">
        <f>IF('Formulario PPGR2'!$G249="","",'Formulario PPGR1'!#REF!)</f>
        <v>#REF!</v>
      </c>
      <c r="E249" s="262" t="e">
        <f>IF('Formulario PPGR2'!$G249="","",'Formulario PPGR1'!#REF!)</f>
        <v>#REF!</v>
      </c>
      <c r="F249" s="262" t="e">
        <f>IF('Formulario PPGR2'!$G249="","",'Formulario PPGR1'!#REF!)</f>
        <v>#REF!</v>
      </c>
      <c r="G249" s="232" t="s">
        <v>2724</v>
      </c>
      <c r="H249" s="229" t="s">
        <v>2455</v>
      </c>
      <c r="I249" s="229" t="s">
        <v>2456</v>
      </c>
      <c r="J249" s="228">
        <v>1</v>
      </c>
      <c r="K249" s="228">
        <v>1</v>
      </c>
      <c r="L249" s="228">
        <v>1</v>
      </c>
      <c r="M249" s="228">
        <v>1</v>
      </c>
      <c r="N249" s="228">
        <v>1</v>
      </c>
      <c r="O249" s="228">
        <v>1</v>
      </c>
      <c r="P249" s="228">
        <v>1</v>
      </c>
      <c r="Q249" s="228">
        <v>1</v>
      </c>
      <c r="R249" s="228">
        <v>1</v>
      </c>
      <c r="S249" s="228">
        <v>1</v>
      </c>
      <c r="T249" s="228">
        <v>1</v>
      </c>
      <c r="U249" s="228">
        <v>1</v>
      </c>
      <c r="V249" s="238">
        <f>SUM('[2]Formulario PPGR2'!$J249:$U249)</f>
        <v>1</v>
      </c>
      <c r="W249" s="258" t="s">
        <v>1969</v>
      </c>
      <c r="X249" s="258"/>
      <c r="Y249" s="232" t="s">
        <v>2612</v>
      </c>
      <c r="Z249" s="348" t="s">
        <v>2649</v>
      </c>
      <c r="AB249" s="682"/>
    </row>
    <row r="250" spans="2:30" s="240" customFormat="1" ht="102" x14ac:dyDescent="0.2">
      <c r="B250" s="262" t="e">
        <f>IF('Formulario PPGR2'!$G250="","",CONCATENATE('Formulario PPGR2'!$C250,".",'Formulario PPGR2'!$D250,".",'Formulario PPGR2'!$E250,".",'Formulario PPGR2'!$F250))</f>
        <v>#REF!</v>
      </c>
      <c r="C250" s="262" t="e">
        <f>IF('Formulario PPGR2'!$G250="","",'Formulario PPGR1'!#REF!)</f>
        <v>#REF!</v>
      </c>
      <c r="D250" s="262" t="e">
        <f>IF('Formulario PPGR2'!$G250="","",'Formulario PPGR1'!#REF!)</f>
        <v>#REF!</v>
      </c>
      <c r="E250" s="262" t="e">
        <f>IF('Formulario PPGR2'!$G250="","",'Formulario PPGR1'!#REF!)</f>
        <v>#REF!</v>
      </c>
      <c r="F250" s="262" t="e">
        <f>IF('Formulario PPGR2'!$G250="","",'Formulario PPGR1'!#REF!)</f>
        <v>#REF!</v>
      </c>
      <c r="G250" s="232" t="s">
        <v>2724</v>
      </c>
      <c r="H250" s="229" t="s">
        <v>2457</v>
      </c>
      <c r="I250" s="229" t="s">
        <v>2458</v>
      </c>
      <c r="J250" s="228">
        <v>1</v>
      </c>
      <c r="K250" s="228">
        <v>1</v>
      </c>
      <c r="L250" s="228">
        <v>1</v>
      </c>
      <c r="M250" s="228">
        <v>1</v>
      </c>
      <c r="N250" s="228">
        <v>1</v>
      </c>
      <c r="O250" s="228">
        <v>1</v>
      </c>
      <c r="P250" s="228">
        <v>1</v>
      </c>
      <c r="Q250" s="228">
        <v>1</v>
      </c>
      <c r="R250" s="228">
        <v>1</v>
      </c>
      <c r="S250" s="228">
        <v>1</v>
      </c>
      <c r="T250" s="228">
        <v>1</v>
      </c>
      <c r="U250" s="228">
        <v>1</v>
      </c>
      <c r="V250" s="238">
        <f>SUM('[2]Formulario PPGR2'!$J250:$U250)</f>
        <v>1</v>
      </c>
      <c r="W250" s="258" t="s">
        <v>1969</v>
      </c>
      <c r="X250" s="258"/>
      <c r="Y250" s="232" t="s">
        <v>2613</v>
      </c>
      <c r="Z250" s="348" t="s">
        <v>2649</v>
      </c>
      <c r="AB250" s="682"/>
    </row>
    <row r="251" spans="2:30" s="240" customFormat="1" ht="76.5" x14ac:dyDescent="0.2">
      <c r="B251" s="262" t="e">
        <f>IF('Formulario PPGR2'!$G251="","",CONCATENATE('Formulario PPGR2'!$C251,".",'Formulario PPGR2'!$D251,".",'Formulario PPGR2'!$E251,".",'Formulario PPGR2'!$F251))</f>
        <v>#REF!</v>
      </c>
      <c r="C251" s="262" t="e">
        <f>IF('Formulario PPGR2'!$G251="","",'Formulario PPGR1'!#REF!)</f>
        <v>#REF!</v>
      </c>
      <c r="D251" s="262" t="e">
        <f>IF('Formulario PPGR2'!$G251="","",'Formulario PPGR1'!#REF!)</f>
        <v>#REF!</v>
      </c>
      <c r="E251" s="262" t="e">
        <f>IF('Formulario PPGR2'!$G251="","",'Formulario PPGR1'!#REF!)</f>
        <v>#REF!</v>
      </c>
      <c r="F251" s="262" t="e">
        <f>IF('Formulario PPGR2'!$G251="","",'Formulario PPGR1'!#REF!)</f>
        <v>#REF!</v>
      </c>
      <c r="G251" s="232" t="s">
        <v>2724</v>
      </c>
      <c r="H251" s="229" t="s">
        <v>2459</v>
      </c>
      <c r="I251" s="229" t="s">
        <v>2460</v>
      </c>
      <c r="J251" s="228"/>
      <c r="K251" s="228">
        <v>1</v>
      </c>
      <c r="L251" s="228"/>
      <c r="M251" s="228"/>
      <c r="N251" s="228"/>
      <c r="O251" s="228"/>
      <c r="P251" s="228"/>
      <c r="Q251" s="228">
        <v>1</v>
      </c>
      <c r="R251" s="228"/>
      <c r="S251" s="228"/>
      <c r="T251" s="228"/>
      <c r="U251" s="228"/>
      <c r="V251" s="238">
        <f>SUM('[2]Formulario PPGR2'!$J251:$U251)</f>
        <v>3</v>
      </c>
      <c r="W251" s="258" t="s">
        <v>1969</v>
      </c>
      <c r="X251" s="258"/>
      <c r="Y251" s="232" t="s">
        <v>2614</v>
      </c>
      <c r="Z251" s="348" t="s">
        <v>2649</v>
      </c>
      <c r="AB251" s="682"/>
    </row>
    <row r="252" spans="2:30" s="240" customFormat="1" ht="76.5" x14ac:dyDescent="0.2">
      <c r="B252" s="262" t="e">
        <f>IF('Formulario PPGR2'!$G252="","",CONCATENATE('Formulario PPGR2'!$C252,".",'Formulario PPGR2'!$D252,".",'Formulario PPGR2'!$E252,".",'Formulario PPGR2'!$F252))</f>
        <v>#REF!</v>
      </c>
      <c r="C252" s="262" t="e">
        <f>IF('Formulario PPGR2'!$G252="","",'Formulario PPGR1'!#REF!)</f>
        <v>#REF!</v>
      </c>
      <c r="D252" s="262" t="e">
        <f>IF('Formulario PPGR2'!$G252="","",'Formulario PPGR1'!#REF!)</f>
        <v>#REF!</v>
      </c>
      <c r="E252" s="262" t="e">
        <f>IF('Formulario PPGR2'!$G252="","",'Formulario PPGR1'!#REF!)</f>
        <v>#REF!</v>
      </c>
      <c r="F252" s="262" t="e">
        <f>IF('Formulario PPGR2'!$G252="","",'Formulario PPGR1'!#REF!)</f>
        <v>#REF!</v>
      </c>
      <c r="G252" s="232" t="s">
        <v>2724</v>
      </c>
      <c r="H252" s="229" t="s">
        <v>2461</v>
      </c>
      <c r="I252" s="229" t="s">
        <v>2462</v>
      </c>
      <c r="J252" s="228"/>
      <c r="K252" s="228"/>
      <c r="L252" s="228">
        <v>1</v>
      </c>
      <c r="M252" s="228"/>
      <c r="N252" s="228"/>
      <c r="O252" s="228"/>
      <c r="P252" s="228"/>
      <c r="Q252" s="228"/>
      <c r="R252" s="228">
        <v>1</v>
      </c>
      <c r="S252" s="228"/>
      <c r="T252" s="228"/>
      <c r="U252" s="228"/>
      <c r="V252" s="238">
        <f>SUM('[2]Formulario PPGR2'!$J252:$U252)</f>
        <v>3</v>
      </c>
      <c r="W252" s="258" t="s">
        <v>1969</v>
      </c>
      <c r="X252" s="258"/>
      <c r="Y252" s="232" t="s">
        <v>2615</v>
      </c>
      <c r="Z252" s="348" t="s">
        <v>2649</v>
      </c>
      <c r="AB252" s="682"/>
    </row>
    <row r="253" spans="2:30" s="240" customFormat="1" ht="153" x14ac:dyDescent="0.2">
      <c r="B253" s="262" t="e">
        <f>IF('Formulario PPGR2'!$G253="","",CONCATENATE('Formulario PPGR2'!$C253,".",'Formulario PPGR2'!$D253,".",'Formulario PPGR2'!$E253,".",'Formulario PPGR2'!$F253))</f>
        <v>#REF!</v>
      </c>
      <c r="C253" s="262" t="e">
        <f>IF('Formulario PPGR2'!$G253="","",'Formulario PPGR1'!#REF!)</f>
        <v>#REF!</v>
      </c>
      <c r="D253" s="262" t="e">
        <f>IF('Formulario PPGR2'!$G253="","",'Formulario PPGR1'!#REF!)</f>
        <v>#REF!</v>
      </c>
      <c r="E253" s="262" t="e">
        <f>IF('Formulario PPGR2'!$G253="","",'Formulario PPGR1'!#REF!)</f>
        <v>#REF!</v>
      </c>
      <c r="F253" s="262" t="e">
        <f>IF('Formulario PPGR2'!$G253="","",'Formulario PPGR1'!#REF!)</f>
        <v>#REF!</v>
      </c>
      <c r="G253" s="232" t="s">
        <v>2724</v>
      </c>
      <c r="H253" s="229" t="s">
        <v>2463</v>
      </c>
      <c r="I253" s="229" t="s">
        <v>2464</v>
      </c>
      <c r="J253" s="228"/>
      <c r="K253" s="228"/>
      <c r="L253" s="228"/>
      <c r="M253" s="228"/>
      <c r="N253" s="228">
        <v>1</v>
      </c>
      <c r="O253" s="228"/>
      <c r="P253" s="228"/>
      <c r="Q253" s="228"/>
      <c r="R253" s="228"/>
      <c r="S253" s="228"/>
      <c r="T253" s="228"/>
      <c r="U253" s="228"/>
      <c r="V253" s="238">
        <f>SUM('[2]Formulario PPGR2'!$J253:$U253)</f>
        <v>4</v>
      </c>
      <c r="W253" s="258" t="s">
        <v>1961</v>
      </c>
      <c r="X253" s="258" t="s">
        <v>1963</v>
      </c>
      <c r="Y253" s="232" t="s">
        <v>2616</v>
      </c>
      <c r="Z253" s="348" t="s">
        <v>2649</v>
      </c>
      <c r="AB253" s="682"/>
    </row>
    <row r="254" spans="2:30" s="240" customFormat="1" ht="102" x14ac:dyDescent="0.2">
      <c r="B254" s="262" t="e">
        <f>IF('Formulario PPGR2'!$G254="","",CONCATENATE('Formulario PPGR2'!$C254,".",'Formulario PPGR2'!$D254,".",'Formulario PPGR2'!$E254,".",'Formulario PPGR2'!$F254))</f>
        <v>#REF!</v>
      </c>
      <c r="C254" s="262" t="e">
        <f>IF('Formulario PPGR2'!$G254="","",'Formulario PPGR1'!#REF!)</f>
        <v>#REF!</v>
      </c>
      <c r="D254" s="262" t="e">
        <f>IF('Formulario PPGR2'!$G254="","",'Formulario PPGR1'!#REF!)</f>
        <v>#REF!</v>
      </c>
      <c r="E254" s="262" t="e">
        <f>IF('Formulario PPGR2'!$G254="","",'Formulario PPGR1'!#REF!)</f>
        <v>#REF!</v>
      </c>
      <c r="F254" s="262" t="e">
        <f>IF('Formulario PPGR2'!$G254="","",'Formulario PPGR1'!#REF!)</f>
        <v>#REF!</v>
      </c>
      <c r="G254" s="232" t="s">
        <v>2724</v>
      </c>
      <c r="H254" s="229" t="s">
        <v>2465</v>
      </c>
      <c r="I254" s="229" t="s">
        <v>2466</v>
      </c>
      <c r="J254" s="228"/>
      <c r="K254" s="228"/>
      <c r="L254" s="228"/>
      <c r="M254" s="228"/>
      <c r="N254" s="228"/>
      <c r="O254" s="228"/>
      <c r="P254" s="228">
        <v>1</v>
      </c>
      <c r="Q254" s="228"/>
      <c r="R254" s="228"/>
      <c r="S254" s="228"/>
      <c r="T254" s="228"/>
      <c r="U254" s="228"/>
      <c r="V254" s="238">
        <f>SUM('[2]Formulario PPGR2'!$J254:$U254)</f>
        <v>4</v>
      </c>
      <c r="W254" s="258" t="s">
        <v>1961</v>
      </c>
      <c r="X254" s="258" t="s">
        <v>1963</v>
      </c>
      <c r="Y254" s="232" t="s">
        <v>2617</v>
      </c>
      <c r="Z254" s="348" t="s">
        <v>2649</v>
      </c>
      <c r="AB254" s="682"/>
    </row>
    <row r="255" spans="2:30" s="240" customFormat="1" ht="102" x14ac:dyDescent="0.2">
      <c r="B255" s="262" t="e">
        <f>IF('Formulario PPGR2'!$G255="","",CONCATENATE('Formulario PPGR2'!$C255,".",'Formulario PPGR2'!$D255,".",'Formulario PPGR2'!$E255,".",'Formulario PPGR2'!$F255))</f>
        <v>#REF!</v>
      </c>
      <c r="C255" s="262" t="e">
        <f>IF('Formulario PPGR2'!$G255="","",'Formulario PPGR1'!#REF!)</f>
        <v>#REF!</v>
      </c>
      <c r="D255" s="262" t="e">
        <f>IF('Formulario PPGR2'!$G255="","",'Formulario PPGR1'!#REF!)</f>
        <v>#REF!</v>
      </c>
      <c r="E255" s="262" t="e">
        <f>IF('Formulario PPGR2'!$G255="","",'Formulario PPGR1'!#REF!)</f>
        <v>#REF!</v>
      </c>
      <c r="F255" s="262" t="e">
        <f>IF('Formulario PPGR2'!$G255="","",'Formulario PPGR1'!#REF!)</f>
        <v>#REF!</v>
      </c>
      <c r="G255" s="232" t="s">
        <v>2724</v>
      </c>
      <c r="H255" s="229" t="s">
        <v>2467</v>
      </c>
      <c r="I255" s="229" t="s">
        <v>2468</v>
      </c>
      <c r="J255" s="228"/>
      <c r="K255" s="228"/>
      <c r="L255" s="228"/>
      <c r="M255" s="228"/>
      <c r="N255" s="228"/>
      <c r="O255" s="228"/>
      <c r="P255" s="228"/>
      <c r="Q255" s="228"/>
      <c r="R255" s="228"/>
      <c r="S255" s="228"/>
      <c r="T255" s="228">
        <v>1</v>
      </c>
      <c r="U255" s="228"/>
      <c r="V255" s="238">
        <f>SUM('[2]Formulario PPGR2'!$J255:$U255)</f>
        <v>3</v>
      </c>
      <c r="W255" s="258" t="s">
        <v>1961</v>
      </c>
      <c r="X255" s="258" t="s">
        <v>1963</v>
      </c>
      <c r="Y255" s="232" t="s">
        <v>2618</v>
      </c>
      <c r="Z255" s="348" t="s">
        <v>2649</v>
      </c>
      <c r="AB255" s="682"/>
    </row>
    <row r="256" spans="2:30" s="240" customFormat="1" ht="76.5" x14ac:dyDescent="0.2">
      <c r="B256" s="262" t="e">
        <f>IF('Formulario PPGR2'!$G256="","",CONCATENATE('Formulario PPGR2'!$C256,".",'Formulario PPGR2'!$D256,".",'Formulario PPGR2'!$E256,".",'Formulario PPGR2'!$F256))</f>
        <v>#REF!</v>
      </c>
      <c r="C256" s="262" t="e">
        <f>IF('Formulario PPGR2'!$G256="","",'Formulario PPGR1'!#REF!)</f>
        <v>#REF!</v>
      </c>
      <c r="D256" s="262" t="e">
        <f>IF('Formulario PPGR2'!$G256="","",'Formulario PPGR1'!#REF!)</f>
        <v>#REF!</v>
      </c>
      <c r="E256" s="262" t="e">
        <f>IF('Formulario PPGR2'!$G256="","",'Formulario PPGR1'!#REF!)</f>
        <v>#REF!</v>
      </c>
      <c r="F256" s="262" t="e">
        <f>IF('Formulario PPGR2'!$G256="","",'Formulario PPGR1'!#REF!)</f>
        <v>#REF!</v>
      </c>
      <c r="G256" s="232" t="s">
        <v>2724</v>
      </c>
      <c r="H256" s="229" t="s">
        <v>2469</v>
      </c>
      <c r="I256" s="229" t="s">
        <v>2470</v>
      </c>
      <c r="J256" s="228"/>
      <c r="K256" s="228"/>
      <c r="L256" s="228"/>
      <c r="M256" s="228"/>
      <c r="N256" s="228"/>
      <c r="O256" s="228">
        <v>1</v>
      </c>
      <c r="P256" s="228"/>
      <c r="Q256" s="228"/>
      <c r="R256" s="228"/>
      <c r="S256" s="228"/>
      <c r="T256" s="228"/>
      <c r="U256" s="228"/>
      <c r="V256" s="238">
        <f>SUM('[2]Formulario PPGR2'!$J256:$U256)</f>
        <v>2</v>
      </c>
      <c r="W256" s="258" t="s">
        <v>1961</v>
      </c>
      <c r="X256" s="258" t="s">
        <v>1963</v>
      </c>
      <c r="Y256" s="232" t="s">
        <v>2619</v>
      </c>
      <c r="Z256" s="348" t="s">
        <v>2649</v>
      </c>
      <c r="AB256" s="682"/>
    </row>
    <row r="257" spans="2:28" s="240" customFormat="1" ht="204" x14ac:dyDescent="0.2">
      <c r="B257" s="262" t="e">
        <f>IF('Formulario PPGR2'!$G257="","",CONCATENATE('Formulario PPGR2'!$C257,".",'Formulario PPGR2'!$D257,".",'Formulario PPGR2'!$E257,".",'Formulario PPGR2'!$F257))</f>
        <v>#REF!</v>
      </c>
      <c r="C257" s="262" t="e">
        <f>IF('Formulario PPGR2'!$G257="","",'Formulario PPGR1'!#REF!)</f>
        <v>#REF!</v>
      </c>
      <c r="D257" s="262" t="e">
        <f>IF('Formulario PPGR2'!$G257="","",'Formulario PPGR1'!#REF!)</f>
        <v>#REF!</v>
      </c>
      <c r="E257" s="262" t="e">
        <f>IF('Formulario PPGR2'!$G257="","",'Formulario PPGR1'!#REF!)</f>
        <v>#REF!</v>
      </c>
      <c r="F257" s="262" t="e">
        <f>IF('Formulario PPGR2'!$G257="","",'Formulario PPGR1'!#REF!)</f>
        <v>#REF!</v>
      </c>
      <c r="G257" s="232" t="s">
        <v>2724</v>
      </c>
      <c r="H257" s="229" t="s">
        <v>2471</v>
      </c>
      <c r="I257" s="229" t="s">
        <v>2472</v>
      </c>
      <c r="J257" s="228"/>
      <c r="K257" s="228"/>
      <c r="L257" s="228"/>
      <c r="M257" s="228">
        <v>1</v>
      </c>
      <c r="N257" s="228"/>
      <c r="O257" s="228"/>
      <c r="P257" s="228"/>
      <c r="Q257" s="228"/>
      <c r="R257" s="228"/>
      <c r="S257" s="228"/>
      <c r="T257" s="228"/>
      <c r="U257" s="228"/>
      <c r="V257" s="238">
        <f>SUM('[2]Formulario PPGR2'!$J257:$U257)</f>
        <v>1</v>
      </c>
      <c r="W257" s="258" t="s">
        <v>1976</v>
      </c>
      <c r="X257" s="258"/>
      <c r="Y257" s="232" t="s">
        <v>2620</v>
      </c>
      <c r="Z257" s="348" t="s">
        <v>2649</v>
      </c>
      <c r="AB257" s="682"/>
    </row>
    <row r="258" spans="2:28" s="240" customFormat="1" ht="76.5" x14ac:dyDescent="0.2">
      <c r="B258" s="262" t="e">
        <f>IF('Formulario PPGR2'!$G258="","",CONCATENATE('Formulario PPGR2'!$C258,".",'Formulario PPGR2'!$D258,".",'Formulario PPGR2'!$E258,".",'Formulario PPGR2'!$F258))</f>
        <v>#REF!</v>
      </c>
      <c r="C258" s="262" t="e">
        <f>IF('Formulario PPGR2'!$G258="","",'Formulario PPGR1'!#REF!)</f>
        <v>#REF!</v>
      </c>
      <c r="D258" s="262" t="e">
        <f>IF('Formulario PPGR2'!$G258="","",'Formulario PPGR1'!#REF!)</f>
        <v>#REF!</v>
      </c>
      <c r="E258" s="262" t="e">
        <f>IF('Formulario PPGR2'!$G258="","",'Formulario PPGR1'!#REF!)</f>
        <v>#REF!</v>
      </c>
      <c r="F258" s="262" t="e">
        <f>IF('Formulario PPGR2'!$G258="","",'Formulario PPGR1'!#REF!)</f>
        <v>#REF!</v>
      </c>
      <c r="G258" s="232" t="s">
        <v>2724</v>
      </c>
      <c r="H258" s="229" t="s">
        <v>2473</v>
      </c>
      <c r="I258" s="229" t="s">
        <v>2474</v>
      </c>
      <c r="J258" s="228">
        <v>1</v>
      </c>
      <c r="K258" s="228"/>
      <c r="L258" s="228"/>
      <c r="M258" s="228"/>
      <c r="N258" s="228"/>
      <c r="O258" s="228"/>
      <c r="P258" s="228"/>
      <c r="Q258" s="228"/>
      <c r="R258" s="228"/>
      <c r="S258" s="228"/>
      <c r="T258" s="228"/>
      <c r="U258" s="228"/>
      <c r="V258" s="238">
        <f>SUM('[2]Formulario PPGR2'!$J258:$U258)</f>
        <v>1</v>
      </c>
      <c r="W258" s="258" t="s">
        <v>1967</v>
      </c>
      <c r="X258" s="258"/>
      <c r="Y258" s="232" t="s">
        <v>2621</v>
      </c>
      <c r="Z258" s="348" t="s">
        <v>2649</v>
      </c>
      <c r="AB258" s="682"/>
    </row>
    <row r="259" spans="2:28" s="240" customFormat="1" ht="76.5" x14ac:dyDescent="0.2">
      <c r="B259" s="262" t="e">
        <f>IF('Formulario PPGR2'!$G259="","",CONCATENATE('Formulario PPGR2'!$C259,".",'Formulario PPGR2'!$D259,".",'Formulario PPGR2'!$E259,".",'Formulario PPGR2'!$F259))</f>
        <v>#REF!</v>
      </c>
      <c r="C259" s="262" t="e">
        <f>IF('Formulario PPGR2'!$G259="","",'Formulario PPGR1'!#REF!)</f>
        <v>#REF!</v>
      </c>
      <c r="D259" s="262" t="e">
        <f>IF('Formulario PPGR2'!$G259="","",'Formulario PPGR1'!#REF!)</f>
        <v>#REF!</v>
      </c>
      <c r="E259" s="262" t="e">
        <f>IF('Formulario PPGR2'!$G259="","",'Formulario PPGR1'!#REF!)</f>
        <v>#REF!</v>
      </c>
      <c r="F259" s="262" t="e">
        <f>IF('Formulario PPGR2'!$G259="","",'Formulario PPGR1'!#REF!)</f>
        <v>#REF!</v>
      </c>
      <c r="G259" s="232" t="s">
        <v>2725</v>
      </c>
      <c r="H259" s="229" t="s">
        <v>2475</v>
      </c>
      <c r="I259" s="677" t="s">
        <v>2476</v>
      </c>
      <c r="J259" s="228"/>
      <c r="K259" s="228"/>
      <c r="L259" s="228"/>
      <c r="M259" s="228"/>
      <c r="N259" s="228"/>
      <c r="O259" s="228"/>
      <c r="P259" s="228"/>
      <c r="Q259" s="228"/>
      <c r="R259" s="228">
        <v>1</v>
      </c>
      <c r="S259" s="228"/>
      <c r="T259" s="228"/>
      <c r="U259" s="228"/>
      <c r="V259" s="238">
        <f>SUM('[2]Formulario PPGR2'!$J259:$U259)</f>
        <v>2</v>
      </c>
      <c r="W259" s="258" t="s">
        <v>1969</v>
      </c>
      <c r="X259" s="258"/>
      <c r="Y259" s="271" t="s">
        <v>2622</v>
      </c>
      <c r="Z259" s="348" t="s">
        <v>2643</v>
      </c>
      <c r="AB259" s="682"/>
    </row>
    <row r="260" spans="2:28" s="240" customFormat="1" ht="76.5" x14ac:dyDescent="0.2">
      <c r="B260" s="262" t="e">
        <f>IF('Formulario PPGR2'!$G260="","",CONCATENATE('Formulario PPGR2'!$C260,".",'Formulario PPGR2'!$D260,".",'Formulario PPGR2'!$E260,".",'Formulario PPGR2'!$F260))</f>
        <v>#REF!</v>
      </c>
      <c r="C260" s="262" t="e">
        <f>IF('Formulario PPGR2'!$G260="","",'Formulario PPGR1'!#REF!)</f>
        <v>#REF!</v>
      </c>
      <c r="D260" s="262" t="e">
        <f>IF('Formulario PPGR2'!$G260="","",'Formulario PPGR1'!#REF!)</f>
        <v>#REF!</v>
      </c>
      <c r="E260" s="262" t="e">
        <f>IF('Formulario PPGR2'!$G260="","",'Formulario PPGR1'!#REF!)</f>
        <v>#REF!</v>
      </c>
      <c r="F260" s="262" t="e">
        <f>IF('Formulario PPGR2'!$G260="","",'Formulario PPGR1'!#REF!)</f>
        <v>#REF!</v>
      </c>
      <c r="G260" s="232" t="s">
        <v>2725</v>
      </c>
      <c r="H260" s="229" t="s">
        <v>2477</v>
      </c>
      <c r="I260" s="229" t="s">
        <v>2478</v>
      </c>
      <c r="J260" s="228"/>
      <c r="K260" s="228"/>
      <c r="L260" s="228"/>
      <c r="M260" s="228"/>
      <c r="N260" s="228"/>
      <c r="O260" s="228"/>
      <c r="P260" s="228"/>
      <c r="Q260" s="228"/>
      <c r="R260" s="228">
        <v>1</v>
      </c>
      <c r="S260" s="228"/>
      <c r="T260" s="228"/>
      <c r="U260" s="228"/>
      <c r="V260" s="238">
        <f>SUM('[2]Formulario PPGR2'!$J260:$U260)</f>
        <v>1</v>
      </c>
      <c r="W260" s="258" t="s">
        <v>1969</v>
      </c>
      <c r="X260" s="258"/>
      <c r="Y260" s="232" t="s">
        <v>2623</v>
      </c>
      <c r="Z260" s="348" t="s">
        <v>2643</v>
      </c>
      <c r="AB260" s="682"/>
    </row>
    <row r="261" spans="2:28" s="719" customFormat="1" ht="136.15" customHeight="1" x14ac:dyDescent="0.2">
      <c r="B261" s="262" t="e">
        <f>IF('Formulario PPGR2'!$G261="","",CONCATENATE('Formulario PPGR2'!$C261,".",'Formulario PPGR2'!$D261,".",'Formulario PPGR2'!$E261,".",'Formulario PPGR2'!$F261))</f>
        <v>#REF!</v>
      </c>
      <c r="C261" s="262" t="e">
        <f>IF('Formulario PPGR2'!$G261="","",'Formulario PPGR1'!#REF!)</f>
        <v>#REF!</v>
      </c>
      <c r="D261" s="262" t="e">
        <f>IF('Formulario PPGR2'!$G261="","",'Formulario PPGR1'!#REF!)</f>
        <v>#REF!</v>
      </c>
      <c r="E261" s="262" t="e">
        <f>IF('Formulario PPGR2'!$G261="","",'Formulario PPGR1'!#REF!)</f>
        <v>#REF!</v>
      </c>
      <c r="F261" s="262" t="e">
        <f>IF('Formulario PPGR2'!$G261="","",'Formulario PPGR1'!#REF!)</f>
        <v>#REF!</v>
      </c>
      <c r="G261" s="713" t="s">
        <v>2725</v>
      </c>
      <c r="H261" s="714" t="s">
        <v>2479</v>
      </c>
      <c r="I261" s="714" t="s">
        <v>2480</v>
      </c>
      <c r="J261" s="715"/>
      <c r="K261" s="715"/>
      <c r="L261" s="715">
        <v>1</v>
      </c>
      <c r="M261" s="715"/>
      <c r="N261" s="715"/>
      <c r="O261" s="715">
        <v>1</v>
      </c>
      <c r="P261" s="715"/>
      <c r="Q261" s="715"/>
      <c r="R261" s="715">
        <v>1</v>
      </c>
      <c r="S261" s="715"/>
      <c r="T261" s="715"/>
      <c r="U261" s="715">
        <v>1</v>
      </c>
      <c r="V261" s="716">
        <f>SUM('[2]Formulario PPGR2'!$J261:$U261)</f>
        <v>1</v>
      </c>
      <c r="W261" s="717" t="s">
        <v>1969</v>
      </c>
      <c r="X261" s="717"/>
      <c r="Y261" s="713" t="s">
        <v>2624</v>
      </c>
      <c r="Z261" s="718" t="s">
        <v>2643</v>
      </c>
      <c r="AA261" s="254"/>
      <c r="AB261" s="684" t="s">
        <v>2750</v>
      </c>
    </row>
    <row r="262" spans="2:28" s="240" customFormat="1" ht="76.5" x14ac:dyDescent="0.2">
      <c r="B262" s="262" t="e">
        <f>IF('Formulario PPGR2'!$G262="","",CONCATENATE('Formulario PPGR2'!$C262,".",'Formulario PPGR2'!$D262,".",'Formulario PPGR2'!$E262,".",'Formulario PPGR2'!$F262))</f>
        <v>#REF!</v>
      </c>
      <c r="C262" s="262" t="e">
        <f>IF('Formulario PPGR2'!$G262="","",'Formulario PPGR1'!#REF!)</f>
        <v>#REF!</v>
      </c>
      <c r="D262" s="262" t="e">
        <f>IF('Formulario PPGR2'!$G262="","",'Formulario PPGR1'!#REF!)</f>
        <v>#REF!</v>
      </c>
      <c r="E262" s="262" t="e">
        <f>IF('Formulario PPGR2'!$G262="","",'Formulario PPGR1'!#REF!)</f>
        <v>#REF!</v>
      </c>
      <c r="F262" s="262" t="e">
        <f>IF('Formulario PPGR2'!$G262="","",'Formulario PPGR1'!#REF!)</f>
        <v>#REF!</v>
      </c>
      <c r="G262" s="232" t="s">
        <v>2725</v>
      </c>
      <c r="H262" s="229" t="s">
        <v>2481</v>
      </c>
      <c r="I262" s="229" t="s">
        <v>2482</v>
      </c>
      <c r="J262" s="228"/>
      <c r="K262" s="228"/>
      <c r="L262" s="228">
        <v>1</v>
      </c>
      <c r="M262" s="228"/>
      <c r="N262" s="228"/>
      <c r="O262" s="228">
        <v>1</v>
      </c>
      <c r="P262" s="228"/>
      <c r="Q262" s="228"/>
      <c r="R262" s="228">
        <v>1</v>
      </c>
      <c r="S262" s="228"/>
      <c r="T262" s="228"/>
      <c r="U262" s="228">
        <v>1</v>
      </c>
      <c r="V262" s="238">
        <f>SUM('[2]Formulario PPGR2'!$J262:$U262)</f>
        <v>2</v>
      </c>
      <c r="W262" s="258" t="s">
        <v>1960</v>
      </c>
      <c r="X262" s="258"/>
      <c r="Y262" s="232" t="s">
        <v>2625</v>
      </c>
      <c r="Z262" s="348" t="s">
        <v>2644</v>
      </c>
      <c r="AB262" s="682"/>
    </row>
    <row r="263" spans="2:28" s="240" customFormat="1" ht="102" x14ac:dyDescent="0.2">
      <c r="B263" s="262" t="e">
        <f>IF('Formulario PPGR2'!$G263="","",CONCATENATE('Formulario PPGR2'!$C263,".",'Formulario PPGR2'!$D263,".",'Formulario PPGR2'!$E263,".",'Formulario PPGR2'!$F263))</f>
        <v>#REF!</v>
      </c>
      <c r="C263" s="262" t="e">
        <f>IF('Formulario PPGR2'!$G263="","",'Formulario PPGR1'!#REF!)</f>
        <v>#REF!</v>
      </c>
      <c r="D263" s="262" t="e">
        <f>IF('Formulario PPGR2'!$G263="","",'Formulario PPGR1'!#REF!)</f>
        <v>#REF!</v>
      </c>
      <c r="E263" s="262" t="e">
        <f>IF('Formulario PPGR2'!$G263="","",'Formulario PPGR1'!#REF!)</f>
        <v>#REF!</v>
      </c>
      <c r="F263" s="262" t="e">
        <f>IF('Formulario PPGR2'!$G263="","",'Formulario PPGR1'!#REF!)</f>
        <v>#REF!</v>
      </c>
      <c r="G263" s="232" t="s">
        <v>2726</v>
      </c>
      <c r="H263" s="229" t="s">
        <v>2483</v>
      </c>
      <c r="I263" s="229" t="s">
        <v>2484</v>
      </c>
      <c r="J263" s="228">
        <v>1</v>
      </c>
      <c r="K263" s="228"/>
      <c r="L263" s="228"/>
      <c r="M263" s="228">
        <v>1</v>
      </c>
      <c r="N263" s="228"/>
      <c r="O263" s="228"/>
      <c r="P263" s="228"/>
      <c r="Q263" s="228">
        <v>1</v>
      </c>
      <c r="R263" s="228"/>
      <c r="S263" s="228"/>
      <c r="T263" s="228"/>
      <c r="U263" s="228">
        <v>1</v>
      </c>
      <c r="V263" s="238">
        <f>SUM('[2]Formulario PPGR2'!$J263:$U263)</f>
        <v>2</v>
      </c>
      <c r="W263" s="258" t="s">
        <v>1961</v>
      </c>
      <c r="X263" s="258" t="s">
        <v>1970</v>
      </c>
      <c r="Y263" s="232"/>
      <c r="Z263" s="348" t="s">
        <v>2650</v>
      </c>
      <c r="AB263" s="682"/>
    </row>
    <row r="264" spans="2:28" s="240" customFormat="1" ht="102" x14ac:dyDescent="0.2">
      <c r="B264" s="262" t="e">
        <f>IF('Formulario PPGR2'!$G264="","",CONCATENATE('Formulario PPGR2'!$C264,".",'Formulario PPGR2'!$D264,".",'Formulario PPGR2'!$E264,".",'Formulario PPGR2'!$F264))</f>
        <v>#REF!</v>
      </c>
      <c r="C264" s="262" t="e">
        <f>IF('Formulario PPGR2'!$G264="","",'Formulario PPGR1'!#REF!)</f>
        <v>#REF!</v>
      </c>
      <c r="D264" s="262" t="e">
        <f>IF('Formulario PPGR2'!$G264="","",'Formulario PPGR1'!#REF!)</f>
        <v>#REF!</v>
      </c>
      <c r="E264" s="262" t="e">
        <f>IF('Formulario PPGR2'!$G264="","",'Formulario PPGR1'!#REF!)</f>
        <v>#REF!</v>
      </c>
      <c r="F264" s="262" t="e">
        <f>IF('Formulario PPGR2'!$G264="","",'Formulario PPGR1'!#REF!)</f>
        <v>#REF!</v>
      </c>
      <c r="G264" s="232" t="s">
        <v>2726</v>
      </c>
      <c r="H264" s="229" t="s">
        <v>2485</v>
      </c>
      <c r="I264" s="229" t="s">
        <v>2486</v>
      </c>
      <c r="J264" s="228">
        <v>1</v>
      </c>
      <c r="K264" s="228">
        <v>1</v>
      </c>
      <c r="L264" s="228">
        <v>1</v>
      </c>
      <c r="M264" s="228">
        <v>1</v>
      </c>
      <c r="N264" s="228">
        <v>1</v>
      </c>
      <c r="O264" s="228">
        <v>1</v>
      </c>
      <c r="P264" s="228">
        <v>1</v>
      </c>
      <c r="Q264" s="228">
        <v>1</v>
      </c>
      <c r="R264" s="228">
        <v>1</v>
      </c>
      <c r="S264" s="228">
        <v>1</v>
      </c>
      <c r="T264" s="228">
        <v>1</v>
      </c>
      <c r="U264" s="228">
        <v>1</v>
      </c>
      <c r="V264" s="238">
        <f>SUM('[2]Formulario PPGR2'!$J264:$U264)</f>
        <v>1</v>
      </c>
      <c r="W264" s="258"/>
      <c r="X264" s="258"/>
      <c r="Y264" s="232" t="s">
        <v>2626</v>
      </c>
      <c r="Z264" s="348" t="s">
        <v>2650</v>
      </c>
      <c r="AB264" s="682"/>
    </row>
    <row r="265" spans="2:28" s="240" customFormat="1" ht="102" x14ac:dyDescent="0.2">
      <c r="B265" s="262" t="e">
        <f>IF('Formulario PPGR2'!$G265="","",CONCATENATE('Formulario PPGR2'!$C265,".",'Formulario PPGR2'!$D265,".",'Formulario PPGR2'!$E265,".",'Formulario PPGR2'!$F265))</f>
        <v>#REF!</v>
      </c>
      <c r="C265" s="262" t="e">
        <f>IF('Formulario PPGR2'!$G265="","",'Formulario PPGR1'!#REF!)</f>
        <v>#REF!</v>
      </c>
      <c r="D265" s="262" t="e">
        <f>IF('Formulario PPGR2'!$G265="","",'Formulario PPGR1'!#REF!)</f>
        <v>#REF!</v>
      </c>
      <c r="E265" s="262" t="e">
        <f>IF('Formulario PPGR2'!$G265="","",'Formulario PPGR1'!#REF!)</f>
        <v>#REF!</v>
      </c>
      <c r="F265" s="262" t="e">
        <f>IF('Formulario PPGR2'!$G265="","",'Formulario PPGR1'!#REF!)</f>
        <v>#REF!</v>
      </c>
      <c r="G265" s="232" t="s">
        <v>2726</v>
      </c>
      <c r="H265" s="229" t="s">
        <v>2487</v>
      </c>
      <c r="I265" s="229" t="s">
        <v>2488</v>
      </c>
      <c r="J265" s="228">
        <v>1</v>
      </c>
      <c r="K265" s="228"/>
      <c r="L265" s="228"/>
      <c r="M265" s="228">
        <v>1</v>
      </c>
      <c r="N265" s="228"/>
      <c r="O265" s="228"/>
      <c r="P265" s="228"/>
      <c r="Q265" s="228">
        <v>1</v>
      </c>
      <c r="R265" s="228"/>
      <c r="S265" s="228"/>
      <c r="T265" s="228"/>
      <c r="U265" s="228">
        <v>1</v>
      </c>
      <c r="V265" s="238">
        <f>SUM('[2]Formulario PPGR2'!$J265:$U265)</f>
        <v>4</v>
      </c>
      <c r="W265" s="258" t="s">
        <v>1961</v>
      </c>
      <c r="X265" s="258" t="s">
        <v>1970</v>
      </c>
      <c r="Y265" s="232" t="s">
        <v>2627</v>
      </c>
      <c r="Z265" s="348" t="s">
        <v>2650</v>
      </c>
      <c r="AB265" s="682"/>
    </row>
    <row r="266" spans="2:28" s="240" customFormat="1" ht="102" x14ac:dyDescent="0.2">
      <c r="B266" s="262" t="e">
        <f>IF('Formulario PPGR2'!$G266="","",CONCATENATE('Formulario PPGR2'!$C266,".",'Formulario PPGR2'!$D266,".",'Formulario PPGR2'!$E266,".",'Formulario PPGR2'!$F266))</f>
        <v>#REF!</v>
      </c>
      <c r="C266" s="262" t="e">
        <f>IF('Formulario PPGR2'!$G266="","",'Formulario PPGR1'!#REF!)</f>
        <v>#REF!</v>
      </c>
      <c r="D266" s="262" t="e">
        <f>IF('Formulario PPGR2'!$G266="","",'Formulario PPGR1'!#REF!)</f>
        <v>#REF!</v>
      </c>
      <c r="E266" s="262" t="e">
        <f>IF('Formulario PPGR2'!$G266="","",'Formulario PPGR1'!#REF!)</f>
        <v>#REF!</v>
      </c>
      <c r="F266" s="262" t="e">
        <f>IF('Formulario PPGR2'!$G266="","",'Formulario PPGR1'!#REF!)</f>
        <v>#REF!</v>
      </c>
      <c r="G266" s="232" t="s">
        <v>2726</v>
      </c>
      <c r="H266" s="229" t="s">
        <v>2489</v>
      </c>
      <c r="I266" s="229" t="s">
        <v>2490</v>
      </c>
      <c r="J266" s="228">
        <v>1</v>
      </c>
      <c r="K266" s="228"/>
      <c r="L266" s="228">
        <v>1</v>
      </c>
      <c r="M266" s="228"/>
      <c r="N266" s="228">
        <v>1</v>
      </c>
      <c r="O266" s="228"/>
      <c r="P266" s="228">
        <v>1</v>
      </c>
      <c r="Q266" s="228"/>
      <c r="R266" s="228">
        <v>1</v>
      </c>
      <c r="S266" s="228"/>
      <c r="T266" s="228">
        <v>1</v>
      </c>
      <c r="U266" s="228"/>
      <c r="V266" s="238">
        <f>SUM('[2]Formulario PPGR2'!$J266:$U266)</f>
        <v>4</v>
      </c>
      <c r="W266" s="258" t="s">
        <v>1961</v>
      </c>
      <c r="X266" s="258" t="s">
        <v>1970</v>
      </c>
      <c r="Y266" s="232"/>
      <c r="Z266" s="348" t="s">
        <v>2650</v>
      </c>
      <c r="AB266" s="682"/>
    </row>
    <row r="267" spans="2:28" s="240" customFormat="1" ht="102" x14ac:dyDescent="0.2">
      <c r="B267" s="262" t="e">
        <f>IF('Formulario PPGR2'!$G267="","",CONCATENATE('Formulario PPGR2'!$C267,".",'Formulario PPGR2'!$D267,".",'Formulario PPGR2'!$E267,".",'Formulario PPGR2'!$F267))</f>
        <v>#REF!</v>
      </c>
      <c r="C267" s="262" t="e">
        <f>IF('Formulario PPGR2'!$G267="","",'Formulario PPGR1'!#REF!)</f>
        <v>#REF!</v>
      </c>
      <c r="D267" s="262" t="e">
        <f>IF('Formulario PPGR2'!$G267="","",'Formulario PPGR1'!#REF!)</f>
        <v>#REF!</v>
      </c>
      <c r="E267" s="262" t="e">
        <f>IF('Formulario PPGR2'!$G267="","",'Formulario PPGR1'!#REF!)</f>
        <v>#REF!</v>
      </c>
      <c r="F267" s="262" t="e">
        <f>IF('Formulario PPGR2'!$G267="","",'Formulario PPGR1'!#REF!)</f>
        <v>#REF!</v>
      </c>
      <c r="G267" s="232" t="s">
        <v>2726</v>
      </c>
      <c r="H267" s="229" t="s">
        <v>2491</v>
      </c>
      <c r="I267" s="229" t="s">
        <v>2492</v>
      </c>
      <c r="J267" s="228">
        <v>1</v>
      </c>
      <c r="K267" s="228">
        <v>1</v>
      </c>
      <c r="L267" s="228">
        <v>1</v>
      </c>
      <c r="M267" s="228">
        <v>1</v>
      </c>
      <c r="N267" s="228">
        <v>1</v>
      </c>
      <c r="O267" s="228">
        <v>1</v>
      </c>
      <c r="P267" s="228">
        <v>1</v>
      </c>
      <c r="Q267" s="228">
        <v>1</v>
      </c>
      <c r="R267" s="228">
        <v>1</v>
      </c>
      <c r="S267" s="228">
        <v>1</v>
      </c>
      <c r="T267" s="228">
        <v>1</v>
      </c>
      <c r="U267" s="228">
        <v>1</v>
      </c>
      <c r="V267" s="238">
        <f>SUM('[2]Formulario PPGR2'!$J267:$U267)</f>
        <v>1</v>
      </c>
      <c r="W267" s="258" t="s">
        <v>1969</v>
      </c>
      <c r="X267" s="258"/>
      <c r="Y267" s="232"/>
      <c r="Z267" s="348" t="s">
        <v>2650</v>
      </c>
      <c r="AB267" s="682"/>
    </row>
    <row r="268" spans="2:28" s="240" customFormat="1" ht="102" x14ac:dyDescent="0.2">
      <c r="B268" s="262" t="e">
        <f>IF('Formulario PPGR2'!$G268="","",CONCATENATE('Formulario PPGR2'!$C268,".",'Formulario PPGR2'!$D268,".",'Formulario PPGR2'!$E268,".",'Formulario PPGR2'!$F268))</f>
        <v>#REF!</v>
      </c>
      <c r="C268" s="262" t="e">
        <f>IF('Formulario PPGR2'!$G268="","",'Formulario PPGR1'!#REF!)</f>
        <v>#REF!</v>
      </c>
      <c r="D268" s="262" t="e">
        <f>IF('Formulario PPGR2'!$G268="","",'Formulario PPGR1'!#REF!)</f>
        <v>#REF!</v>
      </c>
      <c r="E268" s="262" t="e">
        <f>IF('Formulario PPGR2'!$G268="","",'Formulario PPGR1'!#REF!)</f>
        <v>#REF!</v>
      </c>
      <c r="F268" s="262" t="e">
        <f>IF('Formulario PPGR2'!$G268="","",'Formulario PPGR1'!#REF!)</f>
        <v>#REF!</v>
      </c>
      <c r="G268" s="232" t="s">
        <v>2726</v>
      </c>
      <c r="H268" s="229" t="s">
        <v>2493</v>
      </c>
      <c r="I268" s="229" t="s">
        <v>2494</v>
      </c>
      <c r="J268" s="228">
        <v>1</v>
      </c>
      <c r="K268" s="228"/>
      <c r="L268" s="228">
        <v>1</v>
      </c>
      <c r="M268" s="228">
        <v>1</v>
      </c>
      <c r="N268" s="228">
        <v>1</v>
      </c>
      <c r="O268" s="228">
        <v>1</v>
      </c>
      <c r="P268" s="228">
        <v>1</v>
      </c>
      <c r="Q268" s="228">
        <v>1</v>
      </c>
      <c r="R268" s="228">
        <v>1</v>
      </c>
      <c r="S268" s="228">
        <v>1</v>
      </c>
      <c r="T268" s="228">
        <v>1</v>
      </c>
      <c r="U268" s="228">
        <v>1</v>
      </c>
      <c r="V268" s="238">
        <f>SUM('[2]Formulario PPGR2'!$J268:$U268)</f>
        <v>4</v>
      </c>
      <c r="W268" s="258" t="s">
        <v>1969</v>
      </c>
      <c r="X268" s="258"/>
      <c r="Y268" s="232"/>
      <c r="Z268" s="348" t="s">
        <v>2650</v>
      </c>
      <c r="AB268" s="682"/>
    </row>
    <row r="269" spans="2:28" s="240" customFormat="1" ht="102" x14ac:dyDescent="0.2">
      <c r="B269" s="262" t="e">
        <f>IF('Formulario PPGR2'!$G269="","",CONCATENATE('Formulario PPGR2'!$C269,".",'Formulario PPGR2'!$D269,".",'Formulario PPGR2'!$E269,".",'Formulario PPGR2'!$F269))</f>
        <v>#REF!</v>
      </c>
      <c r="C269" s="262" t="e">
        <f>IF('Formulario PPGR2'!$G269="","",'Formulario PPGR1'!#REF!)</f>
        <v>#REF!</v>
      </c>
      <c r="D269" s="262" t="e">
        <f>IF('Formulario PPGR2'!$G269="","",'Formulario PPGR1'!#REF!)</f>
        <v>#REF!</v>
      </c>
      <c r="E269" s="262" t="e">
        <f>IF('Formulario PPGR2'!$G269="","",'Formulario PPGR1'!#REF!)</f>
        <v>#REF!</v>
      </c>
      <c r="F269" s="262" t="e">
        <f>IF('Formulario PPGR2'!$G269="","",'Formulario PPGR1'!#REF!)</f>
        <v>#REF!</v>
      </c>
      <c r="G269" s="232" t="s">
        <v>2726</v>
      </c>
      <c r="H269" s="229" t="s">
        <v>2495</v>
      </c>
      <c r="I269" s="229" t="s">
        <v>2496</v>
      </c>
      <c r="J269" s="228">
        <v>1</v>
      </c>
      <c r="K269" s="228">
        <v>1</v>
      </c>
      <c r="L269" s="228">
        <v>1</v>
      </c>
      <c r="M269" s="228">
        <v>1</v>
      </c>
      <c r="N269" s="228">
        <v>1</v>
      </c>
      <c r="O269" s="228">
        <v>1</v>
      </c>
      <c r="P269" s="228">
        <v>1</v>
      </c>
      <c r="Q269" s="228">
        <v>1</v>
      </c>
      <c r="R269" s="228">
        <v>1</v>
      </c>
      <c r="S269" s="228">
        <v>1</v>
      </c>
      <c r="T269" s="228">
        <v>1</v>
      </c>
      <c r="U269" s="228">
        <v>1</v>
      </c>
      <c r="V269" s="238">
        <f>SUM('[2]Formulario PPGR2'!$J269:$U269)</f>
        <v>4</v>
      </c>
      <c r="W269" s="258" t="s">
        <v>1969</v>
      </c>
      <c r="X269" s="258"/>
      <c r="Y269" s="232" t="s">
        <v>2628</v>
      </c>
      <c r="Z269" s="348" t="s">
        <v>2650</v>
      </c>
      <c r="AB269" s="682"/>
    </row>
    <row r="270" spans="2:28" s="240" customFormat="1" ht="76.5" x14ac:dyDescent="0.2">
      <c r="B270" s="262" t="e">
        <f>IF('Formulario PPGR2'!$G270="","",CONCATENATE('Formulario PPGR2'!$C270,".",'Formulario PPGR2'!$D270,".",'Formulario PPGR2'!$E270,".",'Formulario PPGR2'!$F270))</f>
        <v>#REF!</v>
      </c>
      <c r="C270" s="262" t="e">
        <f>IF('Formulario PPGR2'!$G270="","",'Formulario PPGR1'!#REF!)</f>
        <v>#REF!</v>
      </c>
      <c r="D270" s="262" t="e">
        <f>IF('Formulario PPGR2'!$G270="","",'Formulario PPGR1'!#REF!)</f>
        <v>#REF!</v>
      </c>
      <c r="E270" s="262" t="e">
        <f>IF('Formulario PPGR2'!$G270="","",'Formulario PPGR1'!#REF!)</f>
        <v>#REF!</v>
      </c>
      <c r="F270" s="262" t="e">
        <f>IF('Formulario PPGR2'!$G270="","",'Formulario PPGR1'!#REF!)</f>
        <v>#REF!</v>
      </c>
      <c r="G270" s="232" t="s">
        <v>2728</v>
      </c>
      <c r="H270" s="229" t="s">
        <v>2497</v>
      </c>
      <c r="I270" s="229" t="s">
        <v>2498</v>
      </c>
      <c r="J270" s="228"/>
      <c r="K270" s="228"/>
      <c r="L270" s="228">
        <v>1</v>
      </c>
      <c r="M270" s="228"/>
      <c r="N270" s="228"/>
      <c r="O270" s="228">
        <v>1</v>
      </c>
      <c r="P270" s="228"/>
      <c r="Q270" s="228"/>
      <c r="R270" s="228">
        <v>1</v>
      </c>
      <c r="S270" s="228"/>
      <c r="T270" s="228"/>
      <c r="U270" s="228">
        <v>1</v>
      </c>
      <c r="V270" s="238">
        <f>SUM('[2]Formulario PPGR2'!$J270:$U270)</f>
        <v>2</v>
      </c>
      <c r="W270" s="258" t="s">
        <v>1969</v>
      </c>
      <c r="X270" s="258"/>
      <c r="Y270" s="232"/>
      <c r="Z270" s="348" t="s">
        <v>2651</v>
      </c>
      <c r="AB270" s="682"/>
    </row>
    <row r="271" spans="2:28" s="240" customFormat="1" ht="76.5" x14ac:dyDescent="0.2">
      <c r="B271" s="262" t="e">
        <f>IF('Formulario PPGR2'!$G271="","",CONCATENATE('Formulario PPGR2'!$C271,".",'Formulario PPGR2'!$D271,".",'Formulario PPGR2'!$E271,".",'Formulario PPGR2'!$F271))</f>
        <v>#REF!</v>
      </c>
      <c r="C271" s="262" t="e">
        <f>IF('Formulario PPGR2'!$G271="","",'Formulario PPGR1'!#REF!)</f>
        <v>#REF!</v>
      </c>
      <c r="D271" s="262" t="e">
        <f>IF('Formulario PPGR2'!$G271="","",'Formulario PPGR1'!#REF!)</f>
        <v>#REF!</v>
      </c>
      <c r="E271" s="262" t="e">
        <f>IF('Formulario PPGR2'!$G271="","",'Formulario PPGR1'!#REF!)</f>
        <v>#REF!</v>
      </c>
      <c r="F271" s="262" t="e">
        <f>IF('Formulario PPGR2'!$G271="","",'Formulario PPGR1'!#REF!)</f>
        <v>#REF!</v>
      </c>
      <c r="G271" s="232" t="s">
        <v>2728</v>
      </c>
      <c r="H271" s="229" t="s">
        <v>2499</v>
      </c>
      <c r="I271" s="229" t="s">
        <v>2500</v>
      </c>
      <c r="J271" s="228"/>
      <c r="K271" s="228"/>
      <c r="L271" s="228">
        <v>1</v>
      </c>
      <c r="M271" s="228"/>
      <c r="N271" s="228"/>
      <c r="O271" s="228">
        <v>1</v>
      </c>
      <c r="P271" s="228"/>
      <c r="Q271" s="228"/>
      <c r="R271" s="228">
        <v>1</v>
      </c>
      <c r="S271" s="228"/>
      <c r="T271" s="228"/>
      <c r="U271" s="228">
        <v>1</v>
      </c>
      <c r="V271" s="238">
        <f>SUM('[2]Formulario PPGR2'!$J271:$U271)</f>
        <v>0</v>
      </c>
      <c r="W271" s="258" t="s">
        <v>1969</v>
      </c>
      <c r="X271" s="258"/>
      <c r="Y271" s="232"/>
      <c r="Z271" s="348" t="s">
        <v>2651</v>
      </c>
      <c r="AB271" s="682"/>
    </row>
    <row r="272" spans="2:28" s="240" customFormat="1" ht="76.5" x14ac:dyDescent="0.2">
      <c r="B272" s="262" t="e">
        <f>IF('Formulario PPGR2'!$G272="","",CONCATENATE('Formulario PPGR2'!$C272,".",'Formulario PPGR2'!$D272,".",'Formulario PPGR2'!$E272,".",'Formulario PPGR2'!$F272))</f>
        <v>#REF!</v>
      </c>
      <c r="C272" s="262" t="e">
        <f>IF('Formulario PPGR2'!$G272="","",'Formulario PPGR1'!#REF!)</f>
        <v>#REF!</v>
      </c>
      <c r="D272" s="262" t="e">
        <f>IF('Formulario PPGR2'!$G272="","",'Formulario PPGR1'!#REF!)</f>
        <v>#REF!</v>
      </c>
      <c r="E272" s="262" t="e">
        <f>IF('Formulario PPGR2'!$G272="","",'Formulario PPGR1'!#REF!)</f>
        <v>#REF!</v>
      </c>
      <c r="F272" s="262" t="e">
        <f>IF('Formulario PPGR2'!$G272="","",'Formulario PPGR1'!#REF!)</f>
        <v>#REF!</v>
      </c>
      <c r="G272" s="232" t="s">
        <v>2728</v>
      </c>
      <c r="H272" s="229" t="s">
        <v>2501</v>
      </c>
      <c r="I272" s="229" t="s">
        <v>2502</v>
      </c>
      <c r="J272" s="228"/>
      <c r="K272" s="228"/>
      <c r="L272" s="228">
        <v>1</v>
      </c>
      <c r="M272" s="228"/>
      <c r="N272" s="228"/>
      <c r="O272" s="228">
        <v>1</v>
      </c>
      <c r="P272" s="228"/>
      <c r="Q272" s="228"/>
      <c r="R272" s="228">
        <v>1</v>
      </c>
      <c r="S272" s="228"/>
      <c r="T272" s="228"/>
      <c r="U272" s="228">
        <v>1</v>
      </c>
      <c r="V272" s="238">
        <f>SUM('[2]Formulario PPGR2'!$J272:$U272)</f>
        <v>0</v>
      </c>
      <c r="W272" s="258" t="s">
        <v>1969</v>
      </c>
      <c r="X272" s="258"/>
      <c r="Y272" s="232"/>
      <c r="Z272" s="348" t="s">
        <v>2651</v>
      </c>
      <c r="AB272" s="682"/>
    </row>
    <row r="273" spans="2:40" s="240" customFormat="1" ht="63.75" x14ac:dyDescent="0.2">
      <c r="B273" s="262" t="e">
        <f>IF('Formulario PPGR2'!$G273="","",CONCATENATE('Formulario PPGR2'!$C273,".",'Formulario PPGR2'!$D273,".",'Formulario PPGR2'!$E273,".",'Formulario PPGR2'!$F273))</f>
        <v>#REF!</v>
      </c>
      <c r="C273" s="262" t="e">
        <f>IF('Formulario PPGR2'!$G273="","",'Formulario PPGR1'!#REF!)</f>
        <v>#REF!</v>
      </c>
      <c r="D273" s="262" t="e">
        <f>IF('Formulario PPGR2'!$G273="","",'Formulario PPGR1'!#REF!)</f>
        <v>#REF!</v>
      </c>
      <c r="E273" s="262" t="e">
        <f>IF('Formulario PPGR2'!$G273="","",'Formulario PPGR1'!#REF!)</f>
        <v>#REF!</v>
      </c>
      <c r="F273" s="262" t="e">
        <f>IF('Formulario PPGR2'!$G273="","",'Formulario PPGR1'!#REF!)</f>
        <v>#REF!</v>
      </c>
      <c r="G273" s="232" t="s">
        <v>2729</v>
      </c>
      <c r="H273" s="229" t="s">
        <v>2503</v>
      </c>
      <c r="I273" s="229" t="s">
        <v>2504</v>
      </c>
      <c r="J273" s="228">
        <v>1</v>
      </c>
      <c r="K273" s="228"/>
      <c r="L273" s="228"/>
      <c r="M273" s="228"/>
      <c r="N273" s="228"/>
      <c r="O273" s="228"/>
      <c r="P273" s="228"/>
      <c r="Q273" s="228"/>
      <c r="R273" s="228"/>
      <c r="S273" s="228"/>
      <c r="T273" s="228"/>
      <c r="U273" s="228"/>
      <c r="V273" s="238">
        <f>SUM('[2]Formulario PPGR2'!$J273:$U273)</f>
        <v>0</v>
      </c>
      <c r="W273" s="258" t="s">
        <v>1964</v>
      </c>
      <c r="X273" s="258" t="s">
        <v>1969</v>
      </c>
      <c r="Y273" s="232"/>
      <c r="Z273" s="348" t="s">
        <v>2651</v>
      </c>
      <c r="AB273" s="682"/>
    </row>
    <row r="274" spans="2:40" s="240" customFormat="1" ht="63.75" x14ac:dyDescent="0.2">
      <c r="B274" s="262" t="e">
        <f>IF('Formulario PPGR2'!$G274="","",CONCATENATE('Formulario PPGR2'!$C274,".",'Formulario PPGR2'!$D274,".",'Formulario PPGR2'!$E274,".",'Formulario PPGR2'!$F274))</f>
        <v>#REF!</v>
      </c>
      <c r="C274" s="262" t="e">
        <f>IF('Formulario PPGR2'!$G274="","",'Formulario PPGR1'!#REF!)</f>
        <v>#REF!</v>
      </c>
      <c r="D274" s="262" t="e">
        <f>IF('Formulario PPGR2'!$G274="","",'Formulario PPGR1'!#REF!)</f>
        <v>#REF!</v>
      </c>
      <c r="E274" s="262" t="e">
        <f>IF('Formulario PPGR2'!$G274="","",'Formulario PPGR1'!#REF!)</f>
        <v>#REF!</v>
      </c>
      <c r="F274" s="262" t="e">
        <f>IF('Formulario PPGR2'!$G274="","",'Formulario PPGR1'!#REF!)</f>
        <v>#REF!</v>
      </c>
      <c r="G274" s="232" t="s">
        <v>2729</v>
      </c>
      <c r="H274" s="229" t="s">
        <v>2505</v>
      </c>
      <c r="I274" s="229" t="s">
        <v>2506</v>
      </c>
      <c r="J274" s="228"/>
      <c r="K274" s="228"/>
      <c r="L274" s="228">
        <v>1</v>
      </c>
      <c r="M274" s="228"/>
      <c r="N274" s="228"/>
      <c r="O274" s="228">
        <v>1</v>
      </c>
      <c r="P274" s="228"/>
      <c r="Q274" s="228"/>
      <c r="R274" s="228">
        <v>1</v>
      </c>
      <c r="S274" s="228"/>
      <c r="T274" s="228"/>
      <c r="U274" s="228">
        <v>1</v>
      </c>
      <c r="V274" s="238">
        <f>SUM('[2]Formulario PPGR2'!$J274:$U274)</f>
        <v>0</v>
      </c>
      <c r="W274" s="258" t="s">
        <v>1960</v>
      </c>
      <c r="X274" s="258"/>
      <c r="Y274" s="232"/>
      <c r="Z274" s="348" t="s">
        <v>2651</v>
      </c>
      <c r="AB274" s="682"/>
    </row>
    <row r="275" spans="2:40" s="240" customFormat="1" ht="38.25" x14ac:dyDescent="0.2">
      <c r="B275" s="262" t="e">
        <f>IF('Formulario PPGR2'!$G275="","",CONCATENATE('Formulario PPGR2'!$C275,".",'Formulario PPGR2'!$D275,".",'Formulario PPGR2'!$E275,".",'Formulario PPGR2'!$F275))</f>
        <v>#REF!</v>
      </c>
      <c r="C275" s="262" t="e">
        <f>IF('Formulario PPGR2'!$G275="","",'Formulario PPGR1'!#REF!)</f>
        <v>#REF!</v>
      </c>
      <c r="D275" s="262" t="e">
        <f>IF('Formulario PPGR2'!$G275="","",'Formulario PPGR1'!#REF!)</f>
        <v>#REF!</v>
      </c>
      <c r="E275" s="262" t="e">
        <f>IF('Formulario PPGR2'!$G275="","",'Formulario PPGR1'!#REF!)</f>
        <v>#REF!</v>
      </c>
      <c r="F275" s="262" t="e">
        <f>IF('Formulario PPGR2'!$G275="","",'Formulario PPGR1'!#REF!)</f>
        <v>#REF!</v>
      </c>
      <c r="G275" s="232" t="s">
        <v>2730</v>
      </c>
      <c r="H275" s="229" t="s">
        <v>2507</v>
      </c>
      <c r="I275" s="229" t="s">
        <v>2508</v>
      </c>
      <c r="J275" s="228"/>
      <c r="K275" s="228">
        <v>1</v>
      </c>
      <c r="L275" s="228"/>
      <c r="M275" s="228"/>
      <c r="N275" s="228">
        <v>1</v>
      </c>
      <c r="O275" s="228"/>
      <c r="P275" s="228"/>
      <c r="Q275" s="228">
        <v>1</v>
      </c>
      <c r="R275" s="228"/>
      <c r="S275" s="228"/>
      <c r="T275" s="228">
        <v>1</v>
      </c>
      <c r="U275" s="228"/>
      <c r="V275" s="238">
        <f>SUM('[2]Formulario PPGR2'!$J275:$U275)</f>
        <v>0</v>
      </c>
      <c r="W275" s="258" t="s">
        <v>1969</v>
      </c>
      <c r="X275" s="258"/>
      <c r="Y275" s="232"/>
      <c r="Z275" s="348" t="s">
        <v>2647</v>
      </c>
      <c r="AB275" s="682"/>
    </row>
    <row r="276" spans="2:40" s="686" customFormat="1" ht="38.25" x14ac:dyDescent="0.2">
      <c r="B276" s="262" t="e">
        <f>IF('Formulario PPGR2'!$G276="","",CONCATENATE('Formulario PPGR2'!$C276,".",'Formulario PPGR2'!$D276,".",'Formulario PPGR2'!$E276,".",'Formulario PPGR2'!$F276))</f>
        <v>#REF!</v>
      </c>
      <c r="C276" s="262" t="e">
        <f>IF('Formulario PPGR2'!$G276="","",'Formulario PPGR1'!#REF!)</f>
        <v>#REF!</v>
      </c>
      <c r="D276" s="262" t="e">
        <f>IF('Formulario PPGR2'!$G276="","",'Formulario PPGR1'!#REF!)</f>
        <v>#REF!</v>
      </c>
      <c r="E276" s="262" t="e">
        <f>IF('Formulario PPGR2'!$G276="","",'Formulario PPGR1'!#REF!)</f>
        <v>#REF!</v>
      </c>
      <c r="F276" s="262" t="e">
        <f>IF('Formulario PPGR2'!$G276="","",'Formulario PPGR1'!#REF!)</f>
        <v>#REF!</v>
      </c>
      <c r="G276" s="687" t="s">
        <v>2730</v>
      </c>
      <c r="H276" s="688" t="s">
        <v>2509</v>
      </c>
      <c r="I276" s="688" t="s">
        <v>2510</v>
      </c>
      <c r="J276" s="689"/>
      <c r="K276" s="689"/>
      <c r="L276" s="689"/>
      <c r="M276" s="689"/>
      <c r="N276" s="689">
        <v>2</v>
      </c>
      <c r="O276" s="689"/>
      <c r="P276" s="689"/>
      <c r="Q276" s="689"/>
      <c r="R276" s="689"/>
      <c r="S276" s="689"/>
      <c r="T276" s="689"/>
      <c r="U276" s="689"/>
      <c r="V276" s="690">
        <f>SUM('[2]Formulario PPGR2'!$J276:$U276)</f>
        <v>0</v>
      </c>
      <c r="W276" s="691" t="s">
        <v>1960</v>
      </c>
      <c r="X276" s="691"/>
      <c r="Y276" s="687" t="s">
        <v>2629</v>
      </c>
      <c r="Z276" s="692" t="s">
        <v>2647</v>
      </c>
      <c r="AB276" s="705" t="s">
        <v>2746</v>
      </c>
    </row>
    <row r="277" spans="2:40" s="240" customFormat="1" ht="38.25" x14ac:dyDescent="0.2">
      <c r="B277" s="262" t="e">
        <f>IF('Formulario PPGR2'!$G277="","",CONCATENATE('Formulario PPGR2'!$C277,".",'Formulario PPGR2'!$D277,".",'Formulario PPGR2'!$E277,".",'Formulario PPGR2'!$F277))</f>
        <v>#REF!</v>
      </c>
      <c r="C277" s="262" t="e">
        <f>IF('Formulario PPGR2'!$G277="","",'Formulario PPGR1'!#REF!)</f>
        <v>#REF!</v>
      </c>
      <c r="D277" s="262" t="e">
        <f>IF('Formulario PPGR2'!$G277="","",'Formulario PPGR1'!#REF!)</f>
        <v>#REF!</v>
      </c>
      <c r="E277" s="262" t="e">
        <f>IF('Formulario PPGR2'!$G277="","",'Formulario PPGR1'!#REF!)</f>
        <v>#REF!</v>
      </c>
      <c r="F277" s="262" t="e">
        <f>IF('Formulario PPGR2'!$G277="","",'Formulario PPGR1'!#REF!)</f>
        <v>#REF!</v>
      </c>
      <c r="G277" s="232" t="s">
        <v>2730</v>
      </c>
      <c r="H277" s="229" t="s">
        <v>2511</v>
      </c>
      <c r="I277" s="229" t="s">
        <v>2512</v>
      </c>
      <c r="J277" s="228"/>
      <c r="K277" s="228"/>
      <c r="L277" s="228"/>
      <c r="M277" s="228"/>
      <c r="N277" s="228"/>
      <c r="O277" s="228"/>
      <c r="P277" s="228">
        <v>1</v>
      </c>
      <c r="Q277" s="228"/>
      <c r="R277" s="228"/>
      <c r="S277" s="228"/>
      <c r="T277" s="228"/>
      <c r="U277" s="228">
        <v>1</v>
      </c>
      <c r="V277" s="238">
        <f>SUM('[2]Formulario PPGR2'!$J277:$U277)</f>
        <v>3</v>
      </c>
      <c r="W277" s="258" t="s">
        <v>1969</v>
      </c>
      <c r="X277" s="258"/>
      <c r="Y277" s="232"/>
      <c r="Z277" s="348" t="s">
        <v>2647</v>
      </c>
      <c r="AB277" s="682"/>
    </row>
    <row r="278" spans="2:40" s="240" customFormat="1" ht="51" x14ac:dyDescent="0.2">
      <c r="B278" s="262" t="e">
        <f>IF('Formulario PPGR2'!$G278="","",CONCATENATE('Formulario PPGR2'!$C278,".",'Formulario PPGR2'!$D278,".",'Formulario PPGR2'!$E278,".",'Formulario PPGR2'!$F278))</f>
        <v>#REF!</v>
      </c>
      <c r="C278" s="262" t="e">
        <f>IF('Formulario PPGR2'!$G278="","",'Formulario PPGR1'!#REF!)</f>
        <v>#REF!</v>
      </c>
      <c r="D278" s="262" t="e">
        <f>IF('Formulario PPGR2'!$G278="","",'Formulario PPGR1'!#REF!)</f>
        <v>#REF!</v>
      </c>
      <c r="E278" s="262" t="e">
        <f>IF('Formulario PPGR2'!$G278="","",'Formulario PPGR1'!#REF!)</f>
        <v>#REF!</v>
      </c>
      <c r="F278" s="262" t="e">
        <f>IF('Formulario PPGR2'!$G278="","",'Formulario PPGR1'!#REF!)</f>
        <v>#REF!</v>
      </c>
      <c r="G278" s="232" t="s">
        <v>2732</v>
      </c>
      <c r="H278" s="229" t="s">
        <v>2513</v>
      </c>
      <c r="I278" s="229" t="s">
        <v>2514</v>
      </c>
      <c r="J278" s="228"/>
      <c r="K278" s="228"/>
      <c r="L278" s="228"/>
      <c r="M278" s="228"/>
      <c r="N278" s="228">
        <v>1</v>
      </c>
      <c r="O278" s="228"/>
      <c r="P278" s="228"/>
      <c r="Q278" s="228"/>
      <c r="R278" s="228"/>
      <c r="S278" s="228">
        <v>1</v>
      </c>
      <c r="T278" s="228"/>
      <c r="U278" s="228"/>
      <c r="V278" s="238">
        <f>SUM('[2]Formulario PPGR2'!$J278:$U278)</f>
        <v>13</v>
      </c>
      <c r="W278" s="258" t="s">
        <v>1961</v>
      </c>
      <c r="X278" s="258" t="s">
        <v>1963</v>
      </c>
      <c r="Y278" s="232"/>
      <c r="Z278" s="348" t="s">
        <v>2636</v>
      </c>
      <c r="AB278" s="682"/>
    </row>
    <row r="279" spans="2:40" s="686" customFormat="1" ht="102" x14ac:dyDescent="0.2">
      <c r="B279" s="710" t="e">
        <f>IF('Formulario PPGR2'!$G279="","",CONCATENATE('Formulario PPGR2'!$C279,".",'Formulario PPGR2'!$D279,".",'Formulario PPGR2'!$E279,".",'Formulario PPGR2'!$F279))</f>
        <v>#REF!</v>
      </c>
      <c r="C279" s="710" t="e">
        <f>IF('Formulario PPGR2'!$G279="","",'Formulario PPGR1'!#REF!)</f>
        <v>#REF!</v>
      </c>
      <c r="D279" s="710" t="e">
        <f>IF('Formulario PPGR2'!$G279="","",'Formulario PPGR1'!#REF!)</f>
        <v>#REF!</v>
      </c>
      <c r="E279" s="710" t="e">
        <f>IF('Formulario PPGR2'!$G279="","",'Formulario PPGR1'!#REF!)</f>
        <v>#REF!</v>
      </c>
      <c r="F279" s="710" t="e">
        <f>IF('Formulario PPGR2'!$G279="","",'Formulario PPGR1'!#REF!)</f>
        <v>#REF!</v>
      </c>
      <c r="G279" s="687" t="s">
        <v>2732</v>
      </c>
      <c r="H279" s="688" t="s">
        <v>2515</v>
      </c>
      <c r="I279" s="688" t="s">
        <v>2516</v>
      </c>
      <c r="J279" s="689"/>
      <c r="K279" s="689"/>
      <c r="L279" s="689">
        <v>1</v>
      </c>
      <c r="M279" s="689"/>
      <c r="N279" s="689"/>
      <c r="O279" s="689">
        <v>1</v>
      </c>
      <c r="P279" s="689"/>
      <c r="Q279" s="689"/>
      <c r="R279" s="689">
        <v>1</v>
      </c>
      <c r="S279" s="689"/>
      <c r="T279" s="689"/>
      <c r="U279" s="689">
        <v>1</v>
      </c>
      <c r="V279" s="690">
        <f>SUM('[2]Formulario PPGR2'!$J279:$U279)</f>
        <v>0</v>
      </c>
      <c r="W279" s="691" t="s">
        <v>1960</v>
      </c>
      <c r="X279" s="691" t="s">
        <v>1964</v>
      </c>
      <c r="Y279" s="687"/>
      <c r="Z279" s="692" t="s">
        <v>2636</v>
      </c>
      <c r="AB279" s="709" t="s">
        <v>2898</v>
      </c>
    </row>
    <row r="280" spans="2:40" s="686" customFormat="1" ht="38.25" x14ac:dyDescent="0.2">
      <c r="B280" s="710" t="e">
        <f>IF('Formulario PPGR2'!$G280="","",CONCATENATE('Formulario PPGR2'!$C280,".",'Formulario PPGR2'!$D280,".",'Formulario PPGR2'!$E280,".",'Formulario PPGR2'!$F280))</f>
        <v>#REF!</v>
      </c>
      <c r="C280" s="710" t="e">
        <f>IF('Formulario PPGR2'!$G280="","",'Formulario PPGR1'!#REF!)</f>
        <v>#REF!</v>
      </c>
      <c r="D280" s="710" t="e">
        <f>IF('Formulario PPGR2'!$G280="","",'Formulario PPGR1'!#REF!)</f>
        <v>#REF!</v>
      </c>
      <c r="E280" s="710" t="e">
        <f>IF('Formulario PPGR2'!$G280="","",'Formulario PPGR1'!#REF!)</f>
        <v>#REF!</v>
      </c>
      <c r="F280" s="710" t="e">
        <f>IF('Formulario PPGR2'!$G280="","",'Formulario PPGR1'!#REF!)</f>
        <v>#REF!</v>
      </c>
      <c r="G280" s="687" t="s">
        <v>2732</v>
      </c>
      <c r="H280" s="688" t="s">
        <v>2517</v>
      </c>
      <c r="I280" s="688" t="s">
        <v>2518</v>
      </c>
      <c r="J280" s="689">
        <v>1</v>
      </c>
      <c r="K280" s="689">
        <v>1</v>
      </c>
      <c r="L280" s="689">
        <v>1</v>
      </c>
      <c r="M280" s="689">
        <v>1</v>
      </c>
      <c r="N280" s="689">
        <v>1</v>
      </c>
      <c r="O280" s="689">
        <v>1</v>
      </c>
      <c r="P280" s="689">
        <v>1</v>
      </c>
      <c r="Q280" s="689">
        <v>1</v>
      </c>
      <c r="R280" s="689">
        <v>1</v>
      </c>
      <c r="S280" s="689">
        <v>1</v>
      </c>
      <c r="T280" s="689">
        <v>1</v>
      </c>
      <c r="U280" s="689">
        <v>1</v>
      </c>
      <c r="V280" s="690">
        <f>SUM('[2]Formulario PPGR2'!$J280:$U280)</f>
        <v>0</v>
      </c>
      <c r="W280" s="691" t="s">
        <v>1969</v>
      </c>
      <c r="X280" s="691"/>
      <c r="Y280" s="687" t="s">
        <v>2630</v>
      </c>
      <c r="Z280" s="692" t="s">
        <v>2641</v>
      </c>
      <c r="AB280" s="711" t="s">
        <v>2738</v>
      </c>
      <c r="AC280" s="254"/>
      <c r="AD280" s="254"/>
      <c r="AE280" s="254"/>
      <c r="AF280" s="254"/>
      <c r="AG280" s="254"/>
      <c r="AH280" s="254"/>
      <c r="AI280" s="254"/>
      <c r="AJ280" s="254"/>
      <c r="AK280" s="254"/>
      <c r="AL280" s="254"/>
      <c r="AM280" s="254"/>
      <c r="AN280" s="254"/>
    </row>
    <row r="281" spans="2:40" s="240" customFormat="1" ht="38.25" x14ac:dyDescent="0.2">
      <c r="B281" s="262" t="e">
        <f>IF('Formulario PPGR2'!$G281="","",CONCATENATE('Formulario PPGR2'!$C281,".",'Formulario PPGR2'!$D281,".",'Formulario PPGR2'!$E281,".",'Formulario PPGR2'!$F281))</f>
        <v>#REF!</v>
      </c>
      <c r="C281" s="262" t="e">
        <f>IF('Formulario PPGR2'!$G281="","",'Formulario PPGR1'!#REF!)</f>
        <v>#REF!</v>
      </c>
      <c r="D281" s="262" t="e">
        <f>IF('Formulario PPGR2'!$G281="","",'Formulario PPGR1'!#REF!)</f>
        <v>#REF!</v>
      </c>
      <c r="E281" s="262" t="e">
        <f>IF('Formulario PPGR2'!$G281="","",'Formulario PPGR1'!#REF!)</f>
        <v>#REF!</v>
      </c>
      <c r="F281" s="262" t="e">
        <f>IF('Formulario PPGR2'!$G281="","",'Formulario PPGR1'!#REF!)</f>
        <v>#REF!</v>
      </c>
      <c r="G281" s="232" t="s">
        <v>2732</v>
      </c>
      <c r="H281" s="229" t="s">
        <v>2519</v>
      </c>
      <c r="I281" s="229" t="s">
        <v>2520</v>
      </c>
      <c r="J281" s="228">
        <v>1</v>
      </c>
      <c r="K281" s="228"/>
      <c r="L281" s="228"/>
      <c r="M281" s="228"/>
      <c r="N281" s="228"/>
      <c r="O281" s="228"/>
      <c r="P281" s="228"/>
      <c r="Q281" s="228"/>
      <c r="R281" s="228"/>
      <c r="S281" s="228"/>
      <c r="T281" s="228"/>
      <c r="U281" s="228"/>
      <c r="V281" s="238">
        <f>SUM('[2]Formulario PPGR2'!$J281:$U281)</f>
        <v>0</v>
      </c>
      <c r="W281" s="258" t="s">
        <v>2597</v>
      </c>
      <c r="X281" s="258"/>
      <c r="Y281" s="232"/>
      <c r="Z281" s="348" t="s">
        <v>2641</v>
      </c>
      <c r="AB281" s="685"/>
    </row>
    <row r="282" spans="2:40" s="686" customFormat="1" ht="38.25" x14ac:dyDescent="0.2">
      <c r="B282" s="710" t="e">
        <f>IF('Formulario PPGR2'!$G282="","",CONCATENATE('Formulario PPGR2'!$C282,".",'Formulario PPGR2'!$D282,".",'Formulario PPGR2'!$E282,".",'Formulario PPGR2'!$F282))</f>
        <v>#REF!</v>
      </c>
      <c r="C282" s="710" t="e">
        <f>IF('Formulario PPGR2'!$G282="","",'Formulario PPGR1'!#REF!)</f>
        <v>#REF!</v>
      </c>
      <c r="D282" s="710" t="e">
        <f>IF('Formulario PPGR2'!$G282="","",'Formulario PPGR1'!#REF!)</f>
        <v>#REF!</v>
      </c>
      <c r="E282" s="710" t="e">
        <f>IF('Formulario PPGR2'!$G282="","",'Formulario PPGR1'!#REF!)</f>
        <v>#REF!</v>
      </c>
      <c r="F282" s="710" t="e">
        <f>IF('Formulario PPGR2'!$G282="","",'Formulario PPGR1'!#REF!)</f>
        <v>#REF!</v>
      </c>
      <c r="G282" s="687" t="s">
        <v>2732</v>
      </c>
      <c r="H282" s="688" t="s">
        <v>2521</v>
      </c>
      <c r="I282" s="688" t="s">
        <v>2522</v>
      </c>
      <c r="J282" s="689"/>
      <c r="K282" s="689">
        <v>1</v>
      </c>
      <c r="L282" s="689">
        <v>1</v>
      </c>
      <c r="M282" s="689">
        <v>1</v>
      </c>
      <c r="N282" s="689">
        <v>1</v>
      </c>
      <c r="O282" s="689">
        <v>1</v>
      </c>
      <c r="P282" s="689">
        <v>1</v>
      </c>
      <c r="Q282" s="689">
        <v>1</v>
      </c>
      <c r="R282" s="689">
        <v>1</v>
      </c>
      <c r="S282" s="689">
        <v>1</v>
      </c>
      <c r="T282" s="689">
        <v>1</v>
      </c>
      <c r="U282" s="689"/>
      <c r="V282" s="690">
        <f>SUM('[2]Formulario PPGR2'!$J282:$U282)</f>
        <v>0</v>
      </c>
      <c r="W282" s="691" t="s">
        <v>2631</v>
      </c>
      <c r="X282" s="691"/>
      <c r="Y282" s="687" t="s">
        <v>2632</v>
      </c>
      <c r="Z282" s="692" t="s">
        <v>2641</v>
      </c>
      <c r="AB282" s="711" t="s">
        <v>2739</v>
      </c>
      <c r="AC282" s="254"/>
      <c r="AD282" s="254"/>
      <c r="AE282" s="254"/>
      <c r="AF282" s="254"/>
      <c r="AG282" s="254"/>
      <c r="AH282" s="254"/>
      <c r="AI282" s="254"/>
      <c r="AJ282" s="254"/>
      <c r="AK282" s="254"/>
      <c r="AL282" s="254"/>
      <c r="AM282" s="254"/>
      <c r="AN282" s="254"/>
    </row>
    <row r="283" spans="2:40" s="240" customFormat="1" ht="38.25" x14ac:dyDescent="0.2">
      <c r="B283" s="262" t="e">
        <f>IF('Formulario PPGR2'!$G283="","",CONCATENATE('Formulario PPGR2'!$C283,".",'Formulario PPGR2'!$D283,".",'Formulario PPGR2'!$E283,".",'Formulario PPGR2'!$F283))</f>
        <v>#REF!</v>
      </c>
      <c r="C283" s="262" t="e">
        <f>IF('Formulario PPGR2'!$G283="","",'Formulario PPGR1'!#REF!)</f>
        <v>#REF!</v>
      </c>
      <c r="D283" s="262" t="e">
        <f>IF('Formulario PPGR2'!$G283="","",'Formulario PPGR1'!#REF!)</f>
        <v>#REF!</v>
      </c>
      <c r="E283" s="262" t="e">
        <f>IF('Formulario PPGR2'!$G283="","",'Formulario PPGR1'!#REF!)</f>
        <v>#REF!</v>
      </c>
      <c r="F283" s="262" t="e">
        <f>IF('Formulario PPGR2'!$G283="","",'Formulario PPGR1'!#REF!)</f>
        <v>#REF!</v>
      </c>
      <c r="G283" s="232" t="s">
        <v>2732</v>
      </c>
      <c r="H283" s="229" t="s">
        <v>2523</v>
      </c>
      <c r="I283" s="229" t="s">
        <v>2524</v>
      </c>
      <c r="J283" s="228">
        <v>1</v>
      </c>
      <c r="K283" s="228">
        <v>1</v>
      </c>
      <c r="L283" s="228">
        <v>1</v>
      </c>
      <c r="M283" s="228">
        <v>1</v>
      </c>
      <c r="N283" s="228">
        <v>1</v>
      </c>
      <c r="O283" s="228">
        <v>1</v>
      </c>
      <c r="P283" s="228">
        <v>1</v>
      </c>
      <c r="Q283" s="228">
        <v>1</v>
      </c>
      <c r="R283" s="228">
        <v>1</v>
      </c>
      <c r="S283" s="228">
        <v>1</v>
      </c>
      <c r="T283" s="228">
        <v>1</v>
      </c>
      <c r="U283" s="228">
        <v>1</v>
      </c>
      <c r="V283" s="238">
        <f>SUM('[2]Formulario PPGR2'!$J283:$U283)</f>
        <v>0</v>
      </c>
      <c r="W283" s="258" t="s">
        <v>1969</v>
      </c>
      <c r="X283" s="258"/>
      <c r="Y283" s="232"/>
      <c r="Z283" s="348" t="s">
        <v>2641</v>
      </c>
      <c r="AB283" s="682"/>
    </row>
    <row r="284" spans="2:40" s="240" customFormat="1" ht="38.25" x14ac:dyDescent="0.2">
      <c r="B284" s="262" t="e">
        <f>IF('Formulario PPGR2'!$G284="","",CONCATENATE('Formulario PPGR2'!$C284,".",'Formulario PPGR2'!$D284,".",'Formulario PPGR2'!$E284,".",'Formulario PPGR2'!$F284))</f>
        <v>#REF!</v>
      </c>
      <c r="C284" s="262" t="e">
        <f>IF('Formulario PPGR2'!$G284="","",'Formulario PPGR1'!#REF!)</f>
        <v>#REF!</v>
      </c>
      <c r="D284" s="262" t="e">
        <f>IF('Formulario PPGR2'!$G284="","",'Formulario PPGR1'!#REF!)</f>
        <v>#REF!</v>
      </c>
      <c r="E284" s="262" t="e">
        <f>IF('Formulario PPGR2'!$G284="","",'Formulario PPGR1'!#REF!)</f>
        <v>#REF!</v>
      </c>
      <c r="F284" s="262" t="e">
        <f>IF('Formulario PPGR2'!$G284="","",'Formulario PPGR1'!#REF!)</f>
        <v>#REF!</v>
      </c>
      <c r="G284" s="232" t="s">
        <v>2732</v>
      </c>
      <c r="H284" s="229" t="s">
        <v>2525</v>
      </c>
      <c r="I284" s="229" t="s">
        <v>2526</v>
      </c>
      <c r="J284" s="228"/>
      <c r="K284" s="228"/>
      <c r="L284" s="228"/>
      <c r="M284" s="228">
        <v>1</v>
      </c>
      <c r="N284" s="228"/>
      <c r="O284" s="228"/>
      <c r="P284" s="228"/>
      <c r="Q284" s="228">
        <v>1</v>
      </c>
      <c r="R284" s="228"/>
      <c r="S284" s="228"/>
      <c r="T284" s="228"/>
      <c r="U284" s="228">
        <v>1</v>
      </c>
      <c r="V284" s="238">
        <f>SUM('[2]Formulario PPGR2'!$J284:$U284)</f>
        <v>0</v>
      </c>
      <c r="W284" s="258" t="s">
        <v>1969</v>
      </c>
      <c r="X284" s="258"/>
      <c r="Y284" s="232" t="s">
        <v>2633</v>
      </c>
      <c r="Z284" s="348" t="s">
        <v>2641</v>
      </c>
      <c r="AB284" s="682"/>
    </row>
    <row r="285" spans="2:40" s="240" customFormat="1" ht="38.25" x14ac:dyDescent="0.2">
      <c r="B285" s="262" t="e">
        <f>IF('Formulario PPGR2'!$G285="","",CONCATENATE('Formulario PPGR2'!$C285,".",'Formulario PPGR2'!$D285,".",'Formulario PPGR2'!$E285,".",'Formulario PPGR2'!$F285))</f>
        <v>#REF!</v>
      </c>
      <c r="C285" s="262" t="e">
        <f>IF('Formulario PPGR2'!$G285="","",'Formulario PPGR1'!#REF!)</f>
        <v>#REF!</v>
      </c>
      <c r="D285" s="262" t="e">
        <f>IF('Formulario PPGR2'!$G285="","",'Formulario PPGR1'!#REF!)</f>
        <v>#REF!</v>
      </c>
      <c r="E285" s="262" t="e">
        <f>IF('Formulario PPGR2'!$G285="","",'Formulario PPGR1'!#REF!)</f>
        <v>#REF!</v>
      </c>
      <c r="F285" s="262" t="e">
        <f>IF('Formulario PPGR2'!$G285="","",'Formulario PPGR1'!#REF!)</f>
        <v>#REF!</v>
      </c>
      <c r="G285" s="232" t="s">
        <v>2732</v>
      </c>
      <c r="H285" s="229" t="s">
        <v>2527</v>
      </c>
      <c r="I285" s="229" t="s">
        <v>2528</v>
      </c>
      <c r="J285" s="228"/>
      <c r="K285" s="228"/>
      <c r="L285" s="228">
        <v>1</v>
      </c>
      <c r="M285" s="228"/>
      <c r="N285" s="228"/>
      <c r="O285" s="228">
        <v>1</v>
      </c>
      <c r="P285" s="228"/>
      <c r="Q285" s="228"/>
      <c r="R285" s="228">
        <v>1</v>
      </c>
      <c r="S285" s="228"/>
      <c r="T285" s="228"/>
      <c r="U285" s="228">
        <v>1</v>
      </c>
      <c r="V285" s="238">
        <f>SUM('[2]Formulario PPGR2'!$J285:$U285)</f>
        <v>0</v>
      </c>
      <c r="W285" s="258" t="s">
        <v>1969</v>
      </c>
      <c r="X285" s="258"/>
      <c r="Y285" s="232"/>
      <c r="Z285" s="348" t="s">
        <v>2641</v>
      </c>
      <c r="AB285" s="682"/>
    </row>
    <row r="286" spans="2:40" s="240" customFormat="1" ht="38.25" x14ac:dyDescent="0.2">
      <c r="B286" s="262" t="e">
        <f>IF('Formulario PPGR2'!$G286="","",CONCATENATE('Formulario PPGR2'!$C286,".",'Formulario PPGR2'!$D286,".",'Formulario PPGR2'!$E286,".",'Formulario PPGR2'!$F286))</f>
        <v>#REF!</v>
      </c>
      <c r="C286" s="262" t="e">
        <f>IF('Formulario PPGR2'!$G286="","",'Formulario PPGR1'!#REF!)</f>
        <v>#REF!</v>
      </c>
      <c r="D286" s="262" t="e">
        <f>IF('Formulario PPGR2'!$G286="","",'Formulario PPGR1'!#REF!)</f>
        <v>#REF!</v>
      </c>
      <c r="E286" s="262" t="e">
        <f>IF('Formulario PPGR2'!$G286="","",'Formulario PPGR1'!#REF!)</f>
        <v>#REF!</v>
      </c>
      <c r="F286" s="262" t="e">
        <f>IF('Formulario PPGR2'!$G286="","",'Formulario PPGR1'!#REF!)</f>
        <v>#REF!</v>
      </c>
      <c r="G286" s="232" t="s">
        <v>2732</v>
      </c>
      <c r="H286" s="229" t="s">
        <v>2529</v>
      </c>
      <c r="I286" s="229" t="s">
        <v>2530</v>
      </c>
      <c r="J286" s="228"/>
      <c r="K286" s="228"/>
      <c r="L286" s="228">
        <v>1</v>
      </c>
      <c r="M286" s="228"/>
      <c r="N286" s="228"/>
      <c r="O286" s="228">
        <v>1</v>
      </c>
      <c r="P286" s="228"/>
      <c r="Q286" s="228"/>
      <c r="R286" s="228">
        <v>1</v>
      </c>
      <c r="S286" s="228"/>
      <c r="T286" s="228"/>
      <c r="U286" s="228">
        <v>1</v>
      </c>
      <c r="V286" s="238">
        <f>SUM('[2]Formulario PPGR2'!$J286:$U286)</f>
        <v>0</v>
      </c>
      <c r="W286" s="258" t="s">
        <v>1969</v>
      </c>
      <c r="X286" s="258"/>
      <c r="Y286" s="232" t="s">
        <v>2634</v>
      </c>
      <c r="Z286" s="348" t="s">
        <v>2641</v>
      </c>
      <c r="AB286" s="682"/>
    </row>
    <row r="287" spans="2:40" s="686" customFormat="1" ht="34.9" customHeight="1" x14ac:dyDescent="0.2">
      <c r="B287" s="710" t="e">
        <f>IF('Formulario PPGR2'!$G287="","",CONCATENATE('Formulario PPGR2'!$C287,".",'Formulario PPGR2'!$D287,".",'Formulario PPGR2'!$E287,".",'Formulario PPGR2'!$F287))</f>
        <v>#REF!</v>
      </c>
      <c r="C287" s="710" t="e">
        <f>IF('Formulario PPGR2'!$G287="","",'Formulario PPGR1'!#REF!)</f>
        <v>#REF!</v>
      </c>
      <c r="D287" s="710" t="e">
        <f>IF('Formulario PPGR2'!$G287="","",'Formulario PPGR1'!#REF!)</f>
        <v>#REF!</v>
      </c>
      <c r="E287" s="710" t="e">
        <f>IF('Formulario PPGR2'!$G287="","",'Formulario PPGR1'!#REF!)</f>
        <v>#REF!</v>
      </c>
      <c r="F287" s="710" t="e">
        <f>IF('Formulario PPGR2'!$G287="","",'Formulario PPGR1'!#REF!)</f>
        <v>#REF!</v>
      </c>
      <c r="G287" s="688" t="s">
        <v>2902</v>
      </c>
      <c r="H287" s="688" t="s">
        <v>2903</v>
      </c>
      <c r="I287" s="688" t="s">
        <v>2899</v>
      </c>
      <c r="J287" s="689"/>
      <c r="K287" s="689">
        <v>1</v>
      </c>
      <c r="L287" s="689">
        <v>1</v>
      </c>
      <c r="M287" s="689">
        <v>1</v>
      </c>
      <c r="N287" s="689">
        <v>1</v>
      </c>
      <c r="O287" s="689">
        <v>1</v>
      </c>
      <c r="P287" s="689">
        <v>1</v>
      </c>
      <c r="Q287" s="689">
        <v>1</v>
      </c>
      <c r="R287" s="689">
        <v>1</v>
      </c>
      <c r="S287" s="689">
        <v>1</v>
      </c>
      <c r="T287" s="689">
        <v>1</v>
      </c>
      <c r="U287" s="689"/>
      <c r="V287" s="690">
        <f>SUM('[2]Formulario PPGR2'!$J287:$U287)</f>
        <v>0</v>
      </c>
      <c r="W287" s="691" t="s">
        <v>1969</v>
      </c>
      <c r="X287" s="691"/>
      <c r="Y287" s="688" t="s">
        <v>2900</v>
      </c>
      <c r="Z287" s="767" t="s">
        <v>1871</v>
      </c>
      <c r="AB287" s="709" t="s">
        <v>2901</v>
      </c>
    </row>
    <row r="288" spans="2:40" s="240" customFormat="1" x14ac:dyDescent="0.2">
      <c r="B288" s="262" t="str">
        <f>IF('Formulario PPGR2'!$G288="","",CONCATENATE('Formulario PPGR2'!$C288,".",'Formulario PPGR2'!$D288,".",'Formulario PPGR2'!$E288,".",'Formulario PPGR2'!$F288))</f>
        <v/>
      </c>
      <c r="C288" s="262" t="str">
        <f>IF('Formulario PPGR2'!$G288="","",'Formulario PPGR1'!#REF!)</f>
        <v/>
      </c>
      <c r="D288" s="262" t="str">
        <f>IF('Formulario PPGR2'!$G288="","",'Formulario PPGR1'!#REF!)</f>
        <v/>
      </c>
      <c r="E288" s="262" t="str">
        <f>IF('Formulario PPGR2'!$G288="","",'Formulario PPGR1'!#REF!)</f>
        <v/>
      </c>
      <c r="F288" s="262" t="str">
        <f>IF('Formulario PPGR2'!$G288="","",'Formulario PPGR1'!#REF!)</f>
        <v/>
      </c>
      <c r="G288" s="229"/>
      <c r="H288" s="229"/>
      <c r="I288" s="229"/>
      <c r="J288" s="228"/>
      <c r="K288" s="228"/>
      <c r="L288" s="228"/>
      <c r="M288" s="228"/>
      <c r="N288" s="228"/>
      <c r="O288" s="228"/>
      <c r="P288" s="228"/>
      <c r="Q288" s="228"/>
      <c r="R288" s="228"/>
      <c r="S288" s="228"/>
      <c r="T288" s="228"/>
      <c r="U288" s="228"/>
      <c r="V288" s="238">
        <f>SUM('[2]Formulario PPGR2'!$J288:$U288)</f>
        <v>0</v>
      </c>
      <c r="W288" s="258"/>
      <c r="X288" s="258"/>
      <c r="Y288" s="229"/>
      <c r="Z288" s="263"/>
      <c r="AB288" s="682"/>
    </row>
    <row r="289" spans="2:28" s="240" customFormat="1" x14ac:dyDescent="0.2">
      <c r="B289" s="262" t="str">
        <f>IF('Formulario PPGR2'!$G289="","",CONCATENATE('Formulario PPGR2'!$C289,".",'Formulario PPGR2'!$D289,".",'Formulario PPGR2'!$E289,".",'Formulario PPGR2'!$F289))</f>
        <v/>
      </c>
      <c r="C289" s="262" t="str">
        <f>IF('Formulario PPGR2'!$G289="","",'Formulario PPGR1'!#REF!)</f>
        <v/>
      </c>
      <c r="D289" s="262" t="str">
        <f>IF('Formulario PPGR2'!$G289="","",'Formulario PPGR1'!#REF!)</f>
        <v/>
      </c>
      <c r="E289" s="262" t="str">
        <f>IF('Formulario PPGR2'!$G289="","",'Formulario PPGR1'!#REF!)</f>
        <v/>
      </c>
      <c r="F289" s="262" t="str">
        <f>IF('Formulario PPGR2'!$G289="","",'Formulario PPGR1'!#REF!)</f>
        <v/>
      </c>
      <c r="G289" s="229"/>
      <c r="H289" s="229"/>
      <c r="I289" s="229"/>
      <c r="J289" s="228"/>
      <c r="K289" s="228"/>
      <c r="L289" s="228"/>
      <c r="M289" s="228"/>
      <c r="N289" s="228"/>
      <c r="O289" s="228"/>
      <c r="P289" s="228"/>
      <c r="Q289" s="228"/>
      <c r="R289" s="228"/>
      <c r="S289" s="228"/>
      <c r="T289" s="228"/>
      <c r="U289" s="228"/>
      <c r="V289" s="238">
        <f>SUM('[2]Formulario PPGR2'!$J289:$U289)</f>
        <v>0</v>
      </c>
      <c r="W289" s="258"/>
      <c r="X289" s="258"/>
      <c r="Y289" s="229"/>
      <c r="Z289" s="263"/>
      <c r="AB289" s="682"/>
    </row>
    <row r="290" spans="2:28" s="240" customFormat="1" x14ac:dyDescent="0.2">
      <c r="B290" s="262" t="str">
        <f>IF('Formulario PPGR2'!$G290="","",CONCATENATE('Formulario PPGR2'!$C290,".",'Formulario PPGR2'!$D290,".",'Formulario PPGR2'!$E290,".",'Formulario PPGR2'!$F290))</f>
        <v/>
      </c>
      <c r="C290" s="262" t="str">
        <f>IF('Formulario PPGR2'!$G290="","",'Formulario PPGR1'!#REF!)</f>
        <v/>
      </c>
      <c r="D290" s="262" t="str">
        <f>IF('Formulario PPGR2'!$G290="","",'Formulario PPGR1'!#REF!)</f>
        <v/>
      </c>
      <c r="E290" s="262" t="str">
        <f>IF('Formulario PPGR2'!$G290="","",'Formulario PPGR1'!#REF!)</f>
        <v/>
      </c>
      <c r="F290" s="262" t="str">
        <f>IF('Formulario PPGR2'!$G290="","",'Formulario PPGR1'!#REF!)</f>
        <v/>
      </c>
      <c r="G290" s="229"/>
      <c r="H290" s="229"/>
      <c r="I290" s="229"/>
      <c r="J290" s="228"/>
      <c r="K290" s="228"/>
      <c r="L290" s="228"/>
      <c r="M290" s="228"/>
      <c r="N290" s="228"/>
      <c r="O290" s="228"/>
      <c r="P290" s="228"/>
      <c r="Q290" s="228"/>
      <c r="R290" s="228"/>
      <c r="S290" s="228"/>
      <c r="T290" s="228"/>
      <c r="U290" s="228"/>
      <c r="V290" s="238">
        <f>SUM('[2]Formulario PPGR2'!$J290:$U290)</f>
        <v>0</v>
      </c>
      <c r="W290" s="258"/>
      <c r="X290" s="258"/>
      <c r="Y290" s="229"/>
      <c r="Z290" s="263"/>
      <c r="AB290" s="682"/>
    </row>
    <row r="291" spans="2:28" s="240" customFormat="1" x14ac:dyDescent="0.2">
      <c r="B291" s="262" t="str">
        <f>IF('Formulario PPGR2'!$G291="","",CONCATENATE('Formulario PPGR2'!$C291,".",'Formulario PPGR2'!$D291,".",'Formulario PPGR2'!$E291,".",'Formulario PPGR2'!$F291))</f>
        <v/>
      </c>
      <c r="C291" s="262" t="str">
        <f>IF('Formulario PPGR2'!$G291="","",'Formulario PPGR1'!#REF!)</f>
        <v/>
      </c>
      <c r="D291" s="262" t="str">
        <f>IF('Formulario PPGR2'!$G291="","",'Formulario PPGR1'!#REF!)</f>
        <v/>
      </c>
      <c r="E291" s="262" t="str">
        <f>IF('Formulario PPGR2'!$G291="","",'Formulario PPGR1'!#REF!)</f>
        <v/>
      </c>
      <c r="F291" s="262" t="str">
        <f>IF('Formulario PPGR2'!$G291="","",'Formulario PPGR1'!#REF!)</f>
        <v/>
      </c>
      <c r="G291" s="229"/>
      <c r="H291" s="229"/>
      <c r="I291" s="229"/>
      <c r="J291" s="228"/>
      <c r="K291" s="228"/>
      <c r="L291" s="228"/>
      <c r="M291" s="228"/>
      <c r="N291" s="228"/>
      <c r="O291" s="228"/>
      <c r="P291" s="228"/>
      <c r="Q291" s="228"/>
      <c r="R291" s="228"/>
      <c r="S291" s="228"/>
      <c r="T291" s="228"/>
      <c r="U291" s="228"/>
      <c r="V291" s="238">
        <f>SUM('[2]Formulario PPGR2'!$J291:$U291)</f>
        <v>0</v>
      </c>
      <c r="W291" s="258"/>
      <c r="X291" s="258"/>
      <c r="Y291" s="229"/>
      <c r="Z291" s="263"/>
      <c r="AB291" s="682"/>
    </row>
    <row r="292" spans="2:28" s="240" customFormat="1" x14ac:dyDescent="0.2">
      <c r="B292" s="262" t="str">
        <f>IF('Formulario PPGR2'!$G292="","",CONCATENATE('Formulario PPGR2'!$C292,".",'Formulario PPGR2'!$D292,".",'Formulario PPGR2'!$E292,".",'Formulario PPGR2'!$F292))</f>
        <v/>
      </c>
      <c r="C292" s="262" t="str">
        <f>IF('Formulario PPGR2'!$G292="","",'Formulario PPGR1'!#REF!)</f>
        <v/>
      </c>
      <c r="D292" s="262" t="str">
        <f>IF('Formulario PPGR2'!$G292="","",'Formulario PPGR1'!#REF!)</f>
        <v/>
      </c>
      <c r="E292" s="262" t="str">
        <f>IF('Formulario PPGR2'!$G292="","",'Formulario PPGR1'!#REF!)</f>
        <v/>
      </c>
      <c r="F292" s="262" t="str">
        <f>IF('Formulario PPGR2'!$G292="","",'Formulario PPGR1'!#REF!)</f>
        <v/>
      </c>
      <c r="G292" s="229"/>
      <c r="H292" s="229"/>
      <c r="I292" s="229"/>
      <c r="J292" s="228"/>
      <c r="K292" s="228"/>
      <c r="L292" s="228"/>
      <c r="M292" s="228"/>
      <c r="N292" s="228"/>
      <c r="O292" s="228"/>
      <c r="P292" s="228"/>
      <c r="Q292" s="228"/>
      <c r="R292" s="228"/>
      <c r="S292" s="228"/>
      <c r="T292" s="228"/>
      <c r="U292" s="228"/>
      <c r="V292" s="238">
        <f>SUM('[2]Formulario PPGR2'!$J292:$U292)</f>
        <v>0</v>
      </c>
      <c r="W292" s="258"/>
      <c r="X292" s="258"/>
      <c r="Y292" s="229"/>
      <c r="Z292" s="263"/>
      <c r="AB292" s="682"/>
    </row>
    <row r="293" spans="2:28" s="240" customFormat="1" x14ac:dyDescent="0.2">
      <c r="B293" s="262" t="str">
        <f>IF('Formulario PPGR2'!$G293="","",CONCATENATE('Formulario PPGR2'!$C293,".",'Formulario PPGR2'!$D293,".",'Formulario PPGR2'!$E293,".",'Formulario PPGR2'!$F293))</f>
        <v/>
      </c>
      <c r="C293" s="262" t="str">
        <f>IF('Formulario PPGR2'!$G293="","",'Formulario PPGR1'!#REF!)</f>
        <v/>
      </c>
      <c r="D293" s="262" t="str">
        <f>IF('Formulario PPGR2'!$G293="","",'Formulario PPGR1'!#REF!)</f>
        <v/>
      </c>
      <c r="E293" s="262" t="str">
        <f>IF('Formulario PPGR2'!$G293="","",'Formulario PPGR1'!#REF!)</f>
        <v/>
      </c>
      <c r="F293" s="262" t="str">
        <f>IF('Formulario PPGR2'!$G293="","",'Formulario PPGR1'!#REF!)</f>
        <v/>
      </c>
      <c r="G293" s="229"/>
      <c r="H293" s="229"/>
      <c r="I293" s="229"/>
      <c r="J293" s="228"/>
      <c r="K293" s="228"/>
      <c r="L293" s="228"/>
      <c r="M293" s="228"/>
      <c r="N293" s="228"/>
      <c r="O293" s="228"/>
      <c r="P293" s="228"/>
      <c r="Q293" s="228"/>
      <c r="R293" s="228"/>
      <c r="S293" s="228"/>
      <c r="T293" s="228"/>
      <c r="U293" s="228"/>
      <c r="V293" s="238">
        <f>SUM('[2]Formulario PPGR2'!$J293:$U293)</f>
        <v>0</v>
      </c>
      <c r="W293" s="258"/>
      <c r="X293" s="258"/>
      <c r="Y293" s="229"/>
      <c r="Z293" s="263"/>
      <c r="AB293" s="682"/>
    </row>
    <row r="294" spans="2:28" s="240" customFormat="1" x14ac:dyDescent="0.2">
      <c r="B294" s="262" t="str">
        <f>IF('Formulario PPGR2'!$G294="","",CONCATENATE('Formulario PPGR2'!$C294,".",'Formulario PPGR2'!$D294,".",'Formulario PPGR2'!$E294,".",'Formulario PPGR2'!$F294))</f>
        <v/>
      </c>
      <c r="C294" s="262" t="str">
        <f>IF('Formulario PPGR2'!$G294="","",'Formulario PPGR1'!#REF!)</f>
        <v/>
      </c>
      <c r="D294" s="262" t="str">
        <f>IF('Formulario PPGR2'!$G294="","",'Formulario PPGR1'!#REF!)</f>
        <v/>
      </c>
      <c r="E294" s="262" t="str">
        <f>IF('Formulario PPGR2'!$G294="","",'Formulario PPGR1'!#REF!)</f>
        <v/>
      </c>
      <c r="F294" s="262" t="str">
        <f>IF('Formulario PPGR2'!$G294="","",'Formulario PPGR1'!#REF!)</f>
        <v/>
      </c>
      <c r="G294" s="229"/>
      <c r="H294" s="229"/>
      <c r="I294" s="229"/>
      <c r="J294" s="228"/>
      <c r="K294" s="228"/>
      <c r="L294" s="228"/>
      <c r="M294" s="228"/>
      <c r="N294" s="228"/>
      <c r="O294" s="228"/>
      <c r="P294" s="228"/>
      <c r="Q294" s="228"/>
      <c r="R294" s="228"/>
      <c r="S294" s="228"/>
      <c r="T294" s="228"/>
      <c r="U294" s="228"/>
      <c r="V294" s="238">
        <f>SUM('[2]Formulario PPGR2'!$J294:$U294)</f>
        <v>0</v>
      </c>
      <c r="W294" s="258"/>
      <c r="X294" s="258"/>
      <c r="Y294" s="229"/>
      <c r="Z294" s="263"/>
      <c r="AB294" s="682"/>
    </row>
    <row r="295" spans="2:28" s="240" customFormat="1" x14ac:dyDescent="0.2">
      <c r="B295" s="262" t="str">
        <f>IF('Formulario PPGR2'!$G295="","",CONCATENATE('Formulario PPGR2'!$C295,".",'Formulario PPGR2'!$D295,".",'Formulario PPGR2'!$E295,".",'Formulario PPGR2'!$F295))</f>
        <v/>
      </c>
      <c r="C295" s="262" t="str">
        <f>IF('Formulario PPGR2'!$G295="","",'Formulario PPGR1'!#REF!)</f>
        <v/>
      </c>
      <c r="D295" s="262" t="str">
        <f>IF('Formulario PPGR2'!$G295="","",'Formulario PPGR1'!#REF!)</f>
        <v/>
      </c>
      <c r="E295" s="262" t="str">
        <f>IF('Formulario PPGR2'!$G295="","",'Formulario PPGR1'!#REF!)</f>
        <v/>
      </c>
      <c r="F295" s="262" t="str">
        <f>IF('Formulario PPGR2'!$G295="","",'Formulario PPGR1'!#REF!)</f>
        <v/>
      </c>
      <c r="G295" s="229"/>
      <c r="H295" s="229"/>
      <c r="I295" s="229"/>
      <c r="J295" s="228"/>
      <c r="K295" s="228"/>
      <c r="L295" s="228"/>
      <c r="M295" s="228"/>
      <c r="N295" s="228"/>
      <c r="O295" s="228"/>
      <c r="P295" s="228"/>
      <c r="Q295" s="228"/>
      <c r="R295" s="228"/>
      <c r="S295" s="228"/>
      <c r="T295" s="228"/>
      <c r="U295" s="228"/>
      <c r="V295" s="238">
        <f>SUM('[2]Formulario PPGR2'!$J295:$U295)</f>
        <v>0</v>
      </c>
      <c r="W295" s="258"/>
      <c r="X295" s="258"/>
      <c r="Y295" s="229"/>
      <c r="Z295" s="263"/>
      <c r="AB295" s="682"/>
    </row>
    <row r="296" spans="2:28" s="240" customFormat="1" x14ac:dyDescent="0.2">
      <c r="B296" s="262" t="str">
        <f>IF('Formulario PPGR2'!$G296="","",CONCATENATE('Formulario PPGR2'!$C296,".",'Formulario PPGR2'!$D296,".",'Formulario PPGR2'!$E296,".",'Formulario PPGR2'!$F296))</f>
        <v/>
      </c>
      <c r="C296" s="262" t="str">
        <f>IF('Formulario PPGR2'!$G296="","",'Formulario PPGR1'!#REF!)</f>
        <v/>
      </c>
      <c r="D296" s="262" t="str">
        <f>IF('Formulario PPGR2'!$G296="","",'Formulario PPGR1'!#REF!)</f>
        <v/>
      </c>
      <c r="E296" s="262" t="str">
        <f>IF('Formulario PPGR2'!$G296="","",'Formulario PPGR1'!#REF!)</f>
        <v/>
      </c>
      <c r="F296" s="262" t="str">
        <f>IF('Formulario PPGR2'!$G296="","",'Formulario PPGR1'!#REF!)</f>
        <v/>
      </c>
      <c r="G296" s="229"/>
      <c r="H296" s="229"/>
      <c r="I296" s="229"/>
      <c r="J296" s="228"/>
      <c r="K296" s="228"/>
      <c r="L296" s="228"/>
      <c r="M296" s="228"/>
      <c r="N296" s="228"/>
      <c r="O296" s="228"/>
      <c r="P296" s="228"/>
      <c r="Q296" s="228"/>
      <c r="R296" s="228"/>
      <c r="S296" s="228"/>
      <c r="T296" s="228"/>
      <c r="U296" s="228"/>
      <c r="V296" s="238">
        <f>SUM('[2]Formulario PPGR2'!$J296:$U296)</f>
        <v>0</v>
      </c>
      <c r="W296" s="258"/>
      <c r="X296" s="258"/>
      <c r="Y296" s="229"/>
      <c r="Z296" s="263"/>
      <c r="AB296" s="682"/>
    </row>
    <row r="297" spans="2:28" s="240" customFormat="1" x14ac:dyDescent="0.2">
      <c r="B297" s="262" t="str">
        <f>IF('Formulario PPGR2'!$G297="","",CONCATENATE('Formulario PPGR2'!$C297,".",'Formulario PPGR2'!$D297,".",'Formulario PPGR2'!$E297,".",'Formulario PPGR2'!$F297))</f>
        <v/>
      </c>
      <c r="C297" s="262" t="str">
        <f>IF('Formulario PPGR2'!$G297="","",'Formulario PPGR1'!#REF!)</f>
        <v/>
      </c>
      <c r="D297" s="262" t="str">
        <f>IF('Formulario PPGR2'!$G297="","",'Formulario PPGR1'!#REF!)</f>
        <v/>
      </c>
      <c r="E297" s="262" t="str">
        <f>IF('Formulario PPGR2'!$G297="","",'Formulario PPGR1'!#REF!)</f>
        <v/>
      </c>
      <c r="F297" s="262" t="str">
        <f>IF('Formulario PPGR2'!$G297="","",'Formulario PPGR1'!#REF!)</f>
        <v/>
      </c>
      <c r="G297" s="229"/>
      <c r="H297" s="229"/>
      <c r="I297" s="229"/>
      <c r="J297" s="228"/>
      <c r="K297" s="228"/>
      <c r="L297" s="228"/>
      <c r="M297" s="228"/>
      <c r="N297" s="228"/>
      <c r="O297" s="228"/>
      <c r="P297" s="228"/>
      <c r="Q297" s="228"/>
      <c r="R297" s="228"/>
      <c r="S297" s="228"/>
      <c r="T297" s="228"/>
      <c r="U297" s="228"/>
      <c r="V297" s="238">
        <f>SUM('[2]Formulario PPGR2'!$J297:$U297)</f>
        <v>0</v>
      </c>
      <c r="W297" s="258"/>
      <c r="X297" s="258"/>
      <c r="Y297" s="229"/>
      <c r="Z297" s="263"/>
      <c r="AB297" s="682"/>
    </row>
    <row r="298" spans="2:28" s="240" customFormat="1" x14ac:dyDescent="0.2">
      <c r="B298" s="262" t="str">
        <f>IF('Formulario PPGR2'!$G298="","",CONCATENATE('Formulario PPGR2'!$C298,".",'Formulario PPGR2'!$D298,".",'Formulario PPGR2'!$E298,".",'Formulario PPGR2'!$F298))</f>
        <v/>
      </c>
      <c r="C298" s="262" t="str">
        <f>IF('Formulario PPGR2'!$G298="","",'Formulario PPGR1'!#REF!)</f>
        <v/>
      </c>
      <c r="D298" s="262" t="str">
        <f>IF('Formulario PPGR2'!$G298="","",'Formulario PPGR1'!#REF!)</f>
        <v/>
      </c>
      <c r="E298" s="262" t="str">
        <f>IF('Formulario PPGR2'!$G298="","",'Formulario PPGR1'!#REF!)</f>
        <v/>
      </c>
      <c r="F298" s="262" t="str">
        <f>IF('Formulario PPGR2'!$G298="","",'Formulario PPGR1'!#REF!)</f>
        <v/>
      </c>
      <c r="G298" s="229"/>
      <c r="H298" s="229"/>
      <c r="I298" s="229"/>
      <c r="J298" s="228"/>
      <c r="K298" s="228"/>
      <c r="L298" s="228"/>
      <c r="M298" s="228"/>
      <c r="N298" s="228"/>
      <c r="O298" s="228"/>
      <c r="P298" s="228"/>
      <c r="Q298" s="228"/>
      <c r="R298" s="228"/>
      <c r="S298" s="228"/>
      <c r="T298" s="228"/>
      <c r="U298" s="228"/>
      <c r="V298" s="238">
        <f>SUM('[2]Formulario PPGR2'!$J298:$U298)</f>
        <v>0</v>
      </c>
      <c r="W298" s="258"/>
      <c r="X298" s="258"/>
      <c r="Y298" s="229"/>
      <c r="Z298" s="263"/>
      <c r="AB298" s="682"/>
    </row>
    <row r="299" spans="2:28" s="240" customFormat="1" x14ac:dyDescent="0.2">
      <c r="B299" s="262" t="str">
        <f>IF('Formulario PPGR2'!$G299="","",CONCATENATE('Formulario PPGR2'!$C299,".",'Formulario PPGR2'!$D299,".",'Formulario PPGR2'!$E299,".",'Formulario PPGR2'!$F299))</f>
        <v/>
      </c>
      <c r="C299" s="262" t="str">
        <f>IF('Formulario PPGR2'!$G299="","",'Formulario PPGR1'!#REF!)</f>
        <v/>
      </c>
      <c r="D299" s="262" t="str">
        <f>IF('Formulario PPGR2'!$G299="","",'Formulario PPGR1'!#REF!)</f>
        <v/>
      </c>
      <c r="E299" s="262" t="str">
        <f>IF('Formulario PPGR2'!$G299="","",'Formulario PPGR1'!#REF!)</f>
        <v/>
      </c>
      <c r="F299" s="262" t="str">
        <f>IF('Formulario PPGR2'!$G299="","",'Formulario PPGR1'!#REF!)</f>
        <v/>
      </c>
      <c r="G299" s="229"/>
      <c r="H299" s="229"/>
      <c r="I299" s="229"/>
      <c r="J299" s="228"/>
      <c r="K299" s="228"/>
      <c r="L299" s="228"/>
      <c r="M299" s="228"/>
      <c r="N299" s="228"/>
      <c r="O299" s="228"/>
      <c r="P299" s="228"/>
      <c r="Q299" s="228"/>
      <c r="R299" s="228"/>
      <c r="S299" s="228"/>
      <c r="T299" s="228"/>
      <c r="U299" s="228"/>
      <c r="V299" s="238">
        <f>SUM('[2]Formulario PPGR2'!$J299:$U299)</f>
        <v>0</v>
      </c>
      <c r="W299" s="258"/>
      <c r="X299" s="258"/>
      <c r="Y299" s="229"/>
      <c r="Z299" s="263"/>
      <c r="AB299" s="682"/>
    </row>
    <row r="300" spans="2:28" s="240" customFormat="1" x14ac:dyDescent="0.2">
      <c r="B300" s="262" t="str">
        <f>IF('Formulario PPGR2'!$G300="","",CONCATENATE('Formulario PPGR2'!$C300,".",'Formulario PPGR2'!$D300,".",'Formulario PPGR2'!$E300,".",'Formulario PPGR2'!$F300))</f>
        <v/>
      </c>
      <c r="C300" s="262" t="str">
        <f>IF('Formulario PPGR2'!$G300="","",'Formulario PPGR1'!#REF!)</f>
        <v/>
      </c>
      <c r="D300" s="262" t="str">
        <f>IF('Formulario PPGR2'!$G300="","",'Formulario PPGR1'!#REF!)</f>
        <v/>
      </c>
      <c r="E300" s="262" t="str">
        <f>IF('Formulario PPGR2'!$G300="","",'Formulario PPGR1'!#REF!)</f>
        <v/>
      </c>
      <c r="F300" s="262" t="str">
        <f>IF('Formulario PPGR2'!$G300="","",'Formulario PPGR1'!#REF!)</f>
        <v/>
      </c>
      <c r="G300" s="229"/>
      <c r="H300" s="229"/>
      <c r="I300" s="229"/>
      <c r="J300" s="228"/>
      <c r="K300" s="228"/>
      <c r="L300" s="228"/>
      <c r="M300" s="228"/>
      <c r="N300" s="228"/>
      <c r="O300" s="228"/>
      <c r="P300" s="228"/>
      <c r="Q300" s="228"/>
      <c r="R300" s="228"/>
      <c r="S300" s="228"/>
      <c r="T300" s="228"/>
      <c r="U300" s="228"/>
      <c r="V300" s="238">
        <f>SUM('[2]Formulario PPGR2'!$J300:$U300)</f>
        <v>0</v>
      </c>
      <c r="W300" s="258"/>
      <c r="X300" s="258"/>
      <c r="Y300" s="229"/>
      <c r="Z300" s="263"/>
      <c r="AB300" s="682"/>
    </row>
    <row r="301" spans="2:28" s="240" customFormat="1" x14ac:dyDescent="0.2">
      <c r="B301" s="262" t="str">
        <f>IF('Formulario PPGR2'!$G301="","",CONCATENATE('Formulario PPGR2'!$C301,".",'Formulario PPGR2'!$D301,".",'Formulario PPGR2'!$E301,".",'Formulario PPGR2'!$F301))</f>
        <v/>
      </c>
      <c r="C301" s="262" t="str">
        <f>IF('Formulario PPGR2'!$G301="","",'Formulario PPGR1'!#REF!)</f>
        <v/>
      </c>
      <c r="D301" s="262" t="str">
        <f>IF('Formulario PPGR2'!$G301="","",'Formulario PPGR1'!#REF!)</f>
        <v/>
      </c>
      <c r="E301" s="262" t="str">
        <f>IF('Formulario PPGR2'!$G301="","",'Formulario PPGR1'!#REF!)</f>
        <v/>
      </c>
      <c r="F301" s="262" t="str">
        <f>IF('Formulario PPGR2'!$G301="","",'Formulario PPGR1'!#REF!)</f>
        <v/>
      </c>
      <c r="G301" s="229"/>
      <c r="H301" s="229"/>
      <c r="I301" s="229"/>
      <c r="J301" s="228"/>
      <c r="K301" s="228"/>
      <c r="L301" s="228"/>
      <c r="M301" s="228"/>
      <c r="N301" s="228"/>
      <c r="O301" s="228"/>
      <c r="P301" s="228"/>
      <c r="Q301" s="228"/>
      <c r="R301" s="228"/>
      <c r="S301" s="228"/>
      <c r="T301" s="228"/>
      <c r="U301" s="228"/>
      <c r="V301" s="238">
        <f>SUM('[2]Formulario PPGR2'!$J301:$U301)</f>
        <v>0</v>
      </c>
      <c r="W301" s="258"/>
      <c r="X301" s="258"/>
      <c r="Y301" s="229"/>
      <c r="Z301" s="263"/>
      <c r="AB301" s="682"/>
    </row>
    <row r="302" spans="2:28" s="240" customFormat="1" x14ac:dyDescent="0.2">
      <c r="B302" s="262" t="str">
        <f>IF('Formulario PPGR2'!$G302="","",CONCATENATE('Formulario PPGR2'!$C302,".",'Formulario PPGR2'!$D302,".",'Formulario PPGR2'!$E302,".",'Formulario PPGR2'!$F302))</f>
        <v/>
      </c>
      <c r="C302" s="262" t="str">
        <f>IF('Formulario PPGR2'!$G302="","",'Formulario PPGR1'!#REF!)</f>
        <v/>
      </c>
      <c r="D302" s="262" t="str">
        <f>IF('Formulario PPGR2'!$G302="","",'Formulario PPGR1'!#REF!)</f>
        <v/>
      </c>
      <c r="E302" s="262" t="str">
        <f>IF('Formulario PPGR2'!$G302="","",'Formulario PPGR1'!#REF!)</f>
        <v/>
      </c>
      <c r="F302" s="262" t="str">
        <f>IF('Formulario PPGR2'!$G302="","",'Formulario PPGR1'!#REF!)</f>
        <v/>
      </c>
      <c r="G302" s="229"/>
      <c r="H302" s="229"/>
      <c r="I302" s="229"/>
      <c r="J302" s="228"/>
      <c r="K302" s="228"/>
      <c r="L302" s="228"/>
      <c r="M302" s="228"/>
      <c r="N302" s="228"/>
      <c r="O302" s="228"/>
      <c r="P302" s="228"/>
      <c r="Q302" s="228"/>
      <c r="R302" s="228"/>
      <c r="S302" s="228"/>
      <c r="T302" s="228"/>
      <c r="U302" s="228"/>
      <c r="V302" s="238">
        <f>SUM('[2]Formulario PPGR2'!$J302:$U302)</f>
        <v>0</v>
      </c>
      <c r="W302" s="258"/>
      <c r="X302" s="258"/>
      <c r="Y302" s="229"/>
      <c r="Z302" s="263"/>
      <c r="AB302" s="682"/>
    </row>
    <row r="303" spans="2:28" s="240" customFormat="1" x14ac:dyDescent="0.2">
      <c r="B303" s="262" t="str">
        <f>IF('Formulario PPGR2'!$G303="","",CONCATENATE('Formulario PPGR2'!$C303,".",'Formulario PPGR2'!$D303,".",'Formulario PPGR2'!$E303,".",'Formulario PPGR2'!$F303))</f>
        <v/>
      </c>
      <c r="C303" s="262" t="str">
        <f>IF('Formulario PPGR2'!$G303="","",'Formulario PPGR1'!#REF!)</f>
        <v/>
      </c>
      <c r="D303" s="262" t="str">
        <f>IF('Formulario PPGR2'!$G303="","",'Formulario PPGR1'!#REF!)</f>
        <v/>
      </c>
      <c r="E303" s="262" t="str">
        <f>IF('Formulario PPGR2'!$G303="","",'Formulario PPGR1'!#REF!)</f>
        <v/>
      </c>
      <c r="F303" s="262" t="str">
        <f>IF('Formulario PPGR2'!$G303="","",'Formulario PPGR1'!#REF!)</f>
        <v/>
      </c>
      <c r="G303" s="229"/>
      <c r="H303" s="229"/>
      <c r="I303" s="229"/>
      <c r="J303" s="228"/>
      <c r="K303" s="228"/>
      <c r="L303" s="228"/>
      <c r="M303" s="228"/>
      <c r="N303" s="228"/>
      <c r="O303" s="228"/>
      <c r="P303" s="228"/>
      <c r="Q303" s="228"/>
      <c r="R303" s="228"/>
      <c r="S303" s="228"/>
      <c r="T303" s="228"/>
      <c r="U303" s="228"/>
      <c r="V303" s="238">
        <f>SUM('[2]Formulario PPGR2'!$J303:$U303)</f>
        <v>0</v>
      </c>
      <c r="W303" s="258"/>
      <c r="X303" s="258"/>
      <c r="Y303" s="229"/>
      <c r="Z303" s="263"/>
      <c r="AB303" s="682"/>
    </row>
    <row r="304" spans="2:28" s="240" customFormat="1" x14ac:dyDescent="0.2">
      <c r="B304" s="262" t="str">
        <f>IF('Formulario PPGR2'!$G304="","",CONCATENATE('Formulario PPGR2'!$C304,".",'Formulario PPGR2'!$D304,".",'Formulario PPGR2'!$E304,".",'Formulario PPGR2'!$F304))</f>
        <v/>
      </c>
      <c r="C304" s="262" t="str">
        <f>IF('Formulario PPGR2'!$G304="","",'Formulario PPGR1'!#REF!)</f>
        <v/>
      </c>
      <c r="D304" s="262" t="str">
        <f>IF('Formulario PPGR2'!$G304="","",'Formulario PPGR1'!#REF!)</f>
        <v/>
      </c>
      <c r="E304" s="262" t="str">
        <f>IF('Formulario PPGR2'!$G304="","",'Formulario PPGR1'!#REF!)</f>
        <v/>
      </c>
      <c r="F304" s="262" t="str">
        <f>IF('Formulario PPGR2'!$G304="","",'Formulario PPGR1'!#REF!)</f>
        <v/>
      </c>
      <c r="G304" s="229"/>
      <c r="H304" s="229"/>
      <c r="I304" s="229"/>
      <c r="J304" s="228"/>
      <c r="K304" s="228"/>
      <c r="L304" s="228"/>
      <c r="M304" s="228"/>
      <c r="N304" s="228"/>
      <c r="O304" s="228"/>
      <c r="P304" s="228"/>
      <c r="Q304" s="228"/>
      <c r="R304" s="228"/>
      <c r="S304" s="228"/>
      <c r="T304" s="228"/>
      <c r="U304" s="228"/>
      <c r="V304" s="238">
        <f>SUM('[2]Formulario PPGR2'!$J304:$U304)</f>
        <v>0</v>
      </c>
      <c r="W304" s="258"/>
      <c r="X304" s="258"/>
      <c r="Y304" s="229"/>
      <c r="Z304" s="263"/>
      <c r="AB304" s="682"/>
    </row>
    <row r="305" spans="2:28" s="240" customFormat="1" x14ac:dyDescent="0.2">
      <c r="B305" s="262" t="str">
        <f>IF('Formulario PPGR2'!$G305="","",CONCATENATE('Formulario PPGR2'!$C305,".",'Formulario PPGR2'!$D305,".",'Formulario PPGR2'!$E305,".",'Formulario PPGR2'!$F305))</f>
        <v/>
      </c>
      <c r="C305" s="262" t="str">
        <f>IF('Formulario PPGR2'!$G305="","",'Formulario PPGR1'!#REF!)</f>
        <v/>
      </c>
      <c r="D305" s="262" t="str">
        <f>IF('Formulario PPGR2'!$G305="","",'Formulario PPGR1'!#REF!)</f>
        <v/>
      </c>
      <c r="E305" s="262" t="str">
        <f>IF('Formulario PPGR2'!$G305="","",'Formulario PPGR1'!#REF!)</f>
        <v/>
      </c>
      <c r="F305" s="262" t="str">
        <f>IF('Formulario PPGR2'!$G305="","",'Formulario PPGR1'!#REF!)</f>
        <v/>
      </c>
      <c r="G305" s="229"/>
      <c r="H305" s="229"/>
      <c r="I305" s="229"/>
      <c r="J305" s="228"/>
      <c r="K305" s="228"/>
      <c r="L305" s="228"/>
      <c r="M305" s="228"/>
      <c r="N305" s="228"/>
      <c r="O305" s="228"/>
      <c r="P305" s="228"/>
      <c r="Q305" s="228"/>
      <c r="R305" s="228"/>
      <c r="S305" s="228"/>
      <c r="T305" s="228"/>
      <c r="U305" s="228"/>
      <c r="V305" s="238">
        <f>SUM('[2]Formulario PPGR2'!$J305:$U305)</f>
        <v>0</v>
      </c>
      <c r="W305" s="258"/>
      <c r="X305" s="258"/>
      <c r="Y305" s="229"/>
      <c r="Z305" s="263"/>
      <c r="AB305" s="682"/>
    </row>
    <row r="306" spans="2:28" s="240" customFormat="1" x14ac:dyDescent="0.2">
      <c r="B306" s="262" t="str">
        <f>IF('Formulario PPGR2'!$G306="","",CONCATENATE('Formulario PPGR2'!$C306,".",'Formulario PPGR2'!$D306,".",'Formulario PPGR2'!$E306,".",'Formulario PPGR2'!$F306))</f>
        <v/>
      </c>
      <c r="C306" s="262" t="str">
        <f>IF('Formulario PPGR2'!$G306="","",'Formulario PPGR1'!#REF!)</f>
        <v/>
      </c>
      <c r="D306" s="262" t="str">
        <f>IF('Formulario PPGR2'!$G306="","",'Formulario PPGR1'!#REF!)</f>
        <v/>
      </c>
      <c r="E306" s="262" t="str">
        <f>IF('Formulario PPGR2'!$G306="","",'Formulario PPGR1'!#REF!)</f>
        <v/>
      </c>
      <c r="F306" s="262" t="str">
        <f>IF('Formulario PPGR2'!$G306="","",'Formulario PPGR1'!#REF!)</f>
        <v/>
      </c>
      <c r="G306" s="229"/>
      <c r="H306" s="229"/>
      <c r="I306" s="229"/>
      <c r="J306" s="228"/>
      <c r="K306" s="228"/>
      <c r="L306" s="228"/>
      <c r="M306" s="228"/>
      <c r="N306" s="228"/>
      <c r="O306" s="228"/>
      <c r="P306" s="228"/>
      <c r="Q306" s="228"/>
      <c r="R306" s="228"/>
      <c r="S306" s="228"/>
      <c r="T306" s="228"/>
      <c r="U306" s="228"/>
      <c r="V306" s="238">
        <f>SUM('[2]Formulario PPGR2'!$J306:$U306)</f>
        <v>0</v>
      </c>
      <c r="W306" s="258"/>
      <c r="X306" s="258"/>
      <c r="Y306" s="229"/>
      <c r="Z306" s="263"/>
      <c r="AB306" s="682"/>
    </row>
    <row r="307" spans="2:28" s="240" customFormat="1" x14ac:dyDescent="0.2">
      <c r="B307" s="262" t="str">
        <f>IF('Formulario PPGR2'!$G307="","",CONCATENATE('Formulario PPGR2'!$C307,".",'Formulario PPGR2'!$D307,".",'Formulario PPGR2'!$E307,".",'Formulario PPGR2'!$F307))</f>
        <v/>
      </c>
      <c r="C307" s="262" t="str">
        <f>IF('Formulario PPGR2'!$G307="","",'Formulario PPGR1'!#REF!)</f>
        <v/>
      </c>
      <c r="D307" s="262" t="str">
        <f>IF('Formulario PPGR2'!$G307="","",'Formulario PPGR1'!#REF!)</f>
        <v/>
      </c>
      <c r="E307" s="262" t="str">
        <f>IF('Formulario PPGR2'!$G307="","",'Formulario PPGR1'!#REF!)</f>
        <v/>
      </c>
      <c r="F307" s="262" t="str">
        <f>IF('Formulario PPGR2'!$G307="","",'Formulario PPGR1'!#REF!)</f>
        <v/>
      </c>
      <c r="G307" s="229"/>
      <c r="H307" s="229"/>
      <c r="I307" s="229"/>
      <c r="J307" s="228"/>
      <c r="K307" s="228"/>
      <c r="L307" s="228"/>
      <c r="M307" s="228"/>
      <c r="N307" s="228"/>
      <c r="O307" s="228"/>
      <c r="P307" s="228"/>
      <c r="Q307" s="228"/>
      <c r="R307" s="228"/>
      <c r="S307" s="228"/>
      <c r="T307" s="228"/>
      <c r="U307" s="228"/>
      <c r="V307" s="238">
        <f>SUM('[2]Formulario PPGR2'!$J307:$U307)</f>
        <v>0</v>
      </c>
      <c r="W307" s="258"/>
      <c r="X307" s="258"/>
      <c r="Y307" s="229"/>
      <c r="Z307" s="263"/>
      <c r="AB307" s="682"/>
    </row>
    <row r="308" spans="2:28" s="240" customFormat="1" x14ac:dyDescent="0.2">
      <c r="B308" s="262" t="str">
        <f>IF('Formulario PPGR2'!$G308="","",CONCATENATE('Formulario PPGR2'!$C308,".",'Formulario PPGR2'!$D308,".",'Formulario PPGR2'!$E308,".",'Formulario PPGR2'!$F308))</f>
        <v/>
      </c>
      <c r="C308" s="262" t="str">
        <f>IF('Formulario PPGR2'!$G308="","",'Formulario PPGR1'!#REF!)</f>
        <v/>
      </c>
      <c r="D308" s="262" t="str">
        <f>IF('Formulario PPGR2'!$G308="","",'Formulario PPGR1'!#REF!)</f>
        <v/>
      </c>
      <c r="E308" s="262" t="str">
        <f>IF('Formulario PPGR2'!$G308="","",'Formulario PPGR1'!#REF!)</f>
        <v/>
      </c>
      <c r="F308" s="262" t="str">
        <f>IF('Formulario PPGR2'!$G308="","",'Formulario PPGR1'!#REF!)</f>
        <v/>
      </c>
      <c r="G308" s="229"/>
      <c r="H308" s="229"/>
      <c r="I308" s="229"/>
      <c r="J308" s="228"/>
      <c r="K308" s="228"/>
      <c r="L308" s="228"/>
      <c r="M308" s="228"/>
      <c r="N308" s="228"/>
      <c r="O308" s="228"/>
      <c r="P308" s="228"/>
      <c r="Q308" s="228"/>
      <c r="R308" s="228"/>
      <c r="S308" s="228"/>
      <c r="T308" s="228"/>
      <c r="U308" s="228"/>
      <c r="V308" s="238">
        <f>SUM('[2]Formulario PPGR2'!$J308:$U308)</f>
        <v>0</v>
      </c>
      <c r="W308" s="258"/>
      <c r="X308" s="258"/>
      <c r="Y308" s="229"/>
      <c r="Z308" s="263"/>
      <c r="AB308" s="682"/>
    </row>
    <row r="309" spans="2:28" s="240" customFormat="1" x14ac:dyDescent="0.2">
      <c r="B309" s="262" t="str">
        <f>IF('Formulario PPGR2'!$G309="","",CONCATENATE('Formulario PPGR2'!$C309,".",'Formulario PPGR2'!$D309,".",'Formulario PPGR2'!$E309,".",'Formulario PPGR2'!$F309))</f>
        <v/>
      </c>
      <c r="C309" s="262" t="str">
        <f>IF('Formulario PPGR2'!$G309="","",'Formulario PPGR1'!#REF!)</f>
        <v/>
      </c>
      <c r="D309" s="262" t="str">
        <f>IF('Formulario PPGR2'!$G309="","",'Formulario PPGR1'!#REF!)</f>
        <v/>
      </c>
      <c r="E309" s="262" t="str">
        <f>IF('Formulario PPGR2'!$G309="","",'Formulario PPGR1'!#REF!)</f>
        <v/>
      </c>
      <c r="F309" s="262" t="str">
        <f>IF('Formulario PPGR2'!$G309="","",'Formulario PPGR1'!#REF!)</f>
        <v/>
      </c>
      <c r="G309" s="229"/>
      <c r="H309" s="229"/>
      <c r="I309" s="229"/>
      <c r="J309" s="228"/>
      <c r="K309" s="228"/>
      <c r="L309" s="228"/>
      <c r="M309" s="228"/>
      <c r="N309" s="228"/>
      <c r="O309" s="228"/>
      <c r="P309" s="228"/>
      <c r="Q309" s="228"/>
      <c r="R309" s="228"/>
      <c r="S309" s="228"/>
      <c r="T309" s="228"/>
      <c r="U309" s="228"/>
      <c r="V309" s="238">
        <f>SUM('[2]Formulario PPGR2'!$J309:$U309)</f>
        <v>0</v>
      </c>
      <c r="W309" s="258"/>
      <c r="X309" s="258"/>
      <c r="Y309" s="229"/>
      <c r="Z309" s="263"/>
      <c r="AB309" s="682"/>
    </row>
    <row r="310" spans="2:28" s="240" customFormat="1" x14ac:dyDescent="0.2">
      <c r="B310" s="262" t="str">
        <f>IF('Formulario PPGR2'!$G310="","",CONCATENATE('Formulario PPGR2'!$C310,".",'Formulario PPGR2'!$D310,".",'Formulario PPGR2'!$E310,".",'Formulario PPGR2'!$F310))</f>
        <v/>
      </c>
      <c r="C310" s="262" t="str">
        <f>IF('Formulario PPGR2'!$G310="","",'Formulario PPGR1'!#REF!)</f>
        <v/>
      </c>
      <c r="D310" s="262" t="str">
        <f>IF('Formulario PPGR2'!$G310="","",'Formulario PPGR1'!#REF!)</f>
        <v/>
      </c>
      <c r="E310" s="262" t="str">
        <f>IF('Formulario PPGR2'!$G310="","",'Formulario PPGR1'!#REF!)</f>
        <v/>
      </c>
      <c r="F310" s="262" t="str">
        <f>IF('Formulario PPGR2'!$G310="","",'Formulario PPGR1'!#REF!)</f>
        <v/>
      </c>
      <c r="G310" s="229"/>
      <c r="H310" s="229"/>
      <c r="I310" s="229"/>
      <c r="J310" s="228"/>
      <c r="K310" s="228"/>
      <c r="L310" s="228"/>
      <c r="M310" s="228"/>
      <c r="N310" s="228"/>
      <c r="O310" s="228"/>
      <c r="P310" s="228"/>
      <c r="Q310" s="228"/>
      <c r="R310" s="228"/>
      <c r="S310" s="228"/>
      <c r="T310" s="228"/>
      <c r="U310" s="228"/>
      <c r="V310" s="238">
        <f>SUM('[2]Formulario PPGR2'!$J310:$U310)</f>
        <v>0</v>
      </c>
      <c r="W310" s="258"/>
      <c r="X310" s="258"/>
      <c r="Y310" s="229"/>
      <c r="Z310" s="263"/>
      <c r="AB310" s="682"/>
    </row>
    <row r="311" spans="2:28" s="240" customFormat="1" x14ac:dyDescent="0.2">
      <c r="B311" s="262" t="str">
        <f>IF('Formulario PPGR2'!$G311="","",CONCATENATE('Formulario PPGR2'!$C311,".",'Formulario PPGR2'!$D311,".",'Formulario PPGR2'!$E311,".",'Formulario PPGR2'!$F311))</f>
        <v/>
      </c>
      <c r="C311" s="262" t="str">
        <f>IF('Formulario PPGR2'!$G311="","",'Formulario PPGR1'!#REF!)</f>
        <v/>
      </c>
      <c r="D311" s="262" t="str">
        <f>IF('Formulario PPGR2'!$G311="","",'Formulario PPGR1'!#REF!)</f>
        <v/>
      </c>
      <c r="E311" s="262" t="str">
        <f>IF('Formulario PPGR2'!$G311="","",'Formulario PPGR1'!#REF!)</f>
        <v/>
      </c>
      <c r="F311" s="262" t="str">
        <f>IF('Formulario PPGR2'!$G311="","",'Formulario PPGR1'!#REF!)</f>
        <v/>
      </c>
      <c r="G311" s="229"/>
      <c r="H311" s="229"/>
      <c r="I311" s="229"/>
      <c r="J311" s="228"/>
      <c r="K311" s="228"/>
      <c r="L311" s="228"/>
      <c r="M311" s="228"/>
      <c r="N311" s="228"/>
      <c r="O311" s="228"/>
      <c r="P311" s="228"/>
      <c r="Q311" s="228"/>
      <c r="R311" s="228"/>
      <c r="S311" s="228"/>
      <c r="T311" s="228"/>
      <c r="U311" s="228"/>
      <c r="V311" s="238">
        <f>SUM('[2]Formulario PPGR2'!$J311:$U311)</f>
        <v>0</v>
      </c>
      <c r="W311" s="258"/>
      <c r="X311" s="258"/>
      <c r="Y311" s="229"/>
      <c r="Z311" s="263"/>
      <c r="AB311" s="682"/>
    </row>
    <row r="312" spans="2:28" s="240" customFormat="1" x14ac:dyDescent="0.2">
      <c r="B312" s="262" t="str">
        <f>IF('Formulario PPGR2'!$G312="","",CONCATENATE('Formulario PPGR2'!$C312,".",'Formulario PPGR2'!$D312,".",'Formulario PPGR2'!$E312,".",'Formulario PPGR2'!$F312))</f>
        <v/>
      </c>
      <c r="C312" s="262" t="str">
        <f>IF('Formulario PPGR2'!$G312="","",'Formulario PPGR1'!#REF!)</f>
        <v/>
      </c>
      <c r="D312" s="262" t="str">
        <f>IF('Formulario PPGR2'!$G312="","",'Formulario PPGR1'!#REF!)</f>
        <v/>
      </c>
      <c r="E312" s="262" t="str">
        <f>IF('Formulario PPGR2'!$G312="","",'Formulario PPGR1'!#REF!)</f>
        <v/>
      </c>
      <c r="F312" s="262" t="str">
        <f>IF('Formulario PPGR2'!$G312="","",'Formulario PPGR1'!#REF!)</f>
        <v/>
      </c>
      <c r="G312" s="229"/>
      <c r="H312" s="229"/>
      <c r="I312" s="229"/>
      <c r="J312" s="228"/>
      <c r="K312" s="228"/>
      <c r="L312" s="228"/>
      <c r="M312" s="228"/>
      <c r="N312" s="228"/>
      <c r="O312" s="228"/>
      <c r="P312" s="228"/>
      <c r="Q312" s="228"/>
      <c r="R312" s="228"/>
      <c r="S312" s="228"/>
      <c r="T312" s="228"/>
      <c r="U312" s="228"/>
      <c r="V312" s="238">
        <f>SUM('[2]Formulario PPGR2'!$J312:$U312)</f>
        <v>0</v>
      </c>
      <c r="W312" s="258"/>
      <c r="X312" s="258"/>
      <c r="Y312" s="229"/>
      <c r="Z312" s="263"/>
      <c r="AB312" s="682"/>
    </row>
    <row r="313" spans="2:28" s="240" customFormat="1" x14ac:dyDescent="0.2">
      <c r="B313" s="262" t="str">
        <f>IF('Formulario PPGR2'!$G313="","",CONCATENATE('Formulario PPGR2'!$C313,".",'Formulario PPGR2'!$D313,".",'Formulario PPGR2'!$E313,".",'Formulario PPGR2'!$F313))</f>
        <v/>
      </c>
      <c r="C313" s="262" t="str">
        <f>IF('Formulario PPGR2'!$G313="","",'Formulario PPGR1'!#REF!)</f>
        <v/>
      </c>
      <c r="D313" s="262" t="str">
        <f>IF('Formulario PPGR2'!$G313="","",'Formulario PPGR1'!#REF!)</f>
        <v/>
      </c>
      <c r="E313" s="262" t="str">
        <f>IF('Formulario PPGR2'!$G313="","",'Formulario PPGR1'!#REF!)</f>
        <v/>
      </c>
      <c r="F313" s="262" t="str">
        <f>IF('Formulario PPGR2'!$G313="","",'Formulario PPGR1'!#REF!)</f>
        <v/>
      </c>
      <c r="G313" s="229"/>
      <c r="H313" s="229"/>
      <c r="I313" s="229"/>
      <c r="J313" s="228"/>
      <c r="K313" s="228"/>
      <c r="L313" s="228"/>
      <c r="M313" s="228"/>
      <c r="N313" s="228"/>
      <c r="O313" s="228"/>
      <c r="P313" s="228"/>
      <c r="Q313" s="228"/>
      <c r="R313" s="228"/>
      <c r="S313" s="228"/>
      <c r="T313" s="228"/>
      <c r="U313" s="228"/>
      <c r="V313" s="238">
        <f>SUM('[2]Formulario PPGR2'!$J313:$U313)</f>
        <v>0</v>
      </c>
      <c r="W313" s="258"/>
      <c r="X313" s="258"/>
      <c r="Y313" s="229"/>
      <c r="Z313" s="263"/>
      <c r="AB313" s="682"/>
    </row>
    <row r="314" spans="2:28" s="240" customFormat="1" x14ac:dyDescent="0.2">
      <c r="B314" s="262" t="str">
        <f>IF('Formulario PPGR2'!$G314="","",CONCATENATE('Formulario PPGR2'!$C314,".",'Formulario PPGR2'!$D314,".",'Formulario PPGR2'!$E314,".",'Formulario PPGR2'!$F314))</f>
        <v/>
      </c>
      <c r="C314" s="262" t="str">
        <f>IF('Formulario PPGR2'!$G314="","",'Formulario PPGR1'!#REF!)</f>
        <v/>
      </c>
      <c r="D314" s="262" t="str">
        <f>IF('Formulario PPGR2'!$G314="","",'Formulario PPGR1'!#REF!)</f>
        <v/>
      </c>
      <c r="E314" s="262" t="str">
        <f>IF('Formulario PPGR2'!$G314="","",'Formulario PPGR1'!#REF!)</f>
        <v/>
      </c>
      <c r="F314" s="262" t="str">
        <f>IF('Formulario PPGR2'!$G314="","",'Formulario PPGR1'!#REF!)</f>
        <v/>
      </c>
      <c r="G314" s="229"/>
      <c r="H314" s="229"/>
      <c r="I314" s="229"/>
      <c r="J314" s="228"/>
      <c r="K314" s="228"/>
      <c r="L314" s="228"/>
      <c r="M314" s="228"/>
      <c r="N314" s="228"/>
      <c r="O314" s="228"/>
      <c r="P314" s="228"/>
      <c r="Q314" s="228"/>
      <c r="R314" s="228"/>
      <c r="S314" s="228"/>
      <c r="T314" s="228"/>
      <c r="U314" s="228"/>
      <c r="V314" s="238">
        <f>SUM('[2]Formulario PPGR2'!$J314:$U314)</f>
        <v>0</v>
      </c>
      <c r="W314" s="258"/>
      <c r="X314" s="258"/>
      <c r="Y314" s="229"/>
      <c r="Z314" s="263"/>
      <c r="AB314" s="682"/>
    </row>
    <row r="315" spans="2:28" s="240" customFormat="1" x14ac:dyDescent="0.2">
      <c r="B315" s="262" t="str">
        <f>IF('Formulario PPGR2'!$G315="","",CONCATENATE('Formulario PPGR2'!$C315,".",'Formulario PPGR2'!$D315,".",'Formulario PPGR2'!$E315,".",'Formulario PPGR2'!$F315))</f>
        <v/>
      </c>
      <c r="C315" s="262" t="str">
        <f>IF('Formulario PPGR2'!$G315="","",'Formulario PPGR1'!#REF!)</f>
        <v/>
      </c>
      <c r="D315" s="262" t="str">
        <f>IF('Formulario PPGR2'!$G315="","",'Formulario PPGR1'!#REF!)</f>
        <v/>
      </c>
      <c r="E315" s="262" t="str">
        <f>IF('Formulario PPGR2'!$G315="","",'Formulario PPGR1'!#REF!)</f>
        <v/>
      </c>
      <c r="F315" s="262" t="str">
        <f>IF('Formulario PPGR2'!$G315="","",'Formulario PPGR1'!#REF!)</f>
        <v/>
      </c>
      <c r="G315" s="229"/>
      <c r="H315" s="229"/>
      <c r="I315" s="229"/>
      <c r="J315" s="228"/>
      <c r="K315" s="228"/>
      <c r="L315" s="228"/>
      <c r="M315" s="228"/>
      <c r="N315" s="228"/>
      <c r="O315" s="228"/>
      <c r="P315" s="228"/>
      <c r="Q315" s="228"/>
      <c r="R315" s="228"/>
      <c r="S315" s="228"/>
      <c r="T315" s="228"/>
      <c r="U315" s="228"/>
      <c r="V315" s="238">
        <f>SUM('[2]Formulario PPGR2'!$J315:$U315)</f>
        <v>0</v>
      </c>
      <c r="W315" s="258"/>
      <c r="X315" s="258"/>
      <c r="Y315" s="229"/>
      <c r="Z315" s="263"/>
      <c r="AB315" s="682"/>
    </row>
    <row r="316" spans="2:28" s="240" customFormat="1" x14ac:dyDescent="0.2">
      <c r="B316" s="262" t="str">
        <f>IF('Formulario PPGR2'!$G316="","",CONCATENATE('Formulario PPGR2'!$C316,".",'Formulario PPGR2'!$D316,".",'Formulario PPGR2'!$E316,".",'Formulario PPGR2'!$F316))</f>
        <v/>
      </c>
      <c r="C316" s="262" t="str">
        <f>IF('Formulario PPGR2'!$G316="","",'Formulario PPGR1'!#REF!)</f>
        <v/>
      </c>
      <c r="D316" s="262" t="str">
        <f>IF('Formulario PPGR2'!$G316="","",'Formulario PPGR1'!#REF!)</f>
        <v/>
      </c>
      <c r="E316" s="262" t="str">
        <f>IF('Formulario PPGR2'!$G316="","",'Formulario PPGR1'!#REF!)</f>
        <v/>
      </c>
      <c r="F316" s="262" t="str">
        <f>IF('Formulario PPGR2'!$G316="","",'Formulario PPGR1'!#REF!)</f>
        <v/>
      </c>
      <c r="G316" s="229"/>
      <c r="H316" s="229"/>
      <c r="I316" s="229"/>
      <c r="J316" s="228"/>
      <c r="K316" s="228"/>
      <c r="L316" s="228"/>
      <c r="M316" s="228"/>
      <c r="N316" s="228"/>
      <c r="O316" s="228"/>
      <c r="P316" s="228"/>
      <c r="Q316" s="228"/>
      <c r="R316" s="228"/>
      <c r="S316" s="228"/>
      <c r="T316" s="228"/>
      <c r="U316" s="228"/>
      <c r="V316" s="238">
        <f>SUM('[2]Formulario PPGR2'!$J316:$U316)</f>
        <v>0</v>
      </c>
      <c r="W316" s="258"/>
      <c r="X316" s="258"/>
      <c r="Y316" s="229"/>
      <c r="Z316" s="263"/>
      <c r="AB316" s="682"/>
    </row>
    <row r="317" spans="2:28" s="240" customFormat="1" x14ac:dyDescent="0.2">
      <c r="B317" s="262" t="str">
        <f>IF('Formulario PPGR2'!$G317="","",CONCATENATE('Formulario PPGR2'!$C317,".",'Formulario PPGR2'!$D317,".",'Formulario PPGR2'!$E317,".",'Formulario PPGR2'!$F317))</f>
        <v/>
      </c>
      <c r="C317" s="262" t="str">
        <f>IF('Formulario PPGR2'!$G317="","",'Formulario PPGR1'!#REF!)</f>
        <v/>
      </c>
      <c r="D317" s="262" t="str">
        <f>IF('Formulario PPGR2'!$G317="","",'Formulario PPGR1'!#REF!)</f>
        <v/>
      </c>
      <c r="E317" s="262" t="str">
        <f>IF('Formulario PPGR2'!$G317="","",'Formulario PPGR1'!#REF!)</f>
        <v/>
      </c>
      <c r="F317" s="262" t="str">
        <f>IF('Formulario PPGR2'!$G317="","",'Formulario PPGR1'!#REF!)</f>
        <v/>
      </c>
      <c r="G317" s="229"/>
      <c r="H317" s="229"/>
      <c r="I317" s="229"/>
      <c r="J317" s="228"/>
      <c r="K317" s="228"/>
      <c r="L317" s="228"/>
      <c r="M317" s="228"/>
      <c r="N317" s="228"/>
      <c r="O317" s="228"/>
      <c r="P317" s="228"/>
      <c r="Q317" s="228"/>
      <c r="R317" s="228"/>
      <c r="S317" s="228"/>
      <c r="T317" s="228"/>
      <c r="U317" s="228"/>
      <c r="V317" s="238">
        <f>SUM('[2]Formulario PPGR2'!$J317:$U317)</f>
        <v>0</v>
      </c>
      <c r="W317" s="258"/>
      <c r="X317" s="258"/>
      <c r="Y317" s="229"/>
      <c r="Z317" s="263"/>
      <c r="AB317" s="682"/>
    </row>
    <row r="318" spans="2:28" s="240" customFormat="1" x14ac:dyDescent="0.2">
      <c r="B318" s="262" t="str">
        <f>IF('Formulario PPGR2'!$G318="","",CONCATENATE('Formulario PPGR2'!$C318,".",'Formulario PPGR2'!$D318,".",'Formulario PPGR2'!$E318,".",'Formulario PPGR2'!$F318))</f>
        <v/>
      </c>
      <c r="C318" s="262" t="str">
        <f>IF('Formulario PPGR2'!$G318="","",'Formulario PPGR1'!#REF!)</f>
        <v/>
      </c>
      <c r="D318" s="262" t="str">
        <f>IF('Formulario PPGR2'!$G318="","",'Formulario PPGR1'!#REF!)</f>
        <v/>
      </c>
      <c r="E318" s="262" t="str">
        <f>IF('Formulario PPGR2'!$G318="","",'Formulario PPGR1'!#REF!)</f>
        <v/>
      </c>
      <c r="F318" s="262" t="str">
        <f>IF('Formulario PPGR2'!$G318="","",'Formulario PPGR1'!#REF!)</f>
        <v/>
      </c>
      <c r="G318" s="229"/>
      <c r="H318" s="229"/>
      <c r="I318" s="229"/>
      <c r="J318" s="228"/>
      <c r="K318" s="228"/>
      <c r="L318" s="228"/>
      <c r="M318" s="228"/>
      <c r="N318" s="228"/>
      <c r="O318" s="228"/>
      <c r="P318" s="228"/>
      <c r="Q318" s="228"/>
      <c r="R318" s="228"/>
      <c r="S318" s="228"/>
      <c r="T318" s="228"/>
      <c r="U318" s="228"/>
      <c r="V318" s="238">
        <f>SUM('[2]Formulario PPGR2'!$J318:$U318)</f>
        <v>0</v>
      </c>
      <c r="W318" s="258"/>
      <c r="X318" s="258"/>
      <c r="Y318" s="229"/>
      <c r="Z318" s="263"/>
      <c r="AB318" s="682"/>
    </row>
    <row r="319" spans="2:28" s="240" customFormat="1" x14ac:dyDescent="0.2">
      <c r="B319" s="262" t="str">
        <f>IF('Formulario PPGR2'!$G319="","",CONCATENATE('Formulario PPGR2'!$C319,".",'Formulario PPGR2'!$D319,".",'Formulario PPGR2'!$E319,".",'Formulario PPGR2'!$F319))</f>
        <v/>
      </c>
      <c r="C319" s="262" t="str">
        <f>IF('Formulario PPGR2'!$G319="","",'Formulario PPGR1'!#REF!)</f>
        <v/>
      </c>
      <c r="D319" s="262" t="str">
        <f>IF('Formulario PPGR2'!$G319="","",'Formulario PPGR1'!#REF!)</f>
        <v/>
      </c>
      <c r="E319" s="262" t="str">
        <f>IF('Formulario PPGR2'!$G319="","",'Formulario PPGR1'!#REF!)</f>
        <v/>
      </c>
      <c r="F319" s="262" t="str">
        <f>IF('Formulario PPGR2'!$G319="","",'Formulario PPGR1'!#REF!)</f>
        <v/>
      </c>
      <c r="G319" s="229"/>
      <c r="H319" s="229"/>
      <c r="I319" s="229"/>
      <c r="J319" s="228"/>
      <c r="K319" s="228"/>
      <c r="L319" s="228"/>
      <c r="M319" s="228"/>
      <c r="N319" s="228"/>
      <c r="O319" s="228"/>
      <c r="P319" s="228"/>
      <c r="Q319" s="228"/>
      <c r="R319" s="228"/>
      <c r="S319" s="228"/>
      <c r="T319" s="228"/>
      <c r="U319" s="228"/>
      <c r="V319" s="238">
        <f>SUM('[2]Formulario PPGR2'!$J319:$U319)</f>
        <v>0</v>
      </c>
      <c r="W319" s="258"/>
      <c r="X319" s="258"/>
      <c r="Y319" s="229"/>
      <c r="Z319" s="263"/>
      <c r="AB319" s="682"/>
    </row>
    <row r="320" spans="2:28" s="240" customFormat="1" x14ac:dyDescent="0.2">
      <c r="B320" s="262" t="str">
        <f>IF('Formulario PPGR2'!$G320="","",CONCATENATE('Formulario PPGR2'!$C320,".",'Formulario PPGR2'!$D320,".",'Formulario PPGR2'!$E320,".",'Formulario PPGR2'!$F320))</f>
        <v/>
      </c>
      <c r="C320" s="262" t="str">
        <f>IF('Formulario PPGR2'!$G320="","",'Formulario PPGR1'!#REF!)</f>
        <v/>
      </c>
      <c r="D320" s="262" t="str">
        <f>IF('Formulario PPGR2'!$G320="","",'Formulario PPGR1'!#REF!)</f>
        <v/>
      </c>
      <c r="E320" s="262" t="str">
        <f>IF('Formulario PPGR2'!$G320="","",'Formulario PPGR1'!#REF!)</f>
        <v/>
      </c>
      <c r="F320" s="262" t="str">
        <f>IF('Formulario PPGR2'!$G320="","",'Formulario PPGR1'!#REF!)</f>
        <v/>
      </c>
      <c r="G320" s="229"/>
      <c r="H320" s="229"/>
      <c r="I320" s="229"/>
      <c r="J320" s="228"/>
      <c r="K320" s="228"/>
      <c r="L320" s="228"/>
      <c r="M320" s="228"/>
      <c r="N320" s="228"/>
      <c r="O320" s="228"/>
      <c r="P320" s="228"/>
      <c r="Q320" s="228"/>
      <c r="R320" s="228"/>
      <c r="S320" s="228"/>
      <c r="T320" s="228"/>
      <c r="U320" s="228"/>
      <c r="V320" s="238">
        <f>SUM('[2]Formulario PPGR2'!$J320:$U320)</f>
        <v>0</v>
      </c>
      <c r="W320" s="258"/>
      <c r="X320" s="258"/>
      <c r="Y320" s="229"/>
      <c r="Z320" s="263"/>
      <c r="AB320" s="682"/>
    </row>
    <row r="321" spans="2:28" s="240" customFormat="1" x14ac:dyDescent="0.2">
      <c r="B321" s="262" t="str">
        <f>IF('Formulario PPGR2'!$G321="","",CONCATENATE('Formulario PPGR2'!$C321,".",'Formulario PPGR2'!$D321,".",'Formulario PPGR2'!$E321,".",'Formulario PPGR2'!$F321))</f>
        <v/>
      </c>
      <c r="C321" s="262" t="str">
        <f>IF('Formulario PPGR2'!$G321="","",'Formulario PPGR1'!#REF!)</f>
        <v/>
      </c>
      <c r="D321" s="262" t="str">
        <f>IF('Formulario PPGR2'!$G321="","",'Formulario PPGR1'!#REF!)</f>
        <v/>
      </c>
      <c r="E321" s="262" t="str">
        <f>IF('Formulario PPGR2'!$G321="","",'Formulario PPGR1'!#REF!)</f>
        <v/>
      </c>
      <c r="F321" s="262" t="str">
        <f>IF('Formulario PPGR2'!$G321="","",'Formulario PPGR1'!#REF!)</f>
        <v/>
      </c>
      <c r="G321" s="229"/>
      <c r="H321" s="229"/>
      <c r="I321" s="229"/>
      <c r="J321" s="228"/>
      <c r="K321" s="228"/>
      <c r="L321" s="228"/>
      <c r="M321" s="228"/>
      <c r="N321" s="228"/>
      <c r="O321" s="228"/>
      <c r="P321" s="228"/>
      <c r="Q321" s="228"/>
      <c r="R321" s="228"/>
      <c r="S321" s="228"/>
      <c r="T321" s="228"/>
      <c r="U321" s="228"/>
      <c r="V321" s="238">
        <f>SUM('[2]Formulario PPGR2'!$J321:$U321)</f>
        <v>0</v>
      </c>
      <c r="W321" s="258"/>
      <c r="X321" s="258"/>
      <c r="Y321" s="229"/>
      <c r="Z321" s="263"/>
      <c r="AB321" s="682"/>
    </row>
    <row r="322" spans="2:28" s="240" customFormat="1" x14ac:dyDescent="0.2">
      <c r="B322" s="262" t="str">
        <f>IF('Formulario PPGR2'!$G322="","",CONCATENATE('Formulario PPGR2'!$C322,".",'Formulario PPGR2'!$D322,".",'Formulario PPGR2'!$E322,".",'Formulario PPGR2'!$F322))</f>
        <v/>
      </c>
      <c r="C322" s="262" t="str">
        <f>IF('Formulario PPGR2'!$G322="","",'Formulario PPGR1'!#REF!)</f>
        <v/>
      </c>
      <c r="D322" s="262" t="str">
        <f>IF('Formulario PPGR2'!$G322="","",'Formulario PPGR1'!#REF!)</f>
        <v/>
      </c>
      <c r="E322" s="262" t="str">
        <f>IF('Formulario PPGR2'!$G322="","",'Formulario PPGR1'!#REF!)</f>
        <v/>
      </c>
      <c r="F322" s="262" t="str">
        <f>IF('Formulario PPGR2'!$G322="","",'Formulario PPGR1'!#REF!)</f>
        <v/>
      </c>
      <c r="G322" s="229"/>
      <c r="H322" s="229"/>
      <c r="I322" s="229"/>
      <c r="J322" s="228"/>
      <c r="K322" s="228"/>
      <c r="L322" s="228"/>
      <c r="M322" s="228"/>
      <c r="N322" s="228"/>
      <c r="O322" s="228"/>
      <c r="P322" s="228"/>
      <c r="Q322" s="228"/>
      <c r="R322" s="228"/>
      <c r="S322" s="228"/>
      <c r="T322" s="228"/>
      <c r="U322" s="228"/>
      <c r="V322" s="238">
        <f>SUM('[2]Formulario PPGR2'!$J322:$U322)</f>
        <v>0</v>
      </c>
      <c r="W322" s="258"/>
      <c r="X322" s="258"/>
      <c r="Y322" s="229"/>
      <c r="Z322" s="263"/>
      <c r="AB322" s="682"/>
    </row>
    <row r="323" spans="2:28" s="240" customFormat="1" x14ac:dyDescent="0.2">
      <c r="B323" s="262" t="str">
        <f>IF('Formulario PPGR2'!$G323="","",CONCATENATE('Formulario PPGR2'!$C323,".",'Formulario PPGR2'!$D323,".",'Formulario PPGR2'!$E323,".",'Formulario PPGR2'!$F323))</f>
        <v/>
      </c>
      <c r="C323" s="262" t="str">
        <f>IF('Formulario PPGR2'!$G323="","",'Formulario PPGR1'!#REF!)</f>
        <v/>
      </c>
      <c r="D323" s="262" t="str">
        <f>IF('Formulario PPGR2'!$G323="","",'Formulario PPGR1'!#REF!)</f>
        <v/>
      </c>
      <c r="E323" s="262" t="str">
        <f>IF('Formulario PPGR2'!$G323="","",'Formulario PPGR1'!#REF!)</f>
        <v/>
      </c>
      <c r="F323" s="262" t="str">
        <f>IF('Formulario PPGR2'!$G323="","",'Formulario PPGR1'!#REF!)</f>
        <v/>
      </c>
      <c r="G323" s="229"/>
      <c r="H323" s="229"/>
      <c r="I323" s="229"/>
      <c r="J323" s="228"/>
      <c r="K323" s="228"/>
      <c r="L323" s="228"/>
      <c r="M323" s="228"/>
      <c r="N323" s="228"/>
      <c r="O323" s="228"/>
      <c r="P323" s="228"/>
      <c r="Q323" s="228"/>
      <c r="R323" s="228"/>
      <c r="S323" s="228"/>
      <c r="T323" s="228"/>
      <c r="U323" s="228"/>
      <c r="V323" s="238">
        <f>SUM('[2]Formulario PPGR2'!$J323:$U323)</f>
        <v>0</v>
      </c>
      <c r="W323" s="258"/>
      <c r="X323" s="258"/>
      <c r="Y323" s="229"/>
      <c r="Z323" s="263"/>
      <c r="AB323" s="682"/>
    </row>
    <row r="324" spans="2:28" s="240" customFormat="1" x14ac:dyDescent="0.2">
      <c r="B324" s="262" t="str">
        <f>IF('Formulario PPGR2'!$G324="","",CONCATENATE('Formulario PPGR2'!$C324,".",'Formulario PPGR2'!$D324,".",'Formulario PPGR2'!$E324,".",'Formulario PPGR2'!$F324))</f>
        <v/>
      </c>
      <c r="C324" s="262" t="str">
        <f>IF('Formulario PPGR2'!$G324="","",'Formulario PPGR1'!#REF!)</f>
        <v/>
      </c>
      <c r="D324" s="262" t="str">
        <f>IF('Formulario PPGR2'!$G324="","",'Formulario PPGR1'!#REF!)</f>
        <v/>
      </c>
      <c r="E324" s="262" t="str">
        <f>IF('Formulario PPGR2'!$G324="","",'Formulario PPGR1'!#REF!)</f>
        <v/>
      </c>
      <c r="F324" s="262" t="str">
        <f>IF('Formulario PPGR2'!$G324="","",'Formulario PPGR1'!#REF!)</f>
        <v/>
      </c>
      <c r="G324" s="229"/>
      <c r="H324" s="229"/>
      <c r="I324" s="229"/>
      <c r="J324" s="228"/>
      <c r="K324" s="228"/>
      <c r="L324" s="228"/>
      <c r="M324" s="228"/>
      <c r="N324" s="228"/>
      <c r="O324" s="228"/>
      <c r="P324" s="228"/>
      <c r="Q324" s="228"/>
      <c r="R324" s="228"/>
      <c r="S324" s="228"/>
      <c r="T324" s="228"/>
      <c r="U324" s="228"/>
      <c r="V324" s="238">
        <f>SUM('[2]Formulario PPGR2'!$J324:$U324)</f>
        <v>0</v>
      </c>
      <c r="W324" s="258"/>
      <c r="X324" s="258"/>
      <c r="Y324" s="229"/>
      <c r="Z324" s="263"/>
      <c r="AB324" s="682"/>
    </row>
    <row r="325" spans="2:28" s="240" customFormat="1" x14ac:dyDescent="0.2">
      <c r="B325" s="262" t="str">
        <f>IF('Formulario PPGR2'!$G325="","",CONCATENATE('Formulario PPGR2'!$C325,".",'Formulario PPGR2'!$D325,".",'Formulario PPGR2'!$E325,".",'Formulario PPGR2'!$F325))</f>
        <v/>
      </c>
      <c r="C325" s="262" t="str">
        <f>IF('Formulario PPGR2'!$G325="","",'Formulario PPGR1'!#REF!)</f>
        <v/>
      </c>
      <c r="D325" s="262" t="str">
        <f>IF('Formulario PPGR2'!$G325="","",'Formulario PPGR1'!#REF!)</f>
        <v/>
      </c>
      <c r="E325" s="262" t="str">
        <f>IF('Formulario PPGR2'!$G325="","",'Formulario PPGR1'!#REF!)</f>
        <v/>
      </c>
      <c r="F325" s="262" t="str">
        <f>IF('Formulario PPGR2'!$G325="","",'Formulario PPGR1'!#REF!)</f>
        <v/>
      </c>
      <c r="G325" s="229"/>
      <c r="H325" s="229"/>
      <c r="I325" s="229"/>
      <c r="J325" s="228"/>
      <c r="K325" s="228"/>
      <c r="L325" s="228"/>
      <c r="M325" s="228"/>
      <c r="N325" s="228"/>
      <c r="O325" s="228"/>
      <c r="P325" s="228"/>
      <c r="Q325" s="228"/>
      <c r="R325" s="228"/>
      <c r="S325" s="228"/>
      <c r="T325" s="228"/>
      <c r="U325" s="228"/>
      <c r="V325" s="238">
        <f>SUM('[2]Formulario PPGR2'!$J325:$U325)</f>
        <v>0</v>
      </c>
      <c r="W325" s="258"/>
      <c r="X325" s="258"/>
      <c r="Y325" s="229"/>
      <c r="Z325" s="263"/>
      <c r="AB325" s="682"/>
    </row>
    <row r="326" spans="2:28" s="240" customFormat="1" x14ac:dyDescent="0.2">
      <c r="B326" s="262" t="str">
        <f>IF('Formulario PPGR2'!$G326="","",CONCATENATE('Formulario PPGR2'!$C326,".",'Formulario PPGR2'!$D326,".",'Formulario PPGR2'!$E326,".",'Formulario PPGR2'!$F326))</f>
        <v/>
      </c>
      <c r="C326" s="262" t="str">
        <f>IF('Formulario PPGR2'!$G326="","",'Formulario PPGR1'!#REF!)</f>
        <v/>
      </c>
      <c r="D326" s="262" t="str">
        <f>IF('Formulario PPGR2'!$G326="","",'Formulario PPGR1'!#REF!)</f>
        <v/>
      </c>
      <c r="E326" s="262" t="str">
        <f>IF('Formulario PPGR2'!$G326="","",'Formulario PPGR1'!#REF!)</f>
        <v/>
      </c>
      <c r="F326" s="262" t="str">
        <f>IF('Formulario PPGR2'!$G326="","",'Formulario PPGR1'!#REF!)</f>
        <v/>
      </c>
      <c r="G326" s="229"/>
      <c r="H326" s="229"/>
      <c r="I326" s="229"/>
      <c r="J326" s="228"/>
      <c r="K326" s="228"/>
      <c r="L326" s="228"/>
      <c r="M326" s="228"/>
      <c r="N326" s="228"/>
      <c r="O326" s="228"/>
      <c r="P326" s="228"/>
      <c r="Q326" s="228"/>
      <c r="R326" s="228"/>
      <c r="S326" s="228"/>
      <c r="T326" s="228"/>
      <c r="U326" s="228"/>
      <c r="V326" s="238">
        <f>SUM('[2]Formulario PPGR2'!$J326:$U326)</f>
        <v>0</v>
      </c>
      <c r="W326" s="258"/>
      <c r="X326" s="258"/>
      <c r="Y326" s="229"/>
      <c r="Z326" s="263"/>
      <c r="AB326" s="682"/>
    </row>
    <row r="327" spans="2:28" s="240" customFormat="1" x14ac:dyDescent="0.2">
      <c r="B327" s="262" t="str">
        <f>IF('Formulario PPGR2'!$G327="","",CONCATENATE('Formulario PPGR2'!$C327,".",'Formulario PPGR2'!$D327,".",'Formulario PPGR2'!$E327,".",'Formulario PPGR2'!$F327))</f>
        <v/>
      </c>
      <c r="C327" s="262" t="str">
        <f>IF('Formulario PPGR2'!$G327="","",'Formulario PPGR1'!#REF!)</f>
        <v/>
      </c>
      <c r="D327" s="262" t="str">
        <f>IF('Formulario PPGR2'!$G327="","",'Formulario PPGR1'!#REF!)</f>
        <v/>
      </c>
      <c r="E327" s="262" t="str">
        <f>IF('Formulario PPGR2'!$G327="","",'Formulario PPGR1'!#REF!)</f>
        <v/>
      </c>
      <c r="F327" s="262" t="str">
        <f>IF('Formulario PPGR2'!$G327="","",'Formulario PPGR1'!#REF!)</f>
        <v/>
      </c>
      <c r="G327" s="229"/>
      <c r="H327" s="229"/>
      <c r="I327" s="229"/>
      <c r="J327" s="228"/>
      <c r="K327" s="228"/>
      <c r="L327" s="228"/>
      <c r="M327" s="228"/>
      <c r="N327" s="228"/>
      <c r="O327" s="228"/>
      <c r="P327" s="228"/>
      <c r="Q327" s="228"/>
      <c r="R327" s="228"/>
      <c r="S327" s="228"/>
      <c r="T327" s="228"/>
      <c r="U327" s="228"/>
      <c r="V327" s="238">
        <f>SUM('[2]Formulario PPGR2'!$J327:$U327)</f>
        <v>0</v>
      </c>
      <c r="W327" s="258"/>
      <c r="X327" s="258"/>
      <c r="Y327" s="229"/>
      <c r="Z327" s="263"/>
      <c r="AB327" s="682"/>
    </row>
    <row r="328" spans="2:28" s="240" customFormat="1" x14ac:dyDescent="0.2">
      <c r="B328" s="262" t="str">
        <f>IF('Formulario PPGR2'!$G328="","",CONCATENATE('Formulario PPGR2'!$C328,".",'Formulario PPGR2'!$D328,".",'Formulario PPGR2'!$E328,".",'Formulario PPGR2'!$F328))</f>
        <v/>
      </c>
      <c r="C328" s="262" t="str">
        <f>IF('Formulario PPGR2'!$G328="","",'Formulario PPGR1'!#REF!)</f>
        <v/>
      </c>
      <c r="D328" s="262" t="str">
        <f>IF('Formulario PPGR2'!$G328="","",'Formulario PPGR1'!#REF!)</f>
        <v/>
      </c>
      <c r="E328" s="262" t="str">
        <f>IF('Formulario PPGR2'!$G328="","",'Formulario PPGR1'!#REF!)</f>
        <v/>
      </c>
      <c r="F328" s="262" t="str">
        <f>IF('Formulario PPGR2'!$G328="","",'Formulario PPGR1'!#REF!)</f>
        <v/>
      </c>
      <c r="G328" s="229"/>
      <c r="H328" s="229"/>
      <c r="I328" s="229"/>
      <c r="J328" s="228"/>
      <c r="K328" s="228"/>
      <c r="L328" s="228"/>
      <c r="M328" s="228"/>
      <c r="N328" s="228"/>
      <c r="O328" s="228"/>
      <c r="P328" s="228"/>
      <c r="Q328" s="228"/>
      <c r="R328" s="228"/>
      <c r="S328" s="228"/>
      <c r="T328" s="228"/>
      <c r="U328" s="228"/>
      <c r="V328" s="238">
        <f>SUM('[2]Formulario PPGR2'!$J328:$U328)</f>
        <v>0</v>
      </c>
      <c r="W328" s="258"/>
      <c r="X328" s="258"/>
      <c r="Y328" s="229"/>
      <c r="Z328" s="263"/>
      <c r="AB328" s="682"/>
    </row>
    <row r="329" spans="2:28" s="240" customFormat="1" x14ac:dyDescent="0.2">
      <c r="B329" s="262" t="str">
        <f>IF('Formulario PPGR2'!$G329="","",CONCATENATE('Formulario PPGR2'!$C329,".",'Formulario PPGR2'!$D329,".",'Formulario PPGR2'!$E329,".",'Formulario PPGR2'!$F329))</f>
        <v/>
      </c>
      <c r="C329" s="262" t="str">
        <f>IF('Formulario PPGR2'!$G329="","",'Formulario PPGR1'!#REF!)</f>
        <v/>
      </c>
      <c r="D329" s="262" t="str">
        <f>IF('Formulario PPGR2'!$G329="","",'Formulario PPGR1'!#REF!)</f>
        <v/>
      </c>
      <c r="E329" s="262" t="str">
        <f>IF('Formulario PPGR2'!$G329="","",'Formulario PPGR1'!#REF!)</f>
        <v/>
      </c>
      <c r="F329" s="262" t="str">
        <f>IF('Formulario PPGR2'!$G329="","",'Formulario PPGR1'!#REF!)</f>
        <v/>
      </c>
      <c r="G329" s="229"/>
      <c r="H329" s="229"/>
      <c r="I329" s="229"/>
      <c r="J329" s="228"/>
      <c r="K329" s="228"/>
      <c r="L329" s="228"/>
      <c r="M329" s="228"/>
      <c r="N329" s="228"/>
      <c r="O329" s="228"/>
      <c r="P329" s="228"/>
      <c r="Q329" s="228"/>
      <c r="R329" s="228"/>
      <c r="S329" s="228"/>
      <c r="T329" s="228"/>
      <c r="U329" s="228"/>
      <c r="V329" s="238">
        <f>SUM('[2]Formulario PPGR2'!$J329:$U329)</f>
        <v>0</v>
      </c>
      <c r="W329" s="258"/>
      <c r="X329" s="258"/>
      <c r="Y329" s="229"/>
      <c r="Z329" s="263"/>
      <c r="AB329" s="682"/>
    </row>
    <row r="330" spans="2:28" s="240" customFormat="1" x14ac:dyDescent="0.2">
      <c r="B330" s="262" t="str">
        <f>IF('Formulario PPGR2'!$G330="","",CONCATENATE('Formulario PPGR2'!$C330,".",'Formulario PPGR2'!$D330,".",'Formulario PPGR2'!$E330,".",'Formulario PPGR2'!$F330))</f>
        <v/>
      </c>
      <c r="C330" s="262" t="str">
        <f>IF('Formulario PPGR2'!$G330="","",'Formulario PPGR1'!#REF!)</f>
        <v/>
      </c>
      <c r="D330" s="262" t="str">
        <f>IF('Formulario PPGR2'!$G330="","",'Formulario PPGR1'!#REF!)</f>
        <v/>
      </c>
      <c r="E330" s="262" t="str">
        <f>IF('Formulario PPGR2'!$G330="","",'Formulario PPGR1'!#REF!)</f>
        <v/>
      </c>
      <c r="F330" s="262" t="str">
        <f>IF('Formulario PPGR2'!$G330="","",'Formulario PPGR1'!#REF!)</f>
        <v/>
      </c>
      <c r="G330" s="229"/>
      <c r="H330" s="229"/>
      <c r="I330" s="679"/>
      <c r="J330" s="228"/>
      <c r="K330" s="228"/>
      <c r="L330" s="228"/>
      <c r="M330" s="228"/>
      <c r="N330" s="228"/>
      <c r="O330" s="228"/>
      <c r="P330" s="228"/>
      <c r="Q330" s="228"/>
      <c r="R330" s="228"/>
      <c r="S330" s="228"/>
      <c r="T330" s="228"/>
      <c r="U330" s="228"/>
      <c r="V330" s="238">
        <f>SUM('[2]Formulario PPGR2'!$J330:$U330)</f>
        <v>0</v>
      </c>
      <c r="W330" s="258"/>
      <c r="X330" s="258"/>
      <c r="Y330" s="229"/>
      <c r="Z330" s="263"/>
      <c r="AB330" s="682"/>
    </row>
    <row r="331" spans="2:28" s="240" customFormat="1" x14ac:dyDescent="0.2">
      <c r="B331" s="262" t="str">
        <f>IF('Formulario PPGR2'!$G331="","",CONCATENATE('Formulario PPGR2'!$C331,".",'Formulario PPGR2'!$D331,".",'Formulario PPGR2'!$E331,".",'Formulario PPGR2'!$F331))</f>
        <v/>
      </c>
      <c r="C331" s="262" t="str">
        <f>IF('Formulario PPGR2'!$G331="","",'Formulario PPGR1'!#REF!)</f>
        <v/>
      </c>
      <c r="D331" s="262" t="str">
        <f>IF('Formulario PPGR2'!$G331="","",'Formulario PPGR1'!#REF!)</f>
        <v/>
      </c>
      <c r="E331" s="262" t="str">
        <f>IF('Formulario PPGR2'!$G331="","",'Formulario PPGR1'!#REF!)</f>
        <v/>
      </c>
      <c r="F331" s="262" t="str">
        <f>IF('Formulario PPGR2'!$G331="","",'Formulario PPGR1'!#REF!)</f>
        <v/>
      </c>
      <c r="G331" s="229"/>
      <c r="H331" s="229"/>
      <c r="I331" s="679"/>
      <c r="J331" s="228"/>
      <c r="K331" s="228"/>
      <c r="L331" s="228"/>
      <c r="M331" s="228"/>
      <c r="N331" s="228"/>
      <c r="O331" s="228"/>
      <c r="P331" s="228"/>
      <c r="Q331" s="228"/>
      <c r="R331" s="228"/>
      <c r="S331" s="228"/>
      <c r="T331" s="228"/>
      <c r="U331" s="228"/>
      <c r="V331" s="238">
        <f>SUM('[2]Formulario PPGR2'!$J331:$U331)</f>
        <v>0</v>
      </c>
      <c r="W331" s="258"/>
      <c r="X331" s="258"/>
      <c r="Y331" s="229"/>
      <c r="Z331" s="263"/>
      <c r="AB331" s="682"/>
    </row>
    <row r="332" spans="2:28" s="240" customFormat="1" x14ac:dyDescent="0.2">
      <c r="B332" s="262" t="str">
        <f>IF('Formulario PPGR2'!$G332="","",CONCATENATE('Formulario PPGR2'!$C332,".",'Formulario PPGR2'!$D332,".",'Formulario PPGR2'!$E332,".",'Formulario PPGR2'!$F332))</f>
        <v/>
      </c>
      <c r="C332" s="262" t="str">
        <f>IF('Formulario PPGR2'!$G332="","",'Formulario PPGR1'!#REF!)</f>
        <v/>
      </c>
      <c r="D332" s="262" t="str">
        <f>IF('Formulario PPGR2'!$G332="","",'Formulario PPGR1'!#REF!)</f>
        <v/>
      </c>
      <c r="E332" s="262" t="str">
        <f>IF('Formulario PPGR2'!$G332="","",'Formulario PPGR1'!#REF!)</f>
        <v/>
      </c>
      <c r="F332" s="262" t="str">
        <f>IF('Formulario PPGR2'!$G332="","",'Formulario PPGR1'!#REF!)</f>
        <v/>
      </c>
      <c r="G332" s="229"/>
      <c r="H332" s="229"/>
      <c r="I332" s="679"/>
      <c r="J332" s="228"/>
      <c r="K332" s="228"/>
      <c r="L332" s="228"/>
      <c r="M332" s="228"/>
      <c r="N332" s="228"/>
      <c r="O332" s="228"/>
      <c r="P332" s="228"/>
      <c r="Q332" s="228"/>
      <c r="R332" s="228"/>
      <c r="S332" s="228"/>
      <c r="T332" s="228"/>
      <c r="U332" s="228"/>
      <c r="V332" s="238">
        <f>SUM('[2]Formulario PPGR2'!$J332:$U332)</f>
        <v>0</v>
      </c>
      <c r="W332" s="258"/>
      <c r="X332" s="258"/>
      <c r="Y332" s="229"/>
      <c r="Z332" s="263"/>
      <c r="AB332" s="682"/>
    </row>
    <row r="333" spans="2:28" s="240" customFormat="1" x14ac:dyDescent="0.2">
      <c r="B333" s="262" t="str">
        <f>IF('Formulario PPGR2'!$G333="","",CONCATENATE('Formulario PPGR2'!$C333,".",'Formulario PPGR2'!$D333,".",'Formulario PPGR2'!$E333,".",'Formulario PPGR2'!$F333))</f>
        <v/>
      </c>
      <c r="C333" s="262" t="str">
        <f>IF('Formulario PPGR2'!$G333="","",'Formulario PPGR1'!#REF!)</f>
        <v/>
      </c>
      <c r="D333" s="262" t="str">
        <f>IF('Formulario PPGR2'!$G333="","",'Formulario PPGR1'!#REF!)</f>
        <v/>
      </c>
      <c r="E333" s="262" t="str">
        <f>IF('Formulario PPGR2'!$G333="","",'Formulario PPGR1'!#REF!)</f>
        <v/>
      </c>
      <c r="F333" s="262" t="str">
        <f>IF('Formulario PPGR2'!$G333="","",'Formulario PPGR1'!#REF!)</f>
        <v/>
      </c>
      <c r="G333" s="229"/>
      <c r="H333" s="229"/>
      <c r="I333" s="229"/>
      <c r="J333" s="228"/>
      <c r="K333" s="228"/>
      <c r="L333" s="228"/>
      <c r="M333" s="228"/>
      <c r="N333" s="228"/>
      <c r="O333" s="228"/>
      <c r="P333" s="228"/>
      <c r="Q333" s="228"/>
      <c r="R333" s="228"/>
      <c r="S333" s="228"/>
      <c r="T333" s="228"/>
      <c r="U333" s="228"/>
      <c r="V333" s="238">
        <f>SUM('[2]Formulario PPGR2'!$J333:$U333)</f>
        <v>0</v>
      </c>
      <c r="W333" s="258"/>
      <c r="X333" s="258"/>
      <c r="Y333" s="229"/>
      <c r="Z333" s="263"/>
      <c r="AB333" s="682"/>
    </row>
    <row r="334" spans="2:28" s="240" customFormat="1" x14ac:dyDescent="0.2">
      <c r="B334" s="262" t="str">
        <f>IF('Formulario PPGR2'!$G334="","",CONCATENATE('Formulario PPGR2'!$C334,".",'Formulario PPGR2'!$D334,".",'Formulario PPGR2'!$E334,".",'Formulario PPGR2'!$F334))</f>
        <v/>
      </c>
      <c r="C334" s="262" t="str">
        <f>IF('Formulario PPGR2'!$G334="","",'Formulario PPGR1'!#REF!)</f>
        <v/>
      </c>
      <c r="D334" s="262" t="str">
        <f>IF('Formulario PPGR2'!$G334="","",'Formulario PPGR1'!#REF!)</f>
        <v/>
      </c>
      <c r="E334" s="262" t="str">
        <f>IF('Formulario PPGR2'!$G334="","",'Formulario PPGR1'!#REF!)</f>
        <v/>
      </c>
      <c r="F334" s="262" t="str">
        <f>IF('Formulario PPGR2'!$G334="","",'Formulario PPGR1'!#REF!)</f>
        <v/>
      </c>
      <c r="G334" s="229"/>
      <c r="H334" s="229"/>
      <c r="I334" s="229"/>
      <c r="J334" s="228"/>
      <c r="K334" s="228"/>
      <c r="L334" s="228"/>
      <c r="M334" s="228"/>
      <c r="N334" s="228"/>
      <c r="O334" s="228"/>
      <c r="P334" s="228"/>
      <c r="Q334" s="228"/>
      <c r="R334" s="228"/>
      <c r="S334" s="228"/>
      <c r="T334" s="228"/>
      <c r="U334" s="228"/>
      <c r="V334" s="238">
        <f>SUM('[2]Formulario PPGR2'!$J334:$U334)</f>
        <v>0</v>
      </c>
      <c r="W334" s="258"/>
      <c r="X334" s="258"/>
      <c r="Y334" s="229"/>
      <c r="Z334" s="263"/>
      <c r="AB334" s="682"/>
    </row>
    <row r="335" spans="2:28" s="240" customFormat="1" x14ac:dyDescent="0.2">
      <c r="B335" s="262" t="str">
        <f>IF('Formulario PPGR2'!$G335="","",CONCATENATE('Formulario PPGR2'!$C335,".",'Formulario PPGR2'!$D335,".",'Formulario PPGR2'!$E335,".",'Formulario PPGR2'!$F335))</f>
        <v/>
      </c>
      <c r="C335" s="262" t="str">
        <f>IF('Formulario PPGR2'!$G335="","",'Formulario PPGR1'!#REF!)</f>
        <v/>
      </c>
      <c r="D335" s="262" t="str">
        <f>IF('Formulario PPGR2'!$G335="","",'Formulario PPGR1'!#REF!)</f>
        <v/>
      </c>
      <c r="E335" s="262" t="str">
        <f>IF('Formulario PPGR2'!$G335="","",'Formulario PPGR1'!#REF!)</f>
        <v/>
      </c>
      <c r="F335" s="262" t="str">
        <f>IF('Formulario PPGR2'!$G335="","",'Formulario PPGR1'!#REF!)</f>
        <v/>
      </c>
      <c r="G335" s="229"/>
      <c r="H335" s="229"/>
      <c r="I335" s="229"/>
      <c r="J335" s="228"/>
      <c r="K335" s="228"/>
      <c r="L335" s="228"/>
      <c r="M335" s="228"/>
      <c r="N335" s="228"/>
      <c r="O335" s="228"/>
      <c r="P335" s="228"/>
      <c r="Q335" s="228"/>
      <c r="R335" s="228"/>
      <c r="S335" s="228"/>
      <c r="T335" s="228"/>
      <c r="U335" s="228"/>
      <c r="V335" s="238">
        <f>SUM('[2]Formulario PPGR2'!$J335:$U335)</f>
        <v>0</v>
      </c>
      <c r="W335" s="258"/>
      <c r="X335" s="258"/>
      <c r="Y335" s="229"/>
      <c r="Z335" s="263"/>
      <c r="AB335" s="682"/>
    </row>
    <row r="336" spans="2:28" s="240" customFormat="1" x14ac:dyDescent="0.2">
      <c r="B336" s="262" t="str">
        <f>IF('Formulario PPGR2'!$G336="","",CONCATENATE('Formulario PPGR2'!$C336,".",'Formulario PPGR2'!$D336,".",'Formulario PPGR2'!$E336,".",'Formulario PPGR2'!$F336))</f>
        <v/>
      </c>
      <c r="C336" s="262" t="str">
        <f>IF('Formulario PPGR2'!$G336="","",'Formulario PPGR1'!#REF!)</f>
        <v/>
      </c>
      <c r="D336" s="262" t="str">
        <f>IF('Formulario PPGR2'!$G336="","",'Formulario PPGR1'!#REF!)</f>
        <v/>
      </c>
      <c r="E336" s="262" t="str">
        <f>IF('Formulario PPGR2'!$G336="","",'Formulario PPGR1'!#REF!)</f>
        <v/>
      </c>
      <c r="F336" s="262" t="str">
        <f>IF('Formulario PPGR2'!$G336="","",'Formulario PPGR1'!#REF!)</f>
        <v/>
      </c>
      <c r="G336" s="229"/>
      <c r="H336" s="229"/>
      <c r="I336" s="229"/>
      <c r="J336" s="228"/>
      <c r="K336" s="228"/>
      <c r="L336" s="228"/>
      <c r="M336" s="228"/>
      <c r="N336" s="228"/>
      <c r="O336" s="228"/>
      <c r="P336" s="228"/>
      <c r="Q336" s="228"/>
      <c r="R336" s="228"/>
      <c r="S336" s="228"/>
      <c r="T336" s="228"/>
      <c r="U336" s="228"/>
      <c r="V336" s="238">
        <f>SUM('[2]Formulario PPGR2'!$J336:$U336)</f>
        <v>0</v>
      </c>
      <c r="W336" s="258"/>
      <c r="X336" s="258"/>
      <c r="Y336" s="229"/>
      <c r="Z336" s="263"/>
      <c r="AB336" s="682"/>
    </row>
    <row r="337" spans="2:28" s="240" customFormat="1" x14ac:dyDescent="0.2">
      <c r="B337" s="262" t="str">
        <f>IF('Formulario PPGR2'!$G337="","",CONCATENATE('Formulario PPGR2'!$C337,".",'Formulario PPGR2'!$D337,".",'Formulario PPGR2'!$E337,".",'Formulario PPGR2'!$F337))</f>
        <v/>
      </c>
      <c r="C337" s="262" t="str">
        <f>IF('Formulario PPGR2'!$G337="","",'Formulario PPGR1'!#REF!)</f>
        <v/>
      </c>
      <c r="D337" s="262" t="str">
        <f>IF('Formulario PPGR2'!$G337="","",'Formulario PPGR1'!#REF!)</f>
        <v/>
      </c>
      <c r="E337" s="262" t="str">
        <f>IF('Formulario PPGR2'!$G337="","",'Formulario PPGR1'!#REF!)</f>
        <v/>
      </c>
      <c r="F337" s="262" t="str">
        <f>IF('Formulario PPGR2'!$G337="","",'Formulario PPGR1'!#REF!)</f>
        <v/>
      </c>
      <c r="G337" s="229"/>
      <c r="H337" s="229"/>
      <c r="I337" s="229"/>
      <c r="J337" s="228"/>
      <c r="K337" s="228"/>
      <c r="L337" s="228"/>
      <c r="M337" s="228"/>
      <c r="N337" s="228"/>
      <c r="O337" s="228"/>
      <c r="P337" s="228"/>
      <c r="Q337" s="228"/>
      <c r="R337" s="228"/>
      <c r="S337" s="228"/>
      <c r="T337" s="228"/>
      <c r="U337" s="228"/>
      <c r="V337" s="238">
        <f>SUM('[2]Formulario PPGR2'!$J337:$U337)</f>
        <v>0</v>
      </c>
      <c r="W337" s="258"/>
      <c r="X337" s="258"/>
      <c r="Y337" s="229"/>
      <c r="Z337" s="263"/>
      <c r="AB337" s="682"/>
    </row>
    <row r="338" spans="2:28" s="240" customFormat="1" x14ac:dyDescent="0.2">
      <c r="B338" s="262" t="str">
        <f>IF('Formulario PPGR2'!$G338="","",CONCATENATE('Formulario PPGR2'!$C338,".",'Formulario PPGR2'!$D338,".",'Formulario PPGR2'!$E338,".",'Formulario PPGR2'!$F338))</f>
        <v/>
      </c>
      <c r="C338" s="262" t="str">
        <f>IF('Formulario PPGR2'!$G338="","",'Formulario PPGR1'!#REF!)</f>
        <v/>
      </c>
      <c r="D338" s="262" t="str">
        <f>IF('Formulario PPGR2'!$G338="","",'Formulario PPGR1'!#REF!)</f>
        <v/>
      </c>
      <c r="E338" s="262" t="str">
        <f>IF('Formulario PPGR2'!$G338="","",'Formulario PPGR1'!#REF!)</f>
        <v/>
      </c>
      <c r="F338" s="262" t="str">
        <f>IF('Formulario PPGR2'!$G338="","",'Formulario PPGR1'!#REF!)</f>
        <v/>
      </c>
      <c r="G338" s="229"/>
      <c r="H338" s="229"/>
      <c r="I338" s="229"/>
      <c r="J338" s="228"/>
      <c r="K338" s="228"/>
      <c r="L338" s="228"/>
      <c r="M338" s="228"/>
      <c r="N338" s="228"/>
      <c r="O338" s="228"/>
      <c r="P338" s="228"/>
      <c r="Q338" s="228"/>
      <c r="R338" s="228"/>
      <c r="S338" s="228"/>
      <c r="T338" s="228"/>
      <c r="U338" s="228"/>
      <c r="V338" s="238">
        <f>SUM('[2]Formulario PPGR2'!$J338:$U338)</f>
        <v>0</v>
      </c>
      <c r="W338" s="258"/>
      <c r="X338" s="258"/>
      <c r="Y338" s="229"/>
      <c r="Z338" s="263"/>
      <c r="AB338" s="682"/>
    </row>
    <row r="339" spans="2:28" s="240" customFormat="1" x14ac:dyDescent="0.2">
      <c r="B339" s="262" t="str">
        <f>IF('Formulario PPGR2'!$G339="","",CONCATENATE('Formulario PPGR2'!$C339,".",'Formulario PPGR2'!$D339,".",'Formulario PPGR2'!$E339,".",'Formulario PPGR2'!$F339))</f>
        <v/>
      </c>
      <c r="C339" s="262" t="str">
        <f>IF('Formulario PPGR2'!$G339="","",'Formulario PPGR1'!#REF!)</f>
        <v/>
      </c>
      <c r="D339" s="262" t="str">
        <f>IF('Formulario PPGR2'!$G339="","",'Formulario PPGR1'!#REF!)</f>
        <v/>
      </c>
      <c r="E339" s="262" t="str">
        <f>IF('Formulario PPGR2'!$G339="","",'Formulario PPGR1'!#REF!)</f>
        <v/>
      </c>
      <c r="F339" s="262" t="str">
        <f>IF('Formulario PPGR2'!$G339="","",'Formulario PPGR1'!#REF!)</f>
        <v/>
      </c>
      <c r="G339" s="229"/>
      <c r="H339" s="229"/>
      <c r="I339" s="229"/>
      <c r="J339" s="228"/>
      <c r="K339" s="228"/>
      <c r="L339" s="228"/>
      <c r="M339" s="228"/>
      <c r="N339" s="228"/>
      <c r="O339" s="228"/>
      <c r="P339" s="228"/>
      <c r="Q339" s="228"/>
      <c r="R339" s="228"/>
      <c r="S339" s="228"/>
      <c r="T339" s="228"/>
      <c r="U339" s="228"/>
      <c r="V339" s="238">
        <f>SUM('[2]Formulario PPGR2'!$J339:$U339)</f>
        <v>0</v>
      </c>
      <c r="W339" s="258"/>
      <c r="X339" s="258"/>
      <c r="Y339" s="229"/>
      <c r="Z339" s="263"/>
      <c r="AB339" s="682"/>
    </row>
    <row r="340" spans="2:28" s="240" customFormat="1" x14ac:dyDescent="0.2">
      <c r="B340" s="262" t="str">
        <f>IF('Formulario PPGR2'!$G340="","",CONCATENATE('Formulario PPGR2'!$C340,".",'Formulario PPGR2'!$D340,".",'Formulario PPGR2'!$E340,".",'Formulario PPGR2'!$F340))</f>
        <v/>
      </c>
      <c r="C340" s="262" t="str">
        <f>IF('Formulario PPGR2'!$G340="","",'Formulario PPGR1'!#REF!)</f>
        <v/>
      </c>
      <c r="D340" s="262" t="str">
        <f>IF('Formulario PPGR2'!$G340="","",'Formulario PPGR1'!#REF!)</f>
        <v/>
      </c>
      <c r="E340" s="262" t="str">
        <f>IF('Formulario PPGR2'!$G340="","",'Formulario PPGR1'!#REF!)</f>
        <v/>
      </c>
      <c r="F340" s="262" t="str">
        <f>IF('Formulario PPGR2'!$G340="","",'Formulario PPGR1'!#REF!)</f>
        <v/>
      </c>
      <c r="G340" s="229"/>
      <c r="H340" s="229"/>
      <c r="I340" s="229"/>
      <c r="J340" s="228"/>
      <c r="K340" s="228"/>
      <c r="L340" s="228"/>
      <c r="M340" s="228"/>
      <c r="N340" s="228"/>
      <c r="O340" s="228"/>
      <c r="P340" s="228"/>
      <c r="Q340" s="228"/>
      <c r="R340" s="228"/>
      <c r="S340" s="228"/>
      <c r="T340" s="228"/>
      <c r="U340" s="228"/>
      <c r="V340" s="238">
        <f>SUM('[2]Formulario PPGR2'!$J340:$U340)</f>
        <v>0</v>
      </c>
      <c r="W340" s="258"/>
      <c r="X340" s="258"/>
      <c r="Y340" s="229"/>
      <c r="Z340" s="263"/>
      <c r="AB340" s="682"/>
    </row>
    <row r="341" spans="2:28" s="240" customFormat="1" x14ac:dyDescent="0.2">
      <c r="B341" s="262" t="str">
        <f>IF('Formulario PPGR2'!$G341="","",CONCATENATE('Formulario PPGR2'!$C341,".",'Formulario PPGR2'!$D341,".",'Formulario PPGR2'!$E341,".",'Formulario PPGR2'!$F341))</f>
        <v/>
      </c>
      <c r="C341" s="262" t="str">
        <f>IF('Formulario PPGR2'!$G341="","",'Formulario PPGR1'!#REF!)</f>
        <v/>
      </c>
      <c r="D341" s="262" t="str">
        <f>IF('Formulario PPGR2'!$G341="","",'Formulario PPGR1'!#REF!)</f>
        <v/>
      </c>
      <c r="E341" s="262" t="str">
        <f>IF('Formulario PPGR2'!$G341="","",'Formulario PPGR1'!#REF!)</f>
        <v/>
      </c>
      <c r="F341" s="262" t="str">
        <f>IF('Formulario PPGR2'!$G341="","",'Formulario PPGR1'!#REF!)</f>
        <v/>
      </c>
      <c r="G341" s="229"/>
      <c r="H341" s="229"/>
      <c r="I341" s="229"/>
      <c r="J341" s="228"/>
      <c r="K341" s="228"/>
      <c r="L341" s="228"/>
      <c r="M341" s="228"/>
      <c r="N341" s="228"/>
      <c r="O341" s="228"/>
      <c r="P341" s="228"/>
      <c r="Q341" s="228"/>
      <c r="R341" s="228"/>
      <c r="S341" s="228"/>
      <c r="T341" s="228"/>
      <c r="U341" s="228"/>
      <c r="V341" s="238">
        <f>SUM('[2]Formulario PPGR2'!$J341:$U341)</f>
        <v>0</v>
      </c>
      <c r="W341" s="258"/>
      <c r="X341" s="258"/>
      <c r="Y341" s="229"/>
      <c r="Z341" s="263"/>
      <c r="AB341" s="682"/>
    </row>
    <row r="342" spans="2:28" s="240" customFormat="1" x14ac:dyDescent="0.2">
      <c r="B342" s="262" t="str">
        <f>IF('Formulario PPGR2'!$G342="","",CONCATENATE('Formulario PPGR2'!$C342,".",'Formulario PPGR2'!$D342,".",'Formulario PPGR2'!$E342,".",'Formulario PPGR2'!$F342))</f>
        <v/>
      </c>
      <c r="C342" s="262" t="str">
        <f>IF('Formulario PPGR2'!$G342="","",'Formulario PPGR1'!#REF!)</f>
        <v/>
      </c>
      <c r="D342" s="262" t="str">
        <f>IF('Formulario PPGR2'!$G342="","",'Formulario PPGR1'!#REF!)</f>
        <v/>
      </c>
      <c r="E342" s="262" t="str">
        <f>IF('Formulario PPGR2'!$G342="","",'Formulario PPGR1'!#REF!)</f>
        <v/>
      </c>
      <c r="F342" s="262" t="str">
        <f>IF('Formulario PPGR2'!$G342="","",'Formulario PPGR1'!#REF!)</f>
        <v/>
      </c>
      <c r="G342" s="229"/>
      <c r="H342" s="229"/>
      <c r="I342" s="229"/>
      <c r="J342" s="228"/>
      <c r="K342" s="228"/>
      <c r="L342" s="228"/>
      <c r="M342" s="228"/>
      <c r="N342" s="228"/>
      <c r="O342" s="228"/>
      <c r="P342" s="228"/>
      <c r="Q342" s="228"/>
      <c r="R342" s="228"/>
      <c r="S342" s="228"/>
      <c r="T342" s="228"/>
      <c r="U342" s="228"/>
      <c r="V342" s="238">
        <f>SUM('[2]Formulario PPGR2'!$J342:$U342)</f>
        <v>0</v>
      </c>
      <c r="W342" s="258"/>
      <c r="X342" s="258"/>
      <c r="Y342" s="229"/>
      <c r="Z342" s="263"/>
      <c r="AB342" s="682"/>
    </row>
    <row r="343" spans="2:28" s="240" customFormat="1" x14ac:dyDescent="0.2">
      <c r="B343" s="262" t="str">
        <f>IF('Formulario PPGR2'!$G343="","",CONCATENATE('Formulario PPGR2'!$C343,".",'Formulario PPGR2'!$D343,".",'Formulario PPGR2'!$E343,".",'Formulario PPGR2'!$F343))</f>
        <v/>
      </c>
      <c r="C343" s="262" t="str">
        <f>IF('Formulario PPGR2'!$G343="","",'Formulario PPGR1'!#REF!)</f>
        <v/>
      </c>
      <c r="D343" s="262" t="str">
        <f>IF('Formulario PPGR2'!$G343="","",'Formulario PPGR1'!#REF!)</f>
        <v/>
      </c>
      <c r="E343" s="262" t="str">
        <f>IF('Formulario PPGR2'!$G343="","",'Formulario PPGR1'!#REF!)</f>
        <v/>
      </c>
      <c r="F343" s="262" t="str">
        <f>IF('Formulario PPGR2'!$G343="","",'Formulario PPGR1'!#REF!)</f>
        <v/>
      </c>
      <c r="G343" s="229"/>
      <c r="H343" s="229"/>
      <c r="I343" s="229"/>
      <c r="J343" s="228"/>
      <c r="K343" s="228"/>
      <c r="L343" s="228"/>
      <c r="M343" s="228"/>
      <c r="N343" s="228"/>
      <c r="O343" s="228"/>
      <c r="P343" s="228"/>
      <c r="Q343" s="228"/>
      <c r="R343" s="228"/>
      <c r="S343" s="228"/>
      <c r="T343" s="228"/>
      <c r="U343" s="228"/>
      <c r="V343" s="238">
        <f>SUM('[2]Formulario PPGR2'!$J343:$U343)</f>
        <v>0</v>
      </c>
      <c r="W343" s="258"/>
      <c r="X343" s="258"/>
      <c r="Y343" s="229"/>
      <c r="Z343" s="263"/>
      <c r="AB343" s="682"/>
    </row>
    <row r="344" spans="2:28" s="240" customFormat="1" x14ac:dyDescent="0.2">
      <c r="B344" s="262" t="str">
        <f>IF('Formulario PPGR2'!$G344="","",CONCATENATE('Formulario PPGR2'!$C344,".",'Formulario PPGR2'!$D344,".",'Formulario PPGR2'!$E344,".",'Formulario PPGR2'!$F344))</f>
        <v/>
      </c>
      <c r="C344" s="262" t="str">
        <f>IF('Formulario PPGR2'!$G344="","",'Formulario PPGR1'!#REF!)</f>
        <v/>
      </c>
      <c r="D344" s="262" t="str">
        <f>IF('Formulario PPGR2'!$G344="","",'Formulario PPGR1'!#REF!)</f>
        <v/>
      </c>
      <c r="E344" s="262" t="str">
        <f>IF('Formulario PPGR2'!$G344="","",'Formulario PPGR1'!#REF!)</f>
        <v/>
      </c>
      <c r="F344" s="262" t="str">
        <f>IF('Formulario PPGR2'!$G344="","",'Formulario PPGR1'!#REF!)</f>
        <v/>
      </c>
      <c r="G344" s="229"/>
      <c r="H344" s="229"/>
      <c r="I344" s="229"/>
      <c r="J344" s="228"/>
      <c r="K344" s="228"/>
      <c r="L344" s="228"/>
      <c r="M344" s="228"/>
      <c r="N344" s="228"/>
      <c r="O344" s="228"/>
      <c r="P344" s="228"/>
      <c r="Q344" s="228"/>
      <c r="R344" s="228"/>
      <c r="S344" s="228"/>
      <c r="T344" s="228"/>
      <c r="U344" s="228"/>
      <c r="V344" s="238">
        <f>SUM('[2]Formulario PPGR2'!$J344:$U344)</f>
        <v>0</v>
      </c>
      <c r="W344" s="258"/>
      <c r="X344" s="258"/>
      <c r="Y344" s="229"/>
      <c r="Z344" s="263"/>
      <c r="AB344" s="682"/>
    </row>
    <row r="345" spans="2:28" s="240" customFormat="1" x14ac:dyDescent="0.2">
      <c r="B345" s="262" t="str">
        <f>IF('Formulario PPGR2'!$G345="","",CONCATENATE('Formulario PPGR2'!$C345,".",'Formulario PPGR2'!$D345,".",'Formulario PPGR2'!$E345,".",'Formulario PPGR2'!$F345))</f>
        <v/>
      </c>
      <c r="C345" s="262" t="str">
        <f>IF('Formulario PPGR2'!$G345="","",'Formulario PPGR1'!#REF!)</f>
        <v/>
      </c>
      <c r="D345" s="262" t="str">
        <f>IF('Formulario PPGR2'!$G345="","",'Formulario PPGR1'!#REF!)</f>
        <v/>
      </c>
      <c r="E345" s="262" t="str">
        <f>IF('Formulario PPGR2'!$G345="","",'Formulario PPGR1'!#REF!)</f>
        <v/>
      </c>
      <c r="F345" s="262" t="str">
        <f>IF('Formulario PPGR2'!$G345="","",'Formulario PPGR1'!#REF!)</f>
        <v/>
      </c>
      <c r="G345" s="229"/>
      <c r="H345" s="229"/>
      <c r="I345" s="229"/>
      <c r="J345" s="228"/>
      <c r="K345" s="228"/>
      <c r="L345" s="228"/>
      <c r="M345" s="228"/>
      <c r="N345" s="228"/>
      <c r="O345" s="228"/>
      <c r="P345" s="228"/>
      <c r="Q345" s="228"/>
      <c r="R345" s="228"/>
      <c r="S345" s="228"/>
      <c r="T345" s="228"/>
      <c r="U345" s="228"/>
      <c r="V345" s="238">
        <f>SUM('[2]Formulario PPGR2'!$J345:$U345)</f>
        <v>0</v>
      </c>
      <c r="W345" s="258"/>
      <c r="X345" s="258"/>
      <c r="Y345" s="229"/>
      <c r="Z345" s="263"/>
      <c r="AB345" s="682"/>
    </row>
    <row r="346" spans="2:28" s="240" customFormat="1" x14ac:dyDescent="0.2">
      <c r="B346" s="262" t="str">
        <f>IF('Formulario PPGR2'!$G346="","",CONCATENATE('Formulario PPGR2'!$C346,".",'Formulario PPGR2'!$D346,".",'Formulario PPGR2'!$E346,".",'Formulario PPGR2'!$F346))</f>
        <v/>
      </c>
      <c r="C346" s="262" t="str">
        <f>IF('Formulario PPGR2'!$G346="","",'Formulario PPGR1'!#REF!)</f>
        <v/>
      </c>
      <c r="D346" s="262" t="str">
        <f>IF('Formulario PPGR2'!$G346="","",'Formulario PPGR1'!#REF!)</f>
        <v/>
      </c>
      <c r="E346" s="262" t="str">
        <f>IF('Formulario PPGR2'!$G346="","",'Formulario PPGR1'!#REF!)</f>
        <v/>
      </c>
      <c r="F346" s="262" t="str">
        <f>IF('Formulario PPGR2'!$G346="","",'Formulario PPGR1'!#REF!)</f>
        <v/>
      </c>
      <c r="G346" s="229"/>
      <c r="H346" s="229"/>
      <c r="I346" s="229"/>
      <c r="J346" s="228"/>
      <c r="K346" s="228"/>
      <c r="L346" s="228"/>
      <c r="M346" s="228"/>
      <c r="N346" s="228"/>
      <c r="O346" s="228"/>
      <c r="P346" s="228"/>
      <c r="Q346" s="228"/>
      <c r="R346" s="228"/>
      <c r="S346" s="228"/>
      <c r="T346" s="228"/>
      <c r="U346" s="228"/>
      <c r="V346" s="238">
        <f>SUM('[2]Formulario PPGR2'!$J346:$U346)</f>
        <v>0</v>
      </c>
      <c r="W346" s="258"/>
      <c r="X346" s="258"/>
      <c r="Y346" s="229"/>
      <c r="Z346" s="263"/>
      <c r="AB346" s="682"/>
    </row>
    <row r="347" spans="2:28" s="240" customFormat="1" x14ac:dyDescent="0.2">
      <c r="B347" s="262" t="str">
        <f>IF('Formulario PPGR2'!$G347="","",CONCATENATE('Formulario PPGR2'!$C347,".",'Formulario PPGR2'!$D347,".",'Formulario PPGR2'!$E347,".",'Formulario PPGR2'!$F347))</f>
        <v/>
      </c>
      <c r="C347" s="262" t="str">
        <f>IF('Formulario PPGR2'!$G347="","",'Formulario PPGR1'!#REF!)</f>
        <v/>
      </c>
      <c r="D347" s="262" t="str">
        <f>IF('Formulario PPGR2'!$G347="","",'Formulario PPGR1'!#REF!)</f>
        <v/>
      </c>
      <c r="E347" s="262" t="str">
        <f>IF('Formulario PPGR2'!$G347="","",'Formulario PPGR1'!#REF!)</f>
        <v/>
      </c>
      <c r="F347" s="262" t="str">
        <f>IF('Formulario PPGR2'!$G347="","",'Formulario PPGR1'!#REF!)</f>
        <v/>
      </c>
      <c r="G347" s="229"/>
      <c r="H347" s="229"/>
      <c r="I347" s="229"/>
      <c r="J347" s="228"/>
      <c r="K347" s="228"/>
      <c r="L347" s="228"/>
      <c r="M347" s="228"/>
      <c r="N347" s="228"/>
      <c r="O347" s="228"/>
      <c r="P347" s="228"/>
      <c r="Q347" s="228"/>
      <c r="R347" s="228"/>
      <c r="S347" s="228"/>
      <c r="T347" s="228"/>
      <c r="U347" s="228"/>
      <c r="V347" s="238">
        <f>SUM('[2]Formulario PPGR2'!$J347:$U347)</f>
        <v>0</v>
      </c>
      <c r="W347" s="258"/>
      <c r="X347" s="258"/>
      <c r="Y347" s="229"/>
      <c r="Z347" s="263"/>
      <c r="AB347" s="682"/>
    </row>
    <row r="348" spans="2:28" s="240" customFormat="1" x14ac:dyDescent="0.2">
      <c r="B348" s="262" t="str">
        <f>IF('Formulario PPGR2'!$G348="","",CONCATENATE('Formulario PPGR2'!$C348,".",'Formulario PPGR2'!$D348,".",'Formulario PPGR2'!$E348,".",'Formulario PPGR2'!$F348))</f>
        <v/>
      </c>
      <c r="C348" s="262" t="str">
        <f>IF('Formulario PPGR2'!$G348="","",'Formulario PPGR1'!#REF!)</f>
        <v/>
      </c>
      <c r="D348" s="262" t="str">
        <f>IF('Formulario PPGR2'!$G348="","",'Formulario PPGR1'!#REF!)</f>
        <v/>
      </c>
      <c r="E348" s="262" t="str">
        <f>IF('Formulario PPGR2'!$G348="","",'Formulario PPGR1'!#REF!)</f>
        <v/>
      </c>
      <c r="F348" s="262" t="str">
        <f>IF('Formulario PPGR2'!$G348="","",'Formulario PPGR1'!#REF!)</f>
        <v/>
      </c>
      <c r="G348" s="229"/>
      <c r="H348" s="229"/>
      <c r="I348" s="229"/>
      <c r="J348" s="228"/>
      <c r="K348" s="228"/>
      <c r="L348" s="228"/>
      <c r="M348" s="228"/>
      <c r="N348" s="228"/>
      <c r="O348" s="228"/>
      <c r="P348" s="228"/>
      <c r="Q348" s="228"/>
      <c r="R348" s="228"/>
      <c r="S348" s="228"/>
      <c r="T348" s="228"/>
      <c r="U348" s="228"/>
      <c r="V348" s="238">
        <f>SUM('[2]Formulario PPGR2'!$J348:$U348)</f>
        <v>0</v>
      </c>
      <c r="W348" s="258"/>
      <c r="X348" s="258"/>
      <c r="Y348" s="229"/>
      <c r="Z348" s="263"/>
      <c r="AB348" s="682"/>
    </row>
    <row r="349" spans="2:28" s="240" customFormat="1" x14ac:dyDescent="0.2">
      <c r="B349" s="262" t="str">
        <f>IF('Formulario PPGR2'!$G349="","",CONCATENATE('Formulario PPGR2'!$C349,".",'Formulario PPGR2'!$D349,".",'Formulario PPGR2'!$E349,".",'Formulario PPGR2'!$F349))</f>
        <v/>
      </c>
      <c r="C349" s="262" t="str">
        <f>IF('Formulario PPGR2'!$G349="","",'Formulario PPGR1'!#REF!)</f>
        <v/>
      </c>
      <c r="D349" s="262" t="str">
        <f>IF('Formulario PPGR2'!$G349="","",'Formulario PPGR1'!#REF!)</f>
        <v/>
      </c>
      <c r="E349" s="262" t="str">
        <f>IF('Formulario PPGR2'!$G349="","",'Formulario PPGR1'!#REF!)</f>
        <v/>
      </c>
      <c r="F349" s="262" t="str">
        <f>IF('Formulario PPGR2'!$G349="","",'Formulario PPGR1'!#REF!)</f>
        <v/>
      </c>
      <c r="G349" s="229"/>
      <c r="H349" s="229"/>
      <c r="I349" s="229"/>
      <c r="J349" s="228"/>
      <c r="K349" s="228"/>
      <c r="L349" s="228"/>
      <c r="M349" s="228"/>
      <c r="N349" s="228"/>
      <c r="O349" s="228"/>
      <c r="P349" s="228"/>
      <c r="Q349" s="228"/>
      <c r="R349" s="228"/>
      <c r="S349" s="228"/>
      <c r="T349" s="228"/>
      <c r="U349" s="228"/>
      <c r="V349" s="238">
        <f>SUM('[2]Formulario PPGR2'!$J349:$U349)</f>
        <v>0</v>
      </c>
      <c r="W349" s="258"/>
      <c r="X349" s="258"/>
      <c r="Y349" s="229"/>
      <c r="Z349" s="263"/>
      <c r="AB349" s="682"/>
    </row>
    <row r="350" spans="2:28" s="240" customFormat="1" x14ac:dyDescent="0.2">
      <c r="B350" s="262" t="str">
        <f>IF('Formulario PPGR2'!$G350="","",CONCATENATE('Formulario PPGR2'!$C350,".",'Formulario PPGR2'!$D350,".",'Formulario PPGR2'!$E350,".",'Formulario PPGR2'!$F350))</f>
        <v/>
      </c>
      <c r="C350" s="262" t="str">
        <f>IF('Formulario PPGR2'!$G350="","",'Formulario PPGR1'!#REF!)</f>
        <v/>
      </c>
      <c r="D350" s="262" t="str">
        <f>IF('Formulario PPGR2'!$G350="","",'Formulario PPGR1'!#REF!)</f>
        <v/>
      </c>
      <c r="E350" s="262" t="str">
        <f>IF('Formulario PPGR2'!$G350="","",'Formulario PPGR1'!#REF!)</f>
        <v/>
      </c>
      <c r="F350" s="262" t="str">
        <f>IF('Formulario PPGR2'!$G350="","",'Formulario PPGR1'!#REF!)</f>
        <v/>
      </c>
      <c r="G350" s="229"/>
      <c r="H350" s="229"/>
      <c r="I350" s="229"/>
      <c r="J350" s="228"/>
      <c r="K350" s="228"/>
      <c r="L350" s="228"/>
      <c r="M350" s="228"/>
      <c r="N350" s="228"/>
      <c r="O350" s="228"/>
      <c r="P350" s="228"/>
      <c r="Q350" s="228"/>
      <c r="R350" s="228"/>
      <c r="S350" s="228"/>
      <c r="T350" s="228"/>
      <c r="U350" s="228"/>
      <c r="V350" s="238">
        <f>SUM('[2]Formulario PPGR2'!$J350:$U350)</f>
        <v>0</v>
      </c>
      <c r="W350" s="258"/>
      <c r="X350" s="258"/>
      <c r="Y350" s="229"/>
      <c r="Z350" s="263"/>
      <c r="AB350" s="682"/>
    </row>
    <row r="351" spans="2:28" s="240" customFormat="1" x14ac:dyDescent="0.2">
      <c r="B351" s="262" t="str">
        <f>IF('Formulario PPGR2'!$G351="","",CONCATENATE('Formulario PPGR2'!$C351,".",'Formulario PPGR2'!$D351,".",'Formulario PPGR2'!$E351,".",'Formulario PPGR2'!$F351))</f>
        <v/>
      </c>
      <c r="C351" s="262" t="str">
        <f>IF('Formulario PPGR2'!$G351="","",'Formulario PPGR1'!#REF!)</f>
        <v/>
      </c>
      <c r="D351" s="262" t="str">
        <f>IF('Formulario PPGR2'!$G351="","",'Formulario PPGR1'!#REF!)</f>
        <v/>
      </c>
      <c r="E351" s="262" t="str">
        <f>IF('Formulario PPGR2'!$G351="","",'Formulario PPGR1'!#REF!)</f>
        <v/>
      </c>
      <c r="F351" s="262" t="str">
        <f>IF('Formulario PPGR2'!$G351="","",'Formulario PPGR1'!#REF!)</f>
        <v/>
      </c>
      <c r="G351" s="229"/>
      <c r="H351" s="229"/>
      <c r="I351" s="229"/>
      <c r="J351" s="228"/>
      <c r="K351" s="228"/>
      <c r="L351" s="228"/>
      <c r="M351" s="228"/>
      <c r="N351" s="228"/>
      <c r="O351" s="228"/>
      <c r="P351" s="228"/>
      <c r="Q351" s="228"/>
      <c r="R351" s="228"/>
      <c r="S351" s="228"/>
      <c r="T351" s="228"/>
      <c r="U351" s="228"/>
      <c r="V351" s="238">
        <f>SUM('[2]Formulario PPGR2'!$J351:$U351)</f>
        <v>0</v>
      </c>
      <c r="W351" s="258"/>
      <c r="X351" s="258"/>
      <c r="Y351" s="229"/>
      <c r="Z351" s="263"/>
      <c r="AB351" s="682"/>
    </row>
    <row r="352" spans="2:28" s="240" customFormat="1" x14ac:dyDescent="0.2">
      <c r="B352" s="262" t="str">
        <f>IF('Formulario PPGR2'!$G352="","",CONCATENATE('Formulario PPGR2'!$C352,".",'Formulario PPGR2'!$D352,".",'Formulario PPGR2'!$E352,".",'Formulario PPGR2'!$F352))</f>
        <v/>
      </c>
      <c r="C352" s="262" t="str">
        <f>IF('Formulario PPGR2'!$G352="","",'Formulario PPGR1'!#REF!)</f>
        <v/>
      </c>
      <c r="D352" s="262" t="str">
        <f>IF('Formulario PPGR2'!$G352="","",'Formulario PPGR1'!#REF!)</f>
        <v/>
      </c>
      <c r="E352" s="262" t="str">
        <f>IF('Formulario PPGR2'!$G352="","",'Formulario PPGR1'!#REF!)</f>
        <v/>
      </c>
      <c r="F352" s="262" t="str">
        <f>IF('Formulario PPGR2'!$G352="","",'Formulario PPGR1'!#REF!)</f>
        <v/>
      </c>
      <c r="G352" s="229"/>
      <c r="H352" s="229"/>
      <c r="I352" s="229"/>
      <c r="J352" s="228"/>
      <c r="K352" s="228"/>
      <c r="L352" s="228"/>
      <c r="M352" s="228"/>
      <c r="N352" s="228"/>
      <c r="O352" s="228"/>
      <c r="P352" s="228"/>
      <c r="Q352" s="228"/>
      <c r="R352" s="228"/>
      <c r="S352" s="228"/>
      <c r="T352" s="228"/>
      <c r="U352" s="228"/>
      <c r="V352" s="238">
        <f>SUM('[2]Formulario PPGR2'!$J352:$U352)</f>
        <v>0</v>
      </c>
      <c r="W352" s="258"/>
      <c r="X352" s="258"/>
      <c r="Y352" s="229"/>
      <c r="Z352" s="263"/>
      <c r="AB352" s="682"/>
    </row>
    <row r="353" spans="2:28" s="240" customFormat="1" x14ac:dyDescent="0.2">
      <c r="B353" s="262" t="str">
        <f>IF('Formulario PPGR2'!$G353="","",CONCATENATE('Formulario PPGR2'!$C353,".",'Formulario PPGR2'!$D353,".",'Formulario PPGR2'!$E353,".",'Formulario PPGR2'!$F353))</f>
        <v/>
      </c>
      <c r="C353" s="262" t="str">
        <f>IF('Formulario PPGR2'!$G353="","",'Formulario PPGR1'!#REF!)</f>
        <v/>
      </c>
      <c r="D353" s="262" t="str">
        <f>IF('Formulario PPGR2'!$G353="","",'Formulario PPGR1'!#REF!)</f>
        <v/>
      </c>
      <c r="E353" s="262" t="str">
        <f>IF('Formulario PPGR2'!$G353="","",'Formulario PPGR1'!#REF!)</f>
        <v/>
      </c>
      <c r="F353" s="262" t="str">
        <f>IF('Formulario PPGR2'!$G353="","",'Formulario PPGR1'!#REF!)</f>
        <v/>
      </c>
      <c r="G353" s="229"/>
      <c r="H353" s="229"/>
      <c r="I353" s="229"/>
      <c r="J353" s="228"/>
      <c r="K353" s="228"/>
      <c r="L353" s="228"/>
      <c r="M353" s="228"/>
      <c r="N353" s="228"/>
      <c r="O353" s="228"/>
      <c r="P353" s="228"/>
      <c r="Q353" s="228"/>
      <c r="R353" s="228"/>
      <c r="S353" s="228"/>
      <c r="T353" s="228"/>
      <c r="U353" s="228"/>
      <c r="V353" s="238">
        <f>SUM('[2]Formulario PPGR2'!$J353:$U353)</f>
        <v>0</v>
      </c>
      <c r="W353" s="258"/>
      <c r="X353" s="258"/>
      <c r="Y353" s="229"/>
      <c r="Z353" s="263"/>
      <c r="AB353" s="682"/>
    </row>
    <row r="354" spans="2:28" s="240" customFormat="1" x14ac:dyDescent="0.2">
      <c r="B354" s="262" t="str">
        <f>IF('Formulario PPGR2'!$G354="","",CONCATENATE('Formulario PPGR2'!$C354,".",'Formulario PPGR2'!$D354,".",'Formulario PPGR2'!$E354,".",'Formulario PPGR2'!$F354))</f>
        <v/>
      </c>
      <c r="C354" s="262" t="str">
        <f>IF('Formulario PPGR2'!$G354="","",'Formulario PPGR1'!#REF!)</f>
        <v/>
      </c>
      <c r="D354" s="262" t="str">
        <f>IF('Formulario PPGR2'!$G354="","",'Formulario PPGR1'!#REF!)</f>
        <v/>
      </c>
      <c r="E354" s="262" t="str">
        <f>IF('Formulario PPGR2'!$G354="","",'Formulario PPGR1'!#REF!)</f>
        <v/>
      </c>
      <c r="F354" s="262" t="str">
        <f>IF('Formulario PPGR2'!$G354="","",'Formulario PPGR1'!#REF!)</f>
        <v/>
      </c>
      <c r="G354" s="229"/>
      <c r="H354" s="229"/>
      <c r="I354" s="229"/>
      <c r="J354" s="228"/>
      <c r="K354" s="228"/>
      <c r="L354" s="228"/>
      <c r="M354" s="228"/>
      <c r="N354" s="228"/>
      <c r="O354" s="228"/>
      <c r="P354" s="228"/>
      <c r="Q354" s="228"/>
      <c r="R354" s="228"/>
      <c r="S354" s="228"/>
      <c r="T354" s="228"/>
      <c r="U354" s="228"/>
      <c r="V354" s="238">
        <f>SUM('[2]Formulario PPGR2'!$J354:$U354)</f>
        <v>0</v>
      </c>
      <c r="W354" s="258"/>
      <c r="X354" s="258"/>
      <c r="Y354" s="229"/>
      <c r="Z354" s="263"/>
      <c r="AB354" s="682"/>
    </row>
    <row r="355" spans="2:28" s="240" customFormat="1" x14ac:dyDescent="0.2">
      <c r="B355" s="262" t="str">
        <f>IF('Formulario PPGR2'!$G355="","",CONCATENATE('Formulario PPGR2'!$C355,".",'Formulario PPGR2'!$D355,".",'Formulario PPGR2'!$E355,".",'Formulario PPGR2'!$F355))</f>
        <v/>
      </c>
      <c r="C355" s="262" t="str">
        <f>IF('Formulario PPGR2'!$G355="","",'Formulario PPGR1'!#REF!)</f>
        <v/>
      </c>
      <c r="D355" s="262" t="str">
        <f>IF('Formulario PPGR2'!$G355="","",'Formulario PPGR1'!#REF!)</f>
        <v/>
      </c>
      <c r="E355" s="262" t="str">
        <f>IF('Formulario PPGR2'!$G355="","",'Formulario PPGR1'!#REF!)</f>
        <v/>
      </c>
      <c r="F355" s="262" t="str">
        <f>IF('Formulario PPGR2'!$G355="","",'Formulario PPGR1'!#REF!)</f>
        <v/>
      </c>
      <c r="G355" s="229"/>
      <c r="H355" s="229"/>
      <c r="I355" s="229"/>
      <c r="J355" s="228"/>
      <c r="K355" s="228"/>
      <c r="L355" s="228"/>
      <c r="M355" s="228"/>
      <c r="N355" s="228"/>
      <c r="O355" s="228"/>
      <c r="P355" s="228"/>
      <c r="Q355" s="228"/>
      <c r="R355" s="228"/>
      <c r="S355" s="228"/>
      <c r="T355" s="228"/>
      <c r="U355" s="228"/>
      <c r="V355" s="238">
        <f>SUM('[2]Formulario PPGR2'!$J355:$U355)</f>
        <v>0</v>
      </c>
      <c r="W355" s="258"/>
      <c r="X355" s="258"/>
      <c r="Y355" s="229"/>
      <c r="Z355" s="263"/>
      <c r="AB355" s="682"/>
    </row>
    <row r="356" spans="2:28" s="240" customFormat="1" x14ac:dyDescent="0.2">
      <c r="B356" s="262" t="str">
        <f>IF('Formulario PPGR2'!$G356="","",CONCATENATE('Formulario PPGR2'!$C356,".",'Formulario PPGR2'!$D356,".",'Formulario PPGR2'!$E356,".",'Formulario PPGR2'!$F356))</f>
        <v/>
      </c>
      <c r="C356" s="262" t="str">
        <f>IF('Formulario PPGR2'!$G356="","",'Formulario PPGR1'!#REF!)</f>
        <v/>
      </c>
      <c r="D356" s="262" t="str">
        <f>IF('Formulario PPGR2'!$G356="","",'Formulario PPGR1'!#REF!)</f>
        <v/>
      </c>
      <c r="E356" s="262" t="str">
        <f>IF('Formulario PPGR2'!$G356="","",'Formulario PPGR1'!#REF!)</f>
        <v/>
      </c>
      <c r="F356" s="262" t="str">
        <f>IF('Formulario PPGR2'!$G356="","",'Formulario PPGR1'!#REF!)</f>
        <v/>
      </c>
      <c r="G356" s="229"/>
      <c r="H356" s="229"/>
      <c r="I356" s="229"/>
      <c r="J356" s="228"/>
      <c r="K356" s="228"/>
      <c r="L356" s="228"/>
      <c r="M356" s="228"/>
      <c r="N356" s="228"/>
      <c r="O356" s="228"/>
      <c r="P356" s="228"/>
      <c r="Q356" s="228"/>
      <c r="R356" s="228"/>
      <c r="S356" s="228"/>
      <c r="T356" s="228"/>
      <c r="U356" s="228"/>
      <c r="V356" s="238">
        <f>SUM('[2]Formulario PPGR2'!$J356:$U356)</f>
        <v>0</v>
      </c>
      <c r="W356" s="258"/>
      <c r="X356" s="258"/>
      <c r="Y356" s="229"/>
      <c r="Z356" s="263"/>
      <c r="AB356" s="682"/>
    </row>
    <row r="357" spans="2:28" s="240" customFormat="1" x14ac:dyDescent="0.2">
      <c r="B357" s="262" t="str">
        <f>IF('Formulario PPGR2'!$G357="","",CONCATENATE('Formulario PPGR2'!$C357,".",'Formulario PPGR2'!$D357,".",'Formulario PPGR2'!$E357,".",'Formulario PPGR2'!$F357))</f>
        <v/>
      </c>
      <c r="C357" s="262" t="str">
        <f>IF('Formulario PPGR2'!$G357="","",'Formulario PPGR1'!#REF!)</f>
        <v/>
      </c>
      <c r="D357" s="262" t="str">
        <f>IF('Formulario PPGR2'!$G357="","",'Formulario PPGR1'!#REF!)</f>
        <v/>
      </c>
      <c r="E357" s="262" t="str">
        <f>IF('Formulario PPGR2'!$G357="","",'Formulario PPGR1'!#REF!)</f>
        <v/>
      </c>
      <c r="F357" s="262" t="str">
        <f>IF('Formulario PPGR2'!$G357="","",'Formulario PPGR1'!#REF!)</f>
        <v/>
      </c>
      <c r="G357" s="229"/>
      <c r="H357" s="229"/>
      <c r="I357" s="229"/>
      <c r="J357" s="228"/>
      <c r="K357" s="228"/>
      <c r="L357" s="228"/>
      <c r="M357" s="228"/>
      <c r="N357" s="228"/>
      <c r="O357" s="228"/>
      <c r="P357" s="228"/>
      <c r="Q357" s="228"/>
      <c r="R357" s="228"/>
      <c r="S357" s="228"/>
      <c r="T357" s="228"/>
      <c r="U357" s="228"/>
      <c r="V357" s="238">
        <f>SUM('[2]Formulario PPGR2'!$J357:$U357)</f>
        <v>0</v>
      </c>
      <c r="W357" s="258"/>
      <c r="X357" s="258"/>
      <c r="Y357" s="229"/>
      <c r="Z357" s="263"/>
      <c r="AB357" s="682"/>
    </row>
    <row r="358" spans="2:28" s="240" customFormat="1" x14ac:dyDescent="0.2">
      <c r="B358" s="262" t="str">
        <f>IF('Formulario PPGR2'!$G358="","",CONCATENATE('Formulario PPGR2'!$C358,".",'Formulario PPGR2'!$D358,".",'Formulario PPGR2'!$E358,".",'Formulario PPGR2'!$F358))</f>
        <v/>
      </c>
      <c r="C358" s="262" t="str">
        <f>IF('Formulario PPGR2'!$G358="","",'Formulario PPGR1'!#REF!)</f>
        <v/>
      </c>
      <c r="D358" s="262" t="str">
        <f>IF('Formulario PPGR2'!$G358="","",'Formulario PPGR1'!#REF!)</f>
        <v/>
      </c>
      <c r="E358" s="262" t="str">
        <f>IF('Formulario PPGR2'!$G358="","",'Formulario PPGR1'!#REF!)</f>
        <v/>
      </c>
      <c r="F358" s="262" t="str">
        <f>IF('Formulario PPGR2'!$G358="","",'Formulario PPGR1'!#REF!)</f>
        <v/>
      </c>
      <c r="G358" s="229"/>
      <c r="H358" s="229"/>
      <c r="I358" s="229"/>
      <c r="J358" s="228"/>
      <c r="K358" s="228"/>
      <c r="L358" s="228"/>
      <c r="M358" s="228"/>
      <c r="N358" s="228"/>
      <c r="O358" s="228"/>
      <c r="P358" s="228"/>
      <c r="Q358" s="228"/>
      <c r="R358" s="228"/>
      <c r="S358" s="228"/>
      <c r="T358" s="228"/>
      <c r="U358" s="228"/>
      <c r="V358" s="238">
        <f>SUM('[2]Formulario PPGR2'!$J358:$U358)</f>
        <v>0</v>
      </c>
      <c r="W358" s="258"/>
      <c r="X358" s="258"/>
      <c r="Y358" s="229"/>
      <c r="Z358" s="263"/>
      <c r="AB358" s="682"/>
    </row>
    <row r="359" spans="2:28" s="240" customFormat="1" x14ac:dyDescent="0.2">
      <c r="B359" s="262" t="str">
        <f>IF('Formulario PPGR2'!$G359="","",CONCATENATE('Formulario PPGR2'!$C359,".",'Formulario PPGR2'!$D359,".",'Formulario PPGR2'!$E359,".",'Formulario PPGR2'!$F359))</f>
        <v/>
      </c>
      <c r="C359" s="262" t="str">
        <f>IF('Formulario PPGR2'!$G359="","",'Formulario PPGR1'!#REF!)</f>
        <v/>
      </c>
      <c r="D359" s="262" t="str">
        <f>IF('Formulario PPGR2'!$G359="","",'Formulario PPGR1'!#REF!)</f>
        <v/>
      </c>
      <c r="E359" s="262" t="str">
        <f>IF('Formulario PPGR2'!$G359="","",'Formulario PPGR1'!#REF!)</f>
        <v/>
      </c>
      <c r="F359" s="262" t="str">
        <f>IF('Formulario PPGR2'!$G359="","",'Formulario PPGR1'!#REF!)</f>
        <v/>
      </c>
      <c r="G359" s="229"/>
      <c r="H359" s="229"/>
      <c r="I359" s="229"/>
      <c r="J359" s="228"/>
      <c r="K359" s="228"/>
      <c r="L359" s="228"/>
      <c r="M359" s="228"/>
      <c r="N359" s="228"/>
      <c r="O359" s="228"/>
      <c r="P359" s="228"/>
      <c r="Q359" s="228"/>
      <c r="R359" s="228"/>
      <c r="S359" s="228"/>
      <c r="T359" s="228"/>
      <c r="U359" s="228"/>
      <c r="V359" s="238">
        <f>SUM('[2]Formulario PPGR2'!$J359:$U359)</f>
        <v>0</v>
      </c>
      <c r="W359" s="258"/>
      <c r="X359" s="258"/>
      <c r="Y359" s="229"/>
      <c r="Z359" s="263"/>
      <c r="AB359" s="682"/>
    </row>
    <row r="360" spans="2:28" s="240" customFormat="1" x14ac:dyDescent="0.2">
      <c r="B360" s="262" t="str">
        <f>IF('Formulario PPGR2'!$G360="","",CONCATENATE('Formulario PPGR2'!$C360,".",'Formulario PPGR2'!$D360,".",'Formulario PPGR2'!$E360,".",'Formulario PPGR2'!$F360))</f>
        <v/>
      </c>
      <c r="C360" s="262" t="str">
        <f>IF('Formulario PPGR2'!$G360="","",'Formulario PPGR1'!#REF!)</f>
        <v/>
      </c>
      <c r="D360" s="262" t="str">
        <f>IF('Formulario PPGR2'!$G360="","",'Formulario PPGR1'!#REF!)</f>
        <v/>
      </c>
      <c r="E360" s="262" t="str">
        <f>IF('Formulario PPGR2'!$G360="","",'Formulario PPGR1'!#REF!)</f>
        <v/>
      </c>
      <c r="F360" s="262" t="str">
        <f>IF('Formulario PPGR2'!$G360="","",'Formulario PPGR1'!#REF!)</f>
        <v/>
      </c>
      <c r="G360" s="229"/>
      <c r="H360" s="229"/>
      <c r="I360" s="229"/>
      <c r="J360" s="228"/>
      <c r="K360" s="228"/>
      <c r="L360" s="228"/>
      <c r="M360" s="228"/>
      <c r="N360" s="228"/>
      <c r="O360" s="228"/>
      <c r="P360" s="228"/>
      <c r="Q360" s="228"/>
      <c r="R360" s="228"/>
      <c r="S360" s="228"/>
      <c r="T360" s="228"/>
      <c r="U360" s="228"/>
      <c r="V360" s="238">
        <f>SUM('[2]Formulario PPGR2'!$J360:$U360)</f>
        <v>0</v>
      </c>
      <c r="W360" s="258"/>
      <c r="X360" s="258"/>
      <c r="Y360" s="229"/>
      <c r="Z360" s="263"/>
      <c r="AB360" s="682"/>
    </row>
    <row r="361" spans="2:28" s="240" customFormat="1" x14ac:dyDescent="0.2">
      <c r="B361" s="262" t="str">
        <f>IF('Formulario PPGR2'!$G361="","",CONCATENATE('Formulario PPGR2'!$C361,".",'Formulario PPGR2'!$D361,".",'Formulario PPGR2'!$E361,".",'Formulario PPGR2'!$F361))</f>
        <v/>
      </c>
      <c r="C361" s="262" t="str">
        <f>IF('Formulario PPGR2'!$G361="","",'Formulario PPGR1'!#REF!)</f>
        <v/>
      </c>
      <c r="D361" s="262" t="str">
        <f>IF('Formulario PPGR2'!$G361="","",'Formulario PPGR1'!#REF!)</f>
        <v/>
      </c>
      <c r="E361" s="262" t="str">
        <f>IF('Formulario PPGR2'!$G361="","",'Formulario PPGR1'!#REF!)</f>
        <v/>
      </c>
      <c r="F361" s="262" t="str">
        <f>IF('Formulario PPGR2'!$G361="","",'Formulario PPGR1'!#REF!)</f>
        <v/>
      </c>
      <c r="G361" s="229"/>
      <c r="H361" s="229"/>
      <c r="I361" s="229"/>
      <c r="J361" s="228"/>
      <c r="K361" s="228"/>
      <c r="L361" s="228"/>
      <c r="M361" s="228"/>
      <c r="N361" s="228"/>
      <c r="O361" s="228"/>
      <c r="P361" s="228"/>
      <c r="Q361" s="228"/>
      <c r="R361" s="228"/>
      <c r="S361" s="228"/>
      <c r="T361" s="228"/>
      <c r="U361" s="228"/>
      <c r="V361" s="238">
        <f>SUM('[2]Formulario PPGR2'!$J361:$U361)</f>
        <v>0</v>
      </c>
      <c r="W361" s="258"/>
      <c r="X361" s="258"/>
      <c r="Y361" s="229"/>
      <c r="Z361" s="263"/>
      <c r="AB361" s="682"/>
    </row>
    <row r="362" spans="2:28" s="240" customFormat="1" x14ac:dyDescent="0.2">
      <c r="B362" s="262" t="str">
        <f>IF('Formulario PPGR2'!$G362="","",CONCATENATE('Formulario PPGR2'!$C362,".",'Formulario PPGR2'!$D362,".",'Formulario PPGR2'!$E362,".",'Formulario PPGR2'!$F362))</f>
        <v/>
      </c>
      <c r="C362" s="262" t="str">
        <f>IF('Formulario PPGR2'!$G362="","",'Formulario PPGR1'!#REF!)</f>
        <v/>
      </c>
      <c r="D362" s="262" t="str">
        <f>IF('Formulario PPGR2'!$G362="","",'Formulario PPGR1'!#REF!)</f>
        <v/>
      </c>
      <c r="E362" s="262" t="str">
        <f>IF('Formulario PPGR2'!$G362="","",'Formulario PPGR1'!#REF!)</f>
        <v/>
      </c>
      <c r="F362" s="262" t="str">
        <f>IF('Formulario PPGR2'!$G362="","",'Formulario PPGR1'!#REF!)</f>
        <v/>
      </c>
      <c r="G362" s="229"/>
      <c r="H362" s="229"/>
      <c r="I362" s="229"/>
      <c r="J362" s="228"/>
      <c r="K362" s="228"/>
      <c r="L362" s="228"/>
      <c r="M362" s="228"/>
      <c r="N362" s="228"/>
      <c r="O362" s="228"/>
      <c r="P362" s="228"/>
      <c r="Q362" s="228"/>
      <c r="R362" s="228"/>
      <c r="S362" s="228"/>
      <c r="T362" s="228"/>
      <c r="U362" s="228"/>
      <c r="V362" s="238">
        <f>SUM('[2]Formulario PPGR2'!$J362:$U362)</f>
        <v>0</v>
      </c>
      <c r="W362" s="258"/>
      <c r="X362" s="258"/>
      <c r="Y362" s="229"/>
      <c r="Z362" s="263"/>
      <c r="AB362" s="682"/>
    </row>
    <row r="363" spans="2:28" s="240" customFormat="1" x14ac:dyDescent="0.2">
      <c r="B363" s="262" t="str">
        <f>IF('Formulario PPGR2'!$G363="","",CONCATENATE('Formulario PPGR2'!$C363,".",'Formulario PPGR2'!$D363,".",'Formulario PPGR2'!$E363,".",'Formulario PPGR2'!$F363))</f>
        <v/>
      </c>
      <c r="C363" s="262" t="str">
        <f>IF('Formulario PPGR2'!$G363="","",'Formulario PPGR1'!#REF!)</f>
        <v/>
      </c>
      <c r="D363" s="262" t="str">
        <f>IF('Formulario PPGR2'!$G363="","",'Formulario PPGR1'!#REF!)</f>
        <v/>
      </c>
      <c r="E363" s="262" t="str">
        <f>IF('Formulario PPGR2'!$G363="","",'Formulario PPGR1'!#REF!)</f>
        <v/>
      </c>
      <c r="F363" s="262" t="str">
        <f>IF('Formulario PPGR2'!$G363="","",'Formulario PPGR1'!#REF!)</f>
        <v/>
      </c>
      <c r="G363" s="229"/>
      <c r="H363" s="229"/>
      <c r="I363" s="229"/>
      <c r="J363" s="228"/>
      <c r="K363" s="228"/>
      <c r="L363" s="228"/>
      <c r="M363" s="228"/>
      <c r="N363" s="228"/>
      <c r="O363" s="228"/>
      <c r="P363" s="228"/>
      <c r="Q363" s="228"/>
      <c r="R363" s="228"/>
      <c r="S363" s="228"/>
      <c r="T363" s="228"/>
      <c r="U363" s="228"/>
      <c r="V363" s="238">
        <f>SUM('[2]Formulario PPGR2'!$J363:$U363)</f>
        <v>0</v>
      </c>
      <c r="W363" s="258"/>
      <c r="X363" s="258"/>
      <c r="Y363" s="229"/>
      <c r="Z363" s="263"/>
      <c r="AB363" s="682"/>
    </row>
    <row r="364" spans="2:28" s="240" customFormat="1" x14ac:dyDescent="0.2">
      <c r="B364" s="262" t="str">
        <f>IF('Formulario PPGR2'!$G364="","",CONCATENATE('Formulario PPGR2'!$C364,".",'Formulario PPGR2'!$D364,".",'Formulario PPGR2'!$E364,".",'Formulario PPGR2'!$F364))</f>
        <v/>
      </c>
      <c r="C364" s="262" t="str">
        <f>IF('Formulario PPGR2'!$G364="","",'Formulario PPGR1'!#REF!)</f>
        <v/>
      </c>
      <c r="D364" s="262" t="str">
        <f>IF('Formulario PPGR2'!$G364="","",'Formulario PPGR1'!#REF!)</f>
        <v/>
      </c>
      <c r="E364" s="262" t="str">
        <f>IF('Formulario PPGR2'!$G364="","",'Formulario PPGR1'!#REF!)</f>
        <v/>
      </c>
      <c r="F364" s="262" t="str">
        <f>IF('Formulario PPGR2'!$G364="","",'Formulario PPGR1'!#REF!)</f>
        <v/>
      </c>
      <c r="G364" s="229"/>
      <c r="H364" s="229"/>
      <c r="I364" s="229"/>
      <c r="J364" s="228"/>
      <c r="K364" s="228"/>
      <c r="L364" s="228"/>
      <c r="M364" s="228"/>
      <c r="N364" s="228"/>
      <c r="O364" s="228"/>
      <c r="P364" s="228"/>
      <c r="Q364" s="228"/>
      <c r="R364" s="228"/>
      <c r="S364" s="228"/>
      <c r="T364" s="228"/>
      <c r="U364" s="228"/>
      <c r="V364" s="238">
        <f>SUM('[2]Formulario PPGR2'!$J364:$U364)</f>
        <v>0</v>
      </c>
      <c r="W364" s="258"/>
      <c r="X364" s="258"/>
      <c r="Y364" s="229"/>
      <c r="Z364" s="263"/>
      <c r="AB364" s="682"/>
    </row>
    <row r="365" spans="2:28" s="240" customFormat="1" x14ac:dyDescent="0.2">
      <c r="B365" s="262" t="str">
        <f>IF('Formulario PPGR2'!$G365="","",CONCATENATE('Formulario PPGR2'!$C365,".",'Formulario PPGR2'!$D365,".",'Formulario PPGR2'!$E365,".",'Formulario PPGR2'!$F365))</f>
        <v/>
      </c>
      <c r="C365" s="262" t="str">
        <f>IF('Formulario PPGR2'!$G365="","",'Formulario PPGR1'!#REF!)</f>
        <v/>
      </c>
      <c r="D365" s="262" t="str">
        <f>IF('Formulario PPGR2'!$G365="","",'Formulario PPGR1'!#REF!)</f>
        <v/>
      </c>
      <c r="E365" s="262" t="str">
        <f>IF('Formulario PPGR2'!$G365="","",'Formulario PPGR1'!#REF!)</f>
        <v/>
      </c>
      <c r="F365" s="262" t="str">
        <f>IF('Formulario PPGR2'!$G365="","",'Formulario PPGR1'!#REF!)</f>
        <v/>
      </c>
      <c r="G365" s="229"/>
      <c r="H365" s="229"/>
      <c r="I365" s="229"/>
      <c r="J365" s="228"/>
      <c r="K365" s="228"/>
      <c r="L365" s="228"/>
      <c r="M365" s="228"/>
      <c r="N365" s="228"/>
      <c r="O365" s="228"/>
      <c r="P365" s="228"/>
      <c r="Q365" s="228"/>
      <c r="R365" s="228"/>
      <c r="S365" s="228"/>
      <c r="T365" s="228"/>
      <c r="U365" s="228"/>
      <c r="V365" s="238">
        <f>SUM('[2]Formulario PPGR2'!$J365:$U365)</f>
        <v>0</v>
      </c>
      <c r="W365" s="258"/>
      <c r="X365" s="258"/>
      <c r="Y365" s="229"/>
      <c r="Z365" s="263"/>
      <c r="AB365" s="682"/>
    </row>
    <row r="366" spans="2:28" s="240" customFormat="1" x14ac:dyDescent="0.2">
      <c r="B366" s="262" t="str">
        <f>IF('Formulario PPGR2'!$G366="","",CONCATENATE('Formulario PPGR2'!$C366,".",'Formulario PPGR2'!$D366,".",'Formulario PPGR2'!$E366,".",'Formulario PPGR2'!$F366))</f>
        <v/>
      </c>
      <c r="C366" s="262" t="str">
        <f>IF('Formulario PPGR2'!$G366="","",'Formulario PPGR1'!#REF!)</f>
        <v/>
      </c>
      <c r="D366" s="262" t="str">
        <f>IF('Formulario PPGR2'!$G366="","",'Formulario PPGR1'!#REF!)</f>
        <v/>
      </c>
      <c r="E366" s="262" t="str">
        <f>IF('Formulario PPGR2'!$G366="","",'Formulario PPGR1'!#REF!)</f>
        <v/>
      </c>
      <c r="F366" s="262" t="str">
        <f>IF('Formulario PPGR2'!$G366="","",'Formulario PPGR1'!#REF!)</f>
        <v/>
      </c>
      <c r="G366" s="229"/>
      <c r="H366" s="229"/>
      <c r="I366" s="229"/>
      <c r="J366" s="228"/>
      <c r="K366" s="228"/>
      <c r="L366" s="228"/>
      <c r="M366" s="228"/>
      <c r="N366" s="228"/>
      <c r="O366" s="228"/>
      <c r="P366" s="228"/>
      <c r="Q366" s="228"/>
      <c r="R366" s="228"/>
      <c r="S366" s="228"/>
      <c r="T366" s="228"/>
      <c r="U366" s="228"/>
      <c r="V366" s="238">
        <f>SUM('[2]Formulario PPGR2'!$J366:$U366)</f>
        <v>0</v>
      </c>
      <c r="W366" s="258"/>
      <c r="X366" s="258"/>
      <c r="Y366" s="229"/>
      <c r="Z366" s="263"/>
      <c r="AB366" s="682"/>
    </row>
    <row r="367" spans="2:28" s="240" customFormat="1" x14ac:dyDescent="0.2">
      <c r="B367" s="262" t="str">
        <f>IF('Formulario PPGR2'!$G367="","",CONCATENATE('Formulario PPGR2'!$C367,".",'Formulario PPGR2'!$D367,".",'Formulario PPGR2'!$E367,".",'Formulario PPGR2'!$F367))</f>
        <v/>
      </c>
      <c r="C367" s="262" t="str">
        <f>IF('Formulario PPGR2'!$G367="","",'Formulario PPGR1'!#REF!)</f>
        <v/>
      </c>
      <c r="D367" s="262" t="str">
        <f>IF('Formulario PPGR2'!$G367="","",'Formulario PPGR1'!#REF!)</f>
        <v/>
      </c>
      <c r="E367" s="262" t="str">
        <f>IF('Formulario PPGR2'!$G367="","",'Formulario PPGR1'!#REF!)</f>
        <v/>
      </c>
      <c r="F367" s="262" t="str">
        <f>IF('Formulario PPGR2'!$G367="","",'Formulario PPGR1'!#REF!)</f>
        <v/>
      </c>
      <c r="G367" s="229"/>
      <c r="H367" s="229"/>
      <c r="I367" s="229"/>
      <c r="J367" s="228"/>
      <c r="K367" s="228"/>
      <c r="L367" s="228"/>
      <c r="M367" s="228"/>
      <c r="N367" s="228"/>
      <c r="O367" s="228"/>
      <c r="P367" s="228"/>
      <c r="Q367" s="228"/>
      <c r="R367" s="228"/>
      <c r="S367" s="228"/>
      <c r="T367" s="228"/>
      <c r="U367" s="228"/>
      <c r="V367" s="238">
        <f>SUM('[2]Formulario PPGR2'!$J367:$U367)</f>
        <v>0</v>
      </c>
      <c r="W367" s="258"/>
      <c r="X367" s="258"/>
      <c r="Y367" s="229"/>
      <c r="Z367" s="263"/>
      <c r="AB367" s="682"/>
    </row>
    <row r="368" spans="2:28" s="240" customFormat="1" x14ac:dyDescent="0.2">
      <c r="B368" s="262" t="str">
        <f>IF('Formulario PPGR2'!$G368="","",CONCATENATE('Formulario PPGR2'!$C368,".",'Formulario PPGR2'!$D368,".",'Formulario PPGR2'!$E368,".",'Formulario PPGR2'!$F368))</f>
        <v/>
      </c>
      <c r="C368" s="262" t="str">
        <f>IF('Formulario PPGR2'!$G368="","",'Formulario PPGR1'!#REF!)</f>
        <v/>
      </c>
      <c r="D368" s="262" t="str">
        <f>IF('Formulario PPGR2'!$G368="","",'Formulario PPGR1'!#REF!)</f>
        <v/>
      </c>
      <c r="E368" s="262" t="str">
        <f>IF('Formulario PPGR2'!$G368="","",'Formulario PPGR1'!#REF!)</f>
        <v/>
      </c>
      <c r="F368" s="262" t="str">
        <f>IF('Formulario PPGR2'!$G368="","",'Formulario PPGR1'!#REF!)</f>
        <v/>
      </c>
      <c r="G368" s="229"/>
      <c r="H368" s="229"/>
      <c r="I368" s="229"/>
      <c r="J368" s="228"/>
      <c r="K368" s="228"/>
      <c r="L368" s="228"/>
      <c r="M368" s="228"/>
      <c r="N368" s="228"/>
      <c r="O368" s="228"/>
      <c r="P368" s="228"/>
      <c r="Q368" s="228"/>
      <c r="R368" s="228"/>
      <c r="S368" s="228"/>
      <c r="T368" s="228"/>
      <c r="U368" s="228"/>
      <c r="V368" s="238">
        <f>SUM('[2]Formulario PPGR2'!$J368:$U368)</f>
        <v>0</v>
      </c>
      <c r="W368" s="258"/>
      <c r="X368" s="258"/>
      <c r="Y368" s="229"/>
      <c r="Z368" s="263"/>
      <c r="AB368" s="682"/>
    </row>
    <row r="369" spans="2:28" s="240" customFormat="1" x14ac:dyDescent="0.2">
      <c r="B369" s="262" t="str">
        <f>IF('Formulario PPGR2'!$G369="","",CONCATENATE('Formulario PPGR2'!$C369,".",'Formulario PPGR2'!$D369,".",'Formulario PPGR2'!$E369,".",'Formulario PPGR2'!$F369))</f>
        <v/>
      </c>
      <c r="C369" s="262" t="str">
        <f>IF('Formulario PPGR2'!$G369="","",'Formulario PPGR1'!#REF!)</f>
        <v/>
      </c>
      <c r="D369" s="262" t="str">
        <f>IF('Formulario PPGR2'!$G369="","",'Formulario PPGR1'!#REF!)</f>
        <v/>
      </c>
      <c r="E369" s="262" t="str">
        <f>IF('Formulario PPGR2'!$G369="","",'Formulario PPGR1'!#REF!)</f>
        <v/>
      </c>
      <c r="F369" s="262" t="str">
        <f>IF('Formulario PPGR2'!$G369="","",'Formulario PPGR1'!#REF!)</f>
        <v/>
      </c>
      <c r="G369" s="229"/>
      <c r="H369" s="229"/>
      <c r="I369" s="229"/>
      <c r="J369" s="228"/>
      <c r="K369" s="228"/>
      <c r="L369" s="228"/>
      <c r="M369" s="228"/>
      <c r="N369" s="228"/>
      <c r="O369" s="228"/>
      <c r="P369" s="228"/>
      <c r="Q369" s="228"/>
      <c r="R369" s="228"/>
      <c r="S369" s="228"/>
      <c r="T369" s="228"/>
      <c r="U369" s="228"/>
      <c r="V369" s="238">
        <f>SUM('[2]Formulario PPGR2'!$J369:$U369)</f>
        <v>0</v>
      </c>
      <c r="W369" s="258"/>
      <c r="X369" s="258"/>
      <c r="Y369" s="229"/>
      <c r="Z369" s="263"/>
      <c r="AB369" s="682"/>
    </row>
    <row r="370" spans="2:28" s="240" customFormat="1" x14ac:dyDescent="0.2">
      <c r="B370" s="262" t="str">
        <f>IF('Formulario PPGR2'!$G370="","",CONCATENATE('Formulario PPGR2'!$C370,".",'Formulario PPGR2'!$D370,".",'Formulario PPGR2'!$E370,".",'Formulario PPGR2'!$F370))</f>
        <v/>
      </c>
      <c r="C370" s="262" t="str">
        <f>IF('Formulario PPGR2'!$G370="","",'Formulario PPGR1'!#REF!)</f>
        <v/>
      </c>
      <c r="D370" s="262" t="str">
        <f>IF('Formulario PPGR2'!$G370="","",'Formulario PPGR1'!#REF!)</f>
        <v/>
      </c>
      <c r="E370" s="262" t="str">
        <f>IF('Formulario PPGR2'!$G370="","",'Formulario PPGR1'!#REF!)</f>
        <v/>
      </c>
      <c r="F370" s="262" t="str">
        <f>IF('Formulario PPGR2'!$G370="","",'Formulario PPGR1'!#REF!)</f>
        <v/>
      </c>
      <c r="G370" s="229"/>
      <c r="H370" s="229"/>
      <c r="I370" s="229"/>
      <c r="J370" s="228"/>
      <c r="K370" s="228"/>
      <c r="L370" s="228"/>
      <c r="M370" s="228"/>
      <c r="N370" s="228"/>
      <c r="O370" s="228"/>
      <c r="P370" s="228"/>
      <c r="Q370" s="228"/>
      <c r="R370" s="228"/>
      <c r="S370" s="228"/>
      <c r="T370" s="228"/>
      <c r="U370" s="228"/>
      <c r="V370" s="238">
        <f>SUM('[2]Formulario PPGR2'!$J370:$U370)</f>
        <v>0</v>
      </c>
      <c r="W370" s="258"/>
      <c r="X370" s="258"/>
      <c r="Y370" s="229"/>
      <c r="Z370" s="263"/>
      <c r="AB370" s="682"/>
    </row>
    <row r="371" spans="2:28" s="240" customFormat="1" x14ac:dyDescent="0.2">
      <c r="B371" s="262" t="str">
        <f>IF('Formulario PPGR2'!$G371="","",CONCATENATE('Formulario PPGR2'!$C371,".",'Formulario PPGR2'!$D371,".",'Formulario PPGR2'!$E371,".",'Formulario PPGR2'!$F371))</f>
        <v/>
      </c>
      <c r="C371" s="262" t="str">
        <f>IF('Formulario PPGR2'!$G371="","",'Formulario PPGR1'!#REF!)</f>
        <v/>
      </c>
      <c r="D371" s="262" t="str">
        <f>IF('Formulario PPGR2'!$G371="","",'Formulario PPGR1'!#REF!)</f>
        <v/>
      </c>
      <c r="E371" s="262" t="str">
        <f>IF('Formulario PPGR2'!$G371="","",'Formulario PPGR1'!#REF!)</f>
        <v/>
      </c>
      <c r="F371" s="262" t="str">
        <f>IF('Formulario PPGR2'!$G371="","",'Formulario PPGR1'!#REF!)</f>
        <v/>
      </c>
      <c r="G371" s="229"/>
      <c r="H371" s="229"/>
      <c r="I371" s="229"/>
      <c r="J371" s="228"/>
      <c r="K371" s="228"/>
      <c r="L371" s="228"/>
      <c r="M371" s="228"/>
      <c r="N371" s="228"/>
      <c r="O371" s="228"/>
      <c r="P371" s="228"/>
      <c r="Q371" s="228"/>
      <c r="R371" s="228"/>
      <c r="S371" s="228"/>
      <c r="T371" s="228"/>
      <c r="U371" s="228"/>
      <c r="V371" s="238">
        <f>SUM('[2]Formulario PPGR2'!$J371:$U371)</f>
        <v>0</v>
      </c>
      <c r="W371" s="258"/>
      <c r="X371" s="258"/>
      <c r="Y371" s="229"/>
      <c r="Z371" s="263"/>
      <c r="AB371" s="682"/>
    </row>
    <row r="372" spans="2:28" s="240" customFormat="1" x14ac:dyDescent="0.2">
      <c r="B372" s="262" t="str">
        <f>IF('Formulario PPGR2'!$G372="","",CONCATENATE('Formulario PPGR2'!$C372,".",'Formulario PPGR2'!$D372,".",'Formulario PPGR2'!$E372,".",'Formulario PPGR2'!$F372))</f>
        <v/>
      </c>
      <c r="C372" s="262" t="str">
        <f>IF('Formulario PPGR2'!$G372="","",'Formulario PPGR1'!#REF!)</f>
        <v/>
      </c>
      <c r="D372" s="262" t="str">
        <f>IF('Formulario PPGR2'!$G372="","",'Formulario PPGR1'!#REF!)</f>
        <v/>
      </c>
      <c r="E372" s="262" t="str">
        <f>IF('Formulario PPGR2'!$G372="","",'Formulario PPGR1'!#REF!)</f>
        <v/>
      </c>
      <c r="F372" s="262" t="str">
        <f>IF('Formulario PPGR2'!$G372="","",'Formulario PPGR1'!#REF!)</f>
        <v/>
      </c>
      <c r="G372" s="229"/>
      <c r="H372" s="229"/>
      <c r="I372" s="229"/>
      <c r="J372" s="228"/>
      <c r="K372" s="228"/>
      <c r="L372" s="228"/>
      <c r="M372" s="228"/>
      <c r="N372" s="228"/>
      <c r="O372" s="228"/>
      <c r="P372" s="228"/>
      <c r="Q372" s="228"/>
      <c r="R372" s="228"/>
      <c r="S372" s="228"/>
      <c r="T372" s="228"/>
      <c r="U372" s="228"/>
      <c r="V372" s="238">
        <f>SUM('[2]Formulario PPGR2'!$J372:$U372)</f>
        <v>0</v>
      </c>
      <c r="W372" s="258"/>
      <c r="X372" s="258"/>
      <c r="Y372" s="229"/>
      <c r="Z372" s="263"/>
      <c r="AB372" s="682"/>
    </row>
    <row r="373" spans="2:28" s="240" customFormat="1" x14ac:dyDescent="0.2">
      <c r="B373" s="262" t="str">
        <f>IF('Formulario PPGR2'!$G373="","",CONCATENATE('Formulario PPGR2'!$C373,".",'Formulario PPGR2'!$D373,".",'Formulario PPGR2'!$E373,".",'Formulario PPGR2'!$F373))</f>
        <v/>
      </c>
      <c r="C373" s="262" t="str">
        <f>IF('Formulario PPGR2'!$G373="","",'Formulario PPGR1'!#REF!)</f>
        <v/>
      </c>
      <c r="D373" s="262" t="str">
        <f>IF('Formulario PPGR2'!$G373="","",'Formulario PPGR1'!#REF!)</f>
        <v/>
      </c>
      <c r="E373" s="262" t="str">
        <f>IF('Formulario PPGR2'!$G373="","",'Formulario PPGR1'!#REF!)</f>
        <v/>
      </c>
      <c r="F373" s="262" t="str">
        <f>IF('Formulario PPGR2'!$G373="","",'Formulario PPGR1'!#REF!)</f>
        <v/>
      </c>
      <c r="G373" s="229"/>
      <c r="H373" s="229"/>
      <c r="I373" s="229"/>
      <c r="J373" s="228"/>
      <c r="K373" s="228"/>
      <c r="L373" s="228"/>
      <c r="M373" s="228"/>
      <c r="N373" s="228"/>
      <c r="O373" s="228"/>
      <c r="P373" s="228"/>
      <c r="Q373" s="228"/>
      <c r="R373" s="228"/>
      <c r="S373" s="228"/>
      <c r="T373" s="228"/>
      <c r="U373" s="228"/>
      <c r="V373" s="238">
        <f>SUM('[2]Formulario PPGR2'!$J373:$U373)</f>
        <v>0</v>
      </c>
      <c r="W373" s="258"/>
      <c r="X373" s="258"/>
      <c r="Y373" s="229"/>
      <c r="Z373" s="263"/>
      <c r="AB373" s="682"/>
    </row>
    <row r="374" spans="2:28" s="240" customFormat="1" x14ac:dyDescent="0.2">
      <c r="B374" s="262" t="str">
        <f>IF('Formulario PPGR2'!$G374="","",CONCATENATE('Formulario PPGR2'!$C374,".",'Formulario PPGR2'!$D374,".",'Formulario PPGR2'!$E374,".",'Formulario PPGR2'!$F374))</f>
        <v/>
      </c>
      <c r="C374" s="262" t="str">
        <f>IF('Formulario PPGR2'!$G374="","",'Formulario PPGR1'!#REF!)</f>
        <v/>
      </c>
      <c r="D374" s="262" t="str">
        <f>IF('Formulario PPGR2'!$G374="","",'Formulario PPGR1'!#REF!)</f>
        <v/>
      </c>
      <c r="E374" s="262" t="str">
        <f>IF('Formulario PPGR2'!$G374="","",'Formulario PPGR1'!#REF!)</f>
        <v/>
      </c>
      <c r="F374" s="262" t="str">
        <f>IF('Formulario PPGR2'!$G374="","",'Formulario PPGR1'!#REF!)</f>
        <v/>
      </c>
      <c r="G374" s="229"/>
      <c r="H374" s="229"/>
      <c r="I374" s="229"/>
      <c r="J374" s="228"/>
      <c r="K374" s="228"/>
      <c r="L374" s="228"/>
      <c r="M374" s="228"/>
      <c r="N374" s="228"/>
      <c r="O374" s="228"/>
      <c r="P374" s="228"/>
      <c r="Q374" s="228"/>
      <c r="R374" s="228"/>
      <c r="S374" s="228"/>
      <c r="T374" s="228"/>
      <c r="U374" s="228"/>
      <c r="V374" s="238">
        <f>SUM('[2]Formulario PPGR2'!$J374:$U374)</f>
        <v>0</v>
      </c>
      <c r="W374" s="258"/>
      <c r="X374" s="258"/>
      <c r="Y374" s="229"/>
      <c r="Z374" s="263"/>
      <c r="AB374" s="682"/>
    </row>
    <row r="375" spans="2:28" s="240" customFormat="1" x14ac:dyDescent="0.2">
      <c r="B375" s="262" t="str">
        <f>IF('Formulario PPGR2'!$G375="","",CONCATENATE('Formulario PPGR2'!$C375,".",'Formulario PPGR2'!$D375,".",'Formulario PPGR2'!$E375,".",'Formulario PPGR2'!$F375))</f>
        <v/>
      </c>
      <c r="C375" s="262" t="str">
        <f>IF('Formulario PPGR2'!$G375="","",'Formulario PPGR1'!#REF!)</f>
        <v/>
      </c>
      <c r="D375" s="262" t="str">
        <f>IF('Formulario PPGR2'!$G375="","",'Formulario PPGR1'!#REF!)</f>
        <v/>
      </c>
      <c r="E375" s="262" t="str">
        <f>IF('Formulario PPGR2'!$G375="","",'Formulario PPGR1'!#REF!)</f>
        <v/>
      </c>
      <c r="F375" s="262" t="str">
        <f>IF('Formulario PPGR2'!$G375="","",'Formulario PPGR1'!#REF!)</f>
        <v/>
      </c>
      <c r="G375" s="229"/>
      <c r="H375" s="229"/>
      <c r="I375" s="229"/>
      <c r="J375" s="228"/>
      <c r="K375" s="228"/>
      <c r="L375" s="228"/>
      <c r="M375" s="228"/>
      <c r="N375" s="228"/>
      <c r="O375" s="228"/>
      <c r="P375" s="228"/>
      <c r="Q375" s="228"/>
      <c r="R375" s="228"/>
      <c r="S375" s="228"/>
      <c r="T375" s="228"/>
      <c r="U375" s="228"/>
      <c r="V375" s="238">
        <f>SUM('[2]Formulario PPGR2'!$J375:$U375)</f>
        <v>0</v>
      </c>
      <c r="W375" s="258"/>
      <c r="X375" s="258"/>
      <c r="Y375" s="229"/>
      <c r="Z375" s="263"/>
      <c r="AB375" s="682"/>
    </row>
    <row r="376" spans="2:28" s="240" customFormat="1" x14ac:dyDescent="0.2">
      <c r="B376" s="262" t="str">
        <f>IF('Formulario PPGR2'!$G376="","",CONCATENATE('Formulario PPGR2'!$C376,".",'Formulario PPGR2'!$D376,".",'Formulario PPGR2'!$E376,".",'Formulario PPGR2'!$F376))</f>
        <v/>
      </c>
      <c r="C376" s="262" t="str">
        <f>IF('Formulario PPGR2'!$G376="","",'Formulario PPGR1'!#REF!)</f>
        <v/>
      </c>
      <c r="D376" s="262" t="str">
        <f>IF('Formulario PPGR2'!$G376="","",'Formulario PPGR1'!#REF!)</f>
        <v/>
      </c>
      <c r="E376" s="262" t="str">
        <f>IF('Formulario PPGR2'!$G376="","",'Formulario PPGR1'!#REF!)</f>
        <v/>
      </c>
      <c r="F376" s="262" t="str">
        <f>IF('Formulario PPGR2'!$G376="","",'Formulario PPGR1'!#REF!)</f>
        <v/>
      </c>
      <c r="G376" s="229"/>
      <c r="H376" s="229"/>
      <c r="I376" s="229"/>
      <c r="J376" s="228"/>
      <c r="K376" s="228"/>
      <c r="L376" s="228"/>
      <c r="M376" s="228"/>
      <c r="N376" s="228"/>
      <c r="O376" s="228"/>
      <c r="P376" s="228"/>
      <c r="Q376" s="228"/>
      <c r="R376" s="228"/>
      <c r="S376" s="228"/>
      <c r="T376" s="228"/>
      <c r="U376" s="228"/>
      <c r="V376" s="238">
        <f>SUM('[2]Formulario PPGR2'!$J376:$U376)</f>
        <v>0</v>
      </c>
      <c r="W376" s="258"/>
      <c r="X376" s="258"/>
      <c r="Y376" s="229"/>
      <c r="Z376" s="263"/>
      <c r="AB376" s="682"/>
    </row>
    <row r="377" spans="2:28" s="240" customFormat="1" x14ac:dyDescent="0.2">
      <c r="B377" s="262" t="str">
        <f>IF('Formulario PPGR2'!$G377="","",CONCATENATE('Formulario PPGR2'!$C377,".",'Formulario PPGR2'!$D377,".",'Formulario PPGR2'!$E377,".",'Formulario PPGR2'!$F377))</f>
        <v/>
      </c>
      <c r="C377" s="262" t="str">
        <f>IF('Formulario PPGR2'!$G377="","",'Formulario PPGR1'!#REF!)</f>
        <v/>
      </c>
      <c r="D377" s="262" t="str">
        <f>IF('Formulario PPGR2'!$G377="","",'Formulario PPGR1'!#REF!)</f>
        <v/>
      </c>
      <c r="E377" s="262" t="str">
        <f>IF('Formulario PPGR2'!$G377="","",'Formulario PPGR1'!#REF!)</f>
        <v/>
      </c>
      <c r="F377" s="262" t="str">
        <f>IF('Formulario PPGR2'!$G377="","",'Formulario PPGR1'!#REF!)</f>
        <v/>
      </c>
      <c r="G377" s="229"/>
      <c r="H377" s="229"/>
      <c r="I377" s="229"/>
      <c r="J377" s="228"/>
      <c r="K377" s="228"/>
      <c r="L377" s="228"/>
      <c r="M377" s="228"/>
      <c r="N377" s="228"/>
      <c r="O377" s="228"/>
      <c r="P377" s="228"/>
      <c r="Q377" s="228"/>
      <c r="R377" s="228"/>
      <c r="S377" s="228"/>
      <c r="T377" s="228"/>
      <c r="U377" s="228"/>
      <c r="V377" s="238">
        <f>SUM('[2]Formulario PPGR2'!$J377:$U377)</f>
        <v>0</v>
      </c>
      <c r="W377" s="258"/>
      <c r="X377" s="258"/>
      <c r="Y377" s="229"/>
      <c r="Z377" s="263"/>
      <c r="AB377" s="682"/>
    </row>
    <row r="378" spans="2:28" s="240" customFormat="1" x14ac:dyDescent="0.2">
      <c r="B378" s="262" t="str">
        <f>IF('Formulario PPGR2'!$G378="","",CONCATENATE('Formulario PPGR2'!$C378,".",'Formulario PPGR2'!$D378,".",'Formulario PPGR2'!$E378,".",'Formulario PPGR2'!$F378))</f>
        <v/>
      </c>
      <c r="C378" s="262" t="str">
        <f>IF('Formulario PPGR2'!$G378="","",'Formulario PPGR1'!#REF!)</f>
        <v/>
      </c>
      <c r="D378" s="262" t="str">
        <f>IF('Formulario PPGR2'!$G378="","",'Formulario PPGR1'!#REF!)</f>
        <v/>
      </c>
      <c r="E378" s="262" t="str">
        <f>IF('Formulario PPGR2'!$G378="","",'Formulario PPGR1'!#REF!)</f>
        <v/>
      </c>
      <c r="F378" s="262" t="str">
        <f>IF('Formulario PPGR2'!$G378="","",'Formulario PPGR1'!#REF!)</f>
        <v/>
      </c>
      <c r="G378" s="229"/>
      <c r="H378" s="229"/>
      <c r="I378" s="229"/>
      <c r="J378" s="228"/>
      <c r="K378" s="228"/>
      <c r="L378" s="228"/>
      <c r="M378" s="228"/>
      <c r="N378" s="228"/>
      <c r="O378" s="228"/>
      <c r="P378" s="228"/>
      <c r="Q378" s="228"/>
      <c r="R378" s="228"/>
      <c r="S378" s="228"/>
      <c r="T378" s="228"/>
      <c r="U378" s="228"/>
      <c r="V378" s="238">
        <f>SUM('[2]Formulario PPGR2'!$J378:$U378)</f>
        <v>0</v>
      </c>
      <c r="W378" s="258"/>
      <c r="X378" s="258"/>
      <c r="Y378" s="229"/>
      <c r="Z378" s="263"/>
      <c r="AB378" s="682"/>
    </row>
    <row r="379" spans="2:28" s="240" customFormat="1" x14ac:dyDescent="0.2">
      <c r="B379" s="262" t="str">
        <f>IF('Formulario PPGR2'!$G379="","",CONCATENATE('Formulario PPGR2'!$C379,".",'Formulario PPGR2'!$D379,".",'Formulario PPGR2'!$E379,".",'Formulario PPGR2'!$F379))</f>
        <v/>
      </c>
      <c r="C379" s="262" t="str">
        <f>IF('Formulario PPGR2'!$G379="","",'Formulario PPGR1'!#REF!)</f>
        <v/>
      </c>
      <c r="D379" s="262" t="str">
        <f>IF('Formulario PPGR2'!$G379="","",'Formulario PPGR1'!#REF!)</f>
        <v/>
      </c>
      <c r="E379" s="262" t="str">
        <f>IF('Formulario PPGR2'!$G379="","",'Formulario PPGR1'!#REF!)</f>
        <v/>
      </c>
      <c r="F379" s="262" t="str">
        <f>IF('Formulario PPGR2'!$G379="","",'Formulario PPGR1'!#REF!)</f>
        <v/>
      </c>
      <c r="G379" s="229"/>
      <c r="H379" s="229"/>
      <c r="I379" s="229"/>
      <c r="J379" s="228"/>
      <c r="K379" s="228"/>
      <c r="L379" s="228"/>
      <c r="M379" s="228"/>
      <c r="N379" s="228"/>
      <c r="O379" s="228"/>
      <c r="P379" s="228"/>
      <c r="Q379" s="228"/>
      <c r="R379" s="228"/>
      <c r="S379" s="228"/>
      <c r="T379" s="228"/>
      <c r="U379" s="228"/>
      <c r="V379" s="238">
        <f>SUM('[2]Formulario PPGR2'!$J379:$U379)</f>
        <v>0</v>
      </c>
      <c r="W379" s="258"/>
      <c r="X379" s="258"/>
      <c r="Y379" s="229"/>
      <c r="Z379" s="263"/>
      <c r="AB379" s="682"/>
    </row>
    <row r="380" spans="2:28" s="240" customFormat="1" x14ac:dyDescent="0.2">
      <c r="B380" s="262" t="str">
        <f>IF('Formulario PPGR2'!$G380="","",CONCATENATE('Formulario PPGR2'!$C380,".",'Formulario PPGR2'!$D380,".",'Formulario PPGR2'!$E380,".",'Formulario PPGR2'!$F380))</f>
        <v/>
      </c>
      <c r="C380" s="262" t="str">
        <f>IF('Formulario PPGR2'!$G380="","",'Formulario PPGR1'!#REF!)</f>
        <v/>
      </c>
      <c r="D380" s="262" t="str">
        <f>IF('Formulario PPGR2'!$G380="","",'Formulario PPGR1'!#REF!)</f>
        <v/>
      </c>
      <c r="E380" s="262" t="str">
        <f>IF('Formulario PPGR2'!$G380="","",'Formulario PPGR1'!#REF!)</f>
        <v/>
      </c>
      <c r="F380" s="262" t="str">
        <f>IF('Formulario PPGR2'!$G380="","",'Formulario PPGR1'!#REF!)</f>
        <v/>
      </c>
      <c r="G380" s="229"/>
      <c r="H380" s="229"/>
      <c r="I380" s="232"/>
      <c r="J380" s="228"/>
      <c r="K380" s="228"/>
      <c r="L380" s="228"/>
      <c r="M380" s="228"/>
      <c r="N380" s="228"/>
      <c r="O380" s="228"/>
      <c r="P380" s="228"/>
      <c r="Q380" s="228"/>
      <c r="R380" s="228"/>
      <c r="S380" s="228"/>
      <c r="T380" s="228"/>
      <c r="U380" s="228"/>
      <c r="V380" s="238">
        <f>SUM('[2]Formulario PPGR2'!$J380:$U380)</f>
        <v>0</v>
      </c>
      <c r="W380" s="258"/>
      <c r="X380" s="258"/>
      <c r="Y380" s="229"/>
      <c r="Z380" s="263"/>
      <c r="AB380" s="682"/>
    </row>
    <row r="381" spans="2:28" s="240" customFormat="1" x14ac:dyDescent="0.2">
      <c r="B381" s="262" t="str">
        <f>IF('Formulario PPGR2'!$G381="","",CONCATENATE('Formulario PPGR2'!$C381,".",'Formulario PPGR2'!$D381,".",'Formulario PPGR2'!$E381,".",'Formulario PPGR2'!$F381))</f>
        <v/>
      </c>
      <c r="C381" s="262" t="str">
        <f>IF('Formulario PPGR2'!$G381="","",'Formulario PPGR1'!#REF!)</f>
        <v/>
      </c>
      <c r="D381" s="262" t="str">
        <f>IF('Formulario PPGR2'!$G381="","",'Formulario PPGR1'!#REF!)</f>
        <v/>
      </c>
      <c r="E381" s="262" t="str">
        <f>IF('Formulario PPGR2'!$G381="","",'Formulario PPGR1'!#REF!)</f>
        <v/>
      </c>
      <c r="F381" s="262" t="str">
        <f>IF('Formulario PPGR2'!$G381="","",'Formulario PPGR1'!#REF!)</f>
        <v/>
      </c>
      <c r="G381" s="229"/>
      <c r="H381" s="229"/>
      <c r="I381" s="232"/>
      <c r="J381" s="228"/>
      <c r="K381" s="228"/>
      <c r="L381" s="228"/>
      <c r="M381" s="228"/>
      <c r="N381" s="228"/>
      <c r="O381" s="228"/>
      <c r="P381" s="228"/>
      <c r="Q381" s="228"/>
      <c r="R381" s="228"/>
      <c r="S381" s="228"/>
      <c r="T381" s="228"/>
      <c r="U381" s="228"/>
      <c r="V381" s="238">
        <f>SUM('[2]Formulario PPGR2'!$J381:$U381)</f>
        <v>0</v>
      </c>
      <c r="W381" s="258"/>
      <c r="X381" s="258"/>
      <c r="Y381" s="229"/>
      <c r="Z381" s="263"/>
      <c r="AB381" s="682"/>
    </row>
    <row r="382" spans="2:28" s="240" customFormat="1" x14ac:dyDescent="0.2">
      <c r="B382" s="262" t="str">
        <f>IF('Formulario PPGR2'!$G382="","",CONCATENATE('Formulario PPGR2'!$C382,".",'Formulario PPGR2'!$D382,".",'Formulario PPGR2'!$E382,".",'Formulario PPGR2'!$F382))</f>
        <v/>
      </c>
      <c r="C382" s="262" t="str">
        <f>IF('Formulario PPGR2'!$G382="","",'Formulario PPGR1'!#REF!)</f>
        <v/>
      </c>
      <c r="D382" s="262" t="str">
        <f>IF('Formulario PPGR2'!$G382="","",'Formulario PPGR1'!#REF!)</f>
        <v/>
      </c>
      <c r="E382" s="262" t="str">
        <f>IF('Formulario PPGR2'!$G382="","",'Formulario PPGR1'!#REF!)</f>
        <v/>
      </c>
      <c r="F382" s="262" t="str">
        <f>IF('Formulario PPGR2'!$G382="","",'Formulario PPGR1'!#REF!)</f>
        <v/>
      </c>
      <c r="G382" s="229"/>
      <c r="H382" s="229"/>
      <c r="I382" s="232"/>
      <c r="J382" s="228"/>
      <c r="K382" s="228"/>
      <c r="L382" s="228"/>
      <c r="M382" s="228"/>
      <c r="N382" s="228"/>
      <c r="O382" s="228"/>
      <c r="P382" s="228"/>
      <c r="Q382" s="228"/>
      <c r="R382" s="228"/>
      <c r="S382" s="228"/>
      <c r="T382" s="228"/>
      <c r="U382" s="228"/>
      <c r="V382" s="238">
        <f>SUM('[2]Formulario PPGR2'!$J382:$U382)</f>
        <v>0</v>
      </c>
      <c r="W382" s="258"/>
      <c r="X382" s="258"/>
      <c r="Y382" s="229"/>
      <c r="Z382" s="263"/>
      <c r="AB382" s="682"/>
    </row>
    <row r="383" spans="2:28" s="240" customFormat="1" x14ac:dyDescent="0.2">
      <c r="B383" s="262" t="str">
        <f>IF('Formulario PPGR2'!$G383="","",CONCATENATE('Formulario PPGR2'!$C383,".",'Formulario PPGR2'!$D383,".",'Formulario PPGR2'!$E383,".",'Formulario PPGR2'!$F383))</f>
        <v/>
      </c>
      <c r="C383" s="262" t="str">
        <f>IF('Formulario PPGR2'!$G383="","",'Formulario PPGR1'!#REF!)</f>
        <v/>
      </c>
      <c r="D383" s="262" t="str">
        <f>IF('Formulario PPGR2'!$G383="","",'Formulario PPGR1'!#REF!)</f>
        <v/>
      </c>
      <c r="E383" s="262" t="str">
        <f>IF('Formulario PPGR2'!$G383="","",'Formulario PPGR1'!#REF!)</f>
        <v/>
      </c>
      <c r="F383" s="262" t="str">
        <f>IF('Formulario PPGR2'!$G383="","",'Formulario PPGR1'!#REF!)</f>
        <v/>
      </c>
      <c r="G383" s="229"/>
      <c r="H383" s="229"/>
      <c r="I383" s="232"/>
      <c r="J383" s="228"/>
      <c r="K383" s="228"/>
      <c r="L383" s="228"/>
      <c r="M383" s="228"/>
      <c r="N383" s="228"/>
      <c r="O383" s="228"/>
      <c r="P383" s="228"/>
      <c r="Q383" s="228"/>
      <c r="R383" s="228"/>
      <c r="S383" s="228"/>
      <c r="T383" s="228"/>
      <c r="U383" s="228"/>
      <c r="V383" s="238">
        <f>SUM('[2]Formulario PPGR2'!$J383:$U383)</f>
        <v>0</v>
      </c>
      <c r="W383" s="258"/>
      <c r="X383" s="258"/>
      <c r="Y383" s="229"/>
      <c r="Z383" s="263"/>
      <c r="AB383" s="682"/>
    </row>
    <row r="384" spans="2:28" s="240" customFormat="1" x14ac:dyDescent="0.2">
      <c r="B384" s="262" t="str">
        <f>IF('Formulario PPGR2'!$G384="","",CONCATENATE('Formulario PPGR2'!$C384,".",'Formulario PPGR2'!$D384,".",'Formulario PPGR2'!$E384,".",'Formulario PPGR2'!$F384))</f>
        <v/>
      </c>
      <c r="C384" s="262" t="str">
        <f>IF('Formulario PPGR2'!$G384="","",'Formulario PPGR1'!#REF!)</f>
        <v/>
      </c>
      <c r="D384" s="262" t="str">
        <f>IF('Formulario PPGR2'!$G384="","",'Formulario PPGR1'!#REF!)</f>
        <v/>
      </c>
      <c r="E384" s="262" t="str">
        <f>IF('Formulario PPGR2'!$G384="","",'Formulario PPGR1'!#REF!)</f>
        <v/>
      </c>
      <c r="F384" s="262" t="str">
        <f>IF('Formulario PPGR2'!$G384="","",'Formulario PPGR1'!#REF!)</f>
        <v/>
      </c>
      <c r="G384" s="229"/>
      <c r="H384" s="229"/>
      <c r="I384" s="232"/>
      <c r="J384" s="228"/>
      <c r="K384" s="228"/>
      <c r="L384" s="228"/>
      <c r="M384" s="228"/>
      <c r="N384" s="228"/>
      <c r="O384" s="228"/>
      <c r="P384" s="228"/>
      <c r="Q384" s="228"/>
      <c r="R384" s="228"/>
      <c r="S384" s="228"/>
      <c r="T384" s="228"/>
      <c r="U384" s="228"/>
      <c r="V384" s="238">
        <f>SUM('[2]Formulario PPGR2'!$J384:$U384)</f>
        <v>0</v>
      </c>
      <c r="W384" s="258"/>
      <c r="X384" s="258"/>
      <c r="Y384" s="229"/>
      <c r="Z384" s="263"/>
      <c r="AB384" s="682"/>
    </row>
    <row r="385" spans="2:28" s="240" customFormat="1" x14ac:dyDescent="0.2">
      <c r="B385" s="262" t="str">
        <f>IF('Formulario PPGR2'!$G385="","",CONCATENATE('Formulario PPGR2'!$C385,".",'Formulario PPGR2'!$D385,".",'Formulario PPGR2'!$E385,".",'Formulario PPGR2'!$F385))</f>
        <v/>
      </c>
      <c r="C385" s="262" t="str">
        <f>IF('Formulario PPGR2'!$G385="","",'Formulario PPGR1'!#REF!)</f>
        <v/>
      </c>
      <c r="D385" s="262" t="str">
        <f>IF('Formulario PPGR2'!$G385="","",'Formulario PPGR1'!#REF!)</f>
        <v/>
      </c>
      <c r="E385" s="262" t="str">
        <f>IF('Formulario PPGR2'!$G385="","",'Formulario PPGR1'!#REF!)</f>
        <v/>
      </c>
      <c r="F385" s="262" t="str">
        <f>IF('Formulario PPGR2'!$G385="","",'Formulario PPGR1'!#REF!)</f>
        <v/>
      </c>
      <c r="G385" s="229"/>
      <c r="H385" s="229"/>
      <c r="I385" s="232"/>
      <c r="J385" s="228"/>
      <c r="K385" s="228"/>
      <c r="L385" s="228"/>
      <c r="M385" s="228"/>
      <c r="N385" s="228"/>
      <c r="O385" s="228"/>
      <c r="P385" s="228"/>
      <c r="Q385" s="228"/>
      <c r="R385" s="228"/>
      <c r="S385" s="228"/>
      <c r="T385" s="228"/>
      <c r="U385" s="228"/>
      <c r="V385" s="238">
        <f>SUM('[2]Formulario PPGR2'!$J385:$U385)</f>
        <v>0</v>
      </c>
      <c r="W385" s="258"/>
      <c r="X385" s="258"/>
      <c r="Y385" s="229"/>
      <c r="Z385" s="263"/>
      <c r="AB385" s="682"/>
    </row>
    <row r="386" spans="2:28" s="240" customFormat="1" x14ac:dyDescent="0.2">
      <c r="B386" s="262" t="str">
        <f>IF('Formulario PPGR2'!$G386="","",CONCATENATE('Formulario PPGR2'!$C386,".",'Formulario PPGR2'!$D386,".",'Formulario PPGR2'!$E386,".",'Formulario PPGR2'!$F386))</f>
        <v/>
      </c>
      <c r="C386" s="262" t="str">
        <f>IF('Formulario PPGR2'!$G386="","",'Formulario PPGR1'!#REF!)</f>
        <v/>
      </c>
      <c r="D386" s="262" t="str">
        <f>IF('Formulario PPGR2'!$G386="","",'Formulario PPGR1'!#REF!)</f>
        <v/>
      </c>
      <c r="E386" s="262" t="str">
        <f>IF('Formulario PPGR2'!$G386="","",'Formulario PPGR1'!#REF!)</f>
        <v/>
      </c>
      <c r="F386" s="262" t="str">
        <f>IF('Formulario PPGR2'!$G386="","",'Formulario PPGR1'!#REF!)</f>
        <v/>
      </c>
      <c r="G386" s="229"/>
      <c r="H386" s="229"/>
      <c r="I386" s="232"/>
      <c r="J386" s="228"/>
      <c r="K386" s="228"/>
      <c r="L386" s="228"/>
      <c r="M386" s="228"/>
      <c r="N386" s="228"/>
      <c r="O386" s="228"/>
      <c r="P386" s="228"/>
      <c r="Q386" s="228"/>
      <c r="R386" s="228"/>
      <c r="S386" s="228"/>
      <c r="T386" s="228"/>
      <c r="U386" s="228"/>
      <c r="V386" s="238">
        <f>SUM('[2]Formulario PPGR2'!$J386:$U386)</f>
        <v>0</v>
      </c>
      <c r="W386" s="258"/>
      <c r="X386" s="258"/>
      <c r="Y386" s="229"/>
      <c r="Z386" s="263"/>
      <c r="AB386" s="682"/>
    </row>
    <row r="387" spans="2:28" s="240" customFormat="1" x14ac:dyDescent="0.2">
      <c r="B387" s="262" t="str">
        <f>IF('Formulario PPGR2'!$G387="","",CONCATENATE('Formulario PPGR2'!$C387,".",'Formulario PPGR2'!$D387,".",'Formulario PPGR2'!$E387,".",'Formulario PPGR2'!$F387))</f>
        <v/>
      </c>
      <c r="C387" s="262" t="str">
        <f>IF('Formulario PPGR2'!$G387="","",'Formulario PPGR1'!#REF!)</f>
        <v/>
      </c>
      <c r="D387" s="262" t="str">
        <f>IF('Formulario PPGR2'!$G387="","",'Formulario PPGR1'!#REF!)</f>
        <v/>
      </c>
      <c r="E387" s="262" t="str">
        <f>IF('Formulario PPGR2'!$G387="","",'Formulario PPGR1'!#REF!)</f>
        <v/>
      </c>
      <c r="F387" s="262" t="str">
        <f>IF('Formulario PPGR2'!$G387="","",'Formulario PPGR1'!#REF!)</f>
        <v/>
      </c>
      <c r="G387" s="229"/>
      <c r="H387" s="229"/>
      <c r="I387" s="232"/>
      <c r="J387" s="228"/>
      <c r="K387" s="228"/>
      <c r="L387" s="228"/>
      <c r="M387" s="228"/>
      <c r="N387" s="228"/>
      <c r="O387" s="228"/>
      <c r="P387" s="228"/>
      <c r="Q387" s="228"/>
      <c r="R387" s="228"/>
      <c r="S387" s="228"/>
      <c r="T387" s="228"/>
      <c r="U387" s="228"/>
      <c r="V387" s="238">
        <f>SUM('[2]Formulario PPGR2'!$J387:$U387)</f>
        <v>0</v>
      </c>
      <c r="W387" s="258"/>
      <c r="X387" s="258"/>
      <c r="Y387" s="229"/>
      <c r="Z387" s="263"/>
      <c r="AB387" s="682"/>
    </row>
    <row r="388" spans="2:28" s="240" customFormat="1" x14ac:dyDescent="0.2">
      <c r="B388" s="262" t="str">
        <f>IF('Formulario PPGR2'!$G388="","",CONCATENATE('Formulario PPGR2'!$C388,".",'Formulario PPGR2'!$D388,".",'Formulario PPGR2'!$E388,".",'Formulario PPGR2'!$F388))</f>
        <v/>
      </c>
      <c r="C388" s="262" t="str">
        <f>IF('Formulario PPGR2'!$G388="","",'Formulario PPGR1'!#REF!)</f>
        <v/>
      </c>
      <c r="D388" s="262" t="str">
        <f>IF('Formulario PPGR2'!$G388="","",'Formulario PPGR1'!#REF!)</f>
        <v/>
      </c>
      <c r="E388" s="262" t="str">
        <f>IF('Formulario PPGR2'!$G388="","",'Formulario PPGR1'!#REF!)</f>
        <v/>
      </c>
      <c r="F388" s="262" t="str">
        <f>IF('Formulario PPGR2'!$G388="","",'Formulario PPGR1'!#REF!)</f>
        <v/>
      </c>
      <c r="G388" s="229"/>
      <c r="H388" s="229"/>
      <c r="I388" s="232"/>
      <c r="J388" s="228"/>
      <c r="K388" s="228"/>
      <c r="L388" s="228"/>
      <c r="M388" s="228"/>
      <c r="N388" s="228"/>
      <c r="O388" s="228"/>
      <c r="P388" s="228"/>
      <c r="Q388" s="228"/>
      <c r="R388" s="228"/>
      <c r="S388" s="228"/>
      <c r="T388" s="228"/>
      <c r="U388" s="228"/>
      <c r="V388" s="238">
        <f>SUM('[2]Formulario PPGR2'!$J388:$U388)</f>
        <v>0</v>
      </c>
      <c r="W388" s="258"/>
      <c r="X388" s="258"/>
      <c r="Y388" s="229"/>
      <c r="Z388" s="263"/>
      <c r="AB388" s="682"/>
    </row>
    <row r="389" spans="2:28" s="240" customFormat="1" x14ac:dyDescent="0.2">
      <c r="B389" s="262" t="str">
        <f>IF('Formulario PPGR2'!$G389="","",CONCATENATE('Formulario PPGR2'!$C389,".",'Formulario PPGR2'!$D389,".",'Formulario PPGR2'!$E389,".",'Formulario PPGR2'!$F389))</f>
        <v/>
      </c>
      <c r="C389" s="262" t="str">
        <f>IF('Formulario PPGR2'!$G389="","",'Formulario PPGR1'!#REF!)</f>
        <v/>
      </c>
      <c r="D389" s="262" t="str">
        <f>IF('Formulario PPGR2'!$G389="","",'Formulario PPGR1'!#REF!)</f>
        <v/>
      </c>
      <c r="E389" s="262" t="str">
        <f>IF('Formulario PPGR2'!$G389="","",'Formulario PPGR1'!#REF!)</f>
        <v/>
      </c>
      <c r="F389" s="262" t="str">
        <f>IF('Formulario PPGR2'!$G389="","",'Formulario PPGR1'!#REF!)</f>
        <v/>
      </c>
      <c r="G389" s="229"/>
      <c r="H389" s="229"/>
      <c r="I389" s="232"/>
      <c r="J389" s="228"/>
      <c r="K389" s="228"/>
      <c r="L389" s="228"/>
      <c r="M389" s="228"/>
      <c r="N389" s="228"/>
      <c r="O389" s="228"/>
      <c r="P389" s="228"/>
      <c r="Q389" s="228"/>
      <c r="R389" s="228"/>
      <c r="S389" s="228"/>
      <c r="T389" s="228"/>
      <c r="U389" s="228"/>
      <c r="V389" s="238">
        <f>SUM('[2]Formulario PPGR2'!$J389:$U389)</f>
        <v>0</v>
      </c>
      <c r="W389" s="258"/>
      <c r="X389" s="258"/>
      <c r="Y389" s="229"/>
      <c r="Z389" s="263"/>
      <c r="AB389" s="682"/>
    </row>
    <row r="390" spans="2:28" s="240" customFormat="1" x14ac:dyDescent="0.2">
      <c r="B390" s="262" t="str">
        <f>IF('Formulario PPGR2'!$G390="","",CONCATENATE('Formulario PPGR2'!$C390,".",'Formulario PPGR2'!$D390,".",'Formulario PPGR2'!$E390,".",'Formulario PPGR2'!$F390))</f>
        <v/>
      </c>
      <c r="C390" s="262" t="str">
        <f>IF('Formulario PPGR2'!$G390="","",'Formulario PPGR1'!#REF!)</f>
        <v/>
      </c>
      <c r="D390" s="262" t="str">
        <f>IF('Formulario PPGR2'!$G390="","",'Formulario PPGR1'!#REF!)</f>
        <v/>
      </c>
      <c r="E390" s="262" t="str">
        <f>IF('Formulario PPGR2'!$G390="","",'Formulario PPGR1'!#REF!)</f>
        <v/>
      </c>
      <c r="F390" s="262" t="str">
        <f>IF('Formulario PPGR2'!$G390="","",'Formulario PPGR1'!#REF!)</f>
        <v/>
      </c>
      <c r="G390" s="229"/>
      <c r="H390" s="229"/>
      <c r="I390" s="232"/>
      <c r="J390" s="228"/>
      <c r="K390" s="228"/>
      <c r="L390" s="228"/>
      <c r="M390" s="228"/>
      <c r="N390" s="228"/>
      <c r="O390" s="228"/>
      <c r="P390" s="228"/>
      <c r="Q390" s="228"/>
      <c r="R390" s="228"/>
      <c r="S390" s="228"/>
      <c r="T390" s="228"/>
      <c r="U390" s="228"/>
      <c r="V390" s="238">
        <f>SUM('[2]Formulario PPGR2'!$J390:$U390)</f>
        <v>0</v>
      </c>
      <c r="W390" s="258"/>
      <c r="X390" s="258"/>
      <c r="Y390" s="229"/>
      <c r="Z390" s="263"/>
      <c r="AB390" s="682"/>
    </row>
    <row r="391" spans="2:28" s="240" customFormat="1" x14ac:dyDescent="0.2">
      <c r="B391" s="262" t="str">
        <f>IF('Formulario PPGR2'!$G391="","",CONCATENATE('Formulario PPGR2'!$C391,".",'Formulario PPGR2'!$D391,".",'Formulario PPGR2'!$E391,".",'Formulario PPGR2'!$F391))</f>
        <v/>
      </c>
      <c r="C391" s="262" t="str">
        <f>IF('Formulario PPGR2'!$G391="","",'Formulario PPGR1'!#REF!)</f>
        <v/>
      </c>
      <c r="D391" s="262" t="str">
        <f>IF('Formulario PPGR2'!$G391="","",'Formulario PPGR1'!#REF!)</f>
        <v/>
      </c>
      <c r="E391" s="262" t="str">
        <f>IF('Formulario PPGR2'!$G391="","",'Formulario PPGR1'!#REF!)</f>
        <v/>
      </c>
      <c r="F391" s="262" t="str">
        <f>IF('Formulario PPGR2'!$G391="","",'Formulario PPGR1'!#REF!)</f>
        <v/>
      </c>
      <c r="G391" s="229"/>
      <c r="H391" s="229"/>
      <c r="I391" s="232"/>
      <c r="J391" s="228"/>
      <c r="K391" s="228"/>
      <c r="L391" s="228"/>
      <c r="M391" s="228"/>
      <c r="N391" s="228"/>
      <c r="O391" s="228"/>
      <c r="P391" s="228"/>
      <c r="Q391" s="228"/>
      <c r="R391" s="228"/>
      <c r="S391" s="228"/>
      <c r="T391" s="228"/>
      <c r="U391" s="228"/>
      <c r="V391" s="238">
        <f>SUM('[2]Formulario PPGR2'!$J391:$U391)</f>
        <v>0</v>
      </c>
      <c r="W391" s="258"/>
      <c r="X391" s="258"/>
      <c r="Y391" s="229"/>
      <c r="Z391" s="263"/>
      <c r="AB391" s="682"/>
    </row>
    <row r="392" spans="2:28" s="240" customFormat="1" x14ac:dyDescent="0.2">
      <c r="B392" s="262" t="str">
        <f>IF('Formulario PPGR2'!$G392="","",CONCATENATE('Formulario PPGR2'!$C392,".",'Formulario PPGR2'!$D392,".",'Formulario PPGR2'!$E392,".",'Formulario PPGR2'!$F392))</f>
        <v/>
      </c>
      <c r="C392" s="262" t="str">
        <f>IF('Formulario PPGR2'!$G392="","",'Formulario PPGR1'!#REF!)</f>
        <v/>
      </c>
      <c r="D392" s="262" t="str">
        <f>IF('Formulario PPGR2'!$G392="","",'Formulario PPGR1'!#REF!)</f>
        <v/>
      </c>
      <c r="E392" s="262" t="str">
        <f>IF('Formulario PPGR2'!$G392="","",'Formulario PPGR1'!#REF!)</f>
        <v/>
      </c>
      <c r="F392" s="262" t="str">
        <f>IF('Formulario PPGR2'!$G392="","",'Formulario PPGR1'!#REF!)</f>
        <v/>
      </c>
      <c r="G392" s="229"/>
      <c r="H392" s="229"/>
      <c r="I392" s="229"/>
      <c r="J392" s="228"/>
      <c r="K392" s="228"/>
      <c r="L392" s="228"/>
      <c r="M392" s="228"/>
      <c r="N392" s="228"/>
      <c r="O392" s="228"/>
      <c r="P392" s="228"/>
      <c r="Q392" s="228"/>
      <c r="R392" s="228"/>
      <c r="S392" s="228"/>
      <c r="T392" s="228"/>
      <c r="U392" s="228"/>
      <c r="V392" s="238">
        <f>SUM('[2]Formulario PPGR2'!$J392:$U392)</f>
        <v>0</v>
      </c>
      <c r="W392" s="258"/>
      <c r="X392" s="258"/>
      <c r="Y392" s="229"/>
      <c r="Z392" s="263"/>
      <c r="AB392" s="682"/>
    </row>
    <row r="393" spans="2:28" s="240" customFormat="1" x14ac:dyDescent="0.2">
      <c r="B393" s="262" t="str">
        <f>IF('Formulario PPGR2'!$G393="","",CONCATENATE('Formulario PPGR2'!$C393,".",'Formulario PPGR2'!$D393,".",'Formulario PPGR2'!$E393,".",'Formulario PPGR2'!$F393))</f>
        <v/>
      </c>
      <c r="C393" s="262" t="str">
        <f>IF('Formulario PPGR2'!$G393="","",'Formulario PPGR1'!#REF!)</f>
        <v/>
      </c>
      <c r="D393" s="262" t="str">
        <f>IF('Formulario PPGR2'!$G393="","",'Formulario PPGR1'!#REF!)</f>
        <v/>
      </c>
      <c r="E393" s="262" t="str">
        <f>IF('Formulario PPGR2'!$G393="","",'Formulario PPGR1'!#REF!)</f>
        <v/>
      </c>
      <c r="F393" s="262" t="str">
        <f>IF('Formulario PPGR2'!$G393="","",'Formulario PPGR1'!#REF!)</f>
        <v/>
      </c>
      <c r="G393" s="229"/>
      <c r="H393" s="229"/>
      <c r="I393" s="229"/>
      <c r="J393" s="228"/>
      <c r="K393" s="228"/>
      <c r="L393" s="228"/>
      <c r="M393" s="228"/>
      <c r="N393" s="228"/>
      <c r="O393" s="228"/>
      <c r="P393" s="228"/>
      <c r="Q393" s="228"/>
      <c r="R393" s="228"/>
      <c r="S393" s="228"/>
      <c r="T393" s="228"/>
      <c r="U393" s="228"/>
      <c r="V393" s="238">
        <f>SUM('[2]Formulario PPGR2'!$J393:$U393)</f>
        <v>0</v>
      </c>
      <c r="W393" s="258"/>
      <c r="X393" s="258"/>
      <c r="Y393" s="229"/>
      <c r="Z393" s="263"/>
      <c r="AB393" s="682"/>
    </row>
    <row r="394" spans="2:28" s="240" customFormat="1" x14ac:dyDescent="0.2">
      <c r="B394" s="262" t="str">
        <f>IF('Formulario PPGR2'!$G394="","",CONCATENATE('Formulario PPGR2'!$C394,".",'Formulario PPGR2'!$D394,".",'Formulario PPGR2'!$E394,".",'Formulario PPGR2'!$F394))</f>
        <v/>
      </c>
      <c r="C394" s="262" t="str">
        <f>IF('Formulario PPGR2'!$G394="","",'Formulario PPGR1'!#REF!)</f>
        <v/>
      </c>
      <c r="D394" s="262" t="str">
        <f>IF('Formulario PPGR2'!$G394="","",'Formulario PPGR1'!#REF!)</f>
        <v/>
      </c>
      <c r="E394" s="262" t="str">
        <f>IF('Formulario PPGR2'!$G394="","",'Formulario PPGR1'!#REF!)</f>
        <v/>
      </c>
      <c r="F394" s="262" t="str">
        <f>IF('Formulario PPGR2'!$G394="","",'Formulario PPGR1'!#REF!)</f>
        <v/>
      </c>
      <c r="G394" s="229"/>
      <c r="H394" s="229"/>
      <c r="I394" s="229"/>
      <c r="J394" s="228"/>
      <c r="K394" s="228"/>
      <c r="L394" s="228"/>
      <c r="M394" s="228"/>
      <c r="N394" s="228"/>
      <c r="O394" s="228"/>
      <c r="P394" s="228"/>
      <c r="Q394" s="228"/>
      <c r="R394" s="228"/>
      <c r="S394" s="228"/>
      <c r="T394" s="228"/>
      <c r="U394" s="228"/>
      <c r="V394" s="238">
        <f>SUM('[2]Formulario PPGR2'!$J394:$U394)</f>
        <v>0</v>
      </c>
      <c r="W394" s="258"/>
      <c r="X394" s="258"/>
      <c r="Y394" s="229"/>
      <c r="Z394" s="263"/>
      <c r="AB394" s="682"/>
    </row>
    <row r="395" spans="2:28" s="240" customFormat="1" x14ac:dyDescent="0.2">
      <c r="B395" s="262" t="str">
        <f>IF('Formulario PPGR2'!$G395="","",CONCATENATE('Formulario PPGR2'!$C395,".",'Formulario PPGR2'!$D395,".",'Formulario PPGR2'!$E395,".",'Formulario PPGR2'!$F395))</f>
        <v/>
      </c>
      <c r="C395" s="262" t="str">
        <f>IF('Formulario PPGR2'!$G395="","",'Formulario PPGR1'!#REF!)</f>
        <v/>
      </c>
      <c r="D395" s="262" t="str">
        <f>IF('Formulario PPGR2'!$G395="","",'Formulario PPGR1'!#REF!)</f>
        <v/>
      </c>
      <c r="E395" s="262" t="str">
        <f>IF('Formulario PPGR2'!$G395="","",'Formulario PPGR1'!#REF!)</f>
        <v/>
      </c>
      <c r="F395" s="262" t="str">
        <f>IF('Formulario PPGR2'!$G395="","",'Formulario PPGR1'!#REF!)</f>
        <v/>
      </c>
      <c r="G395" s="229"/>
      <c r="H395" s="229"/>
      <c r="I395" s="229"/>
      <c r="J395" s="228"/>
      <c r="K395" s="228"/>
      <c r="L395" s="228"/>
      <c r="M395" s="228"/>
      <c r="N395" s="228"/>
      <c r="O395" s="228"/>
      <c r="P395" s="228"/>
      <c r="Q395" s="228"/>
      <c r="R395" s="228"/>
      <c r="S395" s="228"/>
      <c r="T395" s="228"/>
      <c r="U395" s="228"/>
      <c r="V395" s="238">
        <f>SUM('[2]Formulario PPGR2'!$J395:$U395)</f>
        <v>0</v>
      </c>
      <c r="W395" s="258"/>
      <c r="X395" s="258"/>
      <c r="Y395" s="229"/>
      <c r="Z395" s="263"/>
      <c r="AB395" s="682"/>
    </row>
    <row r="396" spans="2:28" s="240" customFormat="1" x14ac:dyDescent="0.2">
      <c r="B396" s="262" t="str">
        <f>IF('Formulario PPGR2'!$G396="","",CONCATENATE('Formulario PPGR2'!$C396,".",'Formulario PPGR2'!$D396,".",'Formulario PPGR2'!$E396,".",'Formulario PPGR2'!$F396))</f>
        <v/>
      </c>
      <c r="C396" s="262" t="str">
        <f>IF('Formulario PPGR2'!$G396="","",'Formulario PPGR1'!#REF!)</f>
        <v/>
      </c>
      <c r="D396" s="262" t="str">
        <f>IF('Formulario PPGR2'!$G396="","",'Formulario PPGR1'!#REF!)</f>
        <v/>
      </c>
      <c r="E396" s="262" t="str">
        <f>IF('Formulario PPGR2'!$G396="","",'Formulario PPGR1'!#REF!)</f>
        <v/>
      </c>
      <c r="F396" s="262" t="str">
        <f>IF('Formulario PPGR2'!$G396="","",'Formulario PPGR1'!#REF!)</f>
        <v/>
      </c>
      <c r="G396" s="229"/>
      <c r="H396" s="229"/>
      <c r="I396" s="229"/>
      <c r="J396" s="228"/>
      <c r="K396" s="228"/>
      <c r="L396" s="228"/>
      <c r="M396" s="228"/>
      <c r="N396" s="228"/>
      <c r="O396" s="228"/>
      <c r="P396" s="228"/>
      <c r="Q396" s="228"/>
      <c r="R396" s="228"/>
      <c r="S396" s="228"/>
      <c r="T396" s="228"/>
      <c r="U396" s="228"/>
      <c r="V396" s="238">
        <f>SUM('[2]Formulario PPGR2'!$J396:$U396)</f>
        <v>0</v>
      </c>
      <c r="W396" s="258"/>
      <c r="X396" s="258"/>
      <c r="Y396" s="229"/>
      <c r="Z396" s="263"/>
      <c r="AB396" s="682"/>
    </row>
    <row r="397" spans="2:28" s="240" customFormat="1" x14ac:dyDescent="0.2">
      <c r="B397" s="262" t="str">
        <f>IF('Formulario PPGR2'!$G397="","",CONCATENATE('Formulario PPGR2'!$C397,".",'Formulario PPGR2'!$D397,".",'Formulario PPGR2'!$E397,".",'Formulario PPGR2'!$F397))</f>
        <v/>
      </c>
      <c r="C397" s="262" t="str">
        <f>IF('Formulario PPGR2'!$G397="","",'Formulario PPGR1'!#REF!)</f>
        <v/>
      </c>
      <c r="D397" s="262" t="str">
        <f>IF('Formulario PPGR2'!$G397="","",'Formulario PPGR1'!#REF!)</f>
        <v/>
      </c>
      <c r="E397" s="262" t="str">
        <f>IF('Formulario PPGR2'!$G397="","",'Formulario PPGR1'!#REF!)</f>
        <v/>
      </c>
      <c r="F397" s="262" t="str">
        <f>IF('Formulario PPGR2'!$G397="","",'Formulario PPGR1'!#REF!)</f>
        <v/>
      </c>
      <c r="G397" s="229"/>
      <c r="H397" s="229"/>
      <c r="I397" s="229"/>
      <c r="J397" s="228"/>
      <c r="K397" s="228"/>
      <c r="L397" s="228"/>
      <c r="M397" s="228"/>
      <c r="N397" s="228"/>
      <c r="O397" s="228"/>
      <c r="P397" s="228"/>
      <c r="Q397" s="228"/>
      <c r="R397" s="228"/>
      <c r="S397" s="228"/>
      <c r="T397" s="228"/>
      <c r="U397" s="228"/>
      <c r="V397" s="238">
        <f>SUM('[2]Formulario PPGR2'!$J397:$U397)</f>
        <v>0</v>
      </c>
      <c r="W397" s="258"/>
      <c r="X397" s="258"/>
      <c r="Y397" s="229"/>
      <c r="Z397" s="263"/>
      <c r="AB397" s="682"/>
    </row>
    <row r="398" spans="2:28" s="240" customFormat="1" x14ac:dyDescent="0.2">
      <c r="B398" s="262" t="str">
        <f>IF('Formulario PPGR2'!$G398="","",CONCATENATE('Formulario PPGR2'!$C398,".",'Formulario PPGR2'!$D398,".",'Formulario PPGR2'!$E398,".",'Formulario PPGR2'!$F398))</f>
        <v/>
      </c>
      <c r="C398" s="262" t="str">
        <f>IF('Formulario PPGR2'!$G398="","",'Formulario PPGR1'!#REF!)</f>
        <v/>
      </c>
      <c r="D398" s="262" t="str">
        <f>IF('Formulario PPGR2'!$G398="","",'Formulario PPGR1'!#REF!)</f>
        <v/>
      </c>
      <c r="E398" s="262" t="str">
        <f>IF('Formulario PPGR2'!$G398="","",'Formulario PPGR1'!#REF!)</f>
        <v/>
      </c>
      <c r="F398" s="262" t="str">
        <f>IF('Formulario PPGR2'!$G398="","",'Formulario PPGR1'!#REF!)</f>
        <v/>
      </c>
      <c r="G398" s="229"/>
      <c r="H398" s="229"/>
      <c r="I398" s="229"/>
      <c r="J398" s="228"/>
      <c r="K398" s="228"/>
      <c r="L398" s="228"/>
      <c r="M398" s="228"/>
      <c r="N398" s="228"/>
      <c r="O398" s="228"/>
      <c r="P398" s="228"/>
      <c r="Q398" s="228"/>
      <c r="R398" s="228"/>
      <c r="S398" s="228"/>
      <c r="T398" s="228"/>
      <c r="U398" s="228"/>
      <c r="V398" s="238">
        <f>SUM('[2]Formulario PPGR2'!$J398:$U398)</f>
        <v>0</v>
      </c>
      <c r="W398" s="258"/>
      <c r="X398" s="258"/>
      <c r="Y398" s="229"/>
      <c r="Z398" s="263"/>
      <c r="AB398" s="682"/>
    </row>
    <row r="399" spans="2:28" s="240" customFormat="1" x14ac:dyDescent="0.2">
      <c r="B399" s="262" t="str">
        <f>IF('Formulario PPGR2'!$G399="","",CONCATENATE('Formulario PPGR2'!$C399,".",'Formulario PPGR2'!$D399,".",'Formulario PPGR2'!$E399,".",'Formulario PPGR2'!$F399))</f>
        <v/>
      </c>
      <c r="C399" s="262" t="str">
        <f>IF('Formulario PPGR2'!$G399="","",'Formulario PPGR1'!#REF!)</f>
        <v/>
      </c>
      <c r="D399" s="262" t="str">
        <f>IF('Formulario PPGR2'!$G399="","",'Formulario PPGR1'!#REF!)</f>
        <v/>
      </c>
      <c r="E399" s="262" t="str">
        <f>IF('Formulario PPGR2'!$G399="","",'Formulario PPGR1'!#REF!)</f>
        <v/>
      </c>
      <c r="F399" s="262" t="str">
        <f>IF('Formulario PPGR2'!$G399="","",'Formulario PPGR1'!#REF!)</f>
        <v/>
      </c>
      <c r="G399" s="229"/>
      <c r="H399" s="229"/>
      <c r="I399" s="229"/>
      <c r="J399" s="228"/>
      <c r="K399" s="228"/>
      <c r="L399" s="228"/>
      <c r="M399" s="228"/>
      <c r="N399" s="228"/>
      <c r="O399" s="228"/>
      <c r="P399" s="228"/>
      <c r="Q399" s="228"/>
      <c r="R399" s="228"/>
      <c r="S399" s="228"/>
      <c r="T399" s="228"/>
      <c r="U399" s="228"/>
      <c r="V399" s="238">
        <f>SUM('[2]Formulario PPGR2'!$J399:$U399)</f>
        <v>0</v>
      </c>
      <c r="W399" s="258"/>
      <c r="X399" s="258"/>
      <c r="Y399" s="229"/>
      <c r="Z399" s="263"/>
      <c r="AB399" s="682"/>
    </row>
    <row r="400" spans="2:28" s="240" customFormat="1" x14ac:dyDescent="0.2">
      <c r="B400" s="262" t="str">
        <f>IF('Formulario PPGR2'!$G400="","",CONCATENATE('Formulario PPGR2'!$C400,".",'Formulario PPGR2'!$D400,".",'Formulario PPGR2'!$E400,".",'Formulario PPGR2'!$F400))</f>
        <v/>
      </c>
      <c r="C400" s="262" t="str">
        <f>IF('Formulario PPGR2'!$G400="","",'Formulario PPGR1'!#REF!)</f>
        <v/>
      </c>
      <c r="D400" s="262" t="str">
        <f>IF('Formulario PPGR2'!$G400="","",'Formulario PPGR1'!#REF!)</f>
        <v/>
      </c>
      <c r="E400" s="262" t="str">
        <f>IF('Formulario PPGR2'!$G400="","",'Formulario PPGR1'!#REF!)</f>
        <v/>
      </c>
      <c r="F400" s="262" t="str">
        <f>IF('Formulario PPGR2'!$G400="","",'Formulario PPGR1'!#REF!)</f>
        <v/>
      </c>
      <c r="G400" s="229"/>
      <c r="H400" s="229"/>
      <c r="I400" s="229"/>
      <c r="J400" s="228"/>
      <c r="K400" s="228"/>
      <c r="L400" s="228"/>
      <c r="M400" s="228"/>
      <c r="N400" s="228"/>
      <c r="O400" s="228"/>
      <c r="P400" s="228"/>
      <c r="Q400" s="228"/>
      <c r="R400" s="228"/>
      <c r="S400" s="228"/>
      <c r="T400" s="228"/>
      <c r="U400" s="228"/>
      <c r="V400" s="238">
        <f>SUM('[2]Formulario PPGR2'!$J400:$U400)</f>
        <v>0</v>
      </c>
      <c r="W400" s="258"/>
      <c r="X400" s="258"/>
      <c r="Y400" s="229"/>
      <c r="Z400" s="263"/>
      <c r="AB400" s="682"/>
    </row>
    <row r="401" spans="2:28" s="240" customFormat="1" x14ac:dyDescent="0.2">
      <c r="B401" s="262" t="str">
        <f>IF('Formulario PPGR2'!$G401="","",CONCATENATE('Formulario PPGR2'!$C401,".",'Formulario PPGR2'!$D401,".",'Formulario PPGR2'!$E401,".",'Formulario PPGR2'!$F401))</f>
        <v/>
      </c>
      <c r="C401" s="262" t="str">
        <f>IF('Formulario PPGR2'!$G401="","",'Formulario PPGR1'!#REF!)</f>
        <v/>
      </c>
      <c r="D401" s="262" t="str">
        <f>IF('Formulario PPGR2'!$G401="","",'Formulario PPGR1'!#REF!)</f>
        <v/>
      </c>
      <c r="E401" s="262" t="str">
        <f>IF('Formulario PPGR2'!$G401="","",'Formulario PPGR1'!#REF!)</f>
        <v/>
      </c>
      <c r="F401" s="262" t="str">
        <f>IF('Formulario PPGR2'!$G401="","",'Formulario PPGR1'!#REF!)</f>
        <v/>
      </c>
      <c r="G401" s="229"/>
      <c r="H401" s="229"/>
      <c r="I401" s="229"/>
      <c r="J401" s="228"/>
      <c r="K401" s="228"/>
      <c r="L401" s="228"/>
      <c r="M401" s="228"/>
      <c r="N401" s="228"/>
      <c r="O401" s="228"/>
      <c r="P401" s="228"/>
      <c r="Q401" s="228"/>
      <c r="R401" s="228"/>
      <c r="S401" s="228"/>
      <c r="T401" s="228"/>
      <c r="U401" s="228"/>
      <c r="V401" s="238">
        <f>SUM('[2]Formulario PPGR2'!$J401:$U401)</f>
        <v>0</v>
      </c>
      <c r="W401" s="258"/>
      <c r="X401" s="258"/>
      <c r="Y401" s="229"/>
      <c r="Z401" s="263"/>
      <c r="AB401" s="682"/>
    </row>
    <row r="402" spans="2:28" s="240" customFormat="1" x14ac:dyDescent="0.2">
      <c r="B402" s="262" t="str">
        <f>IF('Formulario PPGR2'!$G402="","",CONCATENATE('Formulario PPGR2'!$C402,".",'Formulario PPGR2'!$D402,".",'Formulario PPGR2'!$E402,".",'Formulario PPGR2'!$F402))</f>
        <v/>
      </c>
      <c r="C402" s="262" t="str">
        <f>IF('Formulario PPGR2'!$G402="","",'Formulario PPGR1'!#REF!)</f>
        <v/>
      </c>
      <c r="D402" s="262" t="str">
        <f>IF('Formulario PPGR2'!$G402="","",'Formulario PPGR1'!#REF!)</f>
        <v/>
      </c>
      <c r="E402" s="262" t="str">
        <f>IF('Formulario PPGR2'!$G402="","",'Formulario PPGR1'!#REF!)</f>
        <v/>
      </c>
      <c r="F402" s="262" t="str">
        <f>IF('Formulario PPGR2'!$G402="","",'Formulario PPGR1'!#REF!)</f>
        <v/>
      </c>
      <c r="G402" s="229"/>
      <c r="H402" s="229"/>
      <c r="I402" s="229"/>
      <c r="J402" s="228"/>
      <c r="K402" s="228"/>
      <c r="L402" s="228"/>
      <c r="M402" s="228"/>
      <c r="N402" s="228"/>
      <c r="O402" s="228"/>
      <c r="P402" s="228"/>
      <c r="Q402" s="228"/>
      <c r="R402" s="228"/>
      <c r="S402" s="228"/>
      <c r="T402" s="228"/>
      <c r="U402" s="228"/>
      <c r="V402" s="238">
        <f>SUM('[2]Formulario PPGR2'!$J402:$U402)</f>
        <v>0</v>
      </c>
      <c r="W402" s="258"/>
      <c r="X402" s="258"/>
      <c r="Y402" s="229"/>
      <c r="Z402" s="263"/>
      <c r="AB402" s="682"/>
    </row>
    <row r="403" spans="2:28" s="240" customFormat="1" x14ac:dyDescent="0.2">
      <c r="B403" s="262" t="str">
        <f>IF('Formulario PPGR2'!$G403="","",CONCATENATE('Formulario PPGR2'!$C403,".",'Formulario PPGR2'!$D403,".",'Formulario PPGR2'!$E403,".",'Formulario PPGR2'!$F403))</f>
        <v/>
      </c>
      <c r="C403" s="262" t="str">
        <f>IF('Formulario PPGR2'!$G403="","",'Formulario PPGR1'!#REF!)</f>
        <v/>
      </c>
      <c r="D403" s="262" t="str">
        <f>IF('Formulario PPGR2'!$G403="","",'Formulario PPGR1'!#REF!)</f>
        <v/>
      </c>
      <c r="E403" s="262" t="str">
        <f>IF('Formulario PPGR2'!$G403="","",'Formulario PPGR1'!#REF!)</f>
        <v/>
      </c>
      <c r="F403" s="262" t="str">
        <f>IF('Formulario PPGR2'!$G403="","",'Formulario PPGR1'!#REF!)</f>
        <v/>
      </c>
      <c r="G403" s="229"/>
      <c r="H403" s="229"/>
      <c r="I403" s="229"/>
      <c r="J403" s="228"/>
      <c r="K403" s="228"/>
      <c r="L403" s="228"/>
      <c r="M403" s="228"/>
      <c r="N403" s="228"/>
      <c r="O403" s="228"/>
      <c r="P403" s="228"/>
      <c r="Q403" s="228"/>
      <c r="R403" s="228"/>
      <c r="S403" s="228"/>
      <c r="T403" s="228"/>
      <c r="U403" s="228"/>
      <c r="V403" s="238">
        <f>SUM('[2]Formulario PPGR2'!$J403:$U403)</f>
        <v>0</v>
      </c>
      <c r="W403" s="258"/>
      <c r="X403" s="258"/>
      <c r="Y403" s="229"/>
      <c r="Z403" s="263"/>
      <c r="AB403" s="682"/>
    </row>
    <row r="404" spans="2:28" s="240" customFormat="1" x14ac:dyDescent="0.2">
      <c r="B404" s="262" t="str">
        <f>IF('Formulario PPGR2'!$G404="","",CONCATENATE('Formulario PPGR2'!$C404,".",'Formulario PPGR2'!$D404,".",'Formulario PPGR2'!$E404,".",'Formulario PPGR2'!$F404))</f>
        <v/>
      </c>
      <c r="C404" s="262" t="str">
        <f>IF('Formulario PPGR2'!$G404="","",'Formulario PPGR1'!#REF!)</f>
        <v/>
      </c>
      <c r="D404" s="262" t="str">
        <f>IF('Formulario PPGR2'!$G404="","",'Formulario PPGR1'!#REF!)</f>
        <v/>
      </c>
      <c r="E404" s="262" t="str">
        <f>IF('Formulario PPGR2'!$G404="","",'Formulario PPGR1'!#REF!)</f>
        <v/>
      </c>
      <c r="F404" s="262" t="str">
        <f>IF('Formulario PPGR2'!$G404="","",'Formulario PPGR1'!#REF!)</f>
        <v/>
      </c>
      <c r="G404" s="229"/>
      <c r="H404" s="229"/>
      <c r="I404" s="229"/>
      <c r="J404" s="228"/>
      <c r="K404" s="228"/>
      <c r="L404" s="228"/>
      <c r="M404" s="228"/>
      <c r="N404" s="228"/>
      <c r="O404" s="228"/>
      <c r="P404" s="228"/>
      <c r="Q404" s="228"/>
      <c r="R404" s="228"/>
      <c r="S404" s="228"/>
      <c r="T404" s="228"/>
      <c r="U404" s="228"/>
      <c r="V404" s="238">
        <f>SUM('[2]Formulario PPGR2'!$J404:$U404)</f>
        <v>0</v>
      </c>
      <c r="W404" s="258"/>
      <c r="X404" s="258"/>
      <c r="Y404" s="229"/>
      <c r="Z404" s="263"/>
      <c r="AB404" s="682"/>
    </row>
    <row r="405" spans="2:28" s="240" customFormat="1" x14ac:dyDescent="0.2">
      <c r="B405" s="262" t="str">
        <f>IF('Formulario PPGR2'!$G405="","",CONCATENATE('Formulario PPGR2'!$C405,".",'Formulario PPGR2'!$D405,".",'Formulario PPGR2'!$E405,".",'Formulario PPGR2'!$F405))</f>
        <v/>
      </c>
      <c r="C405" s="262" t="str">
        <f>IF('Formulario PPGR2'!$G405="","",'Formulario PPGR1'!#REF!)</f>
        <v/>
      </c>
      <c r="D405" s="262" t="str">
        <f>IF('Formulario PPGR2'!$G405="","",'Formulario PPGR1'!#REF!)</f>
        <v/>
      </c>
      <c r="E405" s="262" t="str">
        <f>IF('Formulario PPGR2'!$G405="","",'Formulario PPGR1'!#REF!)</f>
        <v/>
      </c>
      <c r="F405" s="262" t="str">
        <f>IF('Formulario PPGR2'!$G405="","",'Formulario PPGR1'!#REF!)</f>
        <v/>
      </c>
      <c r="G405" s="229"/>
      <c r="H405" s="229"/>
      <c r="I405" s="229"/>
      <c r="J405" s="228"/>
      <c r="K405" s="228"/>
      <c r="L405" s="228"/>
      <c r="M405" s="228"/>
      <c r="N405" s="228"/>
      <c r="O405" s="228"/>
      <c r="P405" s="228"/>
      <c r="Q405" s="228"/>
      <c r="R405" s="228"/>
      <c r="S405" s="228"/>
      <c r="T405" s="228"/>
      <c r="U405" s="228"/>
      <c r="V405" s="238">
        <f>SUM('[2]Formulario PPGR2'!$J405:$U405)</f>
        <v>0</v>
      </c>
      <c r="W405" s="258"/>
      <c r="X405" s="258"/>
      <c r="Y405" s="229"/>
      <c r="Z405" s="263"/>
      <c r="AB405" s="682"/>
    </row>
    <row r="406" spans="2:28" s="240" customFormat="1" x14ac:dyDescent="0.2">
      <c r="B406" s="262" t="str">
        <f>IF('Formulario PPGR2'!$G406="","",CONCATENATE('Formulario PPGR2'!$C406,".",'Formulario PPGR2'!$D406,".",'Formulario PPGR2'!$E406,".",'Formulario PPGR2'!$F406))</f>
        <v/>
      </c>
      <c r="C406" s="262" t="str">
        <f>IF('Formulario PPGR2'!$G406="","",'Formulario PPGR1'!#REF!)</f>
        <v/>
      </c>
      <c r="D406" s="262" t="str">
        <f>IF('Formulario PPGR2'!$G406="","",'Formulario PPGR1'!#REF!)</f>
        <v/>
      </c>
      <c r="E406" s="262" t="str">
        <f>IF('Formulario PPGR2'!$G406="","",'Formulario PPGR1'!#REF!)</f>
        <v/>
      </c>
      <c r="F406" s="262" t="str">
        <f>IF('Formulario PPGR2'!$G406="","",'Formulario PPGR1'!#REF!)</f>
        <v/>
      </c>
      <c r="G406" s="229"/>
      <c r="H406" s="229"/>
      <c r="I406" s="229"/>
      <c r="J406" s="228"/>
      <c r="K406" s="228"/>
      <c r="L406" s="228"/>
      <c r="M406" s="228"/>
      <c r="N406" s="228"/>
      <c r="O406" s="228"/>
      <c r="P406" s="228"/>
      <c r="Q406" s="228"/>
      <c r="R406" s="228"/>
      <c r="S406" s="228"/>
      <c r="T406" s="228"/>
      <c r="U406" s="228"/>
      <c r="V406" s="238">
        <f>SUM('[2]Formulario PPGR2'!$J406:$U406)</f>
        <v>0</v>
      </c>
      <c r="W406" s="258"/>
      <c r="X406" s="258"/>
      <c r="Y406" s="229"/>
      <c r="Z406" s="263"/>
      <c r="AB406" s="682"/>
    </row>
    <row r="407" spans="2:28" s="240" customFormat="1" x14ac:dyDescent="0.2">
      <c r="B407" s="262" t="str">
        <f>IF('Formulario PPGR2'!$G407="","",CONCATENATE('Formulario PPGR2'!$C407,".",'Formulario PPGR2'!$D407,".",'Formulario PPGR2'!$E407,".",'Formulario PPGR2'!$F407))</f>
        <v/>
      </c>
      <c r="C407" s="262" t="str">
        <f>IF('Formulario PPGR2'!$G407="","",'Formulario PPGR1'!#REF!)</f>
        <v/>
      </c>
      <c r="D407" s="262" t="str">
        <f>IF('Formulario PPGR2'!$G407="","",'Formulario PPGR1'!#REF!)</f>
        <v/>
      </c>
      <c r="E407" s="262" t="str">
        <f>IF('Formulario PPGR2'!$G407="","",'Formulario PPGR1'!#REF!)</f>
        <v/>
      </c>
      <c r="F407" s="262" t="str">
        <f>IF('Formulario PPGR2'!$G407="","",'Formulario PPGR1'!#REF!)</f>
        <v/>
      </c>
      <c r="G407" s="229"/>
      <c r="H407" s="229"/>
      <c r="I407" s="229"/>
      <c r="J407" s="228"/>
      <c r="K407" s="228"/>
      <c r="L407" s="228"/>
      <c r="M407" s="228"/>
      <c r="N407" s="228"/>
      <c r="O407" s="228"/>
      <c r="P407" s="228"/>
      <c r="Q407" s="228"/>
      <c r="R407" s="228"/>
      <c r="S407" s="228"/>
      <c r="T407" s="228"/>
      <c r="U407" s="228"/>
      <c r="V407" s="238">
        <f>SUM('[2]Formulario PPGR2'!$J407:$U407)</f>
        <v>0</v>
      </c>
      <c r="W407" s="258"/>
      <c r="X407" s="258"/>
      <c r="Y407" s="229"/>
      <c r="Z407" s="263"/>
      <c r="AB407" s="682"/>
    </row>
    <row r="408" spans="2:28" s="240" customFormat="1" x14ac:dyDescent="0.2">
      <c r="B408" s="262" t="str">
        <f>IF('Formulario PPGR2'!$G408="","",CONCATENATE('Formulario PPGR2'!$C408,".",'Formulario PPGR2'!$D408,".",'Formulario PPGR2'!$E408,".",'Formulario PPGR2'!$F408))</f>
        <v/>
      </c>
      <c r="C408" s="262" t="str">
        <f>IF('Formulario PPGR2'!$G408="","",'Formulario PPGR1'!#REF!)</f>
        <v/>
      </c>
      <c r="D408" s="262" t="str">
        <f>IF('Formulario PPGR2'!$G408="","",'Formulario PPGR1'!#REF!)</f>
        <v/>
      </c>
      <c r="E408" s="262" t="str">
        <f>IF('Formulario PPGR2'!$G408="","",'Formulario PPGR1'!#REF!)</f>
        <v/>
      </c>
      <c r="F408" s="262" t="str">
        <f>IF('Formulario PPGR2'!$G408="","",'Formulario PPGR1'!#REF!)</f>
        <v/>
      </c>
      <c r="G408" s="229"/>
      <c r="H408" s="229"/>
      <c r="I408" s="229"/>
      <c r="J408" s="228"/>
      <c r="K408" s="228"/>
      <c r="L408" s="228"/>
      <c r="M408" s="228"/>
      <c r="N408" s="228"/>
      <c r="O408" s="228"/>
      <c r="P408" s="228"/>
      <c r="Q408" s="228"/>
      <c r="R408" s="228"/>
      <c r="S408" s="228"/>
      <c r="T408" s="228"/>
      <c r="U408" s="228"/>
      <c r="V408" s="238">
        <f>SUM('[2]Formulario PPGR2'!$J408:$U408)</f>
        <v>0</v>
      </c>
      <c r="W408" s="258"/>
      <c r="X408" s="258"/>
      <c r="Y408" s="229"/>
      <c r="Z408" s="263"/>
      <c r="AB408" s="682"/>
    </row>
    <row r="409" spans="2:28" s="240" customFormat="1" x14ac:dyDescent="0.2">
      <c r="B409" s="262" t="str">
        <f>IF('Formulario PPGR2'!$G409="","",CONCATENATE('Formulario PPGR2'!$C409,".",'Formulario PPGR2'!$D409,".",'Formulario PPGR2'!$E409,".",'Formulario PPGR2'!$F409))</f>
        <v/>
      </c>
      <c r="C409" s="262" t="str">
        <f>IF('Formulario PPGR2'!$G409="","",'Formulario PPGR1'!#REF!)</f>
        <v/>
      </c>
      <c r="D409" s="262" t="str">
        <f>IF('Formulario PPGR2'!$G409="","",'Formulario PPGR1'!#REF!)</f>
        <v/>
      </c>
      <c r="E409" s="262" t="str">
        <f>IF('Formulario PPGR2'!$G409="","",'Formulario PPGR1'!#REF!)</f>
        <v/>
      </c>
      <c r="F409" s="262" t="str">
        <f>IF('Formulario PPGR2'!$G409="","",'Formulario PPGR1'!#REF!)</f>
        <v/>
      </c>
      <c r="G409" s="229"/>
      <c r="H409" s="229"/>
      <c r="I409" s="229"/>
      <c r="J409" s="228"/>
      <c r="K409" s="228"/>
      <c r="L409" s="228"/>
      <c r="M409" s="228"/>
      <c r="N409" s="228"/>
      <c r="O409" s="228"/>
      <c r="P409" s="228"/>
      <c r="Q409" s="228"/>
      <c r="R409" s="228"/>
      <c r="S409" s="228"/>
      <c r="T409" s="228"/>
      <c r="U409" s="228"/>
      <c r="V409" s="238">
        <f>SUM('[2]Formulario PPGR2'!$J409:$U409)</f>
        <v>0</v>
      </c>
      <c r="W409" s="258"/>
      <c r="X409" s="258"/>
      <c r="Y409" s="229"/>
      <c r="Z409" s="263"/>
      <c r="AB409" s="682"/>
    </row>
    <row r="410" spans="2:28" s="240" customFormat="1" x14ac:dyDescent="0.2">
      <c r="B410" s="262" t="str">
        <f>IF('Formulario PPGR2'!$G410="","",CONCATENATE('Formulario PPGR2'!$C410,".",'Formulario PPGR2'!$D410,".",'Formulario PPGR2'!$E410,".",'Formulario PPGR2'!$F410))</f>
        <v/>
      </c>
      <c r="C410" s="262" t="str">
        <f>IF('Formulario PPGR2'!$G410="","",'Formulario PPGR1'!#REF!)</f>
        <v/>
      </c>
      <c r="D410" s="262" t="str">
        <f>IF('Formulario PPGR2'!$G410="","",'Formulario PPGR1'!#REF!)</f>
        <v/>
      </c>
      <c r="E410" s="262" t="str">
        <f>IF('Formulario PPGR2'!$G410="","",'Formulario PPGR1'!#REF!)</f>
        <v/>
      </c>
      <c r="F410" s="262" t="str">
        <f>IF('Formulario PPGR2'!$G410="","",'Formulario PPGR1'!#REF!)</f>
        <v/>
      </c>
      <c r="G410" s="229"/>
      <c r="H410" s="229"/>
      <c r="I410" s="229"/>
      <c r="J410" s="228"/>
      <c r="K410" s="228"/>
      <c r="L410" s="228"/>
      <c r="M410" s="228"/>
      <c r="N410" s="228"/>
      <c r="O410" s="228"/>
      <c r="P410" s="228"/>
      <c r="Q410" s="228"/>
      <c r="R410" s="228"/>
      <c r="S410" s="228"/>
      <c r="T410" s="228"/>
      <c r="U410" s="228"/>
      <c r="V410" s="238">
        <f>SUM('[2]Formulario PPGR2'!$J410:$U410)</f>
        <v>0</v>
      </c>
      <c r="W410" s="258"/>
      <c r="X410" s="258"/>
      <c r="Y410" s="229"/>
      <c r="Z410" s="263"/>
      <c r="AB410" s="682"/>
    </row>
    <row r="411" spans="2:28" s="240" customFormat="1" x14ac:dyDescent="0.2">
      <c r="B411" s="262" t="str">
        <f>IF('Formulario PPGR2'!$G411="","",CONCATENATE('Formulario PPGR2'!$C411,".",'Formulario PPGR2'!$D411,".",'Formulario PPGR2'!$E411,".",'Formulario PPGR2'!$F411))</f>
        <v/>
      </c>
      <c r="C411" s="262" t="str">
        <f>IF('Formulario PPGR2'!$G411="","",'Formulario PPGR1'!#REF!)</f>
        <v/>
      </c>
      <c r="D411" s="262" t="str">
        <f>IF('Formulario PPGR2'!$G411="","",'Formulario PPGR1'!#REF!)</f>
        <v/>
      </c>
      <c r="E411" s="262" t="str">
        <f>IF('Formulario PPGR2'!$G411="","",'Formulario PPGR1'!#REF!)</f>
        <v/>
      </c>
      <c r="F411" s="262" t="str">
        <f>IF('Formulario PPGR2'!$G411="","",'Formulario PPGR1'!#REF!)</f>
        <v/>
      </c>
      <c r="G411" s="229"/>
      <c r="H411" s="229"/>
      <c r="I411" s="229"/>
      <c r="J411" s="228"/>
      <c r="K411" s="228"/>
      <c r="L411" s="228"/>
      <c r="M411" s="228"/>
      <c r="N411" s="228"/>
      <c r="O411" s="228"/>
      <c r="P411" s="228"/>
      <c r="Q411" s="228"/>
      <c r="R411" s="228"/>
      <c r="S411" s="228"/>
      <c r="T411" s="228"/>
      <c r="U411" s="228"/>
      <c r="V411" s="238">
        <f>SUM('[2]Formulario PPGR2'!$J411:$U411)</f>
        <v>0</v>
      </c>
      <c r="W411" s="258"/>
      <c r="X411" s="258"/>
      <c r="Y411" s="229"/>
      <c r="Z411" s="263"/>
      <c r="AB411" s="682"/>
    </row>
    <row r="412" spans="2:28" s="240" customFormat="1" x14ac:dyDescent="0.2">
      <c r="B412" s="262" t="str">
        <f>IF('Formulario PPGR2'!$G412="","",CONCATENATE('Formulario PPGR2'!$C412,".",'Formulario PPGR2'!$D412,".",'Formulario PPGR2'!$E412,".",'Formulario PPGR2'!$F412))</f>
        <v/>
      </c>
      <c r="C412" s="262" t="str">
        <f>IF('Formulario PPGR2'!$G412="","",'Formulario PPGR1'!#REF!)</f>
        <v/>
      </c>
      <c r="D412" s="262" t="str">
        <f>IF('Formulario PPGR2'!$G412="","",'Formulario PPGR1'!#REF!)</f>
        <v/>
      </c>
      <c r="E412" s="262" t="str">
        <f>IF('Formulario PPGR2'!$G412="","",'Formulario PPGR1'!#REF!)</f>
        <v/>
      </c>
      <c r="F412" s="262" t="str">
        <f>IF('Formulario PPGR2'!$G412="","",'Formulario PPGR1'!#REF!)</f>
        <v/>
      </c>
      <c r="G412" s="229"/>
      <c r="H412" s="229"/>
      <c r="I412" s="229"/>
      <c r="J412" s="228"/>
      <c r="K412" s="228"/>
      <c r="L412" s="228"/>
      <c r="M412" s="228"/>
      <c r="N412" s="228"/>
      <c r="O412" s="228"/>
      <c r="P412" s="228"/>
      <c r="Q412" s="228"/>
      <c r="R412" s="228"/>
      <c r="S412" s="228"/>
      <c r="T412" s="228"/>
      <c r="U412" s="228"/>
      <c r="V412" s="238">
        <f>SUM('[2]Formulario PPGR2'!$J412:$U412)</f>
        <v>0</v>
      </c>
      <c r="W412" s="258"/>
      <c r="X412" s="258"/>
      <c r="Y412" s="229"/>
      <c r="Z412" s="263"/>
      <c r="AB412" s="682"/>
    </row>
    <row r="413" spans="2:28" s="240" customFormat="1" x14ac:dyDescent="0.2">
      <c r="B413" s="262" t="str">
        <f>IF('Formulario PPGR2'!$G413="","",CONCATENATE('Formulario PPGR2'!$C413,".",'Formulario PPGR2'!$D413,".",'Formulario PPGR2'!$E413,".",'Formulario PPGR2'!$F413))</f>
        <v/>
      </c>
      <c r="C413" s="262" t="str">
        <f>IF('Formulario PPGR2'!$G413="","",'Formulario PPGR1'!#REF!)</f>
        <v/>
      </c>
      <c r="D413" s="262" t="str">
        <f>IF('Formulario PPGR2'!$G413="","",'Formulario PPGR1'!#REF!)</f>
        <v/>
      </c>
      <c r="E413" s="262" t="str">
        <f>IF('Formulario PPGR2'!$G413="","",'Formulario PPGR1'!#REF!)</f>
        <v/>
      </c>
      <c r="F413" s="262" t="str">
        <f>IF('Formulario PPGR2'!$G413="","",'Formulario PPGR1'!#REF!)</f>
        <v/>
      </c>
      <c r="G413" s="229"/>
      <c r="H413" s="229"/>
      <c r="I413" s="229"/>
      <c r="J413" s="228"/>
      <c r="K413" s="228"/>
      <c r="L413" s="228"/>
      <c r="M413" s="228"/>
      <c r="N413" s="228"/>
      <c r="O413" s="228"/>
      <c r="P413" s="228"/>
      <c r="Q413" s="228"/>
      <c r="R413" s="228"/>
      <c r="S413" s="228"/>
      <c r="T413" s="228"/>
      <c r="U413" s="228"/>
      <c r="V413" s="238">
        <f>SUM('[2]Formulario PPGR2'!$J413:$U413)</f>
        <v>0</v>
      </c>
      <c r="W413" s="258"/>
      <c r="X413" s="258"/>
      <c r="Y413" s="229"/>
      <c r="Z413" s="263"/>
      <c r="AB413" s="682"/>
    </row>
    <row r="414" spans="2:28" s="240" customFormat="1" x14ac:dyDescent="0.2">
      <c r="B414" s="262" t="str">
        <f>IF('Formulario PPGR2'!$G414="","",CONCATENATE('Formulario PPGR2'!$C414,".",'Formulario PPGR2'!$D414,".",'Formulario PPGR2'!$E414,".",'Formulario PPGR2'!$F414))</f>
        <v/>
      </c>
      <c r="C414" s="262" t="str">
        <f>IF('Formulario PPGR2'!$G414="","",'Formulario PPGR1'!#REF!)</f>
        <v/>
      </c>
      <c r="D414" s="262" t="str">
        <f>IF('Formulario PPGR2'!$G414="","",'Formulario PPGR1'!#REF!)</f>
        <v/>
      </c>
      <c r="E414" s="262" t="str">
        <f>IF('Formulario PPGR2'!$G414="","",'Formulario PPGR1'!#REF!)</f>
        <v/>
      </c>
      <c r="F414" s="262" t="str">
        <f>IF('Formulario PPGR2'!$G414="","",'Formulario PPGR1'!#REF!)</f>
        <v/>
      </c>
      <c r="G414" s="229"/>
      <c r="H414" s="229"/>
      <c r="I414" s="229"/>
      <c r="J414" s="228"/>
      <c r="K414" s="228"/>
      <c r="L414" s="228"/>
      <c r="M414" s="228"/>
      <c r="N414" s="228"/>
      <c r="O414" s="228"/>
      <c r="P414" s="228"/>
      <c r="Q414" s="228"/>
      <c r="R414" s="228"/>
      <c r="S414" s="228"/>
      <c r="T414" s="228"/>
      <c r="U414" s="228"/>
      <c r="V414" s="238">
        <f>SUM('[2]Formulario PPGR2'!$J414:$U414)</f>
        <v>0</v>
      </c>
      <c r="W414" s="258"/>
      <c r="X414" s="258"/>
      <c r="Y414" s="229"/>
      <c r="Z414" s="263"/>
      <c r="AB414" s="682"/>
    </row>
    <row r="415" spans="2:28" s="240" customFormat="1" x14ac:dyDescent="0.2">
      <c r="B415" s="262" t="str">
        <f>IF('Formulario PPGR2'!$G415="","",CONCATENATE('Formulario PPGR2'!$C415,".",'Formulario PPGR2'!$D415,".",'Formulario PPGR2'!$E415,".",'Formulario PPGR2'!$F415))</f>
        <v/>
      </c>
      <c r="C415" s="262" t="str">
        <f>IF('Formulario PPGR2'!$G415="","",'Formulario PPGR1'!#REF!)</f>
        <v/>
      </c>
      <c r="D415" s="262" t="str">
        <f>IF('Formulario PPGR2'!$G415="","",'Formulario PPGR1'!#REF!)</f>
        <v/>
      </c>
      <c r="E415" s="262" t="str">
        <f>IF('Formulario PPGR2'!$G415="","",'Formulario PPGR1'!#REF!)</f>
        <v/>
      </c>
      <c r="F415" s="262" t="str">
        <f>IF('Formulario PPGR2'!$G415="","",'Formulario PPGR1'!#REF!)</f>
        <v/>
      </c>
      <c r="G415" s="229"/>
      <c r="H415" s="229"/>
      <c r="I415" s="229"/>
      <c r="J415" s="228"/>
      <c r="K415" s="228"/>
      <c r="L415" s="228"/>
      <c r="M415" s="228"/>
      <c r="N415" s="228"/>
      <c r="O415" s="228"/>
      <c r="P415" s="228"/>
      <c r="Q415" s="228"/>
      <c r="R415" s="228"/>
      <c r="S415" s="228"/>
      <c r="T415" s="228"/>
      <c r="U415" s="228"/>
      <c r="V415" s="238">
        <f>SUM('[2]Formulario PPGR2'!$J415:$U415)</f>
        <v>0</v>
      </c>
      <c r="W415" s="258"/>
      <c r="X415" s="258"/>
      <c r="Y415" s="229"/>
      <c r="Z415" s="263"/>
      <c r="AB415" s="682"/>
    </row>
    <row r="416" spans="2:28" s="240" customFormat="1" x14ac:dyDescent="0.2">
      <c r="B416" s="262" t="str">
        <f>IF('Formulario PPGR2'!$G416="","",CONCATENATE('Formulario PPGR2'!$C416,".",'Formulario PPGR2'!$D416,".",'Formulario PPGR2'!$E416,".",'Formulario PPGR2'!$F416))</f>
        <v/>
      </c>
      <c r="C416" s="262" t="str">
        <f>IF('Formulario PPGR2'!$G416="","",'Formulario PPGR1'!#REF!)</f>
        <v/>
      </c>
      <c r="D416" s="262" t="str">
        <f>IF('Formulario PPGR2'!$G416="","",'Formulario PPGR1'!#REF!)</f>
        <v/>
      </c>
      <c r="E416" s="262" t="str">
        <f>IF('Formulario PPGR2'!$G416="","",'Formulario PPGR1'!#REF!)</f>
        <v/>
      </c>
      <c r="F416" s="262" t="str">
        <f>IF('Formulario PPGR2'!$G416="","",'Formulario PPGR1'!#REF!)</f>
        <v/>
      </c>
      <c r="G416" s="229"/>
      <c r="H416" s="229"/>
      <c r="I416" s="229"/>
      <c r="J416" s="228"/>
      <c r="K416" s="228"/>
      <c r="L416" s="228"/>
      <c r="M416" s="228"/>
      <c r="N416" s="228"/>
      <c r="O416" s="228"/>
      <c r="P416" s="228"/>
      <c r="Q416" s="228"/>
      <c r="R416" s="228"/>
      <c r="S416" s="228"/>
      <c r="T416" s="228"/>
      <c r="U416" s="228"/>
      <c r="V416" s="238">
        <f>SUM('[2]Formulario PPGR2'!$J416:$U416)</f>
        <v>0</v>
      </c>
      <c r="W416" s="258"/>
      <c r="X416" s="258"/>
      <c r="Y416" s="229"/>
      <c r="Z416" s="263"/>
      <c r="AB416" s="682"/>
    </row>
    <row r="417" spans="2:28" s="240" customFormat="1" x14ac:dyDescent="0.2">
      <c r="B417" s="262" t="str">
        <f>IF('Formulario PPGR2'!$G417="","",CONCATENATE('Formulario PPGR2'!$C417,".",'Formulario PPGR2'!$D417,".",'Formulario PPGR2'!$E417,".",'Formulario PPGR2'!$F417))</f>
        <v/>
      </c>
      <c r="C417" s="262" t="str">
        <f>IF('Formulario PPGR2'!$G417="","",'Formulario PPGR1'!#REF!)</f>
        <v/>
      </c>
      <c r="D417" s="262" t="str">
        <f>IF('Formulario PPGR2'!$G417="","",'Formulario PPGR1'!#REF!)</f>
        <v/>
      </c>
      <c r="E417" s="262" t="str">
        <f>IF('Formulario PPGR2'!$G417="","",'Formulario PPGR1'!#REF!)</f>
        <v/>
      </c>
      <c r="F417" s="262" t="str">
        <f>IF('Formulario PPGR2'!$G417="","",'Formulario PPGR1'!#REF!)</f>
        <v/>
      </c>
      <c r="G417" s="229"/>
      <c r="H417" s="229"/>
      <c r="I417" s="229"/>
      <c r="J417" s="228"/>
      <c r="K417" s="228"/>
      <c r="L417" s="228"/>
      <c r="M417" s="228"/>
      <c r="N417" s="228"/>
      <c r="O417" s="228"/>
      <c r="P417" s="228"/>
      <c r="Q417" s="228"/>
      <c r="R417" s="228"/>
      <c r="S417" s="228"/>
      <c r="T417" s="228"/>
      <c r="U417" s="228"/>
      <c r="V417" s="238">
        <f>SUM('[2]Formulario PPGR2'!$J417:$U417)</f>
        <v>0</v>
      </c>
      <c r="W417" s="258"/>
      <c r="X417" s="258"/>
      <c r="Y417" s="229"/>
      <c r="Z417" s="263"/>
      <c r="AB417" s="682"/>
    </row>
    <row r="418" spans="2:28" s="240" customFormat="1" x14ac:dyDescent="0.2">
      <c r="B418" s="262" t="str">
        <f>IF('Formulario PPGR2'!$G418="","",CONCATENATE('Formulario PPGR2'!$C418,".",'Formulario PPGR2'!$D418,".",'Formulario PPGR2'!$E418,".",'Formulario PPGR2'!$F418))</f>
        <v/>
      </c>
      <c r="C418" s="262" t="str">
        <f>IF('Formulario PPGR2'!$G418="","",'Formulario PPGR1'!#REF!)</f>
        <v/>
      </c>
      <c r="D418" s="262" t="str">
        <f>IF('Formulario PPGR2'!$G418="","",'Formulario PPGR1'!#REF!)</f>
        <v/>
      </c>
      <c r="E418" s="262" t="str">
        <f>IF('Formulario PPGR2'!$G418="","",'Formulario PPGR1'!#REF!)</f>
        <v/>
      </c>
      <c r="F418" s="262" t="str">
        <f>IF('Formulario PPGR2'!$G418="","",'Formulario PPGR1'!#REF!)</f>
        <v/>
      </c>
      <c r="G418" s="229"/>
      <c r="H418" s="229"/>
      <c r="I418" s="229"/>
      <c r="J418" s="228"/>
      <c r="K418" s="228"/>
      <c r="L418" s="228"/>
      <c r="M418" s="228"/>
      <c r="N418" s="228"/>
      <c r="O418" s="228"/>
      <c r="P418" s="228"/>
      <c r="Q418" s="228"/>
      <c r="R418" s="228"/>
      <c r="S418" s="228"/>
      <c r="T418" s="228"/>
      <c r="U418" s="228"/>
      <c r="V418" s="238">
        <f>SUM('[2]Formulario PPGR2'!$J418:$U418)</f>
        <v>0</v>
      </c>
      <c r="W418" s="258"/>
      <c r="X418" s="258"/>
      <c r="Y418" s="229"/>
      <c r="Z418" s="263"/>
      <c r="AB418" s="682"/>
    </row>
    <row r="419" spans="2:28" s="240" customFormat="1" x14ac:dyDescent="0.2">
      <c r="B419" s="262" t="str">
        <f>IF('Formulario PPGR2'!$G419="","",CONCATENATE('Formulario PPGR2'!$C419,".",'Formulario PPGR2'!$D419,".",'Formulario PPGR2'!$E419,".",'Formulario PPGR2'!$F419))</f>
        <v/>
      </c>
      <c r="C419" s="262" t="str">
        <f>IF('Formulario PPGR2'!$G419="","",'Formulario PPGR1'!#REF!)</f>
        <v/>
      </c>
      <c r="D419" s="262" t="str">
        <f>IF('Formulario PPGR2'!$G419="","",'Formulario PPGR1'!#REF!)</f>
        <v/>
      </c>
      <c r="E419" s="262" t="str">
        <f>IF('Formulario PPGR2'!$G419="","",'Formulario PPGR1'!#REF!)</f>
        <v/>
      </c>
      <c r="F419" s="262" t="str">
        <f>IF('Formulario PPGR2'!$G419="","",'Formulario PPGR1'!#REF!)</f>
        <v/>
      </c>
      <c r="G419" s="229"/>
      <c r="H419" s="229"/>
      <c r="I419" s="229"/>
      <c r="J419" s="228"/>
      <c r="K419" s="228"/>
      <c r="L419" s="228"/>
      <c r="M419" s="228"/>
      <c r="N419" s="228"/>
      <c r="O419" s="228"/>
      <c r="P419" s="228"/>
      <c r="Q419" s="228"/>
      <c r="R419" s="228"/>
      <c r="S419" s="228"/>
      <c r="T419" s="228"/>
      <c r="U419" s="228"/>
      <c r="V419" s="238">
        <f>SUM('[2]Formulario PPGR2'!$J419:$U419)</f>
        <v>0</v>
      </c>
      <c r="W419" s="258"/>
      <c r="X419" s="258"/>
      <c r="Y419" s="229"/>
      <c r="Z419" s="263"/>
      <c r="AB419" s="682"/>
    </row>
    <row r="420" spans="2:28" s="240" customFormat="1" x14ac:dyDescent="0.2">
      <c r="B420" s="262" t="str">
        <f>IF('Formulario PPGR2'!$G420="","",CONCATENATE('Formulario PPGR2'!$C420,".",'Formulario PPGR2'!$D420,".",'Formulario PPGR2'!$E420,".",'Formulario PPGR2'!$F420))</f>
        <v/>
      </c>
      <c r="C420" s="262" t="str">
        <f>IF('Formulario PPGR2'!$G420="","",'Formulario PPGR1'!#REF!)</f>
        <v/>
      </c>
      <c r="D420" s="262" t="str">
        <f>IF('Formulario PPGR2'!$G420="","",'Formulario PPGR1'!#REF!)</f>
        <v/>
      </c>
      <c r="E420" s="262" t="str">
        <f>IF('Formulario PPGR2'!$G420="","",'Formulario PPGR1'!#REF!)</f>
        <v/>
      </c>
      <c r="F420" s="262" t="str">
        <f>IF('Formulario PPGR2'!$G420="","",'Formulario PPGR1'!#REF!)</f>
        <v/>
      </c>
      <c r="G420" s="229"/>
      <c r="H420" s="229"/>
      <c r="I420" s="229"/>
      <c r="J420" s="228"/>
      <c r="K420" s="228"/>
      <c r="L420" s="228"/>
      <c r="M420" s="228"/>
      <c r="N420" s="228"/>
      <c r="O420" s="228"/>
      <c r="P420" s="228"/>
      <c r="Q420" s="228"/>
      <c r="R420" s="228"/>
      <c r="S420" s="228"/>
      <c r="T420" s="228"/>
      <c r="U420" s="228"/>
      <c r="V420" s="238">
        <f>SUM('[2]Formulario PPGR2'!$J420:$U420)</f>
        <v>0</v>
      </c>
      <c r="W420" s="258"/>
      <c r="X420" s="258"/>
      <c r="Y420" s="229"/>
      <c r="Z420" s="263"/>
      <c r="AB420" s="682"/>
    </row>
    <row r="421" spans="2:28" s="240" customFormat="1" x14ac:dyDescent="0.2">
      <c r="B421" s="262" t="str">
        <f>IF('Formulario PPGR2'!$G421="","",CONCATENATE('Formulario PPGR2'!$C421,".",'Formulario PPGR2'!$D421,".",'Formulario PPGR2'!$E421,".",'Formulario PPGR2'!$F421))</f>
        <v/>
      </c>
      <c r="C421" s="262" t="str">
        <f>IF('Formulario PPGR2'!$G421="","",'Formulario PPGR1'!#REF!)</f>
        <v/>
      </c>
      <c r="D421" s="262" t="str">
        <f>IF('Formulario PPGR2'!$G421="","",'Formulario PPGR1'!#REF!)</f>
        <v/>
      </c>
      <c r="E421" s="262" t="str">
        <f>IF('Formulario PPGR2'!$G421="","",'Formulario PPGR1'!#REF!)</f>
        <v/>
      </c>
      <c r="F421" s="262" t="str">
        <f>IF('Formulario PPGR2'!$G421="","",'Formulario PPGR1'!#REF!)</f>
        <v/>
      </c>
      <c r="G421" s="229"/>
      <c r="H421" s="229"/>
      <c r="I421" s="229"/>
      <c r="J421" s="228"/>
      <c r="K421" s="228"/>
      <c r="L421" s="228"/>
      <c r="M421" s="228"/>
      <c r="N421" s="228"/>
      <c r="O421" s="228"/>
      <c r="P421" s="228"/>
      <c r="Q421" s="228"/>
      <c r="R421" s="228"/>
      <c r="S421" s="228"/>
      <c r="T421" s="228"/>
      <c r="U421" s="228"/>
      <c r="V421" s="238">
        <f>SUM('[2]Formulario PPGR2'!$J421:$U421)</f>
        <v>0</v>
      </c>
      <c r="W421" s="258"/>
      <c r="X421" s="258"/>
      <c r="Y421" s="229"/>
      <c r="Z421" s="263"/>
      <c r="AB421" s="682"/>
    </row>
    <row r="422" spans="2:28" s="240" customFormat="1" x14ac:dyDescent="0.2">
      <c r="B422" s="262" t="str">
        <f>IF('Formulario PPGR2'!$G422="","",CONCATENATE('Formulario PPGR2'!$C422,".",'Formulario PPGR2'!$D422,".",'Formulario PPGR2'!$E422,".",'Formulario PPGR2'!$F422))</f>
        <v/>
      </c>
      <c r="C422" s="262" t="str">
        <f>IF('Formulario PPGR2'!$G422="","",'Formulario PPGR1'!#REF!)</f>
        <v/>
      </c>
      <c r="D422" s="262" t="str">
        <f>IF('Formulario PPGR2'!$G422="","",'Formulario PPGR1'!#REF!)</f>
        <v/>
      </c>
      <c r="E422" s="262" t="str">
        <f>IF('Formulario PPGR2'!$G422="","",'Formulario PPGR1'!#REF!)</f>
        <v/>
      </c>
      <c r="F422" s="262" t="str">
        <f>IF('Formulario PPGR2'!$G422="","",'Formulario PPGR1'!#REF!)</f>
        <v/>
      </c>
      <c r="G422" s="229"/>
      <c r="H422" s="229"/>
      <c r="I422" s="229"/>
      <c r="J422" s="228"/>
      <c r="K422" s="228"/>
      <c r="L422" s="228"/>
      <c r="M422" s="228"/>
      <c r="N422" s="228"/>
      <c r="O422" s="228"/>
      <c r="P422" s="228"/>
      <c r="Q422" s="228"/>
      <c r="R422" s="228"/>
      <c r="S422" s="228"/>
      <c r="T422" s="228"/>
      <c r="U422" s="228"/>
      <c r="V422" s="238">
        <f>SUM('[2]Formulario PPGR2'!$J422:$U422)</f>
        <v>0</v>
      </c>
      <c r="W422" s="258"/>
      <c r="X422" s="258"/>
      <c r="Y422" s="229"/>
      <c r="Z422" s="263"/>
      <c r="AB422" s="682"/>
    </row>
    <row r="423" spans="2:28" s="240" customFormat="1" x14ac:dyDescent="0.2">
      <c r="B423" s="262" t="str">
        <f>IF('Formulario PPGR2'!$G423="","",CONCATENATE('Formulario PPGR2'!$C423,".",'Formulario PPGR2'!$D423,".",'Formulario PPGR2'!$E423,".",'Formulario PPGR2'!$F423))</f>
        <v/>
      </c>
      <c r="C423" s="262" t="str">
        <f>IF('Formulario PPGR2'!$G423="","",'Formulario PPGR1'!#REF!)</f>
        <v/>
      </c>
      <c r="D423" s="262" t="str">
        <f>IF('Formulario PPGR2'!$G423="","",'Formulario PPGR1'!#REF!)</f>
        <v/>
      </c>
      <c r="E423" s="262" t="str">
        <f>IF('Formulario PPGR2'!$G423="","",'Formulario PPGR1'!#REF!)</f>
        <v/>
      </c>
      <c r="F423" s="262" t="str">
        <f>IF('Formulario PPGR2'!$G423="","",'Formulario PPGR1'!#REF!)</f>
        <v/>
      </c>
      <c r="G423" s="229"/>
      <c r="H423" s="229"/>
      <c r="I423" s="229"/>
      <c r="J423" s="228"/>
      <c r="K423" s="228"/>
      <c r="L423" s="228"/>
      <c r="M423" s="228"/>
      <c r="N423" s="228"/>
      <c r="O423" s="228"/>
      <c r="P423" s="228"/>
      <c r="Q423" s="228"/>
      <c r="R423" s="228"/>
      <c r="S423" s="228"/>
      <c r="T423" s="228"/>
      <c r="U423" s="228"/>
      <c r="V423" s="238">
        <f>SUM('[2]Formulario PPGR2'!$J423:$U423)</f>
        <v>0</v>
      </c>
      <c r="W423" s="258"/>
      <c r="X423" s="258"/>
      <c r="Y423" s="229"/>
      <c r="Z423" s="263"/>
      <c r="AB423" s="682"/>
    </row>
    <row r="424" spans="2:28" s="240" customFormat="1" x14ac:dyDescent="0.2">
      <c r="B424" s="262" t="str">
        <f>IF('Formulario PPGR2'!$G424="","",CONCATENATE('Formulario PPGR2'!$C424,".",'Formulario PPGR2'!$D424,".",'Formulario PPGR2'!$E424,".",'Formulario PPGR2'!$F424))</f>
        <v/>
      </c>
      <c r="C424" s="262" t="str">
        <f>IF('Formulario PPGR2'!$G424="","",'Formulario PPGR1'!#REF!)</f>
        <v/>
      </c>
      <c r="D424" s="262" t="str">
        <f>IF('Formulario PPGR2'!$G424="","",'Formulario PPGR1'!#REF!)</f>
        <v/>
      </c>
      <c r="E424" s="262" t="str">
        <f>IF('Formulario PPGR2'!$G424="","",'Formulario PPGR1'!#REF!)</f>
        <v/>
      </c>
      <c r="F424" s="262" t="str">
        <f>IF('Formulario PPGR2'!$G424="","",'Formulario PPGR1'!#REF!)</f>
        <v/>
      </c>
      <c r="G424" s="229"/>
      <c r="H424" s="229"/>
      <c r="I424" s="229"/>
      <c r="J424" s="228"/>
      <c r="K424" s="228"/>
      <c r="L424" s="228"/>
      <c r="M424" s="228"/>
      <c r="N424" s="228"/>
      <c r="O424" s="228"/>
      <c r="P424" s="228"/>
      <c r="Q424" s="228"/>
      <c r="R424" s="228"/>
      <c r="S424" s="228"/>
      <c r="T424" s="228"/>
      <c r="U424" s="228"/>
      <c r="V424" s="238">
        <f>SUM('[2]Formulario PPGR2'!$J424:$U424)</f>
        <v>0</v>
      </c>
      <c r="W424" s="258"/>
      <c r="X424" s="258"/>
      <c r="Y424" s="229"/>
      <c r="Z424" s="263"/>
      <c r="AB424" s="682"/>
    </row>
    <row r="425" spans="2:28" s="240" customFormat="1" x14ac:dyDescent="0.2">
      <c r="B425" s="262" t="str">
        <f>IF('Formulario PPGR2'!$G425="","",CONCATENATE('Formulario PPGR2'!$C425,".",'Formulario PPGR2'!$D425,".",'Formulario PPGR2'!$E425,".",'Formulario PPGR2'!$F425))</f>
        <v/>
      </c>
      <c r="C425" s="262" t="str">
        <f>IF('Formulario PPGR2'!$G425="","",'Formulario PPGR1'!#REF!)</f>
        <v/>
      </c>
      <c r="D425" s="262" t="str">
        <f>IF('Formulario PPGR2'!$G425="","",'Formulario PPGR1'!#REF!)</f>
        <v/>
      </c>
      <c r="E425" s="262" t="str">
        <f>IF('Formulario PPGR2'!$G425="","",'Formulario PPGR1'!#REF!)</f>
        <v/>
      </c>
      <c r="F425" s="262" t="str">
        <f>IF('Formulario PPGR2'!$G425="","",'Formulario PPGR1'!#REF!)</f>
        <v/>
      </c>
      <c r="G425" s="229"/>
      <c r="H425" s="229"/>
      <c r="I425" s="229"/>
      <c r="J425" s="228"/>
      <c r="K425" s="228"/>
      <c r="L425" s="228"/>
      <c r="M425" s="228"/>
      <c r="N425" s="228"/>
      <c r="O425" s="228"/>
      <c r="P425" s="228"/>
      <c r="Q425" s="228"/>
      <c r="R425" s="228"/>
      <c r="S425" s="228"/>
      <c r="T425" s="228"/>
      <c r="U425" s="228"/>
      <c r="V425" s="238">
        <f>SUM('[2]Formulario PPGR2'!$J425:$U425)</f>
        <v>0</v>
      </c>
      <c r="W425" s="258"/>
      <c r="X425" s="258"/>
      <c r="Y425" s="229"/>
      <c r="Z425" s="263"/>
      <c r="AB425" s="682"/>
    </row>
    <row r="426" spans="2:28" s="240" customFormat="1" x14ac:dyDescent="0.2">
      <c r="B426" s="262" t="str">
        <f>IF('Formulario PPGR2'!$G426="","",CONCATENATE('Formulario PPGR2'!$C426,".",'Formulario PPGR2'!$D426,".",'Formulario PPGR2'!$E426,".",'Formulario PPGR2'!$F426))</f>
        <v/>
      </c>
      <c r="C426" s="262" t="str">
        <f>IF('Formulario PPGR2'!$G426="","",'Formulario PPGR1'!#REF!)</f>
        <v/>
      </c>
      <c r="D426" s="262" t="str">
        <f>IF('Formulario PPGR2'!$G426="","",'Formulario PPGR1'!#REF!)</f>
        <v/>
      </c>
      <c r="E426" s="262" t="str">
        <f>IF('Formulario PPGR2'!$G426="","",'Formulario PPGR1'!#REF!)</f>
        <v/>
      </c>
      <c r="F426" s="262" t="str">
        <f>IF('Formulario PPGR2'!$G426="","",'Formulario PPGR1'!#REF!)</f>
        <v/>
      </c>
      <c r="G426" s="229"/>
      <c r="H426" s="229"/>
      <c r="I426" s="229"/>
      <c r="J426" s="228"/>
      <c r="K426" s="228"/>
      <c r="L426" s="228"/>
      <c r="M426" s="228"/>
      <c r="N426" s="228"/>
      <c r="O426" s="228"/>
      <c r="P426" s="228"/>
      <c r="Q426" s="228"/>
      <c r="R426" s="228"/>
      <c r="S426" s="228"/>
      <c r="T426" s="228"/>
      <c r="U426" s="228"/>
      <c r="V426" s="238">
        <f>SUM('[2]Formulario PPGR2'!$J426:$U426)</f>
        <v>0</v>
      </c>
      <c r="W426" s="258"/>
      <c r="X426" s="258"/>
      <c r="Y426" s="229"/>
      <c r="Z426" s="263"/>
      <c r="AB426" s="682"/>
    </row>
    <row r="427" spans="2:28" s="240" customFormat="1" x14ac:dyDescent="0.2">
      <c r="B427" s="262" t="str">
        <f>IF('Formulario PPGR2'!$G427="","",CONCATENATE('Formulario PPGR2'!$C427,".",'Formulario PPGR2'!$D427,".",'Formulario PPGR2'!$E427,".",'Formulario PPGR2'!$F427))</f>
        <v/>
      </c>
      <c r="C427" s="262" t="str">
        <f>IF('Formulario PPGR2'!$G427="","",'Formulario PPGR1'!#REF!)</f>
        <v/>
      </c>
      <c r="D427" s="262" t="str">
        <f>IF('Formulario PPGR2'!$G427="","",'Formulario PPGR1'!#REF!)</f>
        <v/>
      </c>
      <c r="E427" s="262" t="str">
        <f>IF('Formulario PPGR2'!$G427="","",'Formulario PPGR1'!#REF!)</f>
        <v/>
      </c>
      <c r="F427" s="262" t="str">
        <f>IF('Formulario PPGR2'!$G427="","",'Formulario PPGR1'!#REF!)</f>
        <v/>
      </c>
      <c r="G427" s="229"/>
      <c r="H427" s="229"/>
      <c r="I427" s="229"/>
      <c r="J427" s="228"/>
      <c r="K427" s="228"/>
      <c r="L427" s="228"/>
      <c r="M427" s="228"/>
      <c r="N427" s="228"/>
      <c r="O427" s="228"/>
      <c r="P427" s="228"/>
      <c r="Q427" s="228"/>
      <c r="R427" s="228"/>
      <c r="S427" s="228"/>
      <c r="T427" s="228"/>
      <c r="U427" s="228"/>
      <c r="V427" s="238">
        <f>SUM('[2]Formulario PPGR2'!$J427:$U427)</f>
        <v>0</v>
      </c>
      <c r="W427" s="258"/>
      <c r="X427" s="258"/>
      <c r="Y427" s="229"/>
      <c r="Z427" s="263"/>
      <c r="AB427" s="682"/>
    </row>
    <row r="428" spans="2:28" s="240" customFormat="1" x14ac:dyDescent="0.2">
      <c r="B428" s="262" t="str">
        <f>IF('Formulario PPGR2'!$G428="","",CONCATENATE('Formulario PPGR2'!$C428,".",'Formulario PPGR2'!$D428,".",'Formulario PPGR2'!$E428,".",'Formulario PPGR2'!$F428))</f>
        <v/>
      </c>
      <c r="C428" s="262" t="str">
        <f>IF('Formulario PPGR2'!$G428="","",'Formulario PPGR1'!#REF!)</f>
        <v/>
      </c>
      <c r="D428" s="262" t="str">
        <f>IF('Formulario PPGR2'!$G428="","",'Formulario PPGR1'!#REF!)</f>
        <v/>
      </c>
      <c r="E428" s="262" t="str">
        <f>IF('Formulario PPGR2'!$G428="","",'Formulario PPGR1'!#REF!)</f>
        <v/>
      </c>
      <c r="F428" s="262" t="str">
        <f>IF('Formulario PPGR2'!$G428="","",'Formulario PPGR1'!#REF!)</f>
        <v/>
      </c>
      <c r="G428" s="229"/>
      <c r="H428" s="229"/>
      <c r="I428" s="229"/>
      <c r="J428" s="228"/>
      <c r="K428" s="228"/>
      <c r="L428" s="228"/>
      <c r="M428" s="228"/>
      <c r="N428" s="228"/>
      <c r="O428" s="228"/>
      <c r="P428" s="228"/>
      <c r="Q428" s="228"/>
      <c r="R428" s="228"/>
      <c r="S428" s="228"/>
      <c r="T428" s="228"/>
      <c r="U428" s="228"/>
      <c r="V428" s="238">
        <f>SUM('[2]Formulario PPGR2'!$J428:$U428)</f>
        <v>0</v>
      </c>
      <c r="W428" s="258"/>
      <c r="X428" s="258"/>
      <c r="Y428" s="229"/>
      <c r="Z428" s="263"/>
      <c r="AB428" s="682"/>
    </row>
    <row r="429" spans="2:28" s="240" customFormat="1" x14ac:dyDescent="0.2">
      <c r="B429" s="262" t="str">
        <f>IF('Formulario PPGR2'!$G429="","",CONCATENATE('Formulario PPGR2'!$C429,".",'Formulario PPGR2'!$D429,".",'Formulario PPGR2'!$E429,".",'Formulario PPGR2'!$F429))</f>
        <v/>
      </c>
      <c r="C429" s="262" t="str">
        <f>IF('Formulario PPGR2'!$G429="","",'Formulario PPGR1'!#REF!)</f>
        <v/>
      </c>
      <c r="D429" s="262" t="str">
        <f>IF('Formulario PPGR2'!$G429="","",'Formulario PPGR1'!#REF!)</f>
        <v/>
      </c>
      <c r="E429" s="262" t="str">
        <f>IF('Formulario PPGR2'!$G429="","",'Formulario PPGR1'!#REF!)</f>
        <v/>
      </c>
      <c r="F429" s="262" t="str">
        <f>IF('Formulario PPGR2'!$G429="","",'Formulario PPGR1'!#REF!)</f>
        <v/>
      </c>
      <c r="G429" s="229"/>
      <c r="H429" s="229"/>
      <c r="I429" s="229"/>
      <c r="J429" s="228"/>
      <c r="K429" s="228"/>
      <c r="L429" s="228"/>
      <c r="M429" s="228"/>
      <c r="N429" s="228"/>
      <c r="O429" s="228"/>
      <c r="P429" s="228"/>
      <c r="Q429" s="228"/>
      <c r="R429" s="228"/>
      <c r="S429" s="228"/>
      <c r="T429" s="228"/>
      <c r="U429" s="228"/>
      <c r="V429" s="238">
        <f>SUM('[2]Formulario PPGR2'!$J429:$U429)</f>
        <v>0</v>
      </c>
      <c r="W429" s="258"/>
      <c r="X429" s="258"/>
      <c r="Y429" s="229"/>
      <c r="Z429" s="263"/>
      <c r="AB429" s="682"/>
    </row>
    <row r="430" spans="2:28" s="240" customFormat="1" x14ac:dyDescent="0.2">
      <c r="B430" s="262" t="str">
        <f>IF('Formulario PPGR2'!$G430="","",CONCATENATE('Formulario PPGR2'!$C430,".",'Formulario PPGR2'!$D430,".",'Formulario PPGR2'!$E430,".",'Formulario PPGR2'!$F430))</f>
        <v/>
      </c>
      <c r="C430" s="262" t="str">
        <f>IF('Formulario PPGR2'!$G430="","",'Formulario PPGR1'!#REF!)</f>
        <v/>
      </c>
      <c r="D430" s="262" t="str">
        <f>IF('Formulario PPGR2'!$G430="","",'Formulario PPGR1'!#REF!)</f>
        <v/>
      </c>
      <c r="E430" s="262" t="str">
        <f>IF('Formulario PPGR2'!$G430="","",'Formulario PPGR1'!#REF!)</f>
        <v/>
      </c>
      <c r="F430" s="262" t="str">
        <f>IF('Formulario PPGR2'!$G430="","",'Formulario PPGR1'!#REF!)</f>
        <v/>
      </c>
      <c r="G430" s="229"/>
      <c r="H430" s="229"/>
      <c r="I430" s="229"/>
      <c r="J430" s="228"/>
      <c r="K430" s="228"/>
      <c r="L430" s="228"/>
      <c r="M430" s="228"/>
      <c r="N430" s="228"/>
      <c r="O430" s="228"/>
      <c r="P430" s="228"/>
      <c r="Q430" s="228"/>
      <c r="R430" s="228"/>
      <c r="S430" s="228"/>
      <c r="T430" s="228"/>
      <c r="U430" s="228"/>
      <c r="V430" s="238">
        <f>SUM('[2]Formulario PPGR2'!$J430:$U430)</f>
        <v>0</v>
      </c>
      <c r="W430" s="258"/>
      <c r="X430" s="258"/>
      <c r="Y430" s="229"/>
      <c r="Z430" s="263"/>
      <c r="AB430" s="682"/>
    </row>
    <row r="431" spans="2:28" s="240" customFormat="1" x14ac:dyDescent="0.2">
      <c r="B431" s="262" t="str">
        <f>IF('Formulario PPGR2'!$G431="","",CONCATENATE('Formulario PPGR2'!$C431,".",'Formulario PPGR2'!$D431,".",'Formulario PPGR2'!$E431,".",'Formulario PPGR2'!$F431))</f>
        <v/>
      </c>
      <c r="C431" s="262" t="str">
        <f>IF('Formulario PPGR2'!$G431="","",'Formulario PPGR1'!#REF!)</f>
        <v/>
      </c>
      <c r="D431" s="262" t="str">
        <f>IF('Formulario PPGR2'!$G431="","",'Formulario PPGR1'!#REF!)</f>
        <v/>
      </c>
      <c r="E431" s="262" t="str">
        <f>IF('Formulario PPGR2'!$G431="","",'Formulario PPGR1'!#REF!)</f>
        <v/>
      </c>
      <c r="F431" s="262" t="str">
        <f>IF('Formulario PPGR2'!$G431="","",'Formulario PPGR1'!#REF!)</f>
        <v/>
      </c>
      <c r="G431" s="229"/>
      <c r="H431" s="229"/>
      <c r="I431" s="229"/>
      <c r="J431" s="228"/>
      <c r="K431" s="228"/>
      <c r="L431" s="228"/>
      <c r="M431" s="228"/>
      <c r="N431" s="228"/>
      <c r="O431" s="228"/>
      <c r="P431" s="228"/>
      <c r="Q431" s="228"/>
      <c r="R431" s="228"/>
      <c r="S431" s="228"/>
      <c r="T431" s="228"/>
      <c r="U431" s="228"/>
      <c r="V431" s="238">
        <f>SUM('[2]Formulario PPGR2'!$J431:$U431)</f>
        <v>0</v>
      </c>
      <c r="W431" s="258"/>
      <c r="X431" s="258"/>
      <c r="Y431" s="229"/>
      <c r="Z431" s="263"/>
      <c r="AB431" s="682"/>
    </row>
    <row r="432" spans="2:28" s="240" customFormat="1" x14ac:dyDescent="0.2">
      <c r="B432" s="262" t="str">
        <f>IF('Formulario PPGR2'!$G432="","",CONCATENATE('Formulario PPGR2'!$C432,".",'Formulario PPGR2'!$D432,".",'Formulario PPGR2'!$E432,".",'Formulario PPGR2'!$F432))</f>
        <v/>
      </c>
      <c r="C432" s="262" t="str">
        <f>IF('Formulario PPGR2'!$G432="","",'Formulario PPGR1'!#REF!)</f>
        <v/>
      </c>
      <c r="D432" s="262" t="str">
        <f>IF('Formulario PPGR2'!$G432="","",'Formulario PPGR1'!#REF!)</f>
        <v/>
      </c>
      <c r="E432" s="262" t="str">
        <f>IF('Formulario PPGR2'!$G432="","",'Formulario PPGR1'!#REF!)</f>
        <v/>
      </c>
      <c r="F432" s="262" t="str">
        <f>IF('Formulario PPGR2'!$G432="","",'Formulario PPGR1'!#REF!)</f>
        <v/>
      </c>
      <c r="G432" s="229"/>
      <c r="H432" s="229"/>
      <c r="I432" s="229"/>
      <c r="J432" s="228"/>
      <c r="K432" s="228"/>
      <c r="L432" s="228"/>
      <c r="M432" s="228"/>
      <c r="N432" s="228"/>
      <c r="O432" s="228"/>
      <c r="P432" s="228"/>
      <c r="Q432" s="228"/>
      <c r="R432" s="228"/>
      <c r="S432" s="228"/>
      <c r="T432" s="228"/>
      <c r="U432" s="228"/>
      <c r="V432" s="238">
        <f>SUM('[2]Formulario PPGR2'!$J432:$U432)</f>
        <v>0</v>
      </c>
      <c r="W432" s="258"/>
      <c r="X432" s="258"/>
      <c r="Y432" s="229"/>
      <c r="Z432" s="263"/>
      <c r="AB432" s="682"/>
    </row>
    <row r="433" spans="2:28" s="240" customFormat="1" x14ac:dyDescent="0.2">
      <c r="B433" s="262" t="str">
        <f>IF('Formulario PPGR2'!$G433="","",CONCATENATE('Formulario PPGR2'!$C433,".",'Formulario PPGR2'!$D433,".",'Formulario PPGR2'!$E433,".",'Formulario PPGR2'!$F433))</f>
        <v/>
      </c>
      <c r="C433" s="262" t="str">
        <f>IF('Formulario PPGR2'!$G433="","",'Formulario PPGR1'!#REF!)</f>
        <v/>
      </c>
      <c r="D433" s="262" t="str">
        <f>IF('Formulario PPGR2'!$G433="","",'Formulario PPGR1'!#REF!)</f>
        <v/>
      </c>
      <c r="E433" s="262" t="str">
        <f>IF('Formulario PPGR2'!$G433="","",'Formulario PPGR1'!#REF!)</f>
        <v/>
      </c>
      <c r="F433" s="262" t="str">
        <f>IF('Formulario PPGR2'!$G433="","",'Formulario PPGR1'!#REF!)</f>
        <v/>
      </c>
      <c r="G433" s="229"/>
      <c r="H433" s="229"/>
      <c r="I433" s="229"/>
      <c r="J433" s="228"/>
      <c r="K433" s="228"/>
      <c r="L433" s="228"/>
      <c r="M433" s="228"/>
      <c r="N433" s="228"/>
      <c r="O433" s="228"/>
      <c r="P433" s="228"/>
      <c r="Q433" s="228"/>
      <c r="R433" s="228"/>
      <c r="S433" s="228"/>
      <c r="T433" s="228"/>
      <c r="U433" s="228"/>
      <c r="V433" s="238">
        <f>SUM('[2]Formulario PPGR2'!$J433:$U433)</f>
        <v>0</v>
      </c>
      <c r="W433" s="258"/>
      <c r="X433" s="258"/>
      <c r="Y433" s="229"/>
      <c r="Z433" s="263"/>
      <c r="AB433" s="682"/>
    </row>
    <row r="434" spans="2:28" s="240" customFormat="1" x14ac:dyDescent="0.2">
      <c r="B434" s="262" t="str">
        <f>IF('Formulario PPGR2'!$G434="","",CONCATENATE('Formulario PPGR2'!$C434,".",'Formulario PPGR2'!$D434,".",'Formulario PPGR2'!$E434,".",'Formulario PPGR2'!$F434))</f>
        <v/>
      </c>
      <c r="C434" s="262" t="str">
        <f>IF('Formulario PPGR2'!$G434="","",'Formulario PPGR1'!#REF!)</f>
        <v/>
      </c>
      <c r="D434" s="262" t="str">
        <f>IF('Formulario PPGR2'!$G434="","",'Formulario PPGR1'!#REF!)</f>
        <v/>
      </c>
      <c r="E434" s="262" t="str">
        <f>IF('Formulario PPGR2'!$G434="","",'Formulario PPGR1'!#REF!)</f>
        <v/>
      </c>
      <c r="F434" s="262" t="str">
        <f>IF('Formulario PPGR2'!$G434="","",'Formulario PPGR1'!#REF!)</f>
        <v/>
      </c>
      <c r="G434" s="229"/>
      <c r="H434" s="229"/>
      <c r="I434" s="229"/>
      <c r="J434" s="228"/>
      <c r="K434" s="228"/>
      <c r="L434" s="228"/>
      <c r="M434" s="228"/>
      <c r="N434" s="228"/>
      <c r="O434" s="228"/>
      <c r="P434" s="228"/>
      <c r="Q434" s="228"/>
      <c r="R434" s="228"/>
      <c r="S434" s="228"/>
      <c r="T434" s="228"/>
      <c r="U434" s="228"/>
      <c r="V434" s="238">
        <f>SUM('[2]Formulario PPGR2'!$J434:$U434)</f>
        <v>0</v>
      </c>
      <c r="W434" s="258"/>
      <c r="X434" s="258"/>
      <c r="Y434" s="229"/>
      <c r="Z434" s="263"/>
      <c r="AB434" s="682"/>
    </row>
    <row r="435" spans="2:28" s="240" customFormat="1" x14ac:dyDescent="0.2">
      <c r="B435" s="262" t="str">
        <f>IF('Formulario PPGR2'!$G435="","",CONCATENATE('Formulario PPGR2'!$C435,".",'Formulario PPGR2'!$D435,".",'Formulario PPGR2'!$E435,".",'Formulario PPGR2'!$F435))</f>
        <v/>
      </c>
      <c r="C435" s="262" t="str">
        <f>IF('Formulario PPGR2'!$G435="","",'Formulario PPGR1'!#REF!)</f>
        <v/>
      </c>
      <c r="D435" s="262" t="str">
        <f>IF('Formulario PPGR2'!$G435="","",'Formulario PPGR1'!#REF!)</f>
        <v/>
      </c>
      <c r="E435" s="262" t="str">
        <f>IF('Formulario PPGR2'!$G435="","",'Formulario PPGR1'!#REF!)</f>
        <v/>
      </c>
      <c r="F435" s="262" t="str">
        <f>IF('Formulario PPGR2'!$G435="","",'Formulario PPGR1'!#REF!)</f>
        <v/>
      </c>
      <c r="G435" s="229"/>
      <c r="H435" s="229"/>
      <c r="I435" s="229"/>
      <c r="J435" s="228"/>
      <c r="K435" s="228"/>
      <c r="L435" s="228"/>
      <c r="M435" s="228"/>
      <c r="N435" s="228"/>
      <c r="O435" s="228"/>
      <c r="P435" s="228"/>
      <c r="Q435" s="228"/>
      <c r="R435" s="228"/>
      <c r="S435" s="228"/>
      <c r="T435" s="228"/>
      <c r="U435" s="228"/>
      <c r="V435" s="238">
        <f>SUM('[2]Formulario PPGR2'!$J435:$U435)</f>
        <v>0</v>
      </c>
      <c r="W435" s="258"/>
      <c r="X435" s="258"/>
      <c r="Y435" s="229"/>
      <c r="Z435" s="263"/>
      <c r="AB435" s="682"/>
    </row>
    <row r="436" spans="2:28" s="240" customFormat="1" x14ac:dyDescent="0.2">
      <c r="B436" s="262" t="str">
        <f>IF('Formulario PPGR2'!$G436="","",CONCATENATE('Formulario PPGR2'!$C436,".",'Formulario PPGR2'!$D436,".",'Formulario PPGR2'!$E436,".",'Formulario PPGR2'!$F436))</f>
        <v/>
      </c>
      <c r="C436" s="262" t="str">
        <f>IF('Formulario PPGR2'!$G436="","",'Formulario PPGR1'!#REF!)</f>
        <v/>
      </c>
      <c r="D436" s="262" t="str">
        <f>IF('Formulario PPGR2'!$G436="","",'Formulario PPGR1'!#REF!)</f>
        <v/>
      </c>
      <c r="E436" s="262" t="str">
        <f>IF('Formulario PPGR2'!$G436="","",'Formulario PPGR1'!#REF!)</f>
        <v/>
      </c>
      <c r="F436" s="262" t="str">
        <f>IF('Formulario PPGR2'!$G436="","",'Formulario PPGR1'!#REF!)</f>
        <v/>
      </c>
      <c r="G436" s="229"/>
      <c r="H436" s="229"/>
      <c r="I436" s="229"/>
      <c r="J436" s="228"/>
      <c r="K436" s="228"/>
      <c r="L436" s="228"/>
      <c r="M436" s="228"/>
      <c r="N436" s="228"/>
      <c r="O436" s="228"/>
      <c r="P436" s="228"/>
      <c r="Q436" s="228"/>
      <c r="R436" s="228"/>
      <c r="S436" s="228"/>
      <c r="T436" s="228"/>
      <c r="U436" s="228"/>
      <c r="V436" s="238">
        <f>SUM('[2]Formulario PPGR2'!$J436:$U436)</f>
        <v>0</v>
      </c>
      <c r="W436" s="258"/>
      <c r="X436" s="258"/>
      <c r="Y436" s="229"/>
      <c r="Z436" s="263"/>
      <c r="AB436" s="682"/>
    </row>
    <row r="437" spans="2:28" s="240" customFormat="1" x14ac:dyDescent="0.2">
      <c r="B437" s="262" t="str">
        <f>IF('Formulario PPGR2'!$G437="","",CONCATENATE('Formulario PPGR2'!$C437,".",'Formulario PPGR2'!$D437,".",'Formulario PPGR2'!$E437,".",'Formulario PPGR2'!$F437))</f>
        <v/>
      </c>
      <c r="C437" s="262" t="str">
        <f>IF('Formulario PPGR2'!$G437="","",'Formulario PPGR1'!#REF!)</f>
        <v/>
      </c>
      <c r="D437" s="262" t="str">
        <f>IF('Formulario PPGR2'!$G437="","",'Formulario PPGR1'!#REF!)</f>
        <v/>
      </c>
      <c r="E437" s="262" t="str">
        <f>IF('Formulario PPGR2'!$G437="","",'Formulario PPGR1'!#REF!)</f>
        <v/>
      </c>
      <c r="F437" s="262" t="str">
        <f>IF('Formulario PPGR2'!$G437="","",'Formulario PPGR1'!#REF!)</f>
        <v/>
      </c>
      <c r="G437" s="229"/>
      <c r="H437" s="229"/>
      <c r="I437" s="229"/>
      <c r="J437" s="228"/>
      <c r="K437" s="228"/>
      <c r="L437" s="228"/>
      <c r="M437" s="228"/>
      <c r="N437" s="228"/>
      <c r="O437" s="228"/>
      <c r="P437" s="228"/>
      <c r="Q437" s="228"/>
      <c r="R437" s="228"/>
      <c r="S437" s="228"/>
      <c r="T437" s="228"/>
      <c r="U437" s="228"/>
      <c r="V437" s="238">
        <f>SUM('[2]Formulario PPGR2'!$J437:$U437)</f>
        <v>0</v>
      </c>
      <c r="W437" s="258"/>
      <c r="X437" s="258"/>
      <c r="Y437" s="229"/>
      <c r="Z437" s="263"/>
      <c r="AB437" s="682"/>
    </row>
    <row r="438" spans="2:28" s="240" customFormat="1" x14ac:dyDescent="0.2">
      <c r="B438" s="262" t="str">
        <f>IF('Formulario PPGR2'!$G438="","",CONCATENATE('Formulario PPGR2'!$C438,".",'Formulario PPGR2'!$D438,".",'Formulario PPGR2'!$E438,".",'Formulario PPGR2'!$F438))</f>
        <v/>
      </c>
      <c r="C438" s="262" t="str">
        <f>IF('Formulario PPGR2'!$G438="","",'Formulario PPGR1'!#REF!)</f>
        <v/>
      </c>
      <c r="D438" s="262" t="str">
        <f>IF('Formulario PPGR2'!$G438="","",'Formulario PPGR1'!#REF!)</f>
        <v/>
      </c>
      <c r="E438" s="262" t="str">
        <f>IF('Formulario PPGR2'!$G438="","",'Formulario PPGR1'!#REF!)</f>
        <v/>
      </c>
      <c r="F438" s="262" t="str">
        <f>IF('Formulario PPGR2'!$G438="","",'Formulario PPGR1'!#REF!)</f>
        <v/>
      </c>
      <c r="G438" s="229"/>
      <c r="H438" s="229"/>
      <c r="I438" s="229"/>
      <c r="J438" s="228"/>
      <c r="K438" s="228"/>
      <c r="L438" s="228"/>
      <c r="M438" s="228"/>
      <c r="N438" s="228"/>
      <c r="O438" s="228"/>
      <c r="P438" s="228"/>
      <c r="Q438" s="228"/>
      <c r="R438" s="228"/>
      <c r="S438" s="228"/>
      <c r="T438" s="228"/>
      <c r="U438" s="228"/>
      <c r="V438" s="238">
        <f>SUM('[2]Formulario PPGR2'!$J438:$U438)</f>
        <v>0</v>
      </c>
      <c r="W438" s="258"/>
      <c r="X438" s="258"/>
      <c r="Y438" s="229"/>
      <c r="Z438" s="263"/>
      <c r="AB438" s="682"/>
    </row>
    <row r="439" spans="2:28" s="240" customFormat="1" x14ac:dyDescent="0.2">
      <c r="B439" s="262" t="str">
        <f>IF('Formulario PPGR2'!$G439="","",CONCATENATE('Formulario PPGR2'!$C439,".",'Formulario PPGR2'!$D439,".",'Formulario PPGR2'!$E439,".",'Formulario PPGR2'!$F439))</f>
        <v/>
      </c>
      <c r="C439" s="262" t="str">
        <f>IF('Formulario PPGR2'!$G439="","",'Formulario PPGR1'!#REF!)</f>
        <v/>
      </c>
      <c r="D439" s="262" t="str">
        <f>IF('Formulario PPGR2'!$G439="","",'Formulario PPGR1'!#REF!)</f>
        <v/>
      </c>
      <c r="E439" s="262" t="str">
        <f>IF('Formulario PPGR2'!$G439="","",'Formulario PPGR1'!#REF!)</f>
        <v/>
      </c>
      <c r="F439" s="262" t="str">
        <f>IF('Formulario PPGR2'!$G439="","",'Formulario PPGR1'!#REF!)</f>
        <v/>
      </c>
      <c r="G439" s="229"/>
      <c r="H439" s="229"/>
      <c r="I439" s="229"/>
      <c r="J439" s="228"/>
      <c r="K439" s="228"/>
      <c r="L439" s="228"/>
      <c r="M439" s="228"/>
      <c r="N439" s="228"/>
      <c r="O439" s="228"/>
      <c r="P439" s="228"/>
      <c r="Q439" s="228"/>
      <c r="R439" s="228"/>
      <c r="S439" s="228"/>
      <c r="T439" s="228"/>
      <c r="U439" s="228"/>
      <c r="V439" s="238">
        <f>SUM('[2]Formulario PPGR2'!$J439:$U439)</f>
        <v>0</v>
      </c>
      <c r="W439" s="258"/>
      <c r="X439" s="258"/>
      <c r="Y439" s="229"/>
      <c r="Z439" s="263"/>
      <c r="AB439" s="682"/>
    </row>
    <row r="440" spans="2:28" s="240" customFormat="1" x14ac:dyDescent="0.2">
      <c r="B440" s="262" t="str">
        <f>IF('Formulario PPGR2'!$G440="","",CONCATENATE('Formulario PPGR2'!$C440,".",'Formulario PPGR2'!$D440,".",'Formulario PPGR2'!$E440,".",'Formulario PPGR2'!$F440))</f>
        <v/>
      </c>
      <c r="C440" s="262" t="str">
        <f>IF('Formulario PPGR2'!$G440="","",'Formulario PPGR1'!#REF!)</f>
        <v/>
      </c>
      <c r="D440" s="262" t="str">
        <f>IF('Formulario PPGR2'!$G440="","",'Formulario PPGR1'!#REF!)</f>
        <v/>
      </c>
      <c r="E440" s="262" t="str">
        <f>IF('Formulario PPGR2'!$G440="","",'Formulario PPGR1'!#REF!)</f>
        <v/>
      </c>
      <c r="F440" s="262" t="str">
        <f>IF('Formulario PPGR2'!$G440="","",'Formulario PPGR1'!#REF!)</f>
        <v/>
      </c>
      <c r="G440" s="229"/>
      <c r="H440" s="229"/>
      <c r="I440" s="229"/>
      <c r="J440" s="228"/>
      <c r="K440" s="228"/>
      <c r="L440" s="228"/>
      <c r="M440" s="228"/>
      <c r="N440" s="228"/>
      <c r="O440" s="228"/>
      <c r="P440" s="228"/>
      <c r="Q440" s="228"/>
      <c r="R440" s="228"/>
      <c r="S440" s="228"/>
      <c r="T440" s="228"/>
      <c r="U440" s="228"/>
      <c r="V440" s="238">
        <f>SUM('[2]Formulario PPGR2'!$J440:$U440)</f>
        <v>0</v>
      </c>
      <c r="W440" s="258"/>
      <c r="X440" s="258"/>
      <c r="Y440" s="229"/>
      <c r="Z440" s="263"/>
      <c r="AB440" s="682"/>
    </row>
    <row r="441" spans="2:28" s="240" customFormat="1" x14ac:dyDescent="0.2">
      <c r="B441" s="262" t="str">
        <f>IF('Formulario PPGR2'!$G441="","",CONCATENATE('Formulario PPGR2'!$C441,".",'Formulario PPGR2'!$D441,".",'Formulario PPGR2'!$E441,".",'Formulario PPGR2'!$F441))</f>
        <v/>
      </c>
      <c r="C441" s="262" t="str">
        <f>IF('Formulario PPGR2'!$G441="","",'Formulario PPGR1'!#REF!)</f>
        <v/>
      </c>
      <c r="D441" s="262" t="str">
        <f>IF('Formulario PPGR2'!$G441="","",'Formulario PPGR1'!#REF!)</f>
        <v/>
      </c>
      <c r="E441" s="262" t="str">
        <f>IF('Formulario PPGR2'!$G441="","",'Formulario PPGR1'!#REF!)</f>
        <v/>
      </c>
      <c r="F441" s="262" t="str">
        <f>IF('Formulario PPGR2'!$G441="","",'Formulario PPGR1'!#REF!)</f>
        <v/>
      </c>
      <c r="G441" s="229"/>
      <c r="H441" s="229"/>
      <c r="I441" s="229"/>
      <c r="J441" s="228"/>
      <c r="K441" s="228"/>
      <c r="L441" s="228"/>
      <c r="M441" s="228"/>
      <c r="N441" s="228"/>
      <c r="O441" s="228"/>
      <c r="P441" s="228"/>
      <c r="Q441" s="228"/>
      <c r="R441" s="228"/>
      <c r="S441" s="228"/>
      <c r="T441" s="228"/>
      <c r="U441" s="228"/>
      <c r="V441" s="238">
        <f>SUM('[2]Formulario PPGR2'!$J441:$U441)</f>
        <v>0</v>
      </c>
      <c r="W441" s="258"/>
      <c r="X441" s="258"/>
      <c r="Y441" s="229"/>
      <c r="Z441" s="263"/>
      <c r="AB441" s="682"/>
    </row>
    <row r="442" spans="2:28" s="240" customFormat="1" x14ac:dyDescent="0.2">
      <c r="B442" s="262" t="str">
        <f>IF('Formulario PPGR2'!$G442="","",CONCATENATE('Formulario PPGR2'!$C442,".",'Formulario PPGR2'!$D442,".",'Formulario PPGR2'!$E442,".",'Formulario PPGR2'!$F442))</f>
        <v/>
      </c>
      <c r="C442" s="262" t="str">
        <f>IF('Formulario PPGR2'!$G442="","",'Formulario PPGR1'!#REF!)</f>
        <v/>
      </c>
      <c r="D442" s="262" t="str">
        <f>IF('Formulario PPGR2'!$G442="","",'Formulario PPGR1'!#REF!)</f>
        <v/>
      </c>
      <c r="E442" s="262" t="str">
        <f>IF('Formulario PPGR2'!$G442="","",'Formulario PPGR1'!#REF!)</f>
        <v/>
      </c>
      <c r="F442" s="262" t="str">
        <f>IF('Formulario PPGR2'!$G442="","",'Formulario PPGR1'!#REF!)</f>
        <v/>
      </c>
      <c r="G442" s="229"/>
      <c r="H442" s="229"/>
      <c r="I442" s="229"/>
      <c r="J442" s="228"/>
      <c r="K442" s="228"/>
      <c r="L442" s="228"/>
      <c r="M442" s="228"/>
      <c r="N442" s="228"/>
      <c r="O442" s="228"/>
      <c r="P442" s="228"/>
      <c r="Q442" s="228"/>
      <c r="R442" s="228"/>
      <c r="S442" s="228"/>
      <c r="T442" s="228"/>
      <c r="U442" s="228"/>
      <c r="V442" s="238">
        <f>SUM('[2]Formulario PPGR2'!$J442:$U442)</f>
        <v>0</v>
      </c>
      <c r="W442" s="258"/>
      <c r="X442" s="258"/>
      <c r="Y442" s="229"/>
      <c r="Z442" s="263"/>
      <c r="AB442" s="682"/>
    </row>
    <row r="443" spans="2:28" s="240" customFormat="1" x14ac:dyDescent="0.2">
      <c r="B443" s="262" t="str">
        <f>IF('Formulario PPGR2'!$G443="","",CONCATENATE('Formulario PPGR2'!$C443,".",'Formulario PPGR2'!$D443,".",'Formulario PPGR2'!$E443,".",'Formulario PPGR2'!$F443))</f>
        <v/>
      </c>
      <c r="C443" s="262" t="str">
        <f>IF('Formulario PPGR2'!$G443="","",'Formulario PPGR1'!#REF!)</f>
        <v/>
      </c>
      <c r="D443" s="262" t="str">
        <f>IF('Formulario PPGR2'!$G443="","",'Formulario PPGR1'!#REF!)</f>
        <v/>
      </c>
      <c r="E443" s="262" t="str">
        <f>IF('Formulario PPGR2'!$G443="","",'Formulario PPGR1'!#REF!)</f>
        <v/>
      </c>
      <c r="F443" s="262" t="str">
        <f>IF('Formulario PPGR2'!$G443="","",'Formulario PPGR1'!#REF!)</f>
        <v/>
      </c>
      <c r="G443" s="229"/>
      <c r="H443" s="229"/>
      <c r="I443" s="229"/>
      <c r="J443" s="228"/>
      <c r="K443" s="228"/>
      <c r="L443" s="228"/>
      <c r="M443" s="228"/>
      <c r="N443" s="228"/>
      <c r="O443" s="228"/>
      <c r="P443" s="228"/>
      <c r="Q443" s="228"/>
      <c r="R443" s="228"/>
      <c r="S443" s="228"/>
      <c r="T443" s="228"/>
      <c r="U443" s="228"/>
      <c r="V443" s="238">
        <f>SUM('[2]Formulario PPGR2'!$J443:$U443)</f>
        <v>0</v>
      </c>
      <c r="W443" s="258"/>
      <c r="X443" s="258"/>
      <c r="Y443" s="229"/>
      <c r="Z443" s="263"/>
      <c r="AB443" s="682"/>
    </row>
    <row r="444" spans="2:28" s="240" customFormat="1" x14ac:dyDescent="0.2">
      <c r="B444" s="262" t="str">
        <f>IF('Formulario PPGR2'!$G444="","",CONCATENATE('Formulario PPGR2'!$C444,".",'Formulario PPGR2'!$D444,".",'Formulario PPGR2'!$E444,".",'Formulario PPGR2'!$F444))</f>
        <v/>
      </c>
      <c r="C444" s="262" t="str">
        <f>IF('Formulario PPGR2'!$G444="","",'Formulario PPGR1'!#REF!)</f>
        <v/>
      </c>
      <c r="D444" s="262" t="str">
        <f>IF('Formulario PPGR2'!$G444="","",'Formulario PPGR1'!#REF!)</f>
        <v/>
      </c>
      <c r="E444" s="262" t="str">
        <f>IF('Formulario PPGR2'!$G444="","",'Formulario PPGR1'!#REF!)</f>
        <v/>
      </c>
      <c r="F444" s="262" t="str">
        <f>IF('Formulario PPGR2'!$G444="","",'Formulario PPGR1'!#REF!)</f>
        <v/>
      </c>
      <c r="G444" s="229"/>
      <c r="H444" s="229"/>
      <c r="I444" s="229"/>
      <c r="J444" s="228"/>
      <c r="K444" s="228"/>
      <c r="L444" s="228"/>
      <c r="M444" s="228"/>
      <c r="N444" s="228"/>
      <c r="O444" s="228"/>
      <c r="P444" s="228"/>
      <c r="Q444" s="228"/>
      <c r="R444" s="228"/>
      <c r="S444" s="228"/>
      <c r="T444" s="228"/>
      <c r="U444" s="228"/>
      <c r="V444" s="238">
        <f>SUM('[2]Formulario PPGR2'!$J444:$U444)</f>
        <v>0</v>
      </c>
      <c r="W444" s="258"/>
      <c r="X444" s="258"/>
      <c r="Y444" s="229"/>
      <c r="Z444" s="263"/>
      <c r="AB444" s="682"/>
    </row>
    <row r="445" spans="2:28" s="240" customFormat="1" x14ac:dyDescent="0.2">
      <c r="B445" s="262" t="str">
        <f>IF('Formulario PPGR2'!$G445="","",CONCATENATE('Formulario PPGR2'!$C445,".",'Formulario PPGR2'!$D445,".",'Formulario PPGR2'!$E445,".",'Formulario PPGR2'!$F445))</f>
        <v/>
      </c>
      <c r="C445" s="262" t="str">
        <f>IF('Formulario PPGR2'!$G445="","",'Formulario PPGR1'!#REF!)</f>
        <v/>
      </c>
      <c r="D445" s="262" t="str">
        <f>IF('Formulario PPGR2'!$G445="","",'Formulario PPGR1'!#REF!)</f>
        <v/>
      </c>
      <c r="E445" s="262" t="str">
        <f>IF('Formulario PPGR2'!$G445="","",'Formulario PPGR1'!#REF!)</f>
        <v/>
      </c>
      <c r="F445" s="262" t="str">
        <f>IF('Formulario PPGR2'!$G445="","",'Formulario PPGR1'!#REF!)</f>
        <v/>
      </c>
      <c r="G445" s="229"/>
      <c r="H445" s="229"/>
      <c r="I445" s="229"/>
      <c r="J445" s="228"/>
      <c r="K445" s="228"/>
      <c r="L445" s="228"/>
      <c r="M445" s="228"/>
      <c r="N445" s="228"/>
      <c r="O445" s="228"/>
      <c r="P445" s="228"/>
      <c r="Q445" s="228"/>
      <c r="R445" s="228"/>
      <c r="S445" s="228"/>
      <c r="T445" s="228"/>
      <c r="U445" s="228"/>
      <c r="V445" s="238">
        <f>SUM('[2]Formulario PPGR2'!$J445:$U445)</f>
        <v>0</v>
      </c>
      <c r="W445" s="258"/>
      <c r="X445" s="258"/>
      <c r="Y445" s="229"/>
      <c r="Z445" s="263"/>
      <c r="AB445" s="682"/>
    </row>
    <row r="446" spans="2:28" s="240" customFormat="1" x14ac:dyDescent="0.2">
      <c r="B446" s="262" t="str">
        <f>IF('Formulario PPGR2'!$G446="","",CONCATENATE('Formulario PPGR2'!$C446,".",'Formulario PPGR2'!$D446,".",'Formulario PPGR2'!$E446,".",'Formulario PPGR2'!$F446))</f>
        <v/>
      </c>
      <c r="C446" s="262" t="str">
        <f>IF('Formulario PPGR2'!$G446="","",'Formulario PPGR1'!#REF!)</f>
        <v/>
      </c>
      <c r="D446" s="262" t="str">
        <f>IF('Formulario PPGR2'!$G446="","",'Formulario PPGR1'!#REF!)</f>
        <v/>
      </c>
      <c r="E446" s="262" t="str">
        <f>IF('Formulario PPGR2'!$G446="","",'Formulario PPGR1'!#REF!)</f>
        <v/>
      </c>
      <c r="F446" s="262" t="str">
        <f>IF('Formulario PPGR2'!$G446="","",'Formulario PPGR1'!#REF!)</f>
        <v/>
      </c>
      <c r="G446" s="229"/>
      <c r="H446" s="229"/>
      <c r="I446" s="229"/>
      <c r="J446" s="228"/>
      <c r="K446" s="228"/>
      <c r="L446" s="228"/>
      <c r="M446" s="228"/>
      <c r="N446" s="228"/>
      <c r="O446" s="228"/>
      <c r="P446" s="228"/>
      <c r="Q446" s="228"/>
      <c r="R446" s="228"/>
      <c r="S446" s="228"/>
      <c r="T446" s="228"/>
      <c r="U446" s="228"/>
      <c r="V446" s="238">
        <f>SUM('[2]Formulario PPGR2'!$J446:$U446)</f>
        <v>0</v>
      </c>
      <c r="W446" s="258"/>
      <c r="X446" s="258"/>
      <c r="Y446" s="229"/>
      <c r="Z446" s="263"/>
      <c r="AB446" s="682"/>
    </row>
    <row r="447" spans="2:28" s="240" customFormat="1" x14ac:dyDescent="0.2">
      <c r="B447" s="262" t="str">
        <f>IF('Formulario PPGR2'!$G447="","",CONCATENATE('Formulario PPGR2'!$C447,".",'Formulario PPGR2'!$D447,".",'Formulario PPGR2'!$E447,".",'Formulario PPGR2'!$F447))</f>
        <v/>
      </c>
      <c r="C447" s="262" t="str">
        <f>IF('Formulario PPGR2'!$G447="","",'Formulario PPGR1'!#REF!)</f>
        <v/>
      </c>
      <c r="D447" s="262" t="str">
        <f>IF('Formulario PPGR2'!$G447="","",'Formulario PPGR1'!#REF!)</f>
        <v/>
      </c>
      <c r="E447" s="262" t="str">
        <f>IF('Formulario PPGR2'!$G447="","",'Formulario PPGR1'!#REF!)</f>
        <v/>
      </c>
      <c r="F447" s="262" t="str">
        <f>IF('Formulario PPGR2'!$G447="","",'Formulario PPGR1'!#REF!)</f>
        <v/>
      </c>
      <c r="G447" s="229"/>
      <c r="H447" s="229"/>
      <c r="I447" s="229"/>
      <c r="J447" s="228"/>
      <c r="K447" s="228"/>
      <c r="L447" s="228"/>
      <c r="M447" s="228"/>
      <c r="N447" s="228"/>
      <c r="O447" s="228"/>
      <c r="P447" s="228"/>
      <c r="Q447" s="228"/>
      <c r="R447" s="228"/>
      <c r="S447" s="228"/>
      <c r="T447" s="228"/>
      <c r="U447" s="228"/>
      <c r="V447" s="238">
        <f>SUM('[2]Formulario PPGR2'!$J447:$U447)</f>
        <v>0</v>
      </c>
      <c r="W447" s="258"/>
      <c r="X447" s="258"/>
      <c r="Y447" s="229"/>
      <c r="Z447" s="263"/>
      <c r="AB447" s="682"/>
    </row>
    <row r="448" spans="2:28" s="240" customFormat="1" x14ac:dyDescent="0.2">
      <c r="B448" s="262" t="str">
        <f>IF('Formulario PPGR2'!$G448="","",CONCATENATE('Formulario PPGR2'!$C448,".",'Formulario PPGR2'!$D448,".",'Formulario PPGR2'!$E448,".",'Formulario PPGR2'!$F448))</f>
        <v/>
      </c>
      <c r="C448" s="262" t="str">
        <f>IF('Formulario PPGR2'!$G448="","",'Formulario PPGR1'!#REF!)</f>
        <v/>
      </c>
      <c r="D448" s="262" t="str">
        <f>IF('Formulario PPGR2'!$G448="","",'Formulario PPGR1'!#REF!)</f>
        <v/>
      </c>
      <c r="E448" s="262" t="str">
        <f>IF('Formulario PPGR2'!$G448="","",'Formulario PPGR1'!#REF!)</f>
        <v/>
      </c>
      <c r="F448" s="262" t="str">
        <f>IF('Formulario PPGR2'!$G448="","",'Formulario PPGR1'!#REF!)</f>
        <v/>
      </c>
      <c r="G448" s="229"/>
      <c r="H448" s="229"/>
      <c r="I448" s="229"/>
      <c r="J448" s="228"/>
      <c r="K448" s="228"/>
      <c r="L448" s="228"/>
      <c r="M448" s="228"/>
      <c r="N448" s="228"/>
      <c r="O448" s="228"/>
      <c r="P448" s="228"/>
      <c r="Q448" s="228"/>
      <c r="R448" s="228"/>
      <c r="S448" s="228"/>
      <c r="T448" s="228"/>
      <c r="U448" s="228"/>
      <c r="V448" s="238">
        <f>SUM('[2]Formulario PPGR2'!$J448:$U448)</f>
        <v>0</v>
      </c>
      <c r="W448" s="258"/>
      <c r="X448" s="258"/>
      <c r="Y448" s="229"/>
      <c r="Z448" s="263"/>
      <c r="AB448" s="682"/>
    </row>
    <row r="449" spans="2:28" s="240" customFormat="1" x14ac:dyDescent="0.2">
      <c r="B449" s="262" t="str">
        <f>IF('Formulario PPGR2'!$G449="","",CONCATENATE('Formulario PPGR2'!$C449,".",'Formulario PPGR2'!$D449,".",'Formulario PPGR2'!$E449,".",'Formulario PPGR2'!$F449))</f>
        <v/>
      </c>
      <c r="C449" s="262" t="str">
        <f>IF('Formulario PPGR2'!$G449="","",'Formulario PPGR1'!#REF!)</f>
        <v/>
      </c>
      <c r="D449" s="262" t="str">
        <f>IF('Formulario PPGR2'!$G449="","",'Formulario PPGR1'!#REF!)</f>
        <v/>
      </c>
      <c r="E449" s="262" t="str">
        <f>IF('Formulario PPGR2'!$G449="","",'Formulario PPGR1'!#REF!)</f>
        <v/>
      </c>
      <c r="F449" s="262" t="str">
        <f>IF('Formulario PPGR2'!$G449="","",'Formulario PPGR1'!#REF!)</f>
        <v/>
      </c>
      <c r="G449" s="229"/>
      <c r="H449" s="229"/>
      <c r="I449" s="229"/>
      <c r="J449" s="228"/>
      <c r="K449" s="228"/>
      <c r="L449" s="228"/>
      <c r="M449" s="228"/>
      <c r="N449" s="228"/>
      <c r="O449" s="228"/>
      <c r="P449" s="228"/>
      <c r="Q449" s="228"/>
      <c r="R449" s="228"/>
      <c r="S449" s="228"/>
      <c r="T449" s="228"/>
      <c r="U449" s="228"/>
      <c r="V449" s="238">
        <f>SUM('[2]Formulario PPGR2'!$J449:$U449)</f>
        <v>0</v>
      </c>
      <c r="W449" s="258"/>
      <c r="X449" s="258"/>
      <c r="Y449" s="229"/>
      <c r="Z449" s="263"/>
      <c r="AB449" s="682"/>
    </row>
    <row r="450" spans="2:28" s="240" customFormat="1" x14ac:dyDescent="0.2">
      <c r="B450" s="262" t="str">
        <f>IF('Formulario PPGR2'!$G450="","",CONCATENATE('Formulario PPGR2'!$C450,".",'Formulario PPGR2'!$D450,".",'Formulario PPGR2'!$E450,".",'Formulario PPGR2'!$F450))</f>
        <v/>
      </c>
      <c r="C450" s="262" t="str">
        <f>IF('Formulario PPGR2'!$G450="","",'Formulario PPGR1'!#REF!)</f>
        <v/>
      </c>
      <c r="D450" s="262" t="str">
        <f>IF('Formulario PPGR2'!$G450="","",'Formulario PPGR1'!#REF!)</f>
        <v/>
      </c>
      <c r="E450" s="262" t="str">
        <f>IF('Formulario PPGR2'!$G450="","",'Formulario PPGR1'!#REF!)</f>
        <v/>
      </c>
      <c r="F450" s="262" t="str">
        <f>IF('Formulario PPGR2'!$G450="","",'Formulario PPGR1'!#REF!)</f>
        <v/>
      </c>
      <c r="G450" s="229"/>
      <c r="H450" s="229"/>
      <c r="I450" s="229"/>
      <c r="J450" s="228"/>
      <c r="K450" s="228"/>
      <c r="L450" s="228"/>
      <c r="M450" s="228"/>
      <c r="N450" s="228"/>
      <c r="O450" s="228"/>
      <c r="P450" s="228"/>
      <c r="Q450" s="228"/>
      <c r="R450" s="228"/>
      <c r="S450" s="228"/>
      <c r="T450" s="228"/>
      <c r="U450" s="228"/>
      <c r="V450" s="238">
        <f>SUM('[2]Formulario PPGR2'!$J450:$U450)</f>
        <v>0</v>
      </c>
      <c r="W450" s="258"/>
      <c r="X450" s="258"/>
      <c r="Y450" s="229"/>
      <c r="Z450" s="263"/>
      <c r="AB450" s="682"/>
    </row>
    <row r="451" spans="2:28" s="240" customFormat="1" x14ac:dyDescent="0.2">
      <c r="B451" s="262" t="str">
        <f>IF('Formulario PPGR2'!$G451="","",CONCATENATE('Formulario PPGR2'!$C451,".",'Formulario PPGR2'!$D451,".",'Formulario PPGR2'!$E451,".",'Formulario PPGR2'!$F451))</f>
        <v/>
      </c>
      <c r="C451" s="262" t="str">
        <f>IF('Formulario PPGR2'!$G451="","",'Formulario PPGR1'!#REF!)</f>
        <v/>
      </c>
      <c r="D451" s="262" t="str">
        <f>IF('Formulario PPGR2'!$G451="","",'Formulario PPGR1'!#REF!)</f>
        <v/>
      </c>
      <c r="E451" s="262" t="str">
        <f>IF('Formulario PPGR2'!$G451="","",'Formulario PPGR1'!#REF!)</f>
        <v/>
      </c>
      <c r="F451" s="262" t="str">
        <f>IF('Formulario PPGR2'!$G451="","",'Formulario PPGR1'!#REF!)</f>
        <v/>
      </c>
      <c r="G451" s="229"/>
      <c r="H451" s="229"/>
      <c r="I451" s="229"/>
      <c r="J451" s="228"/>
      <c r="K451" s="228"/>
      <c r="L451" s="228"/>
      <c r="M451" s="228"/>
      <c r="N451" s="228"/>
      <c r="O451" s="228"/>
      <c r="P451" s="228"/>
      <c r="Q451" s="228"/>
      <c r="R451" s="228"/>
      <c r="S451" s="228"/>
      <c r="T451" s="228"/>
      <c r="U451" s="228"/>
      <c r="V451" s="238">
        <f>SUM('[2]Formulario PPGR2'!$J451:$U451)</f>
        <v>0</v>
      </c>
      <c r="W451" s="258"/>
      <c r="X451" s="258"/>
      <c r="Y451" s="229"/>
      <c r="Z451" s="263"/>
      <c r="AB451" s="682"/>
    </row>
    <row r="452" spans="2:28" s="240" customFormat="1" x14ac:dyDescent="0.2">
      <c r="B452" s="262" t="str">
        <f>IF('Formulario PPGR2'!$G452="","",CONCATENATE('Formulario PPGR2'!$C452,".",'Formulario PPGR2'!$D452,".",'Formulario PPGR2'!$E452,".",'Formulario PPGR2'!$F452))</f>
        <v/>
      </c>
      <c r="C452" s="262" t="str">
        <f>IF('Formulario PPGR2'!$G452="","",'Formulario PPGR1'!#REF!)</f>
        <v/>
      </c>
      <c r="D452" s="262" t="str">
        <f>IF('Formulario PPGR2'!$G452="","",'Formulario PPGR1'!#REF!)</f>
        <v/>
      </c>
      <c r="E452" s="262" t="str">
        <f>IF('Formulario PPGR2'!$G452="","",'Formulario PPGR1'!#REF!)</f>
        <v/>
      </c>
      <c r="F452" s="262" t="str">
        <f>IF('Formulario PPGR2'!$G452="","",'Formulario PPGR1'!#REF!)</f>
        <v/>
      </c>
      <c r="G452" s="229"/>
      <c r="H452" s="229"/>
      <c r="I452" s="229"/>
      <c r="J452" s="228"/>
      <c r="K452" s="228"/>
      <c r="L452" s="228"/>
      <c r="M452" s="228"/>
      <c r="N452" s="228"/>
      <c r="O452" s="228"/>
      <c r="P452" s="228"/>
      <c r="Q452" s="228"/>
      <c r="R452" s="228"/>
      <c r="S452" s="228"/>
      <c r="T452" s="228"/>
      <c r="U452" s="228"/>
      <c r="V452" s="238">
        <f>SUM('[2]Formulario PPGR2'!$J452:$U452)</f>
        <v>0</v>
      </c>
      <c r="W452" s="258"/>
      <c r="X452" s="258"/>
      <c r="Y452" s="229"/>
      <c r="Z452" s="263"/>
      <c r="AB452" s="682"/>
    </row>
    <row r="453" spans="2:28" s="240" customFormat="1" x14ac:dyDescent="0.2">
      <c r="B453" s="262" t="str">
        <f>IF('Formulario PPGR2'!$G453="","",CONCATENATE('Formulario PPGR2'!$C453,".",'Formulario PPGR2'!$D453,".",'Formulario PPGR2'!$E453,".",'Formulario PPGR2'!$F453))</f>
        <v/>
      </c>
      <c r="C453" s="262" t="str">
        <f>IF('Formulario PPGR2'!$G453="","",'Formulario PPGR1'!#REF!)</f>
        <v/>
      </c>
      <c r="D453" s="262" t="str">
        <f>IF('Formulario PPGR2'!$G453="","",'Formulario PPGR1'!#REF!)</f>
        <v/>
      </c>
      <c r="E453" s="262" t="str">
        <f>IF('Formulario PPGR2'!$G453="","",'Formulario PPGR1'!#REF!)</f>
        <v/>
      </c>
      <c r="F453" s="262" t="str">
        <f>IF('Formulario PPGR2'!$G453="","",'Formulario PPGR1'!#REF!)</f>
        <v/>
      </c>
      <c r="G453" s="229"/>
      <c r="H453" s="229"/>
      <c r="I453" s="229"/>
      <c r="J453" s="228"/>
      <c r="K453" s="228"/>
      <c r="L453" s="228"/>
      <c r="M453" s="228"/>
      <c r="N453" s="228"/>
      <c r="O453" s="228"/>
      <c r="P453" s="228"/>
      <c r="Q453" s="228"/>
      <c r="R453" s="228"/>
      <c r="S453" s="228"/>
      <c r="T453" s="228"/>
      <c r="U453" s="228"/>
      <c r="V453" s="238">
        <f>SUM('[2]Formulario PPGR2'!$J453:$U453)</f>
        <v>0</v>
      </c>
      <c r="W453" s="258"/>
      <c r="X453" s="258"/>
      <c r="Y453" s="229"/>
      <c r="Z453" s="263"/>
      <c r="AB453" s="682"/>
    </row>
    <row r="454" spans="2:28" s="240" customFormat="1" x14ac:dyDescent="0.2">
      <c r="B454" s="262" t="str">
        <f>IF('Formulario PPGR2'!$G454="","",CONCATENATE('Formulario PPGR2'!$C454,".",'Formulario PPGR2'!$D454,".",'Formulario PPGR2'!$E454,".",'Formulario PPGR2'!$F454))</f>
        <v/>
      </c>
      <c r="C454" s="262" t="str">
        <f>IF('Formulario PPGR2'!$G454="","",'Formulario PPGR1'!#REF!)</f>
        <v/>
      </c>
      <c r="D454" s="262" t="str">
        <f>IF('Formulario PPGR2'!$G454="","",'Formulario PPGR1'!#REF!)</f>
        <v/>
      </c>
      <c r="E454" s="262" t="str">
        <f>IF('Formulario PPGR2'!$G454="","",'Formulario PPGR1'!#REF!)</f>
        <v/>
      </c>
      <c r="F454" s="262" t="str">
        <f>IF('Formulario PPGR2'!$G454="","",'Formulario PPGR1'!#REF!)</f>
        <v/>
      </c>
      <c r="G454" s="229"/>
      <c r="H454" s="229"/>
      <c r="I454" s="229"/>
      <c r="J454" s="228"/>
      <c r="K454" s="228"/>
      <c r="L454" s="228"/>
      <c r="M454" s="228"/>
      <c r="N454" s="228"/>
      <c r="O454" s="228"/>
      <c r="P454" s="228"/>
      <c r="Q454" s="228"/>
      <c r="R454" s="228"/>
      <c r="S454" s="228"/>
      <c r="T454" s="228"/>
      <c r="U454" s="228"/>
      <c r="V454" s="238">
        <f>SUM('[2]Formulario PPGR2'!$J454:$U454)</f>
        <v>0</v>
      </c>
      <c r="W454" s="258"/>
      <c r="X454" s="258"/>
      <c r="Y454" s="229"/>
      <c r="Z454" s="263"/>
      <c r="AB454" s="682"/>
    </row>
    <row r="455" spans="2:28" s="240" customFormat="1" x14ac:dyDescent="0.2">
      <c r="B455" s="262" t="str">
        <f>IF('Formulario PPGR2'!$G455="","",CONCATENATE('Formulario PPGR2'!$C455,".",'Formulario PPGR2'!$D455,".",'Formulario PPGR2'!$E455,".",'Formulario PPGR2'!$F455))</f>
        <v/>
      </c>
      <c r="C455" s="262" t="str">
        <f>IF('Formulario PPGR2'!$G455="","",'Formulario PPGR1'!#REF!)</f>
        <v/>
      </c>
      <c r="D455" s="262" t="str">
        <f>IF('Formulario PPGR2'!$G455="","",'Formulario PPGR1'!#REF!)</f>
        <v/>
      </c>
      <c r="E455" s="262" t="str">
        <f>IF('Formulario PPGR2'!$G455="","",'Formulario PPGR1'!#REF!)</f>
        <v/>
      </c>
      <c r="F455" s="262" t="str">
        <f>IF('Formulario PPGR2'!$G455="","",'Formulario PPGR1'!#REF!)</f>
        <v/>
      </c>
      <c r="G455" s="229"/>
      <c r="H455" s="229"/>
      <c r="I455" s="229"/>
      <c r="J455" s="228"/>
      <c r="K455" s="228"/>
      <c r="L455" s="228"/>
      <c r="M455" s="228"/>
      <c r="N455" s="228"/>
      <c r="O455" s="228"/>
      <c r="P455" s="228"/>
      <c r="Q455" s="228"/>
      <c r="R455" s="228"/>
      <c r="S455" s="228"/>
      <c r="T455" s="228"/>
      <c r="U455" s="228"/>
      <c r="V455" s="238">
        <f>SUM('[2]Formulario PPGR2'!$J455:$U455)</f>
        <v>0</v>
      </c>
      <c r="W455" s="258"/>
      <c r="X455" s="258"/>
      <c r="Y455" s="229"/>
      <c r="Z455" s="263"/>
      <c r="AB455" s="682"/>
    </row>
    <row r="456" spans="2:28" s="240" customFormat="1" x14ac:dyDescent="0.2">
      <c r="B456" s="262" t="str">
        <f>IF('Formulario PPGR2'!$G456="","",CONCATENATE('Formulario PPGR2'!$C456,".",'Formulario PPGR2'!$D456,".",'Formulario PPGR2'!$E456,".",'Formulario PPGR2'!$F456))</f>
        <v/>
      </c>
      <c r="C456" s="262" t="str">
        <f>IF('Formulario PPGR2'!$G456="","",'Formulario PPGR1'!#REF!)</f>
        <v/>
      </c>
      <c r="D456" s="262" t="str">
        <f>IF('Formulario PPGR2'!$G456="","",'Formulario PPGR1'!#REF!)</f>
        <v/>
      </c>
      <c r="E456" s="262" t="str">
        <f>IF('Formulario PPGR2'!$G456="","",'Formulario PPGR1'!#REF!)</f>
        <v/>
      </c>
      <c r="F456" s="262" t="str">
        <f>IF('Formulario PPGR2'!$G456="","",'Formulario PPGR1'!#REF!)</f>
        <v/>
      </c>
      <c r="G456" s="229"/>
      <c r="H456" s="229"/>
      <c r="I456" s="229"/>
      <c r="J456" s="228"/>
      <c r="K456" s="228"/>
      <c r="L456" s="228"/>
      <c r="M456" s="228"/>
      <c r="N456" s="228"/>
      <c r="O456" s="228"/>
      <c r="P456" s="228"/>
      <c r="Q456" s="228"/>
      <c r="R456" s="228"/>
      <c r="S456" s="228"/>
      <c r="T456" s="228"/>
      <c r="U456" s="228"/>
      <c r="V456" s="238">
        <f>SUM('[2]Formulario PPGR2'!$J456:$U456)</f>
        <v>0</v>
      </c>
      <c r="W456" s="258"/>
      <c r="X456" s="258"/>
      <c r="Y456" s="229"/>
      <c r="Z456" s="263"/>
      <c r="AB456" s="682"/>
    </row>
    <row r="457" spans="2:28" s="240" customFormat="1" x14ac:dyDescent="0.2">
      <c r="B457" s="262" t="str">
        <f>IF('Formulario PPGR2'!$G457="","",CONCATENATE('Formulario PPGR2'!$C457,".",'Formulario PPGR2'!$D457,".",'Formulario PPGR2'!$E457,".",'Formulario PPGR2'!$F457))</f>
        <v/>
      </c>
      <c r="C457" s="262" t="str">
        <f>IF('Formulario PPGR2'!$G457="","",'Formulario PPGR1'!#REF!)</f>
        <v/>
      </c>
      <c r="D457" s="262" t="str">
        <f>IF('Formulario PPGR2'!$G457="","",'Formulario PPGR1'!#REF!)</f>
        <v/>
      </c>
      <c r="E457" s="262" t="str">
        <f>IF('Formulario PPGR2'!$G457="","",'Formulario PPGR1'!#REF!)</f>
        <v/>
      </c>
      <c r="F457" s="262" t="str">
        <f>IF('Formulario PPGR2'!$G457="","",'Formulario PPGR1'!#REF!)</f>
        <v/>
      </c>
      <c r="G457" s="229"/>
      <c r="H457" s="229"/>
      <c r="I457" s="232"/>
      <c r="J457" s="228"/>
      <c r="K457" s="228"/>
      <c r="L457" s="228"/>
      <c r="M457" s="228"/>
      <c r="N457" s="228"/>
      <c r="O457" s="228"/>
      <c r="P457" s="228"/>
      <c r="Q457" s="228"/>
      <c r="R457" s="228"/>
      <c r="S457" s="228"/>
      <c r="T457" s="228"/>
      <c r="U457" s="228"/>
      <c r="V457" s="238">
        <f>SUM('[2]Formulario PPGR2'!$J457:$U457)</f>
        <v>0</v>
      </c>
      <c r="W457" s="258"/>
      <c r="X457" s="258"/>
      <c r="Y457" s="229"/>
      <c r="Z457" s="263"/>
      <c r="AB457" s="682"/>
    </row>
    <row r="458" spans="2:28" s="240" customFormat="1" x14ac:dyDescent="0.2">
      <c r="B458" s="262" t="str">
        <f>IF('Formulario PPGR2'!$G458="","",CONCATENATE('Formulario PPGR2'!$C458,".",'Formulario PPGR2'!$D458,".",'Formulario PPGR2'!$E458,".",'Formulario PPGR2'!$F458))</f>
        <v/>
      </c>
      <c r="C458" s="262" t="str">
        <f>IF('Formulario PPGR2'!$G458="","",'Formulario PPGR1'!#REF!)</f>
        <v/>
      </c>
      <c r="D458" s="262" t="str">
        <f>IF('Formulario PPGR2'!$G458="","",'Formulario PPGR1'!#REF!)</f>
        <v/>
      </c>
      <c r="E458" s="262" t="str">
        <f>IF('Formulario PPGR2'!$G458="","",'Formulario PPGR1'!#REF!)</f>
        <v/>
      </c>
      <c r="F458" s="262" t="str">
        <f>IF('Formulario PPGR2'!$G458="","",'Formulario PPGR1'!#REF!)</f>
        <v/>
      </c>
      <c r="G458" s="229"/>
      <c r="H458" s="229"/>
      <c r="I458" s="232"/>
      <c r="J458" s="228"/>
      <c r="K458" s="228"/>
      <c r="L458" s="228"/>
      <c r="M458" s="228"/>
      <c r="N458" s="228"/>
      <c r="O458" s="228"/>
      <c r="P458" s="228"/>
      <c r="Q458" s="228"/>
      <c r="R458" s="228"/>
      <c r="S458" s="228"/>
      <c r="T458" s="228"/>
      <c r="U458" s="228"/>
      <c r="V458" s="238">
        <f>SUM('[2]Formulario PPGR2'!$J458:$U458)</f>
        <v>0</v>
      </c>
      <c r="W458" s="258"/>
      <c r="X458" s="258"/>
      <c r="Y458" s="229"/>
      <c r="Z458" s="263"/>
      <c r="AB458" s="682"/>
    </row>
    <row r="459" spans="2:28" s="240" customFormat="1" x14ac:dyDescent="0.2">
      <c r="B459" s="262" t="str">
        <f>IF('Formulario PPGR2'!$G459="","",CONCATENATE('Formulario PPGR2'!$C459,".",'Formulario PPGR2'!$D459,".",'Formulario PPGR2'!$E459,".",'Formulario PPGR2'!$F459))</f>
        <v/>
      </c>
      <c r="C459" s="262" t="str">
        <f>IF('Formulario PPGR2'!$G459="","",'Formulario PPGR1'!#REF!)</f>
        <v/>
      </c>
      <c r="D459" s="262" t="str">
        <f>IF('Formulario PPGR2'!$G459="","",'Formulario PPGR1'!#REF!)</f>
        <v/>
      </c>
      <c r="E459" s="262" t="str">
        <f>IF('Formulario PPGR2'!$G459="","",'Formulario PPGR1'!#REF!)</f>
        <v/>
      </c>
      <c r="F459" s="262" t="str">
        <f>IF('Formulario PPGR2'!$G459="","",'Formulario PPGR1'!#REF!)</f>
        <v/>
      </c>
      <c r="G459" s="229"/>
      <c r="H459" s="229"/>
      <c r="I459" s="232"/>
      <c r="J459" s="228"/>
      <c r="K459" s="228"/>
      <c r="L459" s="228"/>
      <c r="M459" s="228"/>
      <c r="N459" s="228"/>
      <c r="O459" s="228"/>
      <c r="P459" s="228"/>
      <c r="Q459" s="228"/>
      <c r="R459" s="228"/>
      <c r="S459" s="228"/>
      <c r="T459" s="228"/>
      <c r="U459" s="228"/>
      <c r="V459" s="238">
        <f>SUM('[2]Formulario PPGR2'!$J459:$U459)</f>
        <v>0</v>
      </c>
      <c r="W459" s="258"/>
      <c r="X459" s="258"/>
      <c r="Y459" s="229"/>
      <c r="Z459" s="263"/>
      <c r="AB459" s="682"/>
    </row>
    <row r="460" spans="2:28" s="240" customFormat="1" x14ac:dyDescent="0.2">
      <c r="B460" s="262" t="str">
        <f>IF('Formulario PPGR2'!$G460="","",CONCATENATE('Formulario PPGR2'!$C460,".",'Formulario PPGR2'!$D460,".",'Formulario PPGR2'!$E460,".",'Formulario PPGR2'!$F460))</f>
        <v/>
      </c>
      <c r="C460" s="262" t="str">
        <f>IF('Formulario PPGR2'!$G460="","",'Formulario PPGR1'!#REF!)</f>
        <v/>
      </c>
      <c r="D460" s="262" t="str">
        <f>IF('Formulario PPGR2'!$G460="","",'Formulario PPGR1'!#REF!)</f>
        <v/>
      </c>
      <c r="E460" s="262" t="str">
        <f>IF('Formulario PPGR2'!$G460="","",'Formulario PPGR1'!#REF!)</f>
        <v/>
      </c>
      <c r="F460" s="262" t="str">
        <f>IF('Formulario PPGR2'!$G460="","",'Formulario PPGR1'!#REF!)</f>
        <v/>
      </c>
      <c r="G460" s="229"/>
      <c r="H460" s="229"/>
      <c r="I460" s="232"/>
      <c r="J460" s="228"/>
      <c r="K460" s="228"/>
      <c r="L460" s="228"/>
      <c r="M460" s="228"/>
      <c r="N460" s="228"/>
      <c r="O460" s="228"/>
      <c r="P460" s="228"/>
      <c r="Q460" s="228"/>
      <c r="R460" s="228"/>
      <c r="S460" s="228"/>
      <c r="T460" s="228"/>
      <c r="U460" s="228"/>
      <c r="V460" s="238">
        <f>SUM('[2]Formulario PPGR2'!$J460:$U460)</f>
        <v>0</v>
      </c>
      <c r="W460" s="258"/>
      <c r="X460" s="258"/>
      <c r="Y460" s="229"/>
      <c r="Z460" s="263"/>
      <c r="AB460" s="682"/>
    </row>
    <row r="461" spans="2:28" s="240" customFormat="1" x14ac:dyDescent="0.2">
      <c r="B461" s="262" t="str">
        <f>IF('Formulario PPGR2'!$G461="","",CONCATENATE('Formulario PPGR2'!$C461,".",'Formulario PPGR2'!$D461,".",'Formulario PPGR2'!$E461,".",'Formulario PPGR2'!$F461))</f>
        <v/>
      </c>
      <c r="C461" s="262" t="str">
        <f>IF('Formulario PPGR2'!$G461="","",'Formulario PPGR1'!#REF!)</f>
        <v/>
      </c>
      <c r="D461" s="262" t="str">
        <f>IF('Formulario PPGR2'!$G461="","",'Formulario PPGR1'!#REF!)</f>
        <v/>
      </c>
      <c r="E461" s="262" t="str">
        <f>IF('Formulario PPGR2'!$G461="","",'Formulario PPGR1'!#REF!)</f>
        <v/>
      </c>
      <c r="F461" s="262" t="str">
        <f>IF('Formulario PPGR2'!$G461="","",'Formulario PPGR1'!#REF!)</f>
        <v/>
      </c>
      <c r="G461" s="229"/>
      <c r="H461" s="229"/>
      <c r="I461" s="232"/>
      <c r="J461" s="228"/>
      <c r="K461" s="228"/>
      <c r="L461" s="228"/>
      <c r="M461" s="228"/>
      <c r="N461" s="228"/>
      <c r="O461" s="228"/>
      <c r="P461" s="228"/>
      <c r="Q461" s="228"/>
      <c r="R461" s="228"/>
      <c r="S461" s="228"/>
      <c r="T461" s="228"/>
      <c r="U461" s="228"/>
      <c r="V461" s="238">
        <f>SUM('[2]Formulario PPGR2'!$J461:$U461)</f>
        <v>0</v>
      </c>
      <c r="W461" s="258"/>
      <c r="X461" s="258"/>
      <c r="Y461" s="229"/>
      <c r="Z461" s="263"/>
      <c r="AB461" s="682"/>
    </row>
    <row r="462" spans="2:28" s="240" customFormat="1" x14ac:dyDescent="0.2">
      <c r="B462" s="262" t="str">
        <f>IF('Formulario PPGR2'!$G462="","",CONCATENATE('Formulario PPGR2'!$C462,".",'Formulario PPGR2'!$D462,".",'Formulario PPGR2'!$E462,".",'Formulario PPGR2'!$F462))</f>
        <v/>
      </c>
      <c r="C462" s="262" t="str">
        <f>IF('Formulario PPGR2'!$G462="","",'Formulario PPGR1'!#REF!)</f>
        <v/>
      </c>
      <c r="D462" s="262" t="str">
        <f>IF('Formulario PPGR2'!$G462="","",'Formulario PPGR1'!#REF!)</f>
        <v/>
      </c>
      <c r="E462" s="262" t="str">
        <f>IF('Formulario PPGR2'!$G462="","",'Formulario PPGR1'!#REF!)</f>
        <v/>
      </c>
      <c r="F462" s="262" t="str">
        <f>IF('Formulario PPGR2'!$G462="","",'Formulario PPGR1'!#REF!)</f>
        <v/>
      </c>
      <c r="G462" s="229"/>
      <c r="H462" s="229"/>
      <c r="I462" s="229"/>
      <c r="J462" s="228"/>
      <c r="K462" s="228"/>
      <c r="L462" s="228"/>
      <c r="M462" s="228"/>
      <c r="N462" s="228"/>
      <c r="O462" s="228"/>
      <c r="P462" s="228"/>
      <c r="Q462" s="228"/>
      <c r="R462" s="228"/>
      <c r="S462" s="228"/>
      <c r="T462" s="228"/>
      <c r="U462" s="228"/>
      <c r="V462" s="238">
        <f>SUM('[2]Formulario PPGR2'!$J462:$U462)</f>
        <v>0</v>
      </c>
      <c r="W462" s="258"/>
      <c r="X462" s="258"/>
      <c r="Y462" s="229"/>
      <c r="Z462" s="263"/>
      <c r="AB462" s="682"/>
    </row>
    <row r="463" spans="2:28" s="240" customFormat="1" x14ac:dyDescent="0.2">
      <c r="B463" s="262" t="str">
        <f>IF('Formulario PPGR2'!$G463="","",CONCATENATE('Formulario PPGR2'!$C463,".",'Formulario PPGR2'!$D463,".",'Formulario PPGR2'!$E463,".",'Formulario PPGR2'!$F463))</f>
        <v/>
      </c>
      <c r="C463" s="262" t="str">
        <f>IF('Formulario PPGR2'!$G463="","",'Formulario PPGR1'!#REF!)</f>
        <v/>
      </c>
      <c r="D463" s="262" t="str">
        <f>IF('Formulario PPGR2'!$G463="","",'Formulario PPGR1'!#REF!)</f>
        <v/>
      </c>
      <c r="E463" s="262" t="str">
        <f>IF('Formulario PPGR2'!$G463="","",'Formulario PPGR1'!#REF!)</f>
        <v/>
      </c>
      <c r="F463" s="262" t="str">
        <f>IF('Formulario PPGR2'!$G463="","",'Formulario PPGR1'!#REF!)</f>
        <v/>
      </c>
      <c r="G463" s="229"/>
      <c r="H463" s="229"/>
      <c r="I463" s="229"/>
      <c r="J463" s="228"/>
      <c r="K463" s="228"/>
      <c r="L463" s="228"/>
      <c r="M463" s="228"/>
      <c r="N463" s="228"/>
      <c r="O463" s="228"/>
      <c r="P463" s="228"/>
      <c r="Q463" s="228"/>
      <c r="R463" s="228"/>
      <c r="S463" s="228"/>
      <c r="T463" s="228"/>
      <c r="U463" s="228"/>
      <c r="V463" s="238">
        <f>SUM('[2]Formulario PPGR2'!$J463:$U463)</f>
        <v>0</v>
      </c>
      <c r="W463" s="258"/>
      <c r="X463" s="258"/>
      <c r="Y463" s="229"/>
      <c r="Z463" s="263"/>
      <c r="AB463" s="682"/>
    </row>
    <row r="464" spans="2:28" s="240" customFormat="1" x14ac:dyDescent="0.2">
      <c r="B464" s="262" t="str">
        <f>IF('Formulario PPGR2'!$G464="","",CONCATENATE('Formulario PPGR2'!$C464,".",'Formulario PPGR2'!$D464,".",'Formulario PPGR2'!$E464,".",'Formulario PPGR2'!$F464))</f>
        <v/>
      </c>
      <c r="C464" s="262" t="str">
        <f>IF('Formulario PPGR2'!$G464="","",'Formulario PPGR1'!#REF!)</f>
        <v/>
      </c>
      <c r="D464" s="262" t="str">
        <f>IF('Formulario PPGR2'!$G464="","",'Formulario PPGR1'!#REF!)</f>
        <v/>
      </c>
      <c r="E464" s="262" t="str">
        <f>IF('Formulario PPGR2'!$G464="","",'Formulario PPGR1'!#REF!)</f>
        <v/>
      </c>
      <c r="F464" s="262" t="str">
        <f>IF('Formulario PPGR2'!$G464="","",'Formulario PPGR1'!#REF!)</f>
        <v/>
      </c>
      <c r="G464" s="229"/>
      <c r="H464" s="229"/>
      <c r="I464" s="229"/>
      <c r="J464" s="228"/>
      <c r="K464" s="228"/>
      <c r="L464" s="228"/>
      <c r="M464" s="228"/>
      <c r="N464" s="228"/>
      <c r="O464" s="228"/>
      <c r="P464" s="228"/>
      <c r="Q464" s="228"/>
      <c r="R464" s="228"/>
      <c r="S464" s="228"/>
      <c r="T464" s="228"/>
      <c r="U464" s="228"/>
      <c r="V464" s="238">
        <f>SUM('[2]Formulario PPGR2'!$J464:$U464)</f>
        <v>0</v>
      </c>
      <c r="W464" s="258"/>
      <c r="X464" s="258"/>
      <c r="Y464" s="229"/>
      <c r="Z464" s="263"/>
      <c r="AB464" s="682"/>
    </row>
    <row r="465" spans="2:28" s="240" customFormat="1" x14ac:dyDescent="0.2">
      <c r="B465" s="262" t="str">
        <f>IF('Formulario PPGR2'!$G465="","",CONCATENATE('Formulario PPGR2'!$C465,".",'Formulario PPGR2'!$D465,".",'Formulario PPGR2'!$E465,".",'Formulario PPGR2'!$F465))</f>
        <v/>
      </c>
      <c r="C465" s="262" t="str">
        <f>IF('Formulario PPGR2'!$G465="","",'Formulario PPGR1'!#REF!)</f>
        <v/>
      </c>
      <c r="D465" s="262" t="str">
        <f>IF('Formulario PPGR2'!$G465="","",'Formulario PPGR1'!#REF!)</f>
        <v/>
      </c>
      <c r="E465" s="262" t="str">
        <f>IF('Formulario PPGR2'!$G465="","",'Formulario PPGR1'!#REF!)</f>
        <v/>
      </c>
      <c r="F465" s="262" t="str">
        <f>IF('Formulario PPGR2'!$G465="","",'Formulario PPGR1'!#REF!)</f>
        <v/>
      </c>
      <c r="G465" s="229"/>
      <c r="H465" s="229"/>
      <c r="I465" s="229"/>
      <c r="J465" s="228"/>
      <c r="K465" s="228"/>
      <c r="L465" s="228"/>
      <c r="M465" s="228"/>
      <c r="N465" s="228"/>
      <c r="O465" s="228"/>
      <c r="P465" s="228"/>
      <c r="Q465" s="228"/>
      <c r="R465" s="228"/>
      <c r="S465" s="228"/>
      <c r="T465" s="228"/>
      <c r="U465" s="228"/>
      <c r="V465" s="238">
        <f>SUM('[2]Formulario PPGR2'!$J465:$U465)</f>
        <v>0</v>
      </c>
      <c r="W465" s="258"/>
      <c r="X465" s="258"/>
      <c r="Y465" s="229"/>
      <c r="Z465" s="263"/>
      <c r="AB465" s="682"/>
    </row>
    <row r="466" spans="2:28" s="240" customFormat="1" x14ac:dyDescent="0.2">
      <c r="B466" s="262" t="str">
        <f>IF('Formulario PPGR2'!$G466="","",CONCATENATE('Formulario PPGR2'!$C466,".",'Formulario PPGR2'!$D466,".",'Formulario PPGR2'!$E466,".",'Formulario PPGR2'!$F466))</f>
        <v/>
      </c>
      <c r="C466" s="262" t="str">
        <f>IF('Formulario PPGR2'!$G466="","",'Formulario PPGR1'!#REF!)</f>
        <v/>
      </c>
      <c r="D466" s="262" t="str">
        <f>IF('Formulario PPGR2'!$G466="","",'Formulario PPGR1'!#REF!)</f>
        <v/>
      </c>
      <c r="E466" s="262" t="str">
        <f>IF('Formulario PPGR2'!$G466="","",'Formulario PPGR1'!#REF!)</f>
        <v/>
      </c>
      <c r="F466" s="262" t="str">
        <f>IF('Formulario PPGR2'!$G466="","",'Formulario PPGR1'!#REF!)</f>
        <v/>
      </c>
      <c r="G466" s="229"/>
      <c r="H466" s="229"/>
      <c r="I466" s="229"/>
      <c r="J466" s="228"/>
      <c r="K466" s="228"/>
      <c r="L466" s="228"/>
      <c r="M466" s="228"/>
      <c r="N466" s="228"/>
      <c r="O466" s="228"/>
      <c r="P466" s="228"/>
      <c r="Q466" s="228"/>
      <c r="R466" s="228"/>
      <c r="S466" s="228"/>
      <c r="T466" s="228"/>
      <c r="U466" s="228"/>
      <c r="V466" s="238">
        <f>SUM('[2]Formulario PPGR2'!$J466:$U466)</f>
        <v>0</v>
      </c>
      <c r="W466" s="258"/>
      <c r="X466" s="258"/>
      <c r="Y466" s="229"/>
      <c r="Z466" s="263"/>
      <c r="AB466" s="682"/>
    </row>
    <row r="467" spans="2:28" s="240" customFormat="1" x14ac:dyDescent="0.2">
      <c r="B467" s="262" t="str">
        <f>IF('Formulario PPGR2'!$G467="","",CONCATENATE('Formulario PPGR2'!$C467,".",'Formulario PPGR2'!$D467,".",'Formulario PPGR2'!$E467,".",'Formulario PPGR2'!$F467))</f>
        <v/>
      </c>
      <c r="C467" s="262" t="str">
        <f>IF('Formulario PPGR2'!$G467="","",'Formulario PPGR1'!#REF!)</f>
        <v/>
      </c>
      <c r="D467" s="262" t="str">
        <f>IF('Formulario PPGR2'!$G467="","",'Formulario PPGR1'!#REF!)</f>
        <v/>
      </c>
      <c r="E467" s="262" t="str">
        <f>IF('Formulario PPGR2'!$G467="","",'Formulario PPGR1'!#REF!)</f>
        <v/>
      </c>
      <c r="F467" s="262" t="str">
        <f>IF('Formulario PPGR2'!$G467="","",'Formulario PPGR1'!#REF!)</f>
        <v/>
      </c>
      <c r="G467" s="229"/>
      <c r="H467" s="229"/>
      <c r="I467" s="229"/>
      <c r="J467" s="228"/>
      <c r="K467" s="228"/>
      <c r="L467" s="228"/>
      <c r="M467" s="228"/>
      <c r="N467" s="228"/>
      <c r="O467" s="228"/>
      <c r="P467" s="228"/>
      <c r="Q467" s="228"/>
      <c r="R467" s="228"/>
      <c r="S467" s="228"/>
      <c r="T467" s="228"/>
      <c r="U467" s="228"/>
      <c r="V467" s="238">
        <f>SUM('[2]Formulario PPGR2'!$J467:$U467)</f>
        <v>0</v>
      </c>
      <c r="W467" s="258"/>
      <c r="X467" s="258"/>
      <c r="Y467" s="229"/>
      <c r="Z467" s="263"/>
      <c r="AB467" s="682"/>
    </row>
    <row r="468" spans="2:28" s="240" customFormat="1" x14ac:dyDescent="0.2">
      <c r="B468" s="262" t="str">
        <f>IF('Formulario PPGR2'!$G468="","",CONCATENATE('Formulario PPGR2'!$C468,".",'Formulario PPGR2'!$D468,".",'Formulario PPGR2'!$E468,".",'Formulario PPGR2'!$F468))</f>
        <v/>
      </c>
      <c r="C468" s="262" t="str">
        <f>IF('Formulario PPGR2'!$G468="","",'Formulario PPGR1'!#REF!)</f>
        <v/>
      </c>
      <c r="D468" s="262" t="str">
        <f>IF('Formulario PPGR2'!$G468="","",'Formulario PPGR1'!#REF!)</f>
        <v/>
      </c>
      <c r="E468" s="262" t="str">
        <f>IF('Formulario PPGR2'!$G468="","",'Formulario PPGR1'!#REF!)</f>
        <v/>
      </c>
      <c r="F468" s="262" t="str">
        <f>IF('Formulario PPGR2'!$G468="","",'Formulario PPGR1'!#REF!)</f>
        <v/>
      </c>
      <c r="G468" s="229"/>
      <c r="H468" s="229"/>
      <c r="I468" s="229"/>
      <c r="J468" s="228"/>
      <c r="K468" s="228"/>
      <c r="L468" s="228"/>
      <c r="M468" s="228"/>
      <c r="N468" s="228"/>
      <c r="O468" s="228"/>
      <c r="P468" s="228"/>
      <c r="Q468" s="228"/>
      <c r="R468" s="228"/>
      <c r="S468" s="228"/>
      <c r="T468" s="228"/>
      <c r="U468" s="228"/>
      <c r="V468" s="238">
        <f>SUM('[2]Formulario PPGR2'!$J468:$U468)</f>
        <v>0</v>
      </c>
      <c r="W468" s="258"/>
      <c r="X468" s="258"/>
      <c r="Y468" s="229"/>
      <c r="Z468" s="263"/>
      <c r="AB468" s="682"/>
    </row>
    <row r="469" spans="2:28" s="240" customFormat="1" x14ac:dyDescent="0.2">
      <c r="B469" s="262" t="str">
        <f>IF('Formulario PPGR2'!$G469="","",CONCATENATE('Formulario PPGR2'!$C469,".",'Formulario PPGR2'!$D469,".",'Formulario PPGR2'!$E469,".",'Formulario PPGR2'!$F469))</f>
        <v/>
      </c>
      <c r="C469" s="262" t="str">
        <f>IF('Formulario PPGR2'!$G469="","",'Formulario PPGR1'!#REF!)</f>
        <v/>
      </c>
      <c r="D469" s="262" t="str">
        <f>IF('Formulario PPGR2'!$G469="","",'Formulario PPGR1'!#REF!)</f>
        <v/>
      </c>
      <c r="E469" s="262" t="str">
        <f>IF('Formulario PPGR2'!$G469="","",'Formulario PPGR1'!#REF!)</f>
        <v/>
      </c>
      <c r="F469" s="262" t="str">
        <f>IF('Formulario PPGR2'!$G469="","",'Formulario PPGR1'!#REF!)</f>
        <v/>
      </c>
      <c r="G469" s="229"/>
      <c r="H469" s="229"/>
      <c r="I469" s="229"/>
      <c r="J469" s="228"/>
      <c r="K469" s="228"/>
      <c r="L469" s="228"/>
      <c r="M469" s="228"/>
      <c r="N469" s="228"/>
      <c r="O469" s="228"/>
      <c r="P469" s="228"/>
      <c r="Q469" s="228"/>
      <c r="R469" s="228"/>
      <c r="S469" s="228"/>
      <c r="T469" s="228"/>
      <c r="U469" s="228"/>
      <c r="V469" s="238">
        <f>SUM('[2]Formulario PPGR2'!$J469:$U469)</f>
        <v>0</v>
      </c>
      <c r="W469" s="258"/>
      <c r="X469" s="258"/>
      <c r="Y469" s="229"/>
      <c r="Z469" s="263"/>
      <c r="AB469" s="682"/>
    </row>
    <row r="470" spans="2:28" s="240" customFormat="1" x14ac:dyDescent="0.2">
      <c r="B470" s="262" t="str">
        <f>IF('Formulario PPGR2'!$G470="","",CONCATENATE('Formulario PPGR2'!$C470,".",'Formulario PPGR2'!$D470,".",'Formulario PPGR2'!$E470,".",'Formulario PPGR2'!$F470))</f>
        <v/>
      </c>
      <c r="C470" s="262" t="str">
        <f>IF('Formulario PPGR2'!$G470="","",'Formulario PPGR1'!#REF!)</f>
        <v/>
      </c>
      <c r="D470" s="262" t="str">
        <f>IF('Formulario PPGR2'!$G470="","",'Formulario PPGR1'!#REF!)</f>
        <v/>
      </c>
      <c r="E470" s="262" t="str">
        <f>IF('Formulario PPGR2'!$G470="","",'Formulario PPGR1'!#REF!)</f>
        <v/>
      </c>
      <c r="F470" s="262" t="str">
        <f>IF('Formulario PPGR2'!$G470="","",'Formulario PPGR1'!#REF!)</f>
        <v/>
      </c>
      <c r="G470" s="229"/>
      <c r="H470" s="229"/>
      <c r="I470" s="229"/>
      <c r="J470" s="228"/>
      <c r="K470" s="228"/>
      <c r="L470" s="228"/>
      <c r="M470" s="228"/>
      <c r="N470" s="228"/>
      <c r="O470" s="228"/>
      <c r="P470" s="228"/>
      <c r="Q470" s="228"/>
      <c r="R470" s="228"/>
      <c r="S470" s="228"/>
      <c r="T470" s="228"/>
      <c r="U470" s="228"/>
      <c r="V470" s="238">
        <f>SUM('[2]Formulario PPGR2'!$J470:$U470)</f>
        <v>0</v>
      </c>
      <c r="W470" s="258"/>
      <c r="X470" s="258"/>
      <c r="Y470" s="229"/>
      <c r="Z470" s="263"/>
      <c r="AB470" s="682"/>
    </row>
    <row r="471" spans="2:28" s="240" customFormat="1" x14ac:dyDescent="0.2">
      <c r="B471" s="262" t="str">
        <f>IF('Formulario PPGR2'!$G471="","",CONCATENATE('Formulario PPGR2'!$C471,".",'Formulario PPGR2'!$D471,".",'Formulario PPGR2'!$E471,".",'Formulario PPGR2'!$F471))</f>
        <v/>
      </c>
      <c r="C471" s="262" t="str">
        <f>IF('Formulario PPGR2'!$G471="","",'Formulario PPGR1'!#REF!)</f>
        <v/>
      </c>
      <c r="D471" s="262" t="str">
        <f>IF('Formulario PPGR2'!$G471="","",'Formulario PPGR1'!#REF!)</f>
        <v/>
      </c>
      <c r="E471" s="262" t="str">
        <f>IF('Formulario PPGR2'!$G471="","",'Formulario PPGR1'!#REF!)</f>
        <v/>
      </c>
      <c r="F471" s="262" t="str">
        <f>IF('Formulario PPGR2'!$G471="","",'Formulario PPGR1'!#REF!)</f>
        <v/>
      </c>
      <c r="G471" s="229"/>
      <c r="H471" s="229"/>
      <c r="I471" s="229"/>
      <c r="J471" s="228"/>
      <c r="K471" s="228"/>
      <c r="L471" s="228"/>
      <c r="M471" s="228"/>
      <c r="N471" s="228"/>
      <c r="O471" s="228"/>
      <c r="P471" s="228"/>
      <c r="Q471" s="228"/>
      <c r="R471" s="228"/>
      <c r="S471" s="228"/>
      <c r="T471" s="228"/>
      <c r="U471" s="228"/>
      <c r="V471" s="238">
        <f>SUM('[2]Formulario PPGR2'!$J471:$U471)</f>
        <v>0</v>
      </c>
      <c r="W471" s="258"/>
      <c r="X471" s="258"/>
      <c r="Y471" s="229"/>
      <c r="Z471" s="263"/>
      <c r="AB471" s="682"/>
    </row>
    <row r="472" spans="2:28" s="240" customFormat="1" x14ac:dyDescent="0.2">
      <c r="B472" s="262" t="str">
        <f>IF('Formulario PPGR2'!$G472="","",CONCATENATE('Formulario PPGR2'!$C472,".",'Formulario PPGR2'!$D472,".",'Formulario PPGR2'!$E472,".",'Formulario PPGR2'!$F472))</f>
        <v/>
      </c>
      <c r="C472" s="262" t="str">
        <f>IF('Formulario PPGR2'!$G472="","",'Formulario PPGR1'!#REF!)</f>
        <v/>
      </c>
      <c r="D472" s="262" t="str">
        <f>IF('Formulario PPGR2'!$G472="","",'Formulario PPGR1'!#REF!)</f>
        <v/>
      </c>
      <c r="E472" s="262" t="str">
        <f>IF('Formulario PPGR2'!$G472="","",'Formulario PPGR1'!#REF!)</f>
        <v/>
      </c>
      <c r="F472" s="262" t="str">
        <f>IF('Formulario PPGR2'!$G472="","",'Formulario PPGR1'!#REF!)</f>
        <v/>
      </c>
      <c r="G472" s="229"/>
      <c r="H472" s="229"/>
      <c r="I472" s="229"/>
      <c r="J472" s="228"/>
      <c r="K472" s="228"/>
      <c r="L472" s="228"/>
      <c r="M472" s="228"/>
      <c r="N472" s="228"/>
      <c r="O472" s="228"/>
      <c r="P472" s="228"/>
      <c r="Q472" s="228"/>
      <c r="R472" s="228"/>
      <c r="S472" s="228"/>
      <c r="T472" s="228"/>
      <c r="U472" s="228"/>
      <c r="V472" s="238">
        <f>SUM('[2]Formulario PPGR2'!$J472:$U472)</f>
        <v>0</v>
      </c>
      <c r="W472" s="258"/>
      <c r="X472" s="258"/>
      <c r="Y472" s="229"/>
      <c r="Z472" s="263"/>
      <c r="AB472" s="682"/>
    </row>
    <row r="473" spans="2:28" s="240" customFormat="1" x14ac:dyDescent="0.2">
      <c r="B473" s="262" t="str">
        <f>IF('Formulario PPGR2'!$G473="","",CONCATENATE('Formulario PPGR2'!$C473,".",'Formulario PPGR2'!$D473,".",'Formulario PPGR2'!$E473,".",'Formulario PPGR2'!$F473))</f>
        <v/>
      </c>
      <c r="C473" s="262" t="str">
        <f>IF('Formulario PPGR2'!$G473="","",'Formulario PPGR1'!#REF!)</f>
        <v/>
      </c>
      <c r="D473" s="262" t="str">
        <f>IF('Formulario PPGR2'!$G473="","",'Formulario PPGR1'!#REF!)</f>
        <v/>
      </c>
      <c r="E473" s="262" t="str">
        <f>IF('Formulario PPGR2'!$G473="","",'Formulario PPGR1'!#REF!)</f>
        <v/>
      </c>
      <c r="F473" s="262" t="str">
        <f>IF('Formulario PPGR2'!$G473="","",'Formulario PPGR1'!#REF!)</f>
        <v/>
      </c>
      <c r="G473" s="229"/>
      <c r="H473" s="229"/>
      <c r="I473" s="229"/>
      <c r="J473" s="228"/>
      <c r="K473" s="228"/>
      <c r="L473" s="228"/>
      <c r="M473" s="228"/>
      <c r="N473" s="228"/>
      <c r="O473" s="228"/>
      <c r="P473" s="228"/>
      <c r="Q473" s="228"/>
      <c r="R473" s="228"/>
      <c r="S473" s="228"/>
      <c r="T473" s="228"/>
      <c r="U473" s="228"/>
      <c r="V473" s="238">
        <f>SUM('[2]Formulario PPGR2'!$J473:$U473)</f>
        <v>0</v>
      </c>
      <c r="W473" s="258"/>
      <c r="X473" s="258"/>
      <c r="Y473" s="229"/>
      <c r="Z473" s="263"/>
      <c r="AB473" s="682"/>
    </row>
    <row r="474" spans="2:28" s="240" customFormat="1" x14ac:dyDescent="0.2">
      <c r="B474" s="262" t="str">
        <f>IF('Formulario PPGR2'!$G474="","",CONCATENATE('Formulario PPGR2'!$C474,".",'Formulario PPGR2'!$D474,".",'Formulario PPGR2'!$E474,".",'Formulario PPGR2'!$F474))</f>
        <v/>
      </c>
      <c r="C474" s="262" t="str">
        <f>IF('Formulario PPGR2'!$G474="","",'Formulario PPGR1'!#REF!)</f>
        <v/>
      </c>
      <c r="D474" s="262" t="str">
        <f>IF('Formulario PPGR2'!$G474="","",'Formulario PPGR1'!#REF!)</f>
        <v/>
      </c>
      <c r="E474" s="262" t="str">
        <f>IF('Formulario PPGR2'!$G474="","",'Formulario PPGR1'!#REF!)</f>
        <v/>
      </c>
      <c r="F474" s="262" t="str">
        <f>IF('Formulario PPGR2'!$G474="","",'Formulario PPGR1'!#REF!)</f>
        <v/>
      </c>
      <c r="G474" s="229"/>
      <c r="H474" s="229"/>
      <c r="I474" s="229"/>
      <c r="J474" s="228"/>
      <c r="K474" s="228"/>
      <c r="L474" s="228"/>
      <c r="M474" s="228"/>
      <c r="N474" s="228"/>
      <c r="O474" s="228"/>
      <c r="P474" s="228"/>
      <c r="Q474" s="228"/>
      <c r="R474" s="228"/>
      <c r="S474" s="228"/>
      <c r="T474" s="228"/>
      <c r="U474" s="228"/>
      <c r="V474" s="238">
        <f>SUM('[2]Formulario PPGR2'!$J474:$U474)</f>
        <v>0</v>
      </c>
      <c r="W474" s="258"/>
      <c r="X474" s="258"/>
      <c r="Y474" s="229"/>
      <c r="Z474" s="263"/>
      <c r="AB474" s="682"/>
    </row>
    <row r="475" spans="2:28" s="240" customFormat="1" x14ac:dyDescent="0.2">
      <c r="B475" s="262" t="str">
        <f>IF('Formulario PPGR2'!$G475="","",CONCATENATE('Formulario PPGR2'!$C475,".",'Formulario PPGR2'!$D475,".",'Formulario PPGR2'!$E475,".",'Formulario PPGR2'!$F475))</f>
        <v/>
      </c>
      <c r="C475" s="262" t="str">
        <f>IF('Formulario PPGR2'!$G475="","",'Formulario PPGR1'!#REF!)</f>
        <v/>
      </c>
      <c r="D475" s="262" t="str">
        <f>IF('Formulario PPGR2'!$G475="","",'Formulario PPGR1'!#REF!)</f>
        <v/>
      </c>
      <c r="E475" s="262" t="str">
        <f>IF('Formulario PPGR2'!$G475="","",'Formulario PPGR1'!#REF!)</f>
        <v/>
      </c>
      <c r="F475" s="262" t="str">
        <f>IF('Formulario PPGR2'!$G475="","",'Formulario PPGR1'!#REF!)</f>
        <v/>
      </c>
      <c r="G475" s="229"/>
      <c r="H475" s="229"/>
      <c r="I475" s="229"/>
      <c r="J475" s="228"/>
      <c r="K475" s="228"/>
      <c r="L475" s="228"/>
      <c r="M475" s="228"/>
      <c r="N475" s="228"/>
      <c r="O475" s="228"/>
      <c r="P475" s="228"/>
      <c r="Q475" s="228"/>
      <c r="R475" s="228"/>
      <c r="S475" s="228"/>
      <c r="T475" s="228"/>
      <c r="U475" s="228"/>
      <c r="V475" s="238">
        <f>SUM('[2]Formulario PPGR2'!$J475:$U475)</f>
        <v>0</v>
      </c>
      <c r="W475" s="258"/>
      <c r="X475" s="258"/>
      <c r="Y475" s="229"/>
      <c r="Z475" s="263"/>
      <c r="AB475" s="682"/>
    </row>
    <row r="476" spans="2:28" s="240" customFormat="1" x14ac:dyDescent="0.2">
      <c r="B476" s="262" t="str">
        <f>IF('Formulario PPGR2'!$G476="","",CONCATENATE('Formulario PPGR2'!$C476,".",'Formulario PPGR2'!$D476,".",'Formulario PPGR2'!$E476,".",'Formulario PPGR2'!$F476))</f>
        <v/>
      </c>
      <c r="C476" s="262" t="str">
        <f>IF('Formulario PPGR2'!$G476="","",'Formulario PPGR1'!#REF!)</f>
        <v/>
      </c>
      <c r="D476" s="262" t="str">
        <f>IF('Formulario PPGR2'!$G476="","",'Formulario PPGR1'!#REF!)</f>
        <v/>
      </c>
      <c r="E476" s="262" t="str">
        <f>IF('Formulario PPGR2'!$G476="","",'Formulario PPGR1'!#REF!)</f>
        <v/>
      </c>
      <c r="F476" s="262" t="str">
        <f>IF('Formulario PPGR2'!$G476="","",'Formulario PPGR1'!#REF!)</f>
        <v/>
      </c>
      <c r="G476" s="229"/>
      <c r="H476" s="229"/>
      <c r="I476" s="229"/>
      <c r="J476" s="228"/>
      <c r="K476" s="228"/>
      <c r="L476" s="228"/>
      <c r="M476" s="228"/>
      <c r="N476" s="228"/>
      <c r="O476" s="228"/>
      <c r="P476" s="228"/>
      <c r="Q476" s="228"/>
      <c r="R476" s="228"/>
      <c r="S476" s="228"/>
      <c r="T476" s="228"/>
      <c r="U476" s="228"/>
      <c r="V476" s="238">
        <f>SUM('[2]Formulario PPGR2'!$J476:$U476)</f>
        <v>0</v>
      </c>
      <c r="W476" s="258"/>
      <c r="X476" s="258"/>
      <c r="Y476" s="229"/>
      <c r="Z476" s="263"/>
      <c r="AB476" s="682"/>
    </row>
    <row r="477" spans="2:28" s="240" customFormat="1" x14ac:dyDescent="0.2">
      <c r="B477" s="262" t="str">
        <f>IF('Formulario PPGR2'!$G477="","",CONCATENATE('Formulario PPGR2'!$C477,".",'Formulario PPGR2'!$D477,".",'Formulario PPGR2'!$E477,".",'Formulario PPGR2'!$F477))</f>
        <v/>
      </c>
      <c r="C477" s="262" t="str">
        <f>IF('Formulario PPGR2'!$G477="","",'Formulario PPGR1'!#REF!)</f>
        <v/>
      </c>
      <c r="D477" s="262" t="str">
        <f>IF('Formulario PPGR2'!$G477="","",'Formulario PPGR1'!#REF!)</f>
        <v/>
      </c>
      <c r="E477" s="262" t="str">
        <f>IF('Formulario PPGR2'!$G477="","",'Formulario PPGR1'!#REF!)</f>
        <v/>
      </c>
      <c r="F477" s="262" t="str">
        <f>IF('Formulario PPGR2'!$G477="","",'Formulario PPGR1'!#REF!)</f>
        <v/>
      </c>
      <c r="G477" s="229"/>
      <c r="H477" s="229"/>
      <c r="I477" s="229"/>
      <c r="J477" s="228"/>
      <c r="K477" s="228"/>
      <c r="L477" s="228"/>
      <c r="M477" s="228"/>
      <c r="N477" s="228"/>
      <c r="O477" s="228"/>
      <c r="P477" s="228"/>
      <c r="Q477" s="228"/>
      <c r="R477" s="228"/>
      <c r="S477" s="228"/>
      <c r="T477" s="228"/>
      <c r="U477" s="228"/>
      <c r="V477" s="238">
        <f>SUM('[2]Formulario PPGR2'!$J477:$U477)</f>
        <v>0</v>
      </c>
      <c r="W477" s="258"/>
      <c r="X477" s="258"/>
      <c r="Y477" s="229"/>
      <c r="Z477" s="263"/>
      <c r="AB477" s="682"/>
    </row>
    <row r="478" spans="2:28" s="240" customFormat="1" x14ac:dyDescent="0.2">
      <c r="B478" s="262" t="str">
        <f>IF('Formulario PPGR2'!$G478="","",CONCATENATE('Formulario PPGR2'!$C478,".",'Formulario PPGR2'!$D478,".",'Formulario PPGR2'!$E478,".",'Formulario PPGR2'!$F478))</f>
        <v/>
      </c>
      <c r="C478" s="262" t="str">
        <f>IF('Formulario PPGR2'!$G478="","",'Formulario PPGR1'!#REF!)</f>
        <v/>
      </c>
      <c r="D478" s="262" t="str">
        <f>IF('Formulario PPGR2'!$G478="","",'Formulario PPGR1'!#REF!)</f>
        <v/>
      </c>
      <c r="E478" s="262" t="str">
        <f>IF('Formulario PPGR2'!$G478="","",'Formulario PPGR1'!#REF!)</f>
        <v/>
      </c>
      <c r="F478" s="262" t="str">
        <f>IF('Formulario PPGR2'!$G478="","",'Formulario PPGR1'!#REF!)</f>
        <v/>
      </c>
      <c r="G478" s="229"/>
      <c r="H478" s="229"/>
      <c r="I478" s="677"/>
      <c r="J478" s="676"/>
      <c r="K478" s="676"/>
      <c r="L478" s="676"/>
      <c r="M478" s="676"/>
      <c r="N478" s="676"/>
      <c r="O478" s="676"/>
      <c r="P478" s="676"/>
      <c r="Q478" s="676"/>
      <c r="R478" s="676"/>
      <c r="S478" s="676"/>
      <c r="T478" s="676"/>
      <c r="U478" s="676"/>
      <c r="V478" s="238">
        <f>SUM('[2]Formulario PPGR2'!$J478:$U478)</f>
        <v>0</v>
      </c>
      <c r="W478" s="258"/>
      <c r="X478" s="258"/>
      <c r="Y478" s="229"/>
      <c r="Z478" s="263"/>
      <c r="AB478" s="682"/>
    </row>
    <row r="479" spans="2:28" s="240" customFormat="1" x14ac:dyDescent="0.2">
      <c r="B479" s="262" t="str">
        <f>IF('Formulario PPGR2'!$G479="","",CONCATENATE('Formulario PPGR2'!$C479,".",'Formulario PPGR2'!$D479,".",'Formulario PPGR2'!$E479,".",'Formulario PPGR2'!$F479))</f>
        <v/>
      </c>
      <c r="C479" s="262" t="str">
        <f>IF('Formulario PPGR2'!$G479="","",'Formulario PPGR1'!#REF!)</f>
        <v/>
      </c>
      <c r="D479" s="262" t="str">
        <f>IF('Formulario PPGR2'!$G479="","",'Formulario PPGR1'!#REF!)</f>
        <v/>
      </c>
      <c r="E479" s="262" t="str">
        <f>IF('Formulario PPGR2'!$G479="","",'Formulario PPGR1'!#REF!)</f>
        <v/>
      </c>
      <c r="F479" s="262" t="str">
        <f>IF('Formulario PPGR2'!$G479="","",'Formulario PPGR1'!#REF!)</f>
        <v/>
      </c>
      <c r="G479" s="229"/>
      <c r="H479" s="229"/>
      <c r="I479" s="229"/>
      <c r="J479" s="228"/>
      <c r="K479" s="228"/>
      <c r="L479" s="228"/>
      <c r="M479" s="228"/>
      <c r="N479" s="228"/>
      <c r="O479" s="228"/>
      <c r="P479" s="228"/>
      <c r="Q479" s="228"/>
      <c r="R479" s="228"/>
      <c r="S479" s="228"/>
      <c r="T479" s="228"/>
      <c r="U479" s="228"/>
      <c r="V479" s="238">
        <f>SUM('[2]Formulario PPGR2'!$J479:$U479)</f>
        <v>0</v>
      </c>
      <c r="W479" s="258"/>
      <c r="X479" s="258"/>
      <c r="Y479" s="229"/>
      <c r="Z479" s="263"/>
      <c r="AB479" s="682"/>
    </row>
    <row r="480" spans="2:28" s="240" customFormat="1" x14ac:dyDescent="0.2">
      <c r="B480" s="262" t="str">
        <f>IF('Formulario PPGR2'!$G480="","",CONCATENATE('Formulario PPGR2'!$C480,".",'Formulario PPGR2'!$D480,".",'Formulario PPGR2'!$E480,".",'Formulario PPGR2'!$F480))</f>
        <v/>
      </c>
      <c r="C480" s="262" t="str">
        <f>IF('Formulario PPGR2'!$G480="","",'Formulario PPGR1'!#REF!)</f>
        <v/>
      </c>
      <c r="D480" s="262" t="str">
        <f>IF('Formulario PPGR2'!$G480="","",'Formulario PPGR1'!#REF!)</f>
        <v/>
      </c>
      <c r="E480" s="262" t="str">
        <f>IF('Formulario PPGR2'!$G480="","",'Formulario PPGR1'!#REF!)</f>
        <v/>
      </c>
      <c r="F480" s="262" t="str">
        <f>IF('Formulario PPGR2'!$G480="","",'Formulario PPGR1'!#REF!)</f>
        <v/>
      </c>
      <c r="G480" s="229"/>
      <c r="H480" s="229"/>
      <c r="I480" s="229"/>
      <c r="J480" s="228"/>
      <c r="K480" s="228"/>
      <c r="L480" s="228"/>
      <c r="M480" s="228"/>
      <c r="N480" s="228"/>
      <c r="O480" s="228"/>
      <c r="P480" s="228"/>
      <c r="Q480" s="228"/>
      <c r="R480" s="228"/>
      <c r="S480" s="228"/>
      <c r="T480" s="228"/>
      <c r="U480" s="228"/>
      <c r="V480" s="238">
        <f>SUM('[2]Formulario PPGR2'!$J480:$U480)</f>
        <v>0</v>
      </c>
      <c r="W480" s="258"/>
      <c r="X480" s="258"/>
      <c r="Y480" s="229"/>
      <c r="Z480" s="263"/>
      <c r="AB480" s="682"/>
    </row>
    <row r="481" spans="2:28" s="240" customFormat="1" x14ac:dyDescent="0.2">
      <c r="B481" s="262" t="str">
        <f>IF('Formulario PPGR2'!$G481="","",CONCATENATE('Formulario PPGR2'!$C481,".",'Formulario PPGR2'!$D481,".",'Formulario PPGR2'!$E481,".",'Formulario PPGR2'!$F481))</f>
        <v/>
      </c>
      <c r="C481" s="262" t="str">
        <f>IF('Formulario PPGR2'!$G481="","",'Formulario PPGR1'!#REF!)</f>
        <v/>
      </c>
      <c r="D481" s="262" t="str">
        <f>IF('Formulario PPGR2'!$G481="","",'Formulario PPGR1'!#REF!)</f>
        <v/>
      </c>
      <c r="E481" s="262" t="str">
        <f>IF('Formulario PPGR2'!$G481="","",'Formulario PPGR1'!#REF!)</f>
        <v/>
      </c>
      <c r="F481" s="262" t="str">
        <f>IF('Formulario PPGR2'!$G481="","",'Formulario PPGR1'!#REF!)</f>
        <v/>
      </c>
      <c r="G481" s="229"/>
      <c r="H481" s="229"/>
      <c r="I481" s="232"/>
      <c r="J481" s="228"/>
      <c r="K481" s="228"/>
      <c r="L481" s="228"/>
      <c r="M481" s="228"/>
      <c r="N481" s="228"/>
      <c r="O481" s="228"/>
      <c r="P481" s="228"/>
      <c r="Q481" s="228"/>
      <c r="R481" s="228"/>
      <c r="S481" s="228"/>
      <c r="T481" s="228"/>
      <c r="U481" s="228"/>
      <c r="V481" s="238">
        <f>SUM('[2]Formulario PPGR2'!$J481:$U481)</f>
        <v>0</v>
      </c>
      <c r="W481" s="258"/>
      <c r="X481" s="258"/>
      <c r="Y481" s="229"/>
      <c r="Z481" s="263"/>
      <c r="AB481" s="682"/>
    </row>
    <row r="482" spans="2:28" s="240" customFormat="1" x14ac:dyDescent="0.2">
      <c r="B482" s="262" t="str">
        <f>IF('Formulario PPGR2'!$G482="","",CONCATENATE('Formulario PPGR2'!$C482,".",'Formulario PPGR2'!$D482,".",'Formulario PPGR2'!$E482,".",'Formulario PPGR2'!$F482))</f>
        <v/>
      </c>
      <c r="C482" s="262" t="str">
        <f>IF('Formulario PPGR2'!$G482="","",'Formulario PPGR1'!#REF!)</f>
        <v/>
      </c>
      <c r="D482" s="262" t="str">
        <f>IF('Formulario PPGR2'!$G482="","",'Formulario PPGR1'!#REF!)</f>
        <v/>
      </c>
      <c r="E482" s="262" t="str">
        <f>IF('Formulario PPGR2'!$G482="","",'Formulario PPGR1'!#REF!)</f>
        <v/>
      </c>
      <c r="F482" s="262" t="str">
        <f>IF('Formulario PPGR2'!$G482="","",'Formulario PPGR1'!#REF!)</f>
        <v/>
      </c>
      <c r="G482" s="229"/>
      <c r="H482" s="229"/>
      <c r="I482" s="229"/>
      <c r="J482" s="228"/>
      <c r="K482" s="228"/>
      <c r="L482" s="228"/>
      <c r="M482" s="228"/>
      <c r="N482" s="228"/>
      <c r="O482" s="228"/>
      <c r="P482" s="228"/>
      <c r="Q482" s="228"/>
      <c r="R482" s="228"/>
      <c r="S482" s="228"/>
      <c r="T482" s="228"/>
      <c r="U482" s="228"/>
      <c r="V482" s="238">
        <f>SUM('[2]Formulario PPGR2'!$J482:$U482)</f>
        <v>0</v>
      </c>
      <c r="W482" s="258"/>
      <c r="X482" s="258"/>
      <c r="Y482" s="229"/>
      <c r="Z482" s="263"/>
      <c r="AB482" s="682"/>
    </row>
    <row r="483" spans="2:28" s="240" customFormat="1" x14ac:dyDescent="0.2">
      <c r="B483" s="262" t="str">
        <f>IF('Formulario PPGR2'!$G483="","",CONCATENATE('Formulario PPGR2'!$C483,".",'Formulario PPGR2'!$D483,".",'Formulario PPGR2'!$E483,".",'Formulario PPGR2'!$F483))</f>
        <v/>
      </c>
      <c r="C483" s="262" t="str">
        <f>IF('Formulario PPGR2'!$G483="","",'Formulario PPGR1'!#REF!)</f>
        <v/>
      </c>
      <c r="D483" s="262" t="str">
        <f>IF('Formulario PPGR2'!$G483="","",'Formulario PPGR1'!#REF!)</f>
        <v/>
      </c>
      <c r="E483" s="262" t="str">
        <f>IF('Formulario PPGR2'!$G483="","",'Formulario PPGR1'!#REF!)</f>
        <v/>
      </c>
      <c r="F483" s="262" t="str">
        <f>IF('Formulario PPGR2'!$G483="","",'Formulario PPGR1'!#REF!)</f>
        <v/>
      </c>
      <c r="G483" s="229"/>
      <c r="H483" s="229"/>
      <c r="I483" s="229"/>
      <c r="J483" s="228"/>
      <c r="K483" s="228"/>
      <c r="L483" s="228"/>
      <c r="M483" s="228"/>
      <c r="N483" s="228"/>
      <c r="O483" s="228"/>
      <c r="P483" s="228"/>
      <c r="Q483" s="228"/>
      <c r="R483" s="228"/>
      <c r="S483" s="228"/>
      <c r="T483" s="228"/>
      <c r="U483" s="228"/>
      <c r="V483" s="238">
        <f>SUM('[2]Formulario PPGR2'!$J483:$U483)</f>
        <v>0</v>
      </c>
      <c r="W483" s="258"/>
      <c r="X483" s="258"/>
      <c r="Y483" s="229"/>
      <c r="Z483" s="263"/>
      <c r="AB483" s="682"/>
    </row>
    <row r="484" spans="2:28" s="240" customFormat="1" x14ac:dyDescent="0.2">
      <c r="B484" s="262" t="str">
        <f>IF('Formulario PPGR2'!$G484="","",CONCATENATE('Formulario PPGR2'!$C484,".",'Formulario PPGR2'!$D484,".",'Formulario PPGR2'!$E484,".",'Formulario PPGR2'!$F484))</f>
        <v/>
      </c>
      <c r="C484" s="262" t="str">
        <f>IF('Formulario PPGR2'!$G484="","",'Formulario PPGR1'!#REF!)</f>
        <v/>
      </c>
      <c r="D484" s="262" t="str">
        <f>IF('Formulario PPGR2'!$G484="","",'Formulario PPGR1'!#REF!)</f>
        <v/>
      </c>
      <c r="E484" s="262" t="str">
        <f>IF('Formulario PPGR2'!$G484="","",'Formulario PPGR1'!#REF!)</f>
        <v/>
      </c>
      <c r="F484" s="262" t="str">
        <f>IF('Formulario PPGR2'!$G484="","",'Formulario PPGR1'!#REF!)</f>
        <v/>
      </c>
      <c r="G484" s="229"/>
      <c r="H484" s="229"/>
      <c r="I484" s="229"/>
      <c r="J484" s="228"/>
      <c r="K484" s="228"/>
      <c r="L484" s="228"/>
      <c r="M484" s="228"/>
      <c r="N484" s="228"/>
      <c r="O484" s="228"/>
      <c r="P484" s="228"/>
      <c r="Q484" s="228"/>
      <c r="R484" s="228"/>
      <c r="S484" s="228"/>
      <c r="T484" s="228"/>
      <c r="U484" s="228"/>
      <c r="V484" s="238">
        <f>SUM('[2]Formulario PPGR2'!$J484:$U484)</f>
        <v>0</v>
      </c>
      <c r="W484" s="258"/>
      <c r="X484" s="258"/>
      <c r="Y484" s="229"/>
      <c r="Z484" s="263"/>
      <c r="AB484" s="682"/>
    </row>
    <row r="485" spans="2:28" s="240" customFormat="1" x14ac:dyDescent="0.2">
      <c r="B485" s="262" t="str">
        <f>IF('Formulario PPGR2'!$G485="","",CONCATENATE('Formulario PPGR2'!$C485,".",'Formulario PPGR2'!$D485,".",'Formulario PPGR2'!$E485,".",'Formulario PPGR2'!$F485))</f>
        <v/>
      </c>
      <c r="C485" s="262" t="str">
        <f>IF('Formulario PPGR2'!$G485="","",'Formulario PPGR1'!#REF!)</f>
        <v/>
      </c>
      <c r="D485" s="262" t="str">
        <f>IF('Formulario PPGR2'!$G485="","",'Formulario PPGR1'!#REF!)</f>
        <v/>
      </c>
      <c r="E485" s="262" t="str">
        <f>IF('Formulario PPGR2'!$G485="","",'Formulario PPGR1'!#REF!)</f>
        <v/>
      </c>
      <c r="F485" s="262" t="str">
        <f>IF('Formulario PPGR2'!$G485="","",'Formulario PPGR1'!#REF!)</f>
        <v/>
      </c>
      <c r="G485" s="229"/>
      <c r="H485" s="229"/>
      <c r="I485" s="229"/>
      <c r="J485" s="228"/>
      <c r="K485" s="228"/>
      <c r="L485" s="228"/>
      <c r="M485" s="228"/>
      <c r="N485" s="228"/>
      <c r="O485" s="228"/>
      <c r="P485" s="228"/>
      <c r="Q485" s="228"/>
      <c r="R485" s="228"/>
      <c r="S485" s="228"/>
      <c r="T485" s="228"/>
      <c r="U485" s="228"/>
      <c r="V485" s="238">
        <f>SUM('[2]Formulario PPGR2'!$J485:$U485)</f>
        <v>0</v>
      </c>
      <c r="W485" s="258"/>
      <c r="X485" s="258"/>
      <c r="Y485" s="229"/>
      <c r="Z485" s="263"/>
      <c r="AB485" s="682"/>
    </row>
    <row r="486" spans="2:28" s="240" customFormat="1" x14ac:dyDescent="0.2">
      <c r="B486" s="262" t="str">
        <f>IF('Formulario PPGR2'!$G486="","",CONCATENATE('Formulario PPGR2'!$C486,".",'Formulario PPGR2'!$D486,".",'Formulario PPGR2'!$E486,".",'Formulario PPGR2'!$F486))</f>
        <v/>
      </c>
      <c r="C486" s="262" t="str">
        <f>IF('Formulario PPGR2'!$G486="","",'Formulario PPGR1'!#REF!)</f>
        <v/>
      </c>
      <c r="D486" s="262" t="str">
        <f>IF('Formulario PPGR2'!$G486="","",'Formulario PPGR1'!#REF!)</f>
        <v/>
      </c>
      <c r="E486" s="262" t="str">
        <f>IF('Formulario PPGR2'!$G486="","",'Formulario PPGR1'!#REF!)</f>
        <v/>
      </c>
      <c r="F486" s="262" t="str">
        <f>IF('Formulario PPGR2'!$G486="","",'Formulario PPGR1'!#REF!)</f>
        <v/>
      </c>
      <c r="G486" s="229"/>
      <c r="H486" s="229"/>
      <c r="I486" s="229"/>
      <c r="J486" s="228"/>
      <c r="K486" s="228"/>
      <c r="L486" s="228"/>
      <c r="M486" s="228"/>
      <c r="N486" s="228"/>
      <c r="O486" s="228"/>
      <c r="P486" s="228"/>
      <c r="Q486" s="228"/>
      <c r="R486" s="228"/>
      <c r="S486" s="228"/>
      <c r="T486" s="228"/>
      <c r="U486" s="228"/>
      <c r="V486" s="238">
        <f>SUM('[2]Formulario PPGR2'!$J486:$U486)</f>
        <v>0</v>
      </c>
      <c r="W486" s="258"/>
      <c r="X486" s="258"/>
      <c r="Y486" s="229"/>
      <c r="Z486" s="263"/>
      <c r="AB486" s="682"/>
    </row>
    <row r="487" spans="2:28" s="240" customFormat="1" x14ac:dyDescent="0.2">
      <c r="B487" s="262" t="str">
        <f>IF('Formulario PPGR2'!$G487="","",CONCATENATE('Formulario PPGR2'!$C487,".",'Formulario PPGR2'!$D487,".",'Formulario PPGR2'!$E487,".",'Formulario PPGR2'!$F487))</f>
        <v/>
      </c>
      <c r="C487" s="262" t="str">
        <f>IF('Formulario PPGR2'!$G487="","",'Formulario PPGR1'!#REF!)</f>
        <v/>
      </c>
      <c r="D487" s="262" t="str">
        <f>IF('Formulario PPGR2'!$G487="","",'Formulario PPGR1'!#REF!)</f>
        <v/>
      </c>
      <c r="E487" s="262" t="str">
        <f>IF('Formulario PPGR2'!$G487="","",'Formulario PPGR1'!#REF!)</f>
        <v/>
      </c>
      <c r="F487" s="262" t="str">
        <f>IF('Formulario PPGR2'!$G487="","",'Formulario PPGR1'!#REF!)</f>
        <v/>
      </c>
      <c r="G487" s="229"/>
      <c r="H487" s="229"/>
      <c r="I487" s="229"/>
      <c r="J487" s="228"/>
      <c r="K487" s="228"/>
      <c r="L487" s="228"/>
      <c r="M487" s="228"/>
      <c r="N487" s="228"/>
      <c r="O487" s="228"/>
      <c r="P487" s="228"/>
      <c r="Q487" s="228"/>
      <c r="R487" s="228"/>
      <c r="S487" s="228"/>
      <c r="T487" s="228"/>
      <c r="U487" s="228"/>
      <c r="V487" s="238">
        <f>SUM('[2]Formulario PPGR2'!$J487:$U487)</f>
        <v>0</v>
      </c>
      <c r="W487" s="258"/>
      <c r="X487" s="258"/>
      <c r="Y487" s="229"/>
      <c r="Z487" s="263"/>
      <c r="AB487" s="682"/>
    </row>
    <row r="488" spans="2:28" s="240" customFormat="1" x14ac:dyDescent="0.2">
      <c r="B488" s="262" t="str">
        <f>IF('Formulario PPGR2'!$G488="","",CONCATENATE('Formulario PPGR2'!$C488,".",'Formulario PPGR2'!$D488,".",'Formulario PPGR2'!$E488,".",'Formulario PPGR2'!$F488))</f>
        <v/>
      </c>
      <c r="C488" s="262" t="str">
        <f>IF('Formulario PPGR2'!$G488="","",'Formulario PPGR1'!#REF!)</f>
        <v/>
      </c>
      <c r="D488" s="262" t="str">
        <f>IF('Formulario PPGR2'!$G488="","",'Formulario PPGR1'!#REF!)</f>
        <v/>
      </c>
      <c r="E488" s="262" t="str">
        <f>IF('Formulario PPGR2'!$G488="","",'Formulario PPGR1'!#REF!)</f>
        <v/>
      </c>
      <c r="F488" s="262" t="str">
        <f>IF('Formulario PPGR2'!$G488="","",'Formulario PPGR1'!#REF!)</f>
        <v/>
      </c>
      <c r="G488" s="229"/>
      <c r="H488" s="229"/>
      <c r="I488" s="229"/>
      <c r="J488" s="228"/>
      <c r="K488" s="228"/>
      <c r="L488" s="228"/>
      <c r="M488" s="228"/>
      <c r="N488" s="228"/>
      <c r="O488" s="228"/>
      <c r="P488" s="228"/>
      <c r="Q488" s="228"/>
      <c r="R488" s="228"/>
      <c r="S488" s="228"/>
      <c r="T488" s="228"/>
      <c r="U488" s="228"/>
      <c r="V488" s="238">
        <f>SUM('[2]Formulario PPGR2'!$J488:$U488)</f>
        <v>0</v>
      </c>
      <c r="W488" s="258"/>
      <c r="X488" s="258"/>
      <c r="Y488" s="229"/>
      <c r="Z488" s="263"/>
      <c r="AB488" s="682"/>
    </row>
    <row r="489" spans="2:28" s="240" customFormat="1" x14ac:dyDescent="0.2">
      <c r="B489" s="262" t="str">
        <f>IF('Formulario PPGR2'!$G489="","",CONCATENATE('Formulario PPGR2'!$C489,".",'Formulario PPGR2'!$D489,".",'Formulario PPGR2'!$E489,".",'Formulario PPGR2'!$F489))</f>
        <v/>
      </c>
      <c r="C489" s="262" t="str">
        <f>IF('Formulario PPGR2'!$G489="","",'Formulario PPGR1'!#REF!)</f>
        <v/>
      </c>
      <c r="D489" s="262" t="str">
        <f>IF('Formulario PPGR2'!$G489="","",'Formulario PPGR1'!#REF!)</f>
        <v/>
      </c>
      <c r="E489" s="262" t="str">
        <f>IF('Formulario PPGR2'!$G489="","",'Formulario PPGR1'!#REF!)</f>
        <v/>
      </c>
      <c r="F489" s="262" t="str">
        <f>IF('Formulario PPGR2'!$G489="","",'Formulario PPGR1'!#REF!)</f>
        <v/>
      </c>
      <c r="G489" s="229"/>
      <c r="H489" s="229"/>
      <c r="I489" s="229"/>
      <c r="J489" s="228"/>
      <c r="K489" s="228"/>
      <c r="L489" s="228"/>
      <c r="M489" s="228"/>
      <c r="N489" s="228"/>
      <c r="O489" s="228"/>
      <c r="P489" s="228"/>
      <c r="Q489" s="228"/>
      <c r="R489" s="228"/>
      <c r="S489" s="228"/>
      <c r="T489" s="228"/>
      <c r="U489" s="228"/>
      <c r="V489" s="238">
        <f>SUM('[2]Formulario PPGR2'!$J489:$U489)</f>
        <v>0</v>
      </c>
      <c r="W489" s="258"/>
      <c r="X489" s="258"/>
      <c r="Y489" s="229"/>
      <c r="Z489" s="263"/>
      <c r="AB489" s="682"/>
    </row>
    <row r="490" spans="2:28" s="240" customFormat="1" x14ac:dyDescent="0.2">
      <c r="B490" s="262" t="str">
        <f>IF('Formulario PPGR2'!$G490="","",CONCATENATE('Formulario PPGR2'!$C490,".",'Formulario PPGR2'!$D490,".",'Formulario PPGR2'!$E490,".",'Formulario PPGR2'!$F490))</f>
        <v/>
      </c>
      <c r="C490" s="262" t="str">
        <f>IF('Formulario PPGR2'!$G490="","",'Formulario PPGR1'!#REF!)</f>
        <v/>
      </c>
      <c r="D490" s="262" t="str">
        <f>IF('Formulario PPGR2'!$G490="","",'Formulario PPGR1'!#REF!)</f>
        <v/>
      </c>
      <c r="E490" s="262" t="str">
        <f>IF('Formulario PPGR2'!$G490="","",'Formulario PPGR1'!#REF!)</f>
        <v/>
      </c>
      <c r="F490" s="262" t="str">
        <f>IF('Formulario PPGR2'!$G490="","",'Formulario PPGR1'!#REF!)</f>
        <v/>
      </c>
      <c r="G490" s="229"/>
      <c r="H490" s="229"/>
      <c r="I490" s="229"/>
      <c r="J490" s="228"/>
      <c r="K490" s="228"/>
      <c r="L490" s="228"/>
      <c r="M490" s="228"/>
      <c r="N490" s="228"/>
      <c r="O490" s="228"/>
      <c r="P490" s="228"/>
      <c r="Q490" s="228"/>
      <c r="R490" s="228"/>
      <c r="S490" s="228"/>
      <c r="T490" s="228"/>
      <c r="U490" s="228"/>
      <c r="V490" s="238">
        <f>SUM('[2]Formulario PPGR2'!$J490:$U490)</f>
        <v>0</v>
      </c>
      <c r="W490" s="258"/>
      <c r="X490" s="258"/>
      <c r="Y490" s="229"/>
      <c r="Z490" s="263"/>
      <c r="AB490" s="682"/>
    </row>
    <row r="491" spans="2:28" s="240" customFormat="1" x14ac:dyDescent="0.2">
      <c r="B491" s="262" t="str">
        <f>IF('Formulario PPGR2'!$G491="","",CONCATENATE('Formulario PPGR2'!$C491,".",'Formulario PPGR2'!$D491,".",'Formulario PPGR2'!$E491,".",'Formulario PPGR2'!$F491))</f>
        <v/>
      </c>
      <c r="C491" s="262" t="str">
        <f>IF('Formulario PPGR2'!$G491="","",'Formulario PPGR1'!#REF!)</f>
        <v/>
      </c>
      <c r="D491" s="262" t="str">
        <f>IF('Formulario PPGR2'!$G491="","",'Formulario PPGR1'!#REF!)</f>
        <v/>
      </c>
      <c r="E491" s="262" t="str">
        <f>IF('Formulario PPGR2'!$G491="","",'Formulario PPGR1'!#REF!)</f>
        <v/>
      </c>
      <c r="F491" s="262" t="str">
        <f>IF('Formulario PPGR2'!$G491="","",'Formulario PPGR1'!#REF!)</f>
        <v/>
      </c>
      <c r="G491" s="229"/>
      <c r="H491" s="229"/>
      <c r="I491" s="229"/>
      <c r="J491" s="228"/>
      <c r="K491" s="228"/>
      <c r="L491" s="228"/>
      <c r="M491" s="228"/>
      <c r="N491" s="228"/>
      <c r="O491" s="228"/>
      <c r="P491" s="228"/>
      <c r="Q491" s="228"/>
      <c r="R491" s="228"/>
      <c r="S491" s="228"/>
      <c r="T491" s="228"/>
      <c r="U491" s="228"/>
      <c r="V491" s="238">
        <f>SUM('[2]Formulario PPGR2'!$J491:$U491)</f>
        <v>0</v>
      </c>
      <c r="W491" s="258"/>
      <c r="X491" s="258"/>
      <c r="Y491" s="229"/>
      <c r="Z491" s="263"/>
      <c r="AB491" s="682"/>
    </row>
    <row r="492" spans="2:28" s="240" customFormat="1" x14ac:dyDescent="0.2">
      <c r="B492" s="262" t="str">
        <f>IF('Formulario PPGR2'!$G492="","",CONCATENATE('Formulario PPGR2'!$C492,".",'Formulario PPGR2'!$D492,".",'Formulario PPGR2'!$E492,".",'Formulario PPGR2'!$F492))</f>
        <v/>
      </c>
      <c r="C492" s="262" t="str">
        <f>IF('Formulario PPGR2'!$G492="","",'Formulario PPGR1'!#REF!)</f>
        <v/>
      </c>
      <c r="D492" s="262" t="str">
        <f>IF('Formulario PPGR2'!$G492="","",'Formulario PPGR1'!#REF!)</f>
        <v/>
      </c>
      <c r="E492" s="262" t="str">
        <f>IF('Formulario PPGR2'!$G492="","",'Formulario PPGR1'!#REF!)</f>
        <v/>
      </c>
      <c r="F492" s="262" t="str">
        <f>IF('Formulario PPGR2'!$G492="","",'Formulario PPGR1'!#REF!)</f>
        <v/>
      </c>
      <c r="G492" s="229"/>
      <c r="H492" s="229"/>
      <c r="I492" s="229"/>
      <c r="J492" s="228"/>
      <c r="K492" s="228"/>
      <c r="L492" s="228"/>
      <c r="M492" s="228"/>
      <c r="N492" s="228"/>
      <c r="O492" s="228"/>
      <c r="P492" s="228"/>
      <c r="Q492" s="228"/>
      <c r="R492" s="228"/>
      <c r="S492" s="228"/>
      <c r="T492" s="228"/>
      <c r="U492" s="228"/>
      <c r="V492" s="238">
        <f>SUM('[2]Formulario PPGR2'!$J492:$U492)</f>
        <v>0</v>
      </c>
      <c r="W492" s="258"/>
      <c r="X492" s="258"/>
      <c r="Y492" s="229"/>
      <c r="Z492" s="263"/>
      <c r="AB492" s="682"/>
    </row>
    <row r="493" spans="2:28" s="240" customFormat="1" x14ac:dyDescent="0.2">
      <c r="B493" s="262" t="str">
        <f>IF('Formulario PPGR2'!$G493="","",CONCATENATE('Formulario PPGR2'!$C493,".",'Formulario PPGR2'!$D493,".",'Formulario PPGR2'!$E493,".",'Formulario PPGR2'!$F493))</f>
        <v/>
      </c>
      <c r="C493" s="262" t="str">
        <f>IF('Formulario PPGR2'!$G493="","",'Formulario PPGR1'!#REF!)</f>
        <v/>
      </c>
      <c r="D493" s="262" t="str">
        <f>IF('Formulario PPGR2'!$G493="","",'Formulario PPGR1'!#REF!)</f>
        <v/>
      </c>
      <c r="E493" s="262" t="str">
        <f>IF('Formulario PPGR2'!$G493="","",'Formulario PPGR1'!#REF!)</f>
        <v/>
      </c>
      <c r="F493" s="262" t="str">
        <f>IF('Formulario PPGR2'!$G493="","",'Formulario PPGR1'!#REF!)</f>
        <v/>
      </c>
      <c r="G493" s="229"/>
      <c r="H493" s="229"/>
      <c r="I493" s="229"/>
      <c r="J493" s="228"/>
      <c r="K493" s="228"/>
      <c r="L493" s="228"/>
      <c r="M493" s="228"/>
      <c r="N493" s="228"/>
      <c r="O493" s="228"/>
      <c r="P493" s="228"/>
      <c r="Q493" s="228"/>
      <c r="R493" s="228"/>
      <c r="S493" s="228"/>
      <c r="T493" s="228"/>
      <c r="U493" s="228"/>
      <c r="V493" s="238">
        <f>SUM('[2]Formulario PPGR2'!$J493:$U493)</f>
        <v>0</v>
      </c>
      <c r="W493" s="258"/>
      <c r="X493" s="258"/>
      <c r="Y493" s="229"/>
      <c r="Z493" s="263"/>
      <c r="AB493" s="682"/>
    </row>
    <row r="494" spans="2:28" s="240" customFormat="1" x14ac:dyDescent="0.2">
      <c r="B494" s="262" t="str">
        <f>IF('Formulario PPGR2'!$G494="","",CONCATENATE('Formulario PPGR2'!$C494,".",'Formulario PPGR2'!$D494,".",'Formulario PPGR2'!$E494,".",'Formulario PPGR2'!$F494))</f>
        <v/>
      </c>
      <c r="C494" s="262" t="str">
        <f>IF('Formulario PPGR2'!$G494="","",'Formulario PPGR1'!#REF!)</f>
        <v/>
      </c>
      <c r="D494" s="262" t="str">
        <f>IF('Formulario PPGR2'!$G494="","",'Formulario PPGR1'!#REF!)</f>
        <v/>
      </c>
      <c r="E494" s="262" t="str">
        <f>IF('Formulario PPGR2'!$G494="","",'Formulario PPGR1'!#REF!)</f>
        <v/>
      </c>
      <c r="F494" s="262" t="str">
        <f>IF('Formulario PPGR2'!$G494="","",'Formulario PPGR1'!#REF!)</f>
        <v/>
      </c>
      <c r="G494" s="229"/>
      <c r="H494" s="229"/>
      <c r="I494" s="229"/>
      <c r="J494" s="228"/>
      <c r="K494" s="228"/>
      <c r="L494" s="228"/>
      <c r="M494" s="228"/>
      <c r="N494" s="228"/>
      <c r="O494" s="228"/>
      <c r="P494" s="228"/>
      <c r="Q494" s="228"/>
      <c r="R494" s="228"/>
      <c r="S494" s="228"/>
      <c r="T494" s="228"/>
      <c r="U494" s="228"/>
      <c r="V494" s="238">
        <f>SUM('[2]Formulario PPGR2'!$J494:$U494)</f>
        <v>0</v>
      </c>
      <c r="W494" s="258"/>
      <c r="X494" s="258"/>
      <c r="Y494" s="229"/>
      <c r="Z494" s="263"/>
      <c r="AB494" s="682"/>
    </row>
    <row r="495" spans="2:28" s="240" customFormat="1" x14ac:dyDescent="0.2">
      <c r="B495" s="262" t="str">
        <f>IF('Formulario PPGR2'!$G495="","",CONCATENATE('Formulario PPGR2'!$C495,".",'Formulario PPGR2'!$D495,".",'Formulario PPGR2'!$E495,".",'Formulario PPGR2'!$F495))</f>
        <v/>
      </c>
      <c r="C495" s="262" t="str">
        <f>IF('Formulario PPGR2'!$G495="","",'Formulario PPGR1'!#REF!)</f>
        <v/>
      </c>
      <c r="D495" s="262" t="str">
        <f>IF('Formulario PPGR2'!$G495="","",'Formulario PPGR1'!#REF!)</f>
        <v/>
      </c>
      <c r="E495" s="262" t="str">
        <f>IF('Formulario PPGR2'!$G495="","",'Formulario PPGR1'!#REF!)</f>
        <v/>
      </c>
      <c r="F495" s="262" t="str">
        <f>IF('Formulario PPGR2'!$G495="","",'Formulario PPGR1'!#REF!)</f>
        <v/>
      </c>
      <c r="G495" s="229"/>
      <c r="H495" s="229"/>
      <c r="I495" s="229"/>
      <c r="J495" s="228"/>
      <c r="K495" s="228"/>
      <c r="L495" s="228"/>
      <c r="M495" s="228"/>
      <c r="N495" s="228"/>
      <c r="O495" s="228"/>
      <c r="P495" s="228"/>
      <c r="Q495" s="228"/>
      <c r="R495" s="228"/>
      <c r="S495" s="228"/>
      <c r="T495" s="228"/>
      <c r="U495" s="228"/>
      <c r="V495" s="238">
        <f>SUM('[2]Formulario PPGR2'!$J495:$U495)</f>
        <v>0</v>
      </c>
      <c r="W495" s="258"/>
      <c r="X495" s="258"/>
      <c r="Y495" s="229"/>
      <c r="Z495" s="263"/>
      <c r="AB495" s="682"/>
    </row>
    <row r="496" spans="2:28" s="240" customFormat="1" x14ac:dyDescent="0.2">
      <c r="B496" s="262" t="str">
        <f>IF('Formulario PPGR2'!$G496="","",CONCATENATE('Formulario PPGR2'!$C496,".",'Formulario PPGR2'!$D496,".",'Formulario PPGR2'!$E496,".",'Formulario PPGR2'!$F496))</f>
        <v/>
      </c>
      <c r="C496" s="262" t="str">
        <f>IF('Formulario PPGR2'!$G496="","",'Formulario PPGR1'!#REF!)</f>
        <v/>
      </c>
      <c r="D496" s="262" t="str">
        <f>IF('Formulario PPGR2'!$G496="","",'Formulario PPGR1'!#REF!)</f>
        <v/>
      </c>
      <c r="E496" s="262" t="str">
        <f>IF('Formulario PPGR2'!$G496="","",'Formulario PPGR1'!#REF!)</f>
        <v/>
      </c>
      <c r="F496" s="262" t="str">
        <f>IF('Formulario PPGR2'!$G496="","",'Formulario PPGR1'!#REF!)</f>
        <v/>
      </c>
      <c r="G496" s="229"/>
      <c r="H496" s="229"/>
      <c r="I496" s="229"/>
      <c r="J496" s="228"/>
      <c r="K496" s="228"/>
      <c r="L496" s="228"/>
      <c r="M496" s="228"/>
      <c r="N496" s="228"/>
      <c r="O496" s="228"/>
      <c r="P496" s="228"/>
      <c r="Q496" s="228"/>
      <c r="R496" s="228"/>
      <c r="S496" s="228"/>
      <c r="T496" s="228"/>
      <c r="U496" s="228"/>
      <c r="V496" s="238">
        <f>SUM('[2]Formulario PPGR2'!$J496:$U496)</f>
        <v>0</v>
      </c>
      <c r="W496" s="258"/>
      <c r="X496" s="258"/>
      <c r="Y496" s="229"/>
      <c r="Z496" s="263"/>
      <c r="AB496" s="682"/>
    </row>
    <row r="497" spans="2:28" s="240" customFormat="1" x14ac:dyDescent="0.2">
      <c r="B497" s="262" t="str">
        <f>IF('Formulario PPGR2'!$G497="","",CONCATENATE('Formulario PPGR2'!$C497,".",'Formulario PPGR2'!$D497,".",'Formulario PPGR2'!$E497,".",'Formulario PPGR2'!$F497))</f>
        <v/>
      </c>
      <c r="C497" s="262" t="str">
        <f>IF('Formulario PPGR2'!$G497="","",'Formulario PPGR1'!#REF!)</f>
        <v/>
      </c>
      <c r="D497" s="262" t="str">
        <f>IF('Formulario PPGR2'!$G497="","",'Formulario PPGR1'!#REF!)</f>
        <v/>
      </c>
      <c r="E497" s="262" t="str">
        <f>IF('Formulario PPGR2'!$G497="","",'Formulario PPGR1'!#REF!)</f>
        <v/>
      </c>
      <c r="F497" s="262" t="str">
        <f>IF('Formulario PPGR2'!$G497="","",'Formulario PPGR1'!#REF!)</f>
        <v/>
      </c>
      <c r="G497" s="229"/>
      <c r="H497" s="229"/>
      <c r="I497" s="229"/>
      <c r="J497" s="228"/>
      <c r="K497" s="228"/>
      <c r="L497" s="228"/>
      <c r="M497" s="228"/>
      <c r="N497" s="228"/>
      <c r="O497" s="228"/>
      <c r="P497" s="228"/>
      <c r="Q497" s="228"/>
      <c r="R497" s="228"/>
      <c r="S497" s="228"/>
      <c r="T497" s="228"/>
      <c r="U497" s="228"/>
      <c r="V497" s="238">
        <f>SUM('[2]Formulario PPGR2'!$J497:$U497)</f>
        <v>0</v>
      </c>
      <c r="W497" s="258"/>
      <c r="X497" s="258"/>
      <c r="Y497" s="229"/>
      <c r="Z497" s="263"/>
      <c r="AB497" s="682"/>
    </row>
    <row r="498" spans="2:28" s="240" customFormat="1" x14ac:dyDescent="0.2">
      <c r="B498" s="262" t="str">
        <f>IF('Formulario PPGR2'!$G498="","",CONCATENATE('Formulario PPGR2'!$C498,".",'Formulario PPGR2'!$D498,".",'Formulario PPGR2'!$E498,".",'Formulario PPGR2'!$F498))</f>
        <v/>
      </c>
      <c r="C498" s="262" t="str">
        <f>IF('Formulario PPGR2'!$G498="","",'Formulario PPGR1'!#REF!)</f>
        <v/>
      </c>
      <c r="D498" s="262" t="str">
        <f>IF('Formulario PPGR2'!$G498="","",'Formulario PPGR1'!#REF!)</f>
        <v/>
      </c>
      <c r="E498" s="262" t="str">
        <f>IF('Formulario PPGR2'!$G498="","",'Formulario PPGR1'!#REF!)</f>
        <v/>
      </c>
      <c r="F498" s="262" t="str">
        <f>IF('Formulario PPGR2'!$G498="","",'Formulario PPGR1'!#REF!)</f>
        <v/>
      </c>
      <c r="G498" s="229"/>
      <c r="H498" s="229"/>
      <c r="I498" s="229"/>
      <c r="J498" s="228"/>
      <c r="K498" s="228"/>
      <c r="L498" s="228"/>
      <c r="M498" s="228"/>
      <c r="N498" s="228"/>
      <c r="O498" s="228"/>
      <c r="P498" s="228"/>
      <c r="Q498" s="228"/>
      <c r="R498" s="228"/>
      <c r="S498" s="228"/>
      <c r="T498" s="228"/>
      <c r="U498" s="228"/>
      <c r="V498" s="238">
        <f>SUM('[2]Formulario PPGR2'!$J498:$U498)</f>
        <v>0</v>
      </c>
      <c r="W498" s="258"/>
      <c r="X498" s="258"/>
      <c r="Y498" s="229"/>
      <c r="Z498" s="263"/>
      <c r="AB498" s="682"/>
    </row>
    <row r="499" spans="2:28" s="240" customFormat="1" x14ac:dyDescent="0.2">
      <c r="B499" s="262" t="str">
        <f>IF('Formulario PPGR2'!$G499="","",CONCATENATE('Formulario PPGR2'!$C499,".",'Formulario PPGR2'!$D499,".",'Formulario PPGR2'!$E499,".",'Formulario PPGR2'!$F499))</f>
        <v/>
      </c>
      <c r="C499" s="262" t="str">
        <f>IF('Formulario PPGR2'!$G499="","",'Formulario PPGR1'!#REF!)</f>
        <v/>
      </c>
      <c r="D499" s="262" t="str">
        <f>IF('Formulario PPGR2'!$G499="","",'Formulario PPGR1'!#REF!)</f>
        <v/>
      </c>
      <c r="E499" s="262" t="str">
        <f>IF('Formulario PPGR2'!$G499="","",'Formulario PPGR1'!#REF!)</f>
        <v/>
      </c>
      <c r="F499" s="262" t="str">
        <f>IF('Formulario PPGR2'!$G499="","",'Formulario PPGR1'!#REF!)</f>
        <v/>
      </c>
      <c r="G499" s="229"/>
      <c r="H499" s="229"/>
      <c r="I499" s="229"/>
      <c r="J499" s="228"/>
      <c r="K499" s="228"/>
      <c r="L499" s="228"/>
      <c r="M499" s="228"/>
      <c r="N499" s="228"/>
      <c r="O499" s="228"/>
      <c r="P499" s="228"/>
      <c r="Q499" s="228"/>
      <c r="R499" s="228"/>
      <c r="S499" s="228"/>
      <c r="T499" s="228"/>
      <c r="U499" s="228"/>
      <c r="V499" s="238">
        <f>SUM('[2]Formulario PPGR2'!$J499:$U499)</f>
        <v>0</v>
      </c>
      <c r="W499" s="258"/>
      <c r="X499" s="258"/>
      <c r="Y499" s="229"/>
      <c r="Z499" s="263"/>
      <c r="AB499" s="682"/>
    </row>
    <row r="500" spans="2:28" s="240" customFormat="1" x14ac:dyDescent="0.2">
      <c r="B500" s="262" t="str">
        <f>IF('Formulario PPGR2'!$G500="","",CONCATENATE('Formulario PPGR2'!$C500,".",'Formulario PPGR2'!$D500,".",'Formulario PPGR2'!$E500,".",'Formulario PPGR2'!$F500))</f>
        <v/>
      </c>
      <c r="C500" s="262" t="str">
        <f>IF('Formulario PPGR2'!$G500="","",'Formulario PPGR1'!#REF!)</f>
        <v/>
      </c>
      <c r="D500" s="262" t="str">
        <f>IF('Formulario PPGR2'!$G500="","",'Formulario PPGR1'!#REF!)</f>
        <v/>
      </c>
      <c r="E500" s="262" t="str">
        <f>IF('Formulario PPGR2'!$G500="","",'Formulario PPGR1'!#REF!)</f>
        <v/>
      </c>
      <c r="F500" s="262" t="str">
        <f>IF('Formulario PPGR2'!$G500="","",'Formulario PPGR1'!#REF!)</f>
        <v/>
      </c>
      <c r="G500" s="229"/>
      <c r="H500" s="229"/>
      <c r="I500" s="229"/>
      <c r="J500" s="228"/>
      <c r="K500" s="228"/>
      <c r="L500" s="228"/>
      <c r="M500" s="228"/>
      <c r="N500" s="228"/>
      <c r="O500" s="228"/>
      <c r="P500" s="228"/>
      <c r="Q500" s="228"/>
      <c r="R500" s="228"/>
      <c r="S500" s="228"/>
      <c r="T500" s="228"/>
      <c r="U500" s="228"/>
      <c r="V500" s="238">
        <f>SUM('[2]Formulario PPGR2'!$J500:$U500)</f>
        <v>0</v>
      </c>
      <c r="W500" s="258"/>
      <c r="X500" s="258"/>
      <c r="Y500" s="229"/>
      <c r="Z500" s="263"/>
      <c r="AB500" s="682"/>
    </row>
    <row r="501" spans="2:28" s="240" customFormat="1" x14ac:dyDescent="0.2">
      <c r="B501" s="262" t="str">
        <f>IF('Formulario PPGR2'!$G501="","",CONCATENATE('Formulario PPGR2'!$C501,".",'Formulario PPGR2'!$D501,".",'Formulario PPGR2'!$E501,".",'Formulario PPGR2'!$F501))</f>
        <v/>
      </c>
      <c r="C501" s="262" t="str">
        <f>IF('Formulario PPGR2'!$G501="","",'Formulario PPGR1'!#REF!)</f>
        <v/>
      </c>
      <c r="D501" s="262" t="str">
        <f>IF('Formulario PPGR2'!$G501="","",'Formulario PPGR1'!#REF!)</f>
        <v/>
      </c>
      <c r="E501" s="262" t="str">
        <f>IF('Formulario PPGR2'!$G501="","",'Formulario PPGR1'!#REF!)</f>
        <v/>
      </c>
      <c r="F501" s="262" t="str">
        <f>IF('Formulario PPGR2'!$G501="","",'Formulario PPGR1'!#REF!)</f>
        <v/>
      </c>
      <c r="G501" s="229"/>
      <c r="H501" s="229"/>
      <c r="I501" s="229"/>
      <c r="J501" s="228"/>
      <c r="K501" s="228"/>
      <c r="L501" s="228"/>
      <c r="M501" s="228"/>
      <c r="N501" s="228"/>
      <c r="O501" s="228"/>
      <c r="P501" s="228"/>
      <c r="Q501" s="228"/>
      <c r="R501" s="228"/>
      <c r="S501" s="228"/>
      <c r="T501" s="228"/>
      <c r="U501" s="228"/>
      <c r="V501" s="238">
        <f>SUM('[2]Formulario PPGR2'!$J501:$U501)</f>
        <v>0</v>
      </c>
      <c r="W501" s="258"/>
      <c r="X501" s="258"/>
      <c r="Y501" s="229"/>
      <c r="Z501" s="263"/>
      <c r="AB501" s="682"/>
    </row>
    <row r="502" spans="2:28" s="240" customFormat="1" x14ac:dyDescent="0.2">
      <c r="B502" s="262" t="str">
        <f>IF('Formulario PPGR2'!$G502="","",CONCATENATE('Formulario PPGR2'!$C502,".",'Formulario PPGR2'!$D502,".",'Formulario PPGR2'!$E502,".",'Formulario PPGR2'!$F502))</f>
        <v/>
      </c>
      <c r="C502" s="262" t="str">
        <f>IF('Formulario PPGR2'!$G502="","",'Formulario PPGR1'!#REF!)</f>
        <v/>
      </c>
      <c r="D502" s="262" t="str">
        <f>IF('Formulario PPGR2'!$G502="","",'Formulario PPGR1'!#REF!)</f>
        <v/>
      </c>
      <c r="E502" s="262" t="str">
        <f>IF('Formulario PPGR2'!$G502="","",'Formulario PPGR1'!#REF!)</f>
        <v/>
      </c>
      <c r="F502" s="262" t="str">
        <f>IF('Formulario PPGR2'!$G502="","",'Formulario PPGR1'!#REF!)</f>
        <v/>
      </c>
      <c r="G502" s="229"/>
      <c r="H502" s="229"/>
      <c r="I502" s="229"/>
      <c r="J502" s="228"/>
      <c r="K502" s="228"/>
      <c r="L502" s="228"/>
      <c r="M502" s="228"/>
      <c r="N502" s="228"/>
      <c r="O502" s="228"/>
      <c r="P502" s="228"/>
      <c r="Q502" s="228"/>
      <c r="R502" s="228"/>
      <c r="S502" s="228"/>
      <c r="T502" s="228"/>
      <c r="U502" s="228"/>
      <c r="V502" s="238">
        <f>SUM('[2]Formulario PPGR2'!$J502:$U502)</f>
        <v>0</v>
      </c>
      <c r="W502" s="258"/>
      <c r="X502" s="258"/>
      <c r="Y502" s="229"/>
      <c r="Z502" s="263"/>
      <c r="AB502" s="682"/>
    </row>
    <row r="503" spans="2:28" s="240" customFormat="1" x14ac:dyDescent="0.2">
      <c r="B503" s="262" t="str">
        <f>IF('Formulario PPGR2'!$G503="","",CONCATENATE('Formulario PPGR2'!$C503,".",'Formulario PPGR2'!$D503,".",'Formulario PPGR2'!$E503,".",'Formulario PPGR2'!$F503))</f>
        <v/>
      </c>
      <c r="C503" s="262" t="str">
        <f>IF('Formulario PPGR2'!$G503="","",'Formulario PPGR1'!#REF!)</f>
        <v/>
      </c>
      <c r="D503" s="262" t="str">
        <f>IF('Formulario PPGR2'!$G503="","",'Formulario PPGR1'!#REF!)</f>
        <v/>
      </c>
      <c r="E503" s="262" t="str">
        <f>IF('Formulario PPGR2'!$G503="","",'Formulario PPGR1'!#REF!)</f>
        <v/>
      </c>
      <c r="F503" s="262" t="str">
        <f>IF('Formulario PPGR2'!$G503="","",'Formulario PPGR1'!#REF!)</f>
        <v/>
      </c>
      <c r="G503" s="229"/>
      <c r="H503" s="229"/>
      <c r="I503" s="229"/>
      <c r="J503" s="228"/>
      <c r="K503" s="228"/>
      <c r="L503" s="228"/>
      <c r="M503" s="228"/>
      <c r="N503" s="228"/>
      <c r="O503" s="228"/>
      <c r="P503" s="228"/>
      <c r="Q503" s="228"/>
      <c r="R503" s="228"/>
      <c r="S503" s="228"/>
      <c r="T503" s="228"/>
      <c r="U503" s="228"/>
      <c r="V503" s="238">
        <f>SUM('[2]Formulario PPGR2'!$J503:$U503)</f>
        <v>0</v>
      </c>
      <c r="W503" s="258"/>
      <c r="X503" s="258"/>
      <c r="Y503" s="229"/>
      <c r="Z503" s="263"/>
      <c r="AB503" s="682"/>
    </row>
    <row r="504" spans="2:28" s="240" customFormat="1" x14ac:dyDescent="0.2">
      <c r="B504" s="262" t="str">
        <f>IF('Formulario PPGR2'!$G504="","",CONCATENATE('Formulario PPGR2'!$C504,".",'Formulario PPGR2'!$D504,".",'Formulario PPGR2'!$E504,".",'Formulario PPGR2'!$F504))</f>
        <v/>
      </c>
      <c r="C504" s="262" t="str">
        <f>IF('Formulario PPGR2'!$G504="","",'Formulario PPGR1'!#REF!)</f>
        <v/>
      </c>
      <c r="D504" s="262" t="str">
        <f>IF('Formulario PPGR2'!$G504="","",'Formulario PPGR1'!#REF!)</f>
        <v/>
      </c>
      <c r="E504" s="262" t="str">
        <f>IF('Formulario PPGR2'!$G504="","",'Formulario PPGR1'!#REF!)</f>
        <v/>
      </c>
      <c r="F504" s="262" t="str">
        <f>IF('Formulario PPGR2'!$G504="","",'Formulario PPGR1'!#REF!)</f>
        <v/>
      </c>
      <c r="G504" s="229"/>
      <c r="H504" s="229"/>
      <c r="I504" s="229"/>
      <c r="J504" s="228"/>
      <c r="K504" s="228"/>
      <c r="L504" s="228"/>
      <c r="M504" s="228"/>
      <c r="N504" s="228"/>
      <c r="O504" s="228"/>
      <c r="P504" s="228"/>
      <c r="Q504" s="228"/>
      <c r="R504" s="228"/>
      <c r="S504" s="228"/>
      <c r="T504" s="228"/>
      <c r="U504" s="228"/>
      <c r="V504" s="238">
        <f>SUM('[2]Formulario PPGR2'!$J504:$U504)</f>
        <v>0</v>
      </c>
      <c r="W504" s="258"/>
      <c r="X504" s="258"/>
      <c r="Y504" s="229"/>
      <c r="Z504" s="263"/>
      <c r="AB504" s="682"/>
    </row>
    <row r="505" spans="2:28" s="240" customFormat="1" x14ac:dyDescent="0.2">
      <c r="B505" s="262" t="str">
        <f>IF('Formulario PPGR2'!$G505="","",CONCATENATE('Formulario PPGR2'!$C505,".",'Formulario PPGR2'!$D505,".",'Formulario PPGR2'!$E505,".",'Formulario PPGR2'!$F505))</f>
        <v/>
      </c>
      <c r="C505" s="262" t="str">
        <f>IF('Formulario PPGR2'!$G505="","",'Formulario PPGR1'!#REF!)</f>
        <v/>
      </c>
      <c r="D505" s="262" t="str">
        <f>IF('Formulario PPGR2'!$G505="","",'Formulario PPGR1'!#REF!)</f>
        <v/>
      </c>
      <c r="E505" s="262" t="str">
        <f>IF('Formulario PPGR2'!$G505="","",'Formulario PPGR1'!#REF!)</f>
        <v/>
      </c>
      <c r="F505" s="262" t="str">
        <f>IF('Formulario PPGR2'!$G505="","",'Formulario PPGR1'!#REF!)</f>
        <v/>
      </c>
      <c r="G505" s="229"/>
      <c r="H505" s="229"/>
      <c r="I505" s="229"/>
      <c r="J505" s="228"/>
      <c r="K505" s="228"/>
      <c r="L505" s="228"/>
      <c r="M505" s="228"/>
      <c r="N505" s="228"/>
      <c r="O505" s="228"/>
      <c r="P505" s="228"/>
      <c r="Q505" s="228"/>
      <c r="R505" s="228"/>
      <c r="S505" s="228"/>
      <c r="T505" s="228"/>
      <c r="U505" s="228"/>
      <c r="V505" s="238">
        <f>SUM('[2]Formulario PPGR2'!$J505:$U505)</f>
        <v>0</v>
      </c>
      <c r="W505" s="258"/>
      <c r="X505" s="258"/>
      <c r="Y505" s="229"/>
      <c r="Z505" s="263"/>
      <c r="AB505" s="682"/>
    </row>
    <row r="506" spans="2:28" s="240" customFormat="1" x14ac:dyDescent="0.2">
      <c r="B506" s="262" t="str">
        <f>IF('Formulario PPGR2'!$G506="","",CONCATENATE('Formulario PPGR2'!$C506,".",'Formulario PPGR2'!$D506,".",'Formulario PPGR2'!$E506,".",'Formulario PPGR2'!$F506))</f>
        <v/>
      </c>
      <c r="C506" s="262" t="str">
        <f>IF('Formulario PPGR2'!$G506="","",'Formulario PPGR1'!#REF!)</f>
        <v/>
      </c>
      <c r="D506" s="262" t="str">
        <f>IF('Formulario PPGR2'!$G506="","",'Formulario PPGR1'!#REF!)</f>
        <v/>
      </c>
      <c r="E506" s="262" t="str">
        <f>IF('Formulario PPGR2'!$G506="","",'Formulario PPGR1'!#REF!)</f>
        <v/>
      </c>
      <c r="F506" s="262" t="str">
        <f>IF('Formulario PPGR2'!$G506="","",'Formulario PPGR1'!#REF!)</f>
        <v/>
      </c>
      <c r="G506" s="229"/>
      <c r="H506" s="229"/>
      <c r="I506" s="229"/>
      <c r="J506" s="228"/>
      <c r="K506" s="228"/>
      <c r="L506" s="228"/>
      <c r="M506" s="228"/>
      <c r="N506" s="228"/>
      <c r="O506" s="228"/>
      <c r="P506" s="228"/>
      <c r="Q506" s="228"/>
      <c r="R506" s="228"/>
      <c r="S506" s="228"/>
      <c r="T506" s="228"/>
      <c r="U506" s="228"/>
      <c r="V506" s="238">
        <f>SUM('[2]Formulario PPGR2'!$J506:$U506)</f>
        <v>0</v>
      </c>
      <c r="W506" s="258"/>
      <c r="X506" s="258"/>
      <c r="Y506" s="229"/>
      <c r="Z506" s="263"/>
      <c r="AB506" s="682"/>
    </row>
    <row r="507" spans="2:28" s="240" customFormat="1" x14ac:dyDescent="0.2">
      <c r="B507" s="262" t="str">
        <f>IF('Formulario PPGR2'!$G507="","",CONCATENATE('Formulario PPGR2'!$C507,".",'Formulario PPGR2'!$D507,".",'Formulario PPGR2'!$E507,".",'Formulario PPGR2'!$F507))</f>
        <v/>
      </c>
      <c r="C507" s="262" t="str">
        <f>IF('Formulario PPGR2'!$G507="","",'Formulario PPGR1'!#REF!)</f>
        <v/>
      </c>
      <c r="D507" s="262" t="str">
        <f>IF('Formulario PPGR2'!$G507="","",'Formulario PPGR1'!#REF!)</f>
        <v/>
      </c>
      <c r="E507" s="262" t="str">
        <f>IF('Formulario PPGR2'!$G507="","",'Formulario PPGR1'!#REF!)</f>
        <v/>
      </c>
      <c r="F507" s="262" t="str">
        <f>IF('Formulario PPGR2'!$G507="","",'Formulario PPGR1'!#REF!)</f>
        <v/>
      </c>
      <c r="G507" s="229"/>
      <c r="H507" s="229"/>
      <c r="I507" s="229"/>
      <c r="J507" s="228"/>
      <c r="K507" s="228"/>
      <c r="L507" s="228"/>
      <c r="M507" s="228"/>
      <c r="N507" s="228"/>
      <c r="O507" s="228"/>
      <c r="P507" s="228"/>
      <c r="Q507" s="228"/>
      <c r="R507" s="228"/>
      <c r="S507" s="228"/>
      <c r="T507" s="228"/>
      <c r="U507" s="228"/>
      <c r="V507" s="238">
        <f>SUM('[2]Formulario PPGR2'!$J507:$U507)</f>
        <v>0</v>
      </c>
      <c r="W507" s="258"/>
      <c r="X507" s="258"/>
      <c r="Y507" s="229"/>
      <c r="Z507" s="263"/>
      <c r="AB507" s="682"/>
    </row>
    <row r="508" spans="2:28" s="240" customFormat="1" x14ac:dyDescent="0.2">
      <c r="B508" s="262" t="str">
        <f>IF('Formulario PPGR2'!$G508="","",CONCATENATE('Formulario PPGR2'!$C508,".",'Formulario PPGR2'!$D508,".",'Formulario PPGR2'!$E508,".",'Formulario PPGR2'!$F508))</f>
        <v/>
      </c>
      <c r="C508" s="262" t="str">
        <f>IF('Formulario PPGR2'!$G508="","",'Formulario PPGR1'!#REF!)</f>
        <v/>
      </c>
      <c r="D508" s="262" t="str">
        <f>IF('Formulario PPGR2'!$G508="","",'Formulario PPGR1'!#REF!)</f>
        <v/>
      </c>
      <c r="E508" s="262" t="str">
        <f>IF('Formulario PPGR2'!$G508="","",'Formulario PPGR1'!#REF!)</f>
        <v/>
      </c>
      <c r="F508" s="262" t="str">
        <f>IF('Formulario PPGR2'!$G508="","",'Formulario PPGR1'!#REF!)</f>
        <v/>
      </c>
      <c r="G508" s="229"/>
      <c r="H508" s="229"/>
      <c r="I508" s="680"/>
      <c r="J508" s="228"/>
      <c r="K508" s="228"/>
      <c r="L508" s="228"/>
      <c r="M508" s="228"/>
      <c r="N508" s="228"/>
      <c r="O508" s="228"/>
      <c r="P508" s="228"/>
      <c r="Q508" s="228"/>
      <c r="R508" s="228"/>
      <c r="S508" s="228"/>
      <c r="T508" s="228"/>
      <c r="U508" s="228"/>
      <c r="V508" s="238">
        <f>SUM('[2]Formulario PPGR2'!$J508:$U508)</f>
        <v>0</v>
      </c>
      <c r="W508" s="258"/>
      <c r="X508" s="258"/>
      <c r="Y508" s="229"/>
      <c r="Z508" s="263"/>
      <c r="AB508" s="682"/>
    </row>
    <row r="509" spans="2:28" s="240" customFormat="1" x14ac:dyDescent="0.2">
      <c r="B509" s="262" t="str">
        <f>IF('Formulario PPGR2'!$G509="","",CONCATENATE('Formulario PPGR2'!$C509,".",'Formulario PPGR2'!$D509,".",'Formulario PPGR2'!$E509,".",'Formulario PPGR2'!$F509))</f>
        <v/>
      </c>
      <c r="C509" s="262" t="str">
        <f>IF('Formulario PPGR2'!$G509="","",'Formulario PPGR1'!#REF!)</f>
        <v/>
      </c>
      <c r="D509" s="262" t="str">
        <f>IF('Formulario PPGR2'!$G509="","",'Formulario PPGR1'!#REF!)</f>
        <v/>
      </c>
      <c r="E509" s="262" t="str">
        <f>IF('Formulario PPGR2'!$G509="","",'Formulario PPGR1'!#REF!)</f>
        <v/>
      </c>
      <c r="F509" s="262" t="str">
        <f>IF('Formulario PPGR2'!$G509="","",'Formulario PPGR1'!#REF!)</f>
        <v/>
      </c>
      <c r="G509" s="229"/>
      <c r="H509" s="229"/>
      <c r="I509" s="229"/>
      <c r="J509" s="228"/>
      <c r="K509" s="228"/>
      <c r="L509" s="228"/>
      <c r="M509" s="228"/>
      <c r="N509" s="228"/>
      <c r="O509" s="228"/>
      <c r="P509" s="228"/>
      <c r="Q509" s="228"/>
      <c r="R509" s="228"/>
      <c r="S509" s="228"/>
      <c r="T509" s="228"/>
      <c r="U509" s="228"/>
      <c r="V509" s="238">
        <f>SUM('[2]Formulario PPGR2'!$J509:$U509)</f>
        <v>0</v>
      </c>
      <c r="W509" s="258"/>
      <c r="X509" s="258"/>
      <c r="Y509" s="229"/>
      <c r="Z509" s="263"/>
      <c r="AB509" s="682"/>
    </row>
    <row r="510" spans="2:28" s="240" customFormat="1" x14ac:dyDescent="0.2">
      <c r="B510" s="262" t="str">
        <f>IF('Formulario PPGR2'!$G510="","",CONCATENATE('Formulario PPGR2'!$C510,".",'Formulario PPGR2'!$D510,".",'Formulario PPGR2'!$E510,".",'Formulario PPGR2'!$F510))</f>
        <v/>
      </c>
      <c r="C510" s="262" t="str">
        <f>IF('Formulario PPGR2'!$G510="","",'Formulario PPGR1'!#REF!)</f>
        <v/>
      </c>
      <c r="D510" s="262" t="str">
        <f>IF('Formulario PPGR2'!$G510="","",'Formulario PPGR1'!#REF!)</f>
        <v/>
      </c>
      <c r="E510" s="262" t="str">
        <f>IF('Formulario PPGR2'!$G510="","",'Formulario PPGR1'!#REF!)</f>
        <v/>
      </c>
      <c r="F510" s="262" t="str">
        <f>IF('Formulario PPGR2'!$G510="","",'Formulario PPGR1'!#REF!)</f>
        <v/>
      </c>
      <c r="G510" s="229"/>
      <c r="H510" s="229"/>
      <c r="I510" s="229"/>
      <c r="J510" s="228"/>
      <c r="K510" s="228"/>
      <c r="L510" s="228"/>
      <c r="M510" s="228"/>
      <c r="N510" s="228"/>
      <c r="O510" s="228"/>
      <c r="P510" s="228"/>
      <c r="Q510" s="228"/>
      <c r="R510" s="228"/>
      <c r="S510" s="228"/>
      <c r="T510" s="228"/>
      <c r="U510" s="228"/>
      <c r="V510" s="238">
        <f>SUM('[2]Formulario PPGR2'!$J510:$U510)</f>
        <v>0</v>
      </c>
      <c r="W510" s="258"/>
      <c r="X510" s="258"/>
      <c r="Y510" s="229"/>
      <c r="Z510" s="263"/>
      <c r="AB510" s="682"/>
    </row>
    <row r="511" spans="2:28" s="240" customFormat="1" x14ac:dyDescent="0.2">
      <c r="B511" s="262" t="str">
        <f>IF('Formulario PPGR2'!$G511="","",CONCATENATE('Formulario PPGR2'!$C511,".",'Formulario PPGR2'!$D511,".",'Formulario PPGR2'!$E511,".",'Formulario PPGR2'!$F511))</f>
        <v/>
      </c>
      <c r="C511" s="262" t="str">
        <f>IF('Formulario PPGR2'!$G511="","",'Formulario PPGR1'!#REF!)</f>
        <v/>
      </c>
      <c r="D511" s="262" t="str">
        <f>IF('Formulario PPGR2'!$G511="","",'Formulario PPGR1'!#REF!)</f>
        <v/>
      </c>
      <c r="E511" s="262" t="str">
        <f>IF('Formulario PPGR2'!$G511="","",'Formulario PPGR1'!#REF!)</f>
        <v/>
      </c>
      <c r="F511" s="262" t="str">
        <f>IF('Formulario PPGR2'!$G511="","",'Formulario PPGR1'!#REF!)</f>
        <v/>
      </c>
      <c r="G511" s="229"/>
      <c r="H511" s="229"/>
      <c r="I511" s="229"/>
      <c r="J511" s="228"/>
      <c r="K511" s="228"/>
      <c r="L511" s="228"/>
      <c r="M511" s="228"/>
      <c r="N511" s="228"/>
      <c r="O511" s="228"/>
      <c r="P511" s="228"/>
      <c r="Q511" s="228"/>
      <c r="R511" s="228"/>
      <c r="S511" s="228"/>
      <c r="T511" s="228"/>
      <c r="U511" s="228"/>
      <c r="V511" s="238">
        <f>SUM('[2]Formulario PPGR2'!$J511:$U511)</f>
        <v>0</v>
      </c>
      <c r="W511" s="258"/>
      <c r="X511" s="258"/>
      <c r="Y511" s="229"/>
      <c r="Z511" s="263"/>
      <c r="AB511" s="682"/>
    </row>
    <row r="512" spans="2:28" s="240" customFormat="1" x14ac:dyDescent="0.2">
      <c r="B512" s="262" t="str">
        <f>IF('Formulario PPGR2'!$G512="","",CONCATENATE('Formulario PPGR2'!$C512,".",'Formulario PPGR2'!$D512,".",'Formulario PPGR2'!$E512,".",'Formulario PPGR2'!$F512))</f>
        <v/>
      </c>
      <c r="C512" s="262" t="str">
        <f>IF('Formulario PPGR2'!$G512="","",'Formulario PPGR1'!#REF!)</f>
        <v/>
      </c>
      <c r="D512" s="262" t="str">
        <f>IF('Formulario PPGR2'!$G512="","",'Formulario PPGR1'!#REF!)</f>
        <v/>
      </c>
      <c r="E512" s="262" t="str">
        <f>IF('Formulario PPGR2'!$G512="","",'Formulario PPGR1'!#REF!)</f>
        <v/>
      </c>
      <c r="F512" s="262" t="str">
        <f>IF('Formulario PPGR2'!$G512="","",'Formulario PPGR1'!#REF!)</f>
        <v/>
      </c>
      <c r="G512" s="229"/>
      <c r="H512" s="229"/>
      <c r="I512" s="680"/>
      <c r="J512" s="228"/>
      <c r="K512" s="228"/>
      <c r="L512" s="228"/>
      <c r="M512" s="228"/>
      <c r="N512" s="228"/>
      <c r="O512" s="228"/>
      <c r="P512" s="228"/>
      <c r="Q512" s="228"/>
      <c r="R512" s="228"/>
      <c r="S512" s="228"/>
      <c r="T512" s="228"/>
      <c r="U512" s="228"/>
      <c r="V512" s="238">
        <f>SUM('[2]Formulario PPGR2'!$J512:$U512)</f>
        <v>0</v>
      </c>
      <c r="W512" s="258"/>
      <c r="X512" s="258"/>
      <c r="Y512" s="229"/>
      <c r="Z512" s="263"/>
      <c r="AB512" s="682"/>
    </row>
    <row r="513" spans="2:28" s="240" customFormat="1" x14ac:dyDescent="0.2">
      <c r="B513" s="262" t="str">
        <f>IF('Formulario PPGR2'!$G513="","",CONCATENATE('Formulario PPGR2'!$C513,".",'Formulario PPGR2'!$D513,".",'Formulario PPGR2'!$E513,".",'Formulario PPGR2'!$F513))</f>
        <v/>
      </c>
      <c r="C513" s="262" t="str">
        <f>IF('Formulario PPGR2'!$G513="","",'Formulario PPGR1'!#REF!)</f>
        <v/>
      </c>
      <c r="D513" s="262" t="str">
        <f>IF('Formulario PPGR2'!$G513="","",'Formulario PPGR1'!#REF!)</f>
        <v/>
      </c>
      <c r="E513" s="262" t="str">
        <f>IF('Formulario PPGR2'!$G513="","",'Formulario PPGR1'!#REF!)</f>
        <v/>
      </c>
      <c r="F513" s="262" t="str">
        <f>IF('Formulario PPGR2'!$G513="","",'Formulario PPGR1'!#REF!)</f>
        <v/>
      </c>
      <c r="G513" s="229"/>
      <c r="H513" s="229"/>
      <c r="I513" s="229"/>
      <c r="J513" s="228"/>
      <c r="K513" s="228"/>
      <c r="L513" s="228"/>
      <c r="M513" s="228"/>
      <c r="N513" s="228"/>
      <c r="O513" s="228"/>
      <c r="P513" s="228"/>
      <c r="Q513" s="228"/>
      <c r="R513" s="228"/>
      <c r="S513" s="228"/>
      <c r="T513" s="228"/>
      <c r="U513" s="228"/>
      <c r="V513" s="238">
        <f>SUM('[2]Formulario PPGR2'!$J513:$U513)</f>
        <v>0</v>
      </c>
      <c r="W513" s="258"/>
      <c r="X513" s="258"/>
      <c r="Y513" s="229"/>
      <c r="Z513" s="263"/>
      <c r="AB513" s="682"/>
    </row>
    <row r="514" spans="2:28" s="240" customFormat="1" x14ac:dyDescent="0.2">
      <c r="B514" s="262" t="str">
        <f>IF('Formulario PPGR2'!$G514="","",CONCATENATE('Formulario PPGR2'!$C514,".",'Formulario PPGR2'!$D514,".",'Formulario PPGR2'!$E514,".",'Formulario PPGR2'!$F514))</f>
        <v/>
      </c>
      <c r="C514" s="262" t="str">
        <f>IF('Formulario PPGR2'!$G514="","",'Formulario PPGR1'!#REF!)</f>
        <v/>
      </c>
      <c r="D514" s="262" t="str">
        <f>IF('Formulario PPGR2'!$G514="","",'Formulario PPGR1'!#REF!)</f>
        <v/>
      </c>
      <c r="E514" s="262" t="str">
        <f>IF('Formulario PPGR2'!$G514="","",'Formulario PPGR1'!#REF!)</f>
        <v/>
      </c>
      <c r="F514" s="262" t="str">
        <f>IF('Formulario PPGR2'!$G514="","",'Formulario PPGR1'!#REF!)</f>
        <v/>
      </c>
      <c r="G514" s="229"/>
      <c r="H514" s="229"/>
      <c r="I514" s="229"/>
      <c r="J514" s="228"/>
      <c r="K514" s="228"/>
      <c r="L514" s="228"/>
      <c r="M514" s="228"/>
      <c r="N514" s="228"/>
      <c r="O514" s="228"/>
      <c r="P514" s="228"/>
      <c r="Q514" s="228"/>
      <c r="R514" s="228"/>
      <c r="S514" s="228"/>
      <c r="T514" s="228"/>
      <c r="U514" s="228"/>
      <c r="V514" s="238">
        <f>SUM('[2]Formulario PPGR2'!$J514:$U514)</f>
        <v>0</v>
      </c>
      <c r="W514" s="258"/>
      <c r="X514" s="258"/>
      <c r="Y514" s="229"/>
      <c r="Z514" s="263"/>
      <c r="AB514" s="682"/>
    </row>
    <row r="515" spans="2:28" s="240" customFormat="1" x14ac:dyDescent="0.2">
      <c r="B515" s="262" t="str">
        <f>IF('Formulario PPGR2'!$G515="","",CONCATENATE('Formulario PPGR2'!$C515,".",'Formulario PPGR2'!$D515,".",'Formulario PPGR2'!$E515,".",'Formulario PPGR2'!$F515))</f>
        <v/>
      </c>
      <c r="C515" s="262" t="str">
        <f>IF('Formulario PPGR2'!$G515="","",'Formulario PPGR1'!#REF!)</f>
        <v/>
      </c>
      <c r="D515" s="262" t="str">
        <f>IF('Formulario PPGR2'!$G515="","",'Formulario PPGR1'!#REF!)</f>
        <v/>
      </c>
      <c r="E515" s="262" t="str">
        <f>IF('Formulario PPGR2'!$G515="","",'Formulario PPGR1'!#REF!)</f>
        <v/>
      </c>
      <c r="F515" s="262" t="str">
        <f>IF('Formulario PPGR2'!$G515="","",'Formulario PPGR1'!#REF!)</f>
        <v/>
      </c>
      <c r="G515" s="229"/>
      <c r="H515" s="229"/>
      <c r="I515" s="229"/>
      <c r="J515" s="228"/>
      <c r="K515" s="228"/>
      <c r="L515" s="228"/>
      <c r="M515" s="228"/>
      <c r="N515" s="228"/>
      <c r="O515" s="228"/>
      <c r="P515" s="228"/>
      <c r="Q515" s="228"/>
      <c r="R515" s="228"/>
      <c r="S515" s="228"/>
      <c r="T515" s="228"/>
      <c r="U515" s="228"/>
      <c r="V515" s="238">
        <f>SUM('[2]Formulario PPGR2'!$J515:$U515)</f>
        <v>0</v>
      </c>
      <c r="W515" s="258"/>
      <c r="X515" s="258"/>
      <c r="Y515" s="229"/>
      <c r="Z515" s="263"/>
      <c r="AB515" s="682"/>
    </row>
    <row r="516" spans="2:28" s="240" customFormat="1" x14ac:dyDescent="0.2">
      <c r="B516" s="262" t="str">
        <f>IF('Formulario PPGR2'!$G516="","",CONCATENATE('Formulario PPGR2'!$C516,".",'Formulario PPGR2'!$D516,".",'Formulario PPGR2'!$E516,".",'Formulario PPGR2'!$F516))</f>
        <v/>
      </c>
      <c r="C516" s="262" t="str">
        <f>IF('Formulario PPGR2'!$G516="","",'Formulario PPGR1'!#REF!)</f>
        <v/>
      </c>
      <c r="D516" s="262" t="str">
        <f>IF('Formulario PPGR2'!$G516="","",'Formulario PPGR1'!#REF!)</f>
        <v/>
      </c>
      <c r="E516" s="262" t="str">
        <f>IF('Formulario PPGR2'!$G516="","",'Formulario PPGR1'!#REF!)</f>
        <v/>
      </c>
      <c r="F516" s="262" t="str">
        <f>IF('Formulario PPGR2'!$G516="","",'Formulario PPGR1'!#REF!)</f>
        <v/>
      </c>
      <c r="G516" s="229"/>
      <c r="H516" s="229"/>
      <c r="I516" s="229"/>
      <c r="J516" s="228"/>
      <c r="K516" s="228"/>
      <c r="L516" s="228"/>
      <c r="M516" s="228"/>
      <c r="N516" s="228"/>
      <c r="O516" s="228"/>
      <c r="P516" s="228"/>
      <c r="Q516" s="228"/>
      <c r="R516" s="228"/>
      <c r="S516" s="228"/>
      <c r="T516" s="228"/>
      <c r="U516" s="228"/>
      <c r="V516" s="238">
        <f>SUM('[2]Formulario PPGR2'!$J516:$U516)</f>
        <v>0</v>
      </c>
      <c r="W516" s="258"/>
      <c r="X516" s="258"/>
      <c r="Y516" s="229"/>
      <c r="Z516" s="263"/>
      <c r="AB516" s="682"/>
    </row>
    <row r="517" spans="2:28" s="240" customFormat="1" x14ac:dyDescent="0.2">
      <c r="B517" s="262" t="str">
        <f>IF('Formulario PPGR2'!$G517="","",CONCATENATE('Formulario PPGR2'!$C517,".",'Formulario PPGR2'!$D517,".",'Formulario PPGR2'!$E517,".",'Formulario PPGR2'!$F517))</f>
        <v/>
      </c>
      <c r="C517" s="262" t="str">
        <f>IF('Formulario PPGR2'!$G517="","",'Formulario PPGR1'!#REF!)</f>
        <v/>
      </c>
      <c r="D517" s="262" t="str">
        <f>IF('Formulario PPGR2'!$G517="","",'Formulario PPGR1'!#REF!)</f>
        <v/>
      </c>
      <c r="E517" s="262" t="str">
        <f>IF('Formulario PPGR2'!$G517="","",'Formulario PPGR1'!#REF!)</f>
        <v/>
      </c>
      <c r="F517" s="262" t="str">
        <f>IF('Formulario PPGR2'!$G517="","",'Formulario PPGR1'!#REF!)</f>
        <v/>
      </c>
      <c r="G517" s="229"/>
      <c r="H517" s="229"/>
      <c r="I517" s="229"/>
      <c r="J517" s="228"/>
      <c r="K517" s="228"/>
      <c r="L517" s="228"/>
      <c r="M517" s="228"/>
      <c r="N517" s="228"/>
      <c r="O517" s="228"/>
      <c r="P517" s="228"/>
      <c r="Q517" s="228"/>
      <c r="R517" s="228"/>
      <c r="S517" s="228"/>
      <c r="T517" s="228"/>
      <c r="U517" s="228"/>
      <c r="V517" s="238">
        <f>SUM('[2]Formulario PPGR2'!$J517:$U517)</f>
        <v>0</v>
      </c>
      <c r="W517" s="258"/>
      <c r="X517" s="258"/>
      <c r="Y517" s="229"/>
      <c r="Z517" s="263"/>
      <c r="AB517" s="682"/>
    </row>
    <row r="518" spans="2:28" s="240" customFormat="1" x14ac:dyDescent="0.2">
      <c r="B518" s="262" t="str">
        <f>IF('Formulario PPGR2'!$G518="","",CONCATENATE('Formulario PPGR2'!$C518,".",'Formulario PPGR2'!$D518,".",'Formulario PPGR2'!$E518,".",'Formulario PPGR2'!$F518))</f>
        <v/>
      </c>
      <c r="C518" s="262" t="str">
        <f>IF('Formulario PPGR2'!$G518="","",'Formulario PPGR1'!#REF!)</f>
        <v/>
      </c>
      <c r="D518" s="262" t="str">
        <f>IF('Formulario PPGR2'!$G518="","",'Formulario PPGR1'!#REF!)</f>
        <v/>
      </c>
      <c r="E518" s="262" t="str">
        <f>IF('Formulario PPGR2'!$G518="","",'Formulario PPGR1'!#REF!)</f>
        <v/>
      </c>
      <c r="F518" s="262" t="str">
        <f>IF('Formulario PPGR2'!$G518="","",'Formulario PPGR1'!#REF!)</f>
        <v/>
      </c>
      <c r="G518" s="229"/>
      <c r="H518" s="229"/>
      <c r="I518" s="680"/>
      <c r="J518" s="228"/>
      <c r="K518" s="228"/>
      <c r="L518" s="228"/>
      <c r="M518" s="228"/>
      <c r="N518" s="228"/>
      <c r="O518" s="228"/>
      <c r="P518" s="228"/>
      <c r="Q518" s="228"/>
      <c r="R518" s="228"/>
      <c r="S518" s="228"/>
      <c r="T518" s="228"/>
      <c r="U518" s="228"/>
      <c r="V518" s="238">
        <f>SUM('[2]Formulario PPGR2'!$J518:$U518)</f>
        <v>0</v>
      </c>
      <c r="W518" s="258"/>
      <c r="X518" s="258"/>
      <c r="Y518" s="229"/>
      <c r="Z518" s="263"/>
      <c r="AB518" s="682"/>
    </row>
    <row r="519" spans="2:28" s="240" customFormat="1" x14ac:dyDescent="0.2">
      <c r="B519" s="262" t="str">
        <f>IF('Formulario PPGR2'!$G519="","",CONCATENATE('Formulario PPGR2'!$C519,".",'Formulario PPGR2'!$D519,".",'Formulario PPGR2'!$E519,".",'Formulario PPGR2'!$F519))</f>
        <v/>
      </c>
      <c r="C519" s="262" t="str">
        <f>IF('Formulario PPGR2'!$G519="","",'Formulario PPGR1'!#REF!)</f>
        <v/>
      </c>
      <c r="D519" s="262" t="str">
        <f>IF('Formulario PPGR2'!$G519="","",'Formulario PPGR1'!#REF!)</f>
        <v/>
      </c>
      <c r="E519" s="262" t="str">
        <f>IF('Formulario PPGR2'!$G519="","",'Formulario PPGR1'!#REF!)</f>
        <v/>
      </c>
      <c r="F519" s="262" t="str">
        <f>IF('Formulario PPGR2'!$G519="","",'Formulario PPGR1'!#REF!)</f>
        <v/>
      </c>
      <c r="G519" s="229"/>
      <c r="H519" s="229"/>
      <c r="I519" s="229"/>
      <c r="J519" s="228"/>
      <c r="K519" s="228"/>
      <c r="L519" s="228"/>
      <c r="M519" s="228"/>
      <c r="N519" s="228"/>
      <c r="O519" s="228"/>
      <c r="P519" s="228"/>
      <c r="Q519" s="228"/>
      <c r="R519" s="228"/>
      <c r="S519" s="228"/>
      <c r="T519" s="228"/>
      <c r="U519" s="228"/>
      <c r="V519" s="238">
        <f>SUM('[2]Formulario PPGR2'!$J519:$U519)</f>
        <v>0</v>
      </c>
      <c r="W519" s="258"/>
      <c r="X519" s="258"/>
      <c r="Y519" s="229"/>
      <c r="Z519" s="263"/>
      <c r="AB519" s="682"/>
    </row>
    <row r="520" spans="2:28" s="240" customFormat="1" x14ac:dyDescent="0.2">
      <c r="B520" s="262" t="str">
        <f>IF('Formulario PPGR2'!$G520="","",CONCATENATE('Formulario PPGR2'!$C520,".",'Formulario PPGR2'!$D520,".",'Formulario PPGR2'!$E520,".",'Formulario PPGR2'!$F520))</f>
        <v/>
      </c>
      <c r="C520" s="262" t="str">
        <f>IF('Formulario PPGR2'!$G520="","",'Formulario PPGR1'!#REF!)</f>
        <v/>
      </c>
      <c r="D520" s="262" t="str">
        <f>IF('Formulario PPGR2'!$G520="","",'Formulario PPGR1'!#REF!)</f>
        <v/>
      </c>
      <c r="E520" s="262" t="str">
        <f>IF('Formulario PPGR2'!$G520="","",'Formulario PPGR1'!#REF!)</f>
        <v/>
      </c>
      <c r="F520" s="262" t="str">
        <f>IF('Formulario PPGR2'!$G520="","",'Formulario PPGR1'!#REF!)</f>
        <v/>
      </c>
      <c r="G520" s="229"/>
      <c r="H520" s="229"/>
      <c r="I520" s="680"/>
      <c r="J520" s="228"/>
      <c r="K520" s="228"/>
      <c r="L520" s="228"/>
      <c r="M520" s="228"/>
      <c r="N520" s="228"/>
      <c r="O520" s="228"/>
      <c r="P520" s="228"/>
      <c r="Q520" s="228"/>
      <c r="R520" s="228"/>
      <c r="S520" s="228"/>
      <c r="T520" s="228"/>
      <c r="U520" s="228"/>
      <c r="V520" s="238">
        <f>SUM('[2]Formulario PPGR2'!$J520:$U520)</f>
        <v>0</v>
      </c>
      <c r="W520" s="258"/>
      <c r="X520" s="258"/>
      <c r="Y520" s="229"/>
      <c r="Z520" s="263"/>
      <c r="AB520" s="682"/>
    </row>
    <row r="521" spans="2:28" s="240" customFormat="1" x14ac:dyDescent="0.2">
      <c r="B521" s="262" t="str">
        <f>IF('Formulario PPGR2'!$G521="","",CONCATENATE('Formulario PPGR2'!$C521,".",'Formulario PPGR2'!$D521,".",'Formulario PPGR2'!$E521,".",'Formulario PPGR2'!$F521))</f>
        <v/>
      </c>
      <c r="C521" s="262" t="str">
        <f>IF('Formulario PPGR2'!$G521="","",'Formulario PPGR1'!#REF!)</f>
        <v/>
      </c>
      <c r="D521" s="262" t="str">
        <f>IF('Formulario PPGR2'!$G521="","",'Formulario PPGR1'!#REF!)</f>
        <v/>
      </c>
      <c r="E521" s="262" t="str">
        <f>IF('Formulario PPGR2'!$G521="","",'Formulario PPGR1'!#REF!)</f>
        <v/>
      </c>
      <c r="F521" s="262" t="str">
        <f>IF('Formulario PPGR2'!$G521="","",'Formulario PPGR1'!#REF!)</f>
        <v/>
      </c>
      <c r="G521" s="229"/>
      <c r="H521" s="229"/>
      <c r="I521" s="680"/>
      <c r="J521" s="228"/>
      <c r="K521" s="228"/>
      <c r="L521" s="228"/>
      <c r="M521" s="228"/>
      <c r="N521" s="228"/>
      <c r="O521" s="228"/>
      <c r="P521" s="228"/>
      <c r="Q521" s="228"/>
      <c r="R521" s="228"/>
      <c r="S521" s="228"/>
      <c r="T521" s="228"/>
      <c r="U521" s="228"/>
      <c r="V521" s="238">
        <f>SUM('[2]Formulario PPGR2'!$J521:$U521)</f>
        <v>0</v>
      </c>
      <c r="W521" s="258"/>
      <c r="X521" s="258"/>
      <c r="Y521" s="229"/>
      <c r="Z521" s="263"/>
      <c r="AB521" s="682"/>
    </row>
    <row r="522" spans="2:28" s="240" customFormat="1" x14ac:dyDescent="0.2">
      <c r="B522" s="262" t="str">
        <f>IF('Formulario PPGR2'!$G522="","",CONCATENATE('Formulario PPGR2'!$C522,".",'Formulario PPGR2'!$D522,".",'Formulario PPGR2'!$E522,".",'Formulario PPGR2'!$F522))</f>
        <v/>
      </c>
      <c r="C522" s="262" t="str">
        <f>IF('Formulario PPGR2'!$G522="","",'Formulario PPGR1'!#REF!)</f>
        <v/>
      </c>
      <c r="D522" s="262" t="str">
        <f>IF('Formulario PPGR2'!$G522="","",'Formulario PPGR1'!#REF!)</f>
        <v/>
      </c>
      <c r="E522" s="262" t="str">
        <f>IF('Formulario PPGR2'!$G522="","",'Formulario PPGR1'!#REF!)</f>
        <v/>
      </c>
      <c r="F522" s="262" t="str">
        <f>IF('Formulario PPGR2'!$G522="","",'Formulario PPGR1'!#REF!)</f>
        <v/>
      </c>
      <c r="G522" s="229"/>
      <c r="H522" s="229"/>
      <c r="I522" s="680"/>
      <c r="J522" s="228"/>
      <c r="K522" s="228"/>
      <c r="L522" s="228"/>
      <c r="M522" s="228"/>
      <c r="N522" s="228"/>
      <c r="O522" s="228"/>
      <c r="P522" s="228"/>
      <c r="Q522" s="228"/>
      <c r="R522" s="228"/>
      <c r="S522" s="228"/>
      <c r="T522" s="228"/>
      <c r="U522" s="228"/>
      <c r="V522" s="238">
        <f>SUM('[2]Formulario PPGR2'!$J522:$U522)</f>
        <v>0</v>
      </c>
      <c r="W522" s="258"/>
      <c r="X522" s="258"/>
      <c r="Y522" s="229"/>
      <c r="Z522" s="263"/>
      <c r="AB522" s="682"/>
    </row>
    <row r="523" spans="2:28" s="240" customFormat="1" x14ac:dyDescent="0.2">
      <c r="B523" s="262" t="str">
        <f>IF('Formulario PPGR2'!$G523="","",CONCATENATE('Formulario PPGR2'!$C523,".",'Formulario PPGR2'!$D523,".",'Formulario PPGR2'!$E523,".",'Formulario PPGR2'!$F523))</f>
        <v/>
      </c>
      <c r="C523" s="262" t="str">
        <f>IF('Formulario PPGR2'!$G523="","",'Formulario PPGR1'!#REF!)</f>
        <v/>
      </c>
      <c r="D523" s="262" t="str">
        <f>IF('Formulario PPGR2'!$G523="","",'Formulario PPGR1'!#REF!)</f>
        <v/>
      </c>
      <c r="E523" s="262" t="str">
        <f>IF('Formulario PPGR2'!$G523="","",'Formulario PPGR1'!#REF!)</f>
        <v/>
      </c>
      <c r="F523" s="262" t="str">
        <f>IF('Formulario PPGR2'!$G523="","",'Formulario PPGR1'!#REF!)</f>
        <v/>
      </c>
      <c r="G523" s="229"/>
      <c r="H523" s="229"/>
      <c r="I523" s="229"/>
      <c r="J523" s="228"/>
      <c r="K523" s="228"/>
      <c r="L523" s="228"/>
      <c r="M523" s="228"/>
      <c r="N523" s="228"/>
      <c r="O523" s="228"/>
      <c r="P523" s="228"/>
      <c r="Q523" s="228"/>
      <c r="R523" s="228"/>
      <c r="S523" s="228"/>
      <c r="T523" s="228"/>
      <c r="U523" s="228"/>
      <c r="V523" s="238">
        <f>SUM('[2]Formulario PPGR2'!$J523:$U523)</f>
        <v>0</v>
      </c>
      <c r="W523" s="258"/>
      <c r="X523" s="258"/>
      <c r="Y523" s="229"/>
      <c r="Z523" s="263"/>
      <c r="AB523" s="682"/>
    </row>
    <row r="524" spans="2:28" s="240" customFormat="1" x14ac:dyDescent="0.2">
      <c r="B524" s="262" t="str">
        <f>IF('Formulario PPGR2'!$G524="","",CONCATENATE('Formulario PPGR2'!$C524,".",'Formulario PPGR2'!$D524,".",'Formulario PPGR2'!$E524,".",'Formulario PPGR2'!$F524))</f>
        <v/>
      </c>
      <c r="C524" s="262" t="str">
        <f>IF('Formulario PPGR2'!$G524="","",'Formulario PPGR1'!#REF!)</f>
        <v/>
      </c>
      <c r="D524" s="262" t="str">
        <f>IF('Formulario PPGR2'!$G524="","",'Formulario PPGR1'!#REF!)</f>
        <v/>
      </c>
      <c r="E524" s="262" t="str">
        <f>IF('Formulario PPGR2'!$G524="","",'Formulario PPGR1'!#REF!)</f>
        <v/>
      </c>
      <c r="F524" s="262" t="str">
        <f>IF('Formulario PPGR2'!$G524="","",'Formulario PPGR1'!#REF!)</f>
        <v/>
      </c>
      <c r="G524" s="229"/>
      <c r="H524" s="229"/>
      <c r="I524" s="229"/>
      <c r="J524" s="228"/>
      <c r="K524" s="228"/>
      <c r="L524" s="228"/>
      <c r="M524" s="228"/>
      <c r="N524" s="228"/>
      <c r="O524" s="228"/>
      <c r="P524" s="228"/>
      <c r="Q524" s="228"/>
      <c r="R524" s="228"/>
      <c r="S524" s="228"/>
      <c r="T524" s="228"/>
      <c r="U524" s="228"/>
      <c r="V524" s="238">
        <f>SUM('[2]Formulario PPGR2'!$J524:$U524)</f>
        <v>0</v>
      </c>
      <c r="W524" s="258"/>
      <c r="X524" s="258"/>
      <c r="Y524" s="229"/>
      <c r="Z524" s="263"/>
      <c r="AB524" s="682"/>
    </row>
    <row r="525" spans="2:28" s="240" customFormat="1" x14ac:dyDescent="0.2">
      <c r="B525" s="262" t="str">
        <f>IF('Formulario PPGR2'!$G525="","",CONCATENATE('Formulario PPGR2'!$C525,".",'Formulario PPGR2'!$D525,".",'Formulario PPGR2'!$E525,".",'Formulario PPGR2'!$F525))</f>
        <v/>
      </c>
      <c r="C525" s="262" t="str">
        <f>IF('Formulario PPGR2'!$G525="","",'Formulario PPGR1'!#REF!)</f>
        <v/>
      </c>
      <c r="D525" s="262" t="str">
        <f>IF('Formulario PPGR2'!$G525="","",'Formulario PPGR1'!#REF!)</f>
        <v/>
      </c>
      <c r="E525" s="262" t="str">
        <f>IF('Formulario PPGR2'!$G525="","",'Formulario PPGR1'!#REF!)</f>
        <v/>
      </c>
      <c r="F525" s="262" t="str">
        <f>IF('Formulario PPGR2'!$G525="","",'Formulario PPGR1'!#REF!)</f>
        <v/>
      </c>
      <c r="G525" s="229"/>
      <c r="H525" s="229"/>
      <c r="I525" s="229"/>
      <c r="J525" s="228"/>
      <c r="K525" s="228"/>
      <c r="L525" s="228"/>
      <c r="M525" s="228"/>
      <c r="N525" s="228"/>
      <c r="O525" s="228"/>
      <c r="P525" s="228"/>
      <c r="Q525" s="228"/>
      <c r="R525" s="228"/>
      <c r="S525" s="228"/>
      <c r="T525" s="228"/>
      <c r="U525" s="228"/>
      <c r="V525" s="238">
        <f>SUM('[2]Formulario PPGR2'!$J525:$U525)</f>
        <v>0</v>
      </c>
      <c r="W525" s="258"/>
      <c r="X525" s="258"/>
      <c r="Y525" s="229"/>
      <c r="Z525" s="263"/>
      <c r="AB525" s="682"/>
    </row>
    <row r="526" spans="2:28" s="240" customFormat="1" x14ac:dyDescent="0.2">
      <c r="B526" s="262" t="str">
        <f>IF('Formulario PPGR2'!$G526="","",CONCATENATE('Formulario PPGR2'!$C526,".",'Formulario PPGR2'!$D526,".",'Formulario PPGR2'!$E526,".",'Formulario PPGR2'!$F526))</f>
        <v/>
      </c>
      <c r="C526" s="262" t="str">
        <f>IF('Formulario PPGR2'!$G526="","",'Formulario PPGR1'!#REF!)</f>
        <v/>
      </c>
      <c r="D526" s="262" t="str">
        <f>IF('Formulario PPGR2'!$G526="","",'Formulario PPGR1'!#REF!)</f>
        <v/>
      </c>
      <c r="E526" s="262" t="str">
        <f>IF('Formulario PPGR2'!$G526="","",'Formulario PPGR1'!#REF!)</f>
        <v/>
      </c>
      <c r="F526" s="262" t="str">
        <f>IF('Formulario PPGR2'!$G526="","",'Formulario PPGR1'!#REF!)</f>
        <v/>
      </c>
      <c r="G526" s="229"/>
      <c r="H526" s="229"/>
      <c r="I526" s="229"/>
      <c r="J526" s="228"/>
      <c r="K526" s="228"/>
      <c r="L526" s="228"/>
      <c r="M526" s="228"/>
      <c r="N526" s="228"/>
      <c r="O526" s="228"/>
      <c r="P526" s="228"/>
      <c r="Q526" s="228"/>
      <c r="R526" s="228"/>
      <c r="S526" s="228"/>
      <c r="T526" s="228"/>
      <c r="U526" s="228"/>
      <c r="V526" s="238">
        <f>SUM('[2]Formulario PPGR2'!$J526:$U526)</f>
        <v>0</v>
      </c>
      <c r="W526" s="258"/>
      <c r="X526" s="258"/>
      <c r="Y526" s="229"/>
      <c r="Z526" s="263"/>
      <c r="AB526" s="682"/>
    </row>
    <row r="527" spans="2:28" s="240" customFormat="1" x14ac:dyDescent="0.2">
      <c r="B527" s="262" t="str">
        <f>IF('Formulario PPGR2'!$G527="","",CONCATENATE('Formulario PPGR2'!$C527,".",'Formulario PPGR2'!$D527,".",'Formulario PPGR2'!$E527,".",'Formulario PPGR2'!$F527))</f>
        <v/>
      </c>
      <c r="C527" s="262" t="str">
        <f>IF('Formulario PPGR2'!$G527="","",'Formulario PPGR1'!#REF!)</f>
        <v/>
      </c>
      <c r="D527" s="262" t="str">
        <f>IF('Formulario PPGR2'!$G527="","",'Formulario PPGR1'!#REF!)</f>
        <v/>
      </c>
      <c r="E527" s="262" t="str">
        <f>IF('Formulario PPGR2'!$G527="","",'Formulario PPGR1'!#REF!)</f>
        <v/>
      </c>
      <c r="F527" s="262" t="str">
        <f>IF('Formulario PPGR2'!$G527="","",'Formulario PPGR1'!#REF!)</f>
        <v/>
      </c>
      <c r="G527" s="229"/>
      <c r="H527" s="229"/>
      <c r="I527" s="229"/>
      <c r="J527" s="228"/>
      <c r="K527" s="228"/>
      <c r="L527" s="228"/>
      <c r="M527" s="228"/>
      <c r="N527" s="228"/>
      <c r="O527" s="228"/>
      <c r="P527" s="228"/>
      <c r="Q527" s="228"/>
      <c r="R527" s="228"/>
      <c r="S527" s="228"/>
      <c r="T527" s="228"/>
      <c r="U527" s="228"/>
      <c r="V527" s="238">
        <f>SUM('[2]Formulario PPGR2'!$J527:$U527)</f>
        <v>0</v>
      </c>
      <c r="W527" s="258"/>
      <c r="X527" s="258"/>
      <c r="Y527" s="229"/>
      <c r="Z527" s="263"/>
      <c r="AB527" s="682"/>
    </row>
    <row r="528" spans="2:28" s="240" customFormat="1" x14ac:dyDescent="0.2">
      <c r="B528" s="262" t="str">
        <f>IF('Formulario PPGR2'!$G528="","",CONCATENATE('Formulario PPGR2'!$C528,".",'Formulario PPGR2'!$D528,".",'Formulario PPGR2'!$E528,".",'Formulario PPGR2'!$F528))</f>
        <v/>
      </c>
      <c r="C528" s="262" t="str">
        <f>IF('Formulario PPGR2'!$G528="","",'Formulario PPGR1'!#REF!)</f>
        <v/>
      </c>
      <c r="D528" s="262" t="str">
        <f>IF('Formulario PPGR2'!$G528="","",'Formulario PPGR1'!#REF!)</f>
        <v/>
      </c>
      <c r="E528" s="262" t="str">
        <f>IF('Formulario PPGR2'!$G528="","",'Formulario PPGR1'!#REF!)</f>
        <v/>
      </c>
      <c r="F528" s="262" t="str">
        <f>IF('Formulario PPGR2'!$G528="","",'Formulario PPGR1'!#REF!)</f>
        <v/>
      </c>
      <c r="G528" s="229"/>
      <c r="H528" s="229"/>
      <c r="I528" s="229"/>
      <c r="J528" s="228"/>
      <c r="K528" s="228"/>
      <c r="L528" s="228"/>
      <c r="M528" s="228"/>
      <c r="N528" s="228"/>
      <c r="O528" s="228"/>
      <c r="P528" s="228"/>
      <c r="Q528" s="228"/>
      <c r="R528" s="228"/>
      <c r="S528" s="228"/>
      <c r="T528" s="228"/>
      <c r="U528" s="228"/>
      <c r="V528" s="238">
        <f>SUM('[2]Formulario PPGR2'!$J528:$U528)</f>
        <v>0</v>
      </c>
      <c r="W528" s="258"/>
      <c r="X528" s="258"/>
      <c r="Y528" s="229"/>
      <c r="Z528" s="263"/>
      <c r="AB528" s="682"/>
    </row>
    <row r="529" spans="2:54" s="240" customFormat="1" x14ac:dyDescent="0.2">
      <c r="B529" s="262" t="str">
        <f>IF('Formulario PPGR2'!$G529="","",CONCATENATE('Formulario PPGR2'!$C529,".",'Formulario PPGR2'!$D529,".",'Formulario PPGR2'!$E529,".",'Formulario PPGR2'!$F529))</f>
        <v/>
      </c>
      <c r="C529" s="262" t="str">
        <f>IF('Formulario PPGR2'!$G529="","",'Formulario PPGR1'!#REF!)</f>
        <v/>
      </c>
      <c r="D529" s="262" t="str">
        <f>IF('Formulario PPGR2'!$G529="","",'Formulario PPGR1'!#REF!)</f>
        <v/>
      </c>
      <c r="E529" s="262" t="str">
        <f>IF('Formulario PPGR2'!$G529="","",'Formulario PPGR1'!#REF!)</f>
        <v/>
      </c>
      <c r="F529" s="262" t="str">
        <f>IF('Formulario PPGR2'!$G529="","",'Formulario PPGR1'!#REF!)</f>
        <v/>
      </c>
      <c r="G529" s="229"/>
      <c r="H529" s="229"/>
      <c r="I529" s="229"/>
      <c r="J529" s="228"/>
      <c r="K529" s="228"/>
      <c r="L529" s="228"/>
      <c r="M529" s="228"/>
      <c r="N529" s="228"/>
      <c r="O529" s="228"/>
      <c r="P529" s="228"/>
      <c r="Q529" s="228"/>
      <c r="R529" s="228"/>
      <c r="S529" s="228"/>
      <c r="T529" s="228"/>
      <c r="U529" s="228"/>
      <c r="V529" s="238">
        <f>SUM('[2]Formulario PPGR2'!$J529:$U529)</f>
        <v>0</v>
      </c>
      <c r="W529" s="258"/>
      <c r="X529" s="258"/>
      <c r="Y529" s="229"/>
      <c r="Z529" s="263"/>
      <c r="AB529" s="682"/>
    </row>
    <row r="530" spans="2:54" s="240" customFormat="1" x14ac:dyDescent="0.2">
      <c r="B530" s="262" t="str">
        <f>IF('Formulario PPGR2'!$G530="","",CONCATENATE('Formulario PPGR2'!$C530,".",'Formulario PPGR2'!$D530,".",'Formulario PPGR2'!$E530,".",'Formulario PPGR2'!$F530))</f>
        <v/>
      </c>
      <c r="C530" s="262" t="str">
        <f>IF('Formulario PPGR2'!$G530="","",'Formulario PPGR1'!#REF!)</f>
        <v/>
      </c>
      <c r="D530" s="262" t="str">
        <f>IF('Formulario PPGR2'!$G530="","",'Formulario PPGR1'!#REF!)</f>
        <v/>
      </c>
      <c r="E530" s="262" t="str">
        <f>IF('Formulario PPGR2'!$G530="","",'Formulario PPGR1'!#REF!)</f>
        <v/>
      </c>
      <c r="F530" s="262" t="str">
        <f>IF('Formulario PPGR2'!$G530="","",'Formulario PPGR1'!#REF!)</f>
        <v/>
      </c>
      <c r="G530" s="229"/>
      <c r="H530" s="229"/>
      <c r="I530" s="229"/>
      <c r="J530" s="228"/>
      <c r="K530" s="228"/>
      <c r="L530" s="228"/>
      <c r="M530" s="228"/>
      <c r="N530" s="228"/>
      <c r="O530" s="228"/>
      <c r="P530" s="228"/>
      <c r="Q530" s="228"/>
      <c r="R530" s="228"/>
      <c r="S530" s="228"/>
      <c r="T530" s="228"/>
      <c r="U530" s="228"/>
      <c r="V530" s="238">
        <f>SUM('[2]Formulario PPGR2'!$J530:$U530)</f>
        <v>0</v>
      </c>
      <c r="W530" s="258"/>
      <c r="X530" s="258"/>
      <c r="Y530" s="229"/>
      <c r="Z530" s="263"/>
      <c r="AB530" s="682"/>
    </row>
    <row r="531" spans="2:54" s="240" customFormat="1" x14ac:dyDescent="0.2">
      <c r="B531" s="262" t="str">
        <f>IF('Formulario PPGR2'!$G531="","",CONCATENATE('Formulario PPGR2'!$C531,".",'Formulario PPGR2'!$D531,".",'Formulario PPGR2'!$E531,".",'Formulario PPGR2'!$F531))</f>
        <v/>
      </c>
      <c r="C531" s="262" t="str">
        <f>IF('Formulario PPGR2'!$G531="","",'Formulario PPGR1'!#REF!)</f>
        <v/>
      </c>
      <c r="D531" s="262" t="str">
        <f>IF('Formulario PPGR2'!$G531="","",'Formulario PPGR1'!#REF!)</f>
        <v/>
      </c>
      <c r="E531" s="262" t="str">
        <f>IF('Formulario PPGR2'!$G531="","",'Formulario PPGR1'!#REF!)</f>
        <v/>
      </c>
      <c r="F531" s="262" t="str">
        <f>IF('Formulario PPGR2'!$G531="","",'Formulario PPGR1'!#REF!)</f>
        <v/>
      </c>
      <c r="G531" s="229"/>
      <c r="H531" s="229"/>
      <c r="I531" s="229"/>
      <c r="J531" s="228"/>
      <c r="K531" s="228"/>
      <c r="L531" s="228"/>
      <c r="M531" s="228"/>
      <c r="N531" s="228"/>
      <c r="O531" s="228"/>
      <c r="P531" s="228"/>
      <c r="Q531" s="228"/>
      <c r="R531" s="228"/>
      <c r="S531" s="228"/>
      <c r="T531" s="228"/>
      <c r="U531" s="228"/>
      <c r="V531" s="238">
        <f>SUM('[2]Formulario PPGR2'!$J531:$U531)</f>
        <v>0</v>
      </c>
      <c r="W531" s="258"/>
      <c r="X531" s="258"/>
      <c r="Y531" s="229"/>
      <c r="Z531" s="263"/>
      <c r="AB531" s="682"/>
    </row>
    <row r="532" spans="2:54" s="240" customFormat="1" x14ac:dyDescent="0.2">
      <c r="B532" s="262" t="str">
        <f>IF('Formulario PPGR2'!$G532="","",CONCATENATE('Formulario PPGR2'!$C532,".",'Formulario PPGR2'!$D532,".",'Formulario PPGR2'!$E532,".",'Formulario PPGR2'!$F532))</f>
        <v/>
      </c>
      <c r="C532" s="262" t="str">
        <f>IF('Formulario PPGR2'!$G532="","",'Formulario PPGR1'!#REF!)</f>
        <v/>
      </c>
      <c r="D532" s="262" t="str">
        <f>IF('Formulario PPGR2'!$G532="","",'Formulario PPGR1'!#REF!)</f>
        <v/>
      </c>
      <c r="E532" s="262" t="str">
        <f>IF('Formulario PPGR2'!$G532="","",'Formulario PPGR1'!#REF!)</f>
        <v/>
      </c>
      <c r="F532" s="262" t="str">
        <f>IF('Formulario PPGR2'!$G532="","",'Formulario PPGR1'!#REF!)</f>
        <v/>
      </c>
      <c r="G532" s="229"/>
      <c r="H532" s="229"/>
      <c r="I532" s="229"/>
      <c r="J532" s="228"/>
      <c r="K532" s="228"/>
      <c r="L532" s="228"/>
      <c r="M532" s="228"/>
      <c r="N532" s="228"/>
      <c r="O532" s="228"/>
      <c r="P532" s="228"/>
      <c r="Q532" s="228"/>
      <c r="R532" s="228"/>
      <c r="S532" s="228"/>
      <c r="T532" s="228"/>
      <c r="U532" s="228"/>
      <c r="V532" s="238">
        <f>SUM('[2]Formulario PPGR2'!$J532:$U532)</f>
        <v>0</v>
      </c>
      <c r="W532" s="258"/>
      <c r="X532" s="258"/>
      <c r="Y532" s="229"/>
      <c r="Z532" s="263"/>
      <c r="AB532" s="682"/>
    </row>
    <row r="533" spans="2:54" s="240" customFormat="1" x14ac:dyDescent="0.2">
      <c r="B533" s="262" t="str">
        <f>IF('Formulario PPGR2'!$G533="","",CONCATENATE('Formulario PPGR2'!$C533,".",'Formulario PPGR2'!$D533,".",'Formulario PPGR2'!$E533,".",'Formulario PPGR2'!$F533))</f>
        <v/>
      </c>
      <c r="C533" s="262" t="str">
        <f>IF('Formulario PPGR2'!$G533="","",'Formulario PPGR1'!#REF!)</f>
        <v/>
      </c>
      <c r="D533" s="262" t="str">
        <f>IF('Formulario PPGR2'!$G533="","",'Formulario PPGR1'!#REF!)</f>
        <v/>
      </c>
      <c r="E533" s="262" t="str">
        <f>IF('Formulario PPGR2'!$G533="","",'Formulario PPGR1'!#REF!)</f>
        <v/>
      </c>
      <c r="F533" s="262" t="str">
        <f>IF('Formulario PPGR2'!$G533="","",'Formulario PPGR1'!#REF!)</f>
        <v/>
      </c>
      <c r="G533" s="229"/>
      <c r="H533" s="229"/>
      <c r="I533" s="229"/>
      <c r="J533" s="228"/>
      <c r="K533" s="228"/>
      <c r="L533" s="228"/>
      <c r="M533" s="228"/>
      <c r="N533" s="228"/>
      <c r="O533" s="228"/>
      <c r="P533" s="228"/>
      <c r="Q533" s="228"/>
      <c r="R533" s="228"/>
      <c r="S533" s="228"/>
      <c r="T533" s="228"/>
      <c r="U533" s="228"/>
      <c r="V533" s="238">
        <f>SUM('[2]Formulario PPGR2'!$J533:$U533)</f>
        <v>0</v>
      </c>
      <c r="W533" s="258"/>
      <c r="X533" s="258"/>
      <c r="Y533" s="229"/>
      <c r="Z533" s="263"/>
      <c r="AB533" s="682"/>
    </row>
    <row r="534" spans="2:54" s="240" customFormat="1" x14ac:dyDescent="0.2">
      <c r="B534" s="262" t="str">
        <f>IF('Formulario PPGR2'!$G534="","",CONCATENATE('Formulario PPGR2'!$C534,".",'Formulario PPGR2'!$D534,".",'Formulario PPGR2'!$E534,".",'Formulario PPGR2'!$F534))</f>
        <v/>
      </c>
      <c r="C534" s="262" t="str">
        <f>IF('Formulario PPGR2'!$G534="","",'Formulario PPGR1'!#REF!)</f>
        <v/>
      </c>
      <c r="D534" s="262" t="str">
        <f>IF('Formulario PPGR2'!$G534="","",'Formulario PPGR1'!#REF!)</f>
        <v/>
      </c>
      <c r="E534" s="262" t="str">
        <f>IF('Formulario PPGR2'!$G534="","",'Formulario PPGR1'!#REF!)</f>
        <v/>
      </c>
      <c r="F534" s="262" t="str">
        <f>IF('Formulario PPGR2'!$G534="","",'Formulario PPGR1'!#REF!)</f>
        <v/>
      </c>
      <c r="G534" s="229"/>
      <c r="H534" s="229"/>
      <c r="I534" s="229"/>
      <c r="J534" s="228"/>
      <c r="K534" s="228"/>
      <c r="L534" s="228"/>
      <c r="M534" s="228"/>
      <c r="N534" s="228"/>
      <c r="O534" s="228"/>
      <c r="P534" s="228"/>
      <c r="Q534" s="228"/>
      <c r="R534" s="228"/>
      <c r="S534" s="228"/>
      <c r="T534" s="228"/>
      <c r="U534" s="228"/>
      <c r="V534" s="238">
        <f>SUM('[2]Formulario PPGR2'!$J534:$U534)</f>
        <v>0</v>
      </c>
      <c r="W534" s="258"/>
      <c r="X534" s="258"/>
      <c r="Y534" s="229"/>
      <c r="Z534" s="263"/>
      <c r="AB534" s="682"/>
    </row>
    <row r="535" spans="2:54" s="240" customFormat="1" ht="38.25" x14ac:dyDescent="0.2">
      <c r="B535" s="785" t="str">
        <f>IF('Formulario PPGR2'!$G535="","",CONCATENATE('Formulario PPGR2'!$C535,".",'Formulario PPGR2'!$D535,".",'Formulario PPGR2'!$E535,".",'Formulario PPGR2'!$F535))</f>
        <v/>
      </c>
      <c r="C535" s="785"/>
      <c r="D535" s="785" t="str">
        <f>IF('Formulario PPGR2'!$G535="","",'Formulario PPGR1'!#REF!)</f>
        <v/>
      </c>
      <c r="E535" s="785" t="str">
        <f>IF('Formulario PPGR2'!$G535="","",'Formulario PPGR1'!#REF!)</f>
        <v/>
      </c>
      <c r="F535" s="785" t="str">
        <f>IF('Formulario PPGR2'!$G535="","",'Formulario PPGR1'!#REF!)</f>
        <v/>
      </c>
      <c r="G535" s="786"/>
      <c r="H535" s="786"/>
      <c r="I535" s="229" t="s">
        <v>2911</v>
      </c>
      <c r="J535" s="676">
        <v>1</v>
      </c>
      <c r="K535" s="676">
        <v>1</v>
      </c>
      <c r="L535" s="676">
        <v>1</v>
      </c>
      <c r="M535" s="676">
        <v>1</v>
      </c>
      <c r="N535" s="676">
        <v>1</v>
      </c>
      <c r="O535" s="676">
        <v>1</v>
      </c>
      <c r="P535" s="676">
        <v>1</v>
      </c>
      <c r="Q535" s="228">
        <v>1</v>
      </c>
      <c r="R535" s="228">
        <v>1</v>
      </c>
      <c r="S535" s="228">
        <v>1</v>
      </c>
      <c r="T535" s="228">
        <v>1</v>
      </c>
      <c r="U535" s="228">
        <v>1</v>
      </c>
      <c r="V535" s="238">
        <f>SUM('[2]Formulario PPGR2'!$J535:$U535)</f>
        <v>0</v>
      </c>
      <c r="W535" s="258" t="s">
        <v>1969</v>
      </c>
      <c r="X535" s="258" t="s">
        <v>1977</v>
      </c>
      <c r="Y535" s="229" t="s">
        <v>2912</v>
      </c>
      <c r="Z535" s="348" t="s">
        <v>2644</v>
      </c>
      <c r="AB535" s="682" t="s">
        <v>2913</v>
      </c>
    </row>
    <row r="536" spans="2:54" s="240" customFormat="1" ht="25.5" x14ac:dyDescent="0.2">
      <c r="B536" s="785" t="str">
        <f>IF('Formulario PPGR2'!$G536="","",CONCATENATE('Formulario PPGR2'!$C536,".",'Formulario PPGR2'!$D536,".",'Formulario PPGR2'!$E536,".",'Formulario PPGR2'!$F536))</f>
        <v/>
      </c>
      <c r="C536" s="785"/>
      <c r="D536" s="785" t="str">
        <f>IF('Formulario PPGR2'!$G536="","",'Formulario PPGR1'!#REF!)</f>
        <v/>
      </c>
      <c r="E536" s="785" t="str">
        <f>IF('Formulario PPGR2'!$G536="","",'Formulario PPGR1'!#REF!)</f>
        <v/>
      </c>
      <c r="F536" s="785" t="str">
        <f>IF('Formulario PPGR2'!$G536="","",'Formulario PPGR1'!#REF!)</f>
        <v/>
      </c>
      <c r="G536" s="786"/>
      <c r="H536" s="786"/>
      <c r="I536" s="229" t="s">
        <v>2915</v>
      </c>
      <c r="J536" s="787"/>
      <c r="K536" s="787"/>
      <c r="L536" s="787"/>
      <c r="M536" s="787"/>
      <c r="N536" s="787"/>
      <c r="O536" s="787"/>
      <c r="P536" s="787"/>
      <c r="Q536" s="787"/>
      <c r="R536" s="787">
        <v>1</v>
      </c>
      <c r="S536" s="787"/>
      <c r="T536" s="787"/>
      <c r="U536" s="787"/>
      <c r="V536" s="788">
        <f>SUM('[2]Formulario PPGR2'!$J536:$U536)</f>
        <v>0</v>
      </c>
      <c r="W536" s="789"/>
      <c r="X536" s="789"/>
      <c r="Y536" s="786" t="s">
        <v>2914</v>
      </c>
      <c r="Z536" s="348" t="s">
        <v>2644</v>
      </c>
      <c r="AB536" s="682" t="s">
        <v>2913</v>
      </c>
    </row>
    <row r="537" spans="2:54" x14ac:dyDescent="0.2">
      <c r="B537" s="257"/>
      <c r="C537" s="257"/>
      <c r="D537" s="257"/>
      <c r="E537" s="257"/>
      <c r="F537" s="257"/>
      <c r="H537" s="239"/>
      <c r="J537" s="256">
        <f>SUBTOTAL(109,Tabla2[Ene])</f>
        <v>53</v>
      </c>
      <c r="K537" s="256">
        <f>SUBTOTAL(109,Tabla2[Feb])</f>
        <v>66</v>
      </c>
      <c r="L537" s="256">
        <f>SUBTOTAL(109,Tabla2[Mar])</f>
        <v>145</v>
      </c>
      <c r="M537" s="256">
        <f>SUBTOTAL(109,Tabla2[Abr])</f>
        <v>96</v>
      </c>
      <c r="N537" s="256">
        <f>SUBTOTAL(109,Tabla2[May])</f>
        <v>86</v>
      </c>
      <c r="O537" s="256">
        <f>SUBTOTAL(109,Tabla2[Jun])</f>
        <v>157</v>
      </c>
      <c r="P537" s="256">
        <f>SUBTOTAL(109,Tabla2[Jul])</f>
        <v>84</v>
      </c>
      <c r="Q537" s="256">
        <f>SUBTOTAL(109,Tabla2[Ago])</f>
        <v>78</v>
      </c>
      <c r="R537" s="256">
        <f>SUBTOTAL(109,Tabla2[Sep])</f>
        <v>153</v>
      </c>
      <c r="S537" s="256">
        <f>SUBTOTAL(109,Tabla2[Oct])</f>
        <v>93</v>
      </c>
      <c r="T537" s="256">
        <f>SUBTOTAL(109,Tabla2[Nov])</f>
        <v>78</v>
      </c>
      <c r="U537" s="256">
        <f>SUBTOTAL(109,Tabla2[Dic])</f>
        <v>120</v>
      </c>
      <c r="V537" s="256">
        <f>SUBTOTAL(109,Tabla2[[Total de Acciones ]])</f>
        <v>1140</v>
      </c>
      <c r="Y537" s="257"/>
      <c r="Z537" s="239"/>
      <c r="BB537" s="253"/>
    </row>
    <row r="539" spans="2:54" x14ac:dyDescent="0.2">
      <c r="H539" s="265"/>
    </row>
  </sheetData>
  <protectedRanges>
    <protectedRange sqref="I36" name="Rango1_1_3"/>
    <protectedRange sqref="I13:I16" name="Rango1_2"/>
    <protectedRange sqref="I91:I92" name="Rango1_6"/>
    <protectedRange sqref="I93:I95" name="Rango1_8"/>
  </protectedRanges>
  <phoneticPr fontId="6" type="noConversion"/>
  <dataValidations count="3">
    <dataValidation type="whole" allowBlank="1" showInputMessage="1" showErrorMessage="1" sqref="K219:O224 M215 P219:U223 N210:N215 Q224:U224 M210:M213 O210:O214 J210:L215 P210:U215 J217:J224 K217:U218 J260:U260 L268:U268 J270:U270 U313 J272:U303 J305:U309 J171:U209 L60:U63 J227:U254 J9:U58 J225:U225 J64:U168 J169:N170 L255:U258 J312:T312 J316:U317 J313:S313 J311:U311 J314:U314 O259:U259 J324:U326 M327:U333 J328:J330 K327 L327:L330 K329:K330 J331:L333 J60:J63 J334:U535" xr:uid="{00000000-0002-0000-0200-000000000000}">
      <formula1>0</formula1>
      <formula2>100</formula2>
    </dataValidation>
    <dataValidation type="list" allowBlank="1" showInputMessage="1" showErrorMessage="1" sqref="W399:W406 X399:X407 W288:W303 W305:W313 W359:X398 W408:X510 W321:W358 W9:X287 Y259 X288:X358 W512:X535" xr:uid="{00000000-0002-0000-0200-000001000000}">
      <formula1>Ls_Medio_Verificacion</formula1>
    </dataValidation>
    <dataValidation type="list" allowBlank="1" showInputMessage="1" showErrorMessage="1" sqref="I154:I155 I159:I160 I162 I168:I170 I165:I166 G9:G536" xr:uid="{00000000-0002-0000-0200-000002000000}">
      <formula1>Productos</formula1>
    </dataValidation>
  </dataValidations>
  <pageMargins left="0.65354330699999996" right="0" top="0.69488189" bottom="0.49803149600000002" header="0.31496062992126" footer="0.31496062992126"/>
  <pageSetup paperSize="5" scale="55" orientation="landscape" r:id="rId1"/>
  <drawing r:id="rId2"/>
  <legacyDrawing r:id="rId3"/>
  <controls>
    <mc:AlternateContent xmlns:mc="http://schemas.openxmlformats.org/markup-compatibility/2006">
      <mc:Choice Requires="x14">
        <control shapeId="41219" r:id="rId4" name="CommandButton1">
          <controlPr defaultSize="0" autoLine="0" r:id="rId5">
            <anchor moveWithCells="1">
              <from>
                <xdr:col>6</xdr:col>
                <xdr:colOff>95250</xdr:colOff>
                <xdr:row>5</xdr:row>
                <xdr:rowOff>57150</xdr:rowOff>
              </from>
              <to>
                <xdr:col>6</xdr:col>
                <xdr:colOff>1552575</xdr:colOff>
                <xdr:row>7</xdr:row>
                <xdr:rowOff>19050</xdr:rowOff>
              </to>
            </anchor>
          </controlPr>
        </control>
      </mc:Choice>
      <mc:Fallback>
        <control shapeId="41219" r:id="rId4" name="CommandButton1"/>
      </mc:Fallback>
    </mc:AlternateContent>
  </controls>
  <tableParts count="1">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1:AT1821"/>
  <sheetViews>
    <sheetView showGridLines="0" view="pageBreakPreview" topLeftCell="A704" zoomScaleNormal="100" zoomScaleSheetLayoutView="100" workbookViewId="0">
      <selection activeCell="J719" sqref="J719"/>
    </sheetView>
  </sheetViews>
  <sheetFormatPr baseColWidth="10" defaultColWidth="9.140625" defaultRowHeight="12.75" x14ac:dyDescent="0.25"/>
  <cols>
    <col min="1" max="1" width="2.5703125" style="266" customWidth="1"/>
    <col min="2" max="6" width="4.28515625" style="266" hidden="1" customWidth="1"/>
    <col min="7" max="7" width="22.140625" style="268" customWidth="1"/>
    <col min="8" max="8" width="45.28515625" style="268" customWidth="1"/>
    <col min="9" max="9" width="27.28515625" style="268" customWidth="1"/>
    <col min="10" max="10" width="50" style="268" customWidth="1"/>
    <col min="11" max="11" width="36.7109375" style="268" customWidth="1"/>
    <col min="12" max="12" width="16.42578125" style="268" customWidth="1"/>
    <col min="13" max="13" width="18.28515625" style="268" customWidth="1"/>
    <col min="14" max="14" width="14" style="273" customWidth="1"/>
    <col min="15" max="15" width="15.42578125" style="268" customWidth="1"/>
    <col min="16" max="16" width="13.7109375" style="268" customWidth="1"/>
    <col min="17" max="17" width="22.42578125" style="268" customWidth="1"/>
    <col min="18" max="18" width="9.140625" style="272" hidden="1" customWidth="1"/>
    <col min="19" max="19" width="11" style="272" customWidth="1"/>
    <col min="20" max="46" width="9.140625" style="272" customWidth="1"/>
    <col min="47" max="16384" width="9.140625" style="266"/>
  </cols>
  <sheetData>
    <row r="1" spans="2:46" x14ac:dyDescent="0.25">
      <c r="G1" s="167"/>
      <c r="H1" s="235"/>
      <c r="I1" s="235"/>
      <c r="J1" s="235"/>
      <c r="K1" s="235"/>
      <c r="L1" s="235"/>
      <c r="M1" s="235"/>
      <c r="N1" s="236"/>
      <c r="O1" s="235"/>
      <c r="P1" s="235"/>
      <c r="Q1" s="235"/>
      <c r="R1" s="267" t="s">
        <v>139</v>
      </c>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row>
    <row r="2" spans="2:46" x14ac:dyDescent="0.25">
      <c r="G2" s="266"/>
      <c r="I2" s="233" t="str">
        <f>'Formulario PPGR1'!I2</f>
        <v>Servicio Nacional de Salud</v>
      </c>
      <c r="N2" s="268"/>
      <c r="R2" s="268"/>
      <c r="S2" s="268"/>
      <c r="T2" s="269"/>
      <c r="U2" s="270"/>
      <c r="V2" s="270"/>
      <c r="W2" s="270"/>
      <c r="X2" s="271"/>
      <c r="Y2" s="266"/>
      <c r="Z2" s="266"/>
      <c r="AA2" s="266"/>
      <c r="AB2" s="266"/>
      <c r="AC2" s="266"/>
      <c r="AD2" s="266"/>
      <c r="AE2" s="266"/>
      <c r="AF2" s="266"/>
      <c r="AG2" s="266"/>
      <c r="AH2" s="266"/>
      <c r="AI2" s="266"/>
      <c r="AJ2" s="266"/>
      <c r="AK2" s="266"/>
      <c r="AL2" s="266"/>
      <c r="AM2" s="266"/>
      <c r="AN2" s="266"/>
      <c r="AO2" s="266"/>
      <c r="AP2" s="266"/>
      <c r="AQ2" s="266"/>
      <c r="AR2" s="266"/>
      <c r="AS2" s="266"/>
      <c r="AT2" s="266"/>
    </row>
    <row r="3" spans="2:46" x14ac:dyDescent="0.25">
      <c r="G3" s="266"/>
      <c r="I3" s="233" t="str">
        <f>'Formulario PPGR1'!I3</f>
        <v>Dirección de Planificación y Desarrollo</v>
      </c>
      <c r="N3" s="268"/>
      <c r="R3" s="268"/>
      <c r="S3" s="268"/>
      <c r="T3" s="269"/>
      <c r="U3" s="270"/>
      <c r="V3" s="270"/>
      <c r="W3" s="270"/>
      <c r="X3" s="271"/>
      <c r="Y3" s="266"/>
      <c r="Z3" s="266"/>
      <c r="AA3" s="266"/>
      <c r="AB3" s="266"/>
      <c r="AC3" s="266"/>
      <c r="AD3" s="266"/>
      <c r="AE3" s="266"/>
      <c r="AF3" s="266"/>
      <c r="AG3" s="266"/>
      <c r="AH3" s="266"/>
      <c r="AI3" s="266"/>
      <c r="AJ3" s="266"/>
      <c r="AK3" s="266"/>
      <c r="AL3" s="266"/>
      <c r="AM3" s="266"/>
      <c r="AN3" s="266"/>
      <c r="AO3" s="266"/>
      <c r="AP3" s="266"/>
      <c r="AQ3" s="266"/>
      <c r="AR3" s="266"/>
      <c r="AS3" s="266"/>
      <c r="AT3" s="266"/>
    </row>
    <row r="4" spans="2:46" x14ac:dyDescent="0.25">
      <c r="G4" s="266"/>
      <c r="I4" s="233" t="str">
        <f>'Formulario PPGR1'!I4</f>
        <v xml:space="preserve">Plan Operativo Anual </v>
      </c>
      <c r="N4" s="268"/>
      <c r="R4" s="268"/>
      <c r="S4" s="268"/>
      <c r="T4" s="269"/>
      <c r="U4" s="270"/>
      <c r="V4" s="270"/>
      <c r="W4" s="270"/>
      <c r="X4" s="271"/>
      <c r="Y4" s="266"/>
      <c r="Z4" s="266"/>
      <c r="AA4" s="266"/>
      <c r="AB4" s="266"/>
      <c r="AC4" s="266"/>
      <c r="AD4" s="266"/>
      <c r="AE4" s="266"/>
      <c r="AF4" s="266"/>
      <c r="AG4" s="266"/>
      <c r="AH4" s="266"/>
      <c r="AI4" s="266"/>
      <c r="AJ4" s="266"/>
      <c r="AK4" s="266"/>
      <c r="AL4" s="266"/>
      <c r="AM4" s="266"/>
      <c r="AN4" s="266"/>
      <c r="AO4" s="266"/>
      <c r="AP4" s="266"/>
      <c r="AQ4" s="266"/>
      <c r="AR4" s="266"/>
      <c r="AS4" s="266"/>
      <c r="AT4" s="266"/>
    </row>
    <row r="5" spans="2:46" x14ac:dyDescent="0.25">
      <c r="G5" s="266"/>
      <c r="I5" s="233" t="s">
        <v>140</v>
      </c>
      <c r="N5" s="268"/>
      <c r="R5" s="268"/>
      <c r="S5" s="268"/>
      <c r="T5" s="269"/>
      <c r="U5" s="270"/>
      <c r="V5" s="270"/>
      <c r="W5" s="270"/>
      <c r="X5" s="271"/>
      <c r="Y5" s="266"/>
      <c r="Z5" s="266"/>
      <c r="AA5" s="266"/>
      <c r="AB5" s="266"/>
      <c r="AC5" s="266"/>
      <c r="AD5" s="266"/>
      <c r="AE5" s="266"/>
      <c r="AF5" s="266"/>
      <c r="AG5" s="266"/>
      <c r="AH5" s="266"/>
      <c r="AI5" s="266"/>
      <c r="AJ5" s="266"/>
      <c r="AK5" s="266"/>
      <c r="AL5" s="266"/>
      <c r="AM5" s="266"/>
      <c r="AN5" s="266"/>
      <c r="AO5" s="266"/>
      <c r="AP5" s="266"/>
      <c r="AQ5" s="266"/>
      <c r="AR5" s="266"/>
      <c r="AS5" s="266"/>
      <c r="AT5" s="266"/>
    </row>
    <row r="6" spans="2:46" x14ac:dyDescent="0.25">
      <c r="G6" s="167"/>
      <c r="H6" s="235"/>
      <c r="I6" s="234" t="str">
        <f>'Formulario PPGR1'!$L$3</f>
        <v>R3 - SRS Cibao Nordeste</v>
      </c>
      <c r="J6" s="235"/>
      <c r="K6" s="235"/>
      <c r="L6" s="235"/>
      <c r="M6" s="235"/>
      <c r="N6" s="236"/>
      <c r="O6" s="235"/>
      <c r="P6" s="235"/>
      <c r="Q6" s="235"/>
      <c r="R6" s="267"/>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row>
    <row r="7" spans="2:46" x14ac:dyDescent="0.25">
      <c r="G7" s="167"/>
      <c r="H7" s="235"/>
      <c r="I7" s="235"/>
      <c r="J7" s="235"/>
      <c r="K7" s="235"/>
      <c r="L7" s="235"/>
      <c r="M7" s="235"/>
      <c r="N7" s="236"/>
      <c r="O7" s="235"/>
      <c r="P7" s="235"/>
      <c r="Q7" s="235"/>
      <c r="R7" s="267"/>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row>
    <row r="8" spans="2:46" s="360" customFormat="1" ht="33" customHeight="1" x14ac:dyDescent="0.25">
      <c r="B8" s="355" t="s">
        <v>94</v>
      </c>
      <c r="C8" s="356" t="s">
        <v>95</v>
      </c>
      <c r="D8" s="356" t="s">
        <v>96</v>
      </c>
      <c r="E8" s="356" t="s">
        <v>97</v>
      </c>
      <c r="F8" s="357" t="s">
        <v>118</v>
      </c>
      <c r="G8" s="145" t="s">
        <v>141</v>
      </c>
      <c r="H8" s="145" t="s">
        <v>142</v>
      </c>
      <c r="I8" s="145" t="s">
        <v>143</v>
      </c>
      <c r="J8" s="185" t="s">
        <v>144</v>
      </c>
      <c r="K8" s="185" t="s">
        <v>145</v>
      </c>
      <c r="L8" s="185" t="s">
        <v>146</v>
      </c>
      <c r="M8" s="185" t="s">
        <v>147</v>
      </c>
      <c r="N8" s="358" t="s">
        <v>148</v>
      </c>
      <c r="O8" s="185" t="s">
        <v>149</v>
      </c>
      <c r="P8" s="185" t="s">
        <v>150</v>
      </c>
      <c r="Q8" s="185" t="s">
        <v>151</v>
      </c>
      <c r="R8" s="536" t="s">
        <v>152</v>
      </c>
      <c r="S8" s="695" t="s">
        <v>166</v>
      </c>
      <c r="T8" s="536" t="s">
        <v>2754</v>
      </c>
      <c r="U8" s="536" t="s">
        <v>2756</v>
      </c>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row>
    <row r="9" spans="2:46" ht="42.6" customHeight="1" x14ac:dyDescent="0.25">
      <c r="B9" s="187" t="e">
        <f>IF('Formulario PPGR3'!$G9="","",CONCATENATE('Formulario PPGR3'!$C9,".",'Formulario PPGR3'!$D9,".",'Formulario PPGR3'!$E9,".",'Formulario PPGR3'!$F9))</f>
        <v>#REF!</v>
      </c>
      <c r="C9" s="187" t="e">
        <f>IF('Formulario PPGR3'!$G9="","",'Formulario PPGR1'!#REF!)</f>
        <v>#REF!</v>
      </c>
      <c r="D9" s="187" t="e">
        <f>IF('Formulario PPGR3'!$G9="","",'Formulario PPGR1'!#REF!)</f>
        <v>#REF!</v>
      </c>
      <c r="E9" s="187" t="e">
        <f>IF('Formulario PPGR3'!$G9="","",'Formulario PPGR1'!#REF!)</f>
        <v>#REF!</v>
      </c>
      <c r="F9" s="187" t="e">
        <f>IF('Formulario PPGR3'!$G9="","",'Formulario PPGR1'!#REF!)</f>
        <v>#REF!</v>
      </c>
      <c r="G9" s="237" t="s">
        <v>2521</v>
      </c>
      <c r="H9" s="520" t="str" cm="1">
        <f t="array" ref="H9">IF(Tabla1[[#This Row],[Código_Actividad]]="","",_xlfn.XLOOKUP(Tabla1[[#This Row],[Código_Actividad]],CodigoActividad,Tabla2[Actividades Programables Presupuestables],"",0))</f>
        <v xml:space="preserve">Ejecución de grupos focales para medir calidad percibida del servicio.
</v>
      </c>
      <c r="I9" s="783">
        <f>IFERROR(VLOOKUP('Formulario PPGR3'!$G9,'Formulario PPGR2'!$H$9:$V$536,15,FALSE),"")</f>
        <v>0</v>
      </c>
      <c r="J9" s="523" t="s">
        <v>392</v>
      </c>
      <c r="K9" s="524" t="s">
        <v>991</v>
      </c>
      <c r="L9" s="521" t="str">
        <f>IF(Tabla1[[#This Row],[Descripción]]="","",_xlfn.XLOOKUP(Tabla1[[#This Row],[Descripción]],Tabla10[Descripción],Tabla10[Unidad de Medida],"",0))</f>
        <v>galon</v>
      </c>
      <c r="M9" s="317">
        <v>100</v>
      </c>
      <c r="N9" s="535">
        <f>IF(Tabla1[[#This Row],[Descripción]]="","",_xlfn.XLOOKUP(Tabla1[[#This Row],[Descripción]],Tabla10[Descripción],Tabla10[Precio Unitario],0))</f>
        <v>240</v>
      </c>
      <c r="O9" s="535">
        <f>IF(Tabla1[[#This Row],[Cantidad de Insumos]]="","",Tabla1[[#This Row],[Precio Unitario]]*Tabla1[[#This Row],[Cantidad de Insumos]])</f>
        <v>24000</v>
      </c>
      <c r="P9" s="521" t="str">
        <f>IF(Tabla1[[#This Row],[Descripción]]="","",_xlfn.XLOOKUP(Tabla1[[#This Row],[Descripción]],Tabla10[Descripción],Tabla10[CODIGO PRESUPUESTARIO],0))</f>
        <v>2.3.7.1.02</v>
      </c>
      <c r="Q9" s="523"/>
      <c r="R9" s="523" t="str">
        <f>IF(Tabla1[[#This Row],[Insumos]]="","",_xlfn.XLOOKUP(Tabla1[[#This Row],[Insumos]],Tabla10[Insumo],Tabla10[InsumoAbrev],"",0))</f>
        <v>lsGasoil</v>
      </c>
      <c r="S9" s="694"/>
      <c r="T9" s="187"/>
      <c r="U9" s="187"/>
    </row>
    <row r="10" spans="2:46" ht="22.5" customHeight="1" x14ac:dyDescent="0.25">
      <c r="B10" s="187" t="str">
        <f>IF('Formulario PPGR3'!$G10="","",CONCATENATE('Formulario PPGR3'!$C10,".",'Formulario PPGR3'!$D10,".",'Formulario PPGR3'!$E10,".",'Formulario PPGR3'!$F10))</f>
        <v/>
      </c>
      <c r="C10" s="187" t="str">
        <f>IF('Formulario PPGR3'!$G10="","",'Formulario PPGR1'!#REF!)</f>
        <v/>
      </c>
      <c r="D10" s="187" t="str">
        <f>IF('Formulario PPGR3'!$G10="","",'Formulario PPGR1'!#REF!)</f>
        <v/>
      </c>
      <c r="E10" s="187" t="str">
        <f>IF('Formulario PPGR3'!$G10="","",'Formulario PPGR1'!#REF!)</f>
        <v/>
      </c>
      <c r="F10" s="187" t="str">
        <f>IF('Formulario PPGR3'!$G10="","",'Formulario PPGR1'!#REF!)</f>
        <v/>
      </c>
      <c r="G10" s="237"/>
      <c r="H10" s="520" t="str" cm="1">
        <f t="array" ref="H10">IF(Tabla1[[#This Row],[Código_Actividad]]="","",_xlfn.XLOOKUP(Tabla1[[#This Row],[Código_Actividad]],CodigoActividad,Tabla2[Actividades Programables Presupuestables],"",0))</f>
        <v/>
      </c>
      <c r="I10" s="783" t="str">
        <f>IFERROR(VLOOKUP('Formulario PPGR3'!$G10,'Formulario PPGR2'!$H$9:$V$536,15,FALSE),"")</f>
        <v/>
      </c>
      <c r="J10" s="525" t="s">
        <v>284</v>
      </c>
      <c r="K10" s="524" t="s">
        <v>1445</v>
      </c>
      <c r="L10" s="521" t="str">
        <f>IF(Tabla1[[#This Row],[Descripción]]="","",_xlfn.XLOOKUP(Tabla1[[#This Row],[Descripción]],Tabla10[Descripción],Tabla10[Unidad de Medida],"",0))</f>
        <v>Depósito</v>
      </c>
      <c r="M10" s="317">
        <v>10</v>
      </c>
      <c r="N10" s="535">
        <f>IF(Tabla1[[#This Row],[Descripción]]="","",_xlfn.XLOOKUP(Tabla1[[#This Row],[Descripción]],Tabla10[Descripción],Tabla10[Precio Unitario],0))</f>
        <v>2150</v>
      </c>
      <c r="O10" s="535">
        <f>IF(Tabla1[[#This Row],[Cantidad de Insumos]]="","",Tabla1[[#This Row],[Precio Unitario]]*Tabla1[[#This Row],[Cantidad de Insumos]])</f>
        <v>21500</v>
      </c>
      <c r="P10" s="522" t="str">
        <f>IF(Tabla1[[#This Row],[Descripción]]="","",_xlfn.XLOOKUP(Tabla1[[#This Row],[Descripción]],Tabla10[Descripción],Tabla10[CODIGO PRESUPUESTARIO],0))</f>
        <v>2.2.3.1.01</v>
      </c>
      <c r="Q10" s="523"/>
      <c r="R10" s="523" t="str">
        <f>IF(Tabla1[[#This Row],[Insumos]]="","",_xlfn.XLOOKUP(Tabla1[[#This Row],[Insumos]],Tabla10[Insumo],Tabla10[InsumoAbrev],"",0))</f>
        <v>lsViaticosDP</v>
      </c>
      <c r="S10" s="694"/>
      <c r="T10" s="187"/>
      <c r="U10" s="187"/>
    </row>
    <row r="11" spans="2:46" ht="22.5" customHeight="1" x14ac:dyDescent="0.25">
      <c r="B11" s="187" t="str">
        <f>IF('Formulario PPGR3'!$G11="","",CONCATENATE('Formulario PPGR3'!$C11,".",'Formulario PPGR3'!$D11,".",'Formulario PPGR3'!$E11,".",'Formulario PPGR3'!$F11))</f>
        <v/>
      </c>
      <c r="C11" s="187" t="str">
        <f>IF('Formulario PPGR3'!$G11="","",'Formulario PPGR1'!#REF!)</f>
        <v/>
      </c>
      <c r="D11" s="187" t="str">
        <f>IF('Formulario PPGR3'!$G11="","",'Formulario PPGR1'!#REF!)</f>
        <v/>
      </c>
      <c r="E11" s="187" t="str">
        <f>IF('Formulario PPGR3'!$G11="","",'Formulario PPGR1'!#REF!)</f>
        <v/>
      </c>
      <c r="F11" s="187" t="str">
        <f>IF('Formulario PPGR3'!$G11="","",'Formulario PPGR1'!#REF!)</f>
        <v/>
      </c>
      <c r="G11" s="237"/>
      <c r="H11" s="520" t="str" cm="1">
        <f t="array" ref="H11">IF(Tabla1[[#This Row],[Código_Actividad]]="","",_xlfn.XLOOKUP(Tabla1[[#This Row],[Código_Actividad]],CodigoActividad,Tabla2[Actividades Programables Presupuestables],"",0))</f>
        <v/>
      </c>
      <c r="I11" s="783" t="str">
        <f>IFERROR(VLOOKUP('Formulario PPGR3'!$G11,'Formulario PPGR2'!$H$9:$V$536,15,FALSE),"")</f>
        <v/>
      </c>
      <c r="J11" s="525" t="s">
        <v>284</v>
      </c>
      <c r="K11" s="524" t="s">
        <v>1441</v>
      </c>
      <c r="L11" s="521" t="str">
        <f>IF(Tabla1[[#This Row],[Descripción]]="","",_xlfn.XLOOKUP(Tabla1[[#This Row],[Descripción]],Tabla10[Descripción],Tabla10[Unidad de Medida],"",0))</f>
        <v>Depósito</v>
      </c>
      <c r="M11" s="317">
        <v>10</v>
      </c>
      <c r="N11" s="535">
        <f>IF(Tabla1[[#This Row],[Descripción]]="","",_xlfn.XLOOKUP(Tabla1[[#This Row],[Descripción]],Tabla10[Descripción],Tabla10[Precio Unitario],0))</f>
        <v>1700</v>
      </c>
      <c r="O11" s="535">
        <f>IF(Tabla1[[#This Row],[Cantidad de Insumos]]="","",Tabla1[[#This Row],[Precio Unitario]]*Tabla1[[#This Row],[Cantidad de Insumos]])</f>
        <v>17000</v>
      </c>
      <c r="P11" s="522" t="str">
        <f>IF(Tabla1[[#This Row],[Descripción]]="","",_xlfn.XLOOKUP(Tabla1[[#This Row],[Descripción]],Tabla10[Descripción],Tabla10[CODIGO PRESUPUESTARIO],0))</f>
        <v>2.2.3.1.01</v>
      </c>
      <c r="Q11" s="523"/>
      <c r="R11" s="523" t="str">
        <f>IF(Tabla1[[#This Row],[Insumos]]="","",_xlfn.XLOOKUP(Tabla1[[#This Row],[Insumos]],Tabla10[Insumo],Tabla10[InsumoAbrev],"",0))</f>
        <v>lsViaticosDP</v>
      </c>
      <c r="S11" s="694"/>
      <c r="T11" s="187"/>
      <c r="U11" s="187"/>
    </row>
    <row r="12" spans="2:46" ht="22.5" customHeight="1" x14ac:dyDescent="0.25">
      <c r="B12" s="187" t="str">
        <f>IF('Formulario PPGR3'!$G12="","",CONCATENATE('Formulario PPGR3'!$C12,".",'Formulario PPGR3'!$D12,".",'Formulario PPGR3'!$E12,".",'Formulario PPGR3'!$F12))</f>
        <v/>
      </c>
      <c r="C12" s="187" t="str">
        <f>IF('Formulario PPGR3'!$G12="","",'Formulario PPGR1'!#REF!)</f>
        <v/>
      </c>
      <c r="D12" s="187" t="str">
        <f>IF('Formulario PPGR3'!$G12="","",'Formulario PPGR1'!#REF!)</f>
        <v/>
      </c>
      <c r="E12" s="187" t="str">
        <f>IF('Formulario PPGR3'!$G12="","",'Formulario PPGR1'!#REF!)</f>
        <v/>
      </c>
      <c r="F12" s="187" t="str">
        <f>IF('Formulario PPGR3'!$G12="","",'Formulario PPGR1'!#REF!)</f>
        <v/>
      </c>
      <c r="G12" s="237"/>
      <c r="H12" s="520" t="str" cm="1">
        <f t="array" ref="H12">IF(Tabla1[[#This Row],[Código_Actividad]]="","",_xlfn.XLOOKUP(Tabla1[[#This Row],[Código_Actividad]],CodigoActividad,Tabla2[Actividades Programables Presupuestables],"",0))</f>
        <v/>
      </c>
      <c r="I12" s="783" t="str">
        <f>IFERROR(VLOOKUP('Formulario PPGR3'!$G12,'Formulario PPGR2'!$H$9:$V$536,15,FALSE),"")</f>
        <v/>
      </c>
      <c r="J12" s="525" t="s">
        <v>289</v>
      </c>
      <c r="K12" s="524" t="s">
        <v>1128</v>
      </c>
      <c r="L12" s="521" t="str">
        <f>IF(Tabla1[[#This Row],[Descripción]]="","",_xlfn.XLOOKUP(Tabla1[[#This Row],[Descripción]],Tabla10[Descripción],Tabla10[Unidad de Medida],"",0))</f>
        <v>unidad</v>
      </c>
      <c r="M12" s="317">
        <v>10</v>
      </c>
      <c r="N12" s="535">
        <f>IF(Tabla1[[#This Row],[Descripción]]="","",_xlfn.XLOOKUP(Tabla1[[#This Row],[Descripción]],Tabla10[Descripción],Tabla10[Precio Unitario],0))</f>
        <v>100</v>
      </c>
      <c r="O12" s="535">
        <f>IF(Tabla1[[#This Row],[Cantidad de Insumos]]="","",Tabla1[[#This Row],[Precio Unitario]]*Tabla1[[#This Row],[Cantidad de Insumos]])</f>
        <v>1000</v>
      </c>
      <c r="P12" s="522" t="str">
        <f>IF(Tabla1[[#This Row],[Descripción]]="","",_xlfn.XLOOKUP(Tabla1[[#This Row],[Descripción]],Tabla10[Descripción],Tabla10[CODIGO PRESUPUESTARIO],0))</f>
        <v>2.2.4.4.01</v>
      </c>
      <c r="Q12" s="523"/>
      <c r="R12" s="523" t="str">
        <f>IF(Tabla1[[#This Row],[Insumos]]="","",_xlfn.XLOOKUP(Tabla1[[#This Row],[Insumos]],Tabla10[Insumo],Tabla10[InsumoAbrev],"",0))</f>
        <v>lsPeaje</v>
      </c>
      <c r="S12" s="694"/>
      <c r="T12" s="187"/>
      <c r="U12" s="187"/>
    </row>
    <row r="13" spans="2:46" ht="52.15" customHeight="1" x14ac:dyDescent="0.25">
      <c r="B13" s="187" t="e">
        <f>IF('Formulario PPGR3'!$G13="","",CONCATENATE('Formulario PPGR3'!$C13,".",'Formulario PPGR3'!$D13,".",'Formulario PPGR3'!$E13,".",'Formulario PPGR3'!$F13))</f>
        <v>#REF!</v>
      </c>
      <c r="C13" s="187" t="e">
        <f>IF('Formulario PPGR3'!$G13="","",'Formulario PPGR1'!#REF!)</f>
        <v>#REF!</v>
      </c>
      <c r="D13" s="187" t="e">
        <f>IF('Formulario PPGR3'!$G13="","",'Formulario PPGR1'!#REF!)</f>
        <v>#REF!</v>
      </c>
      <c r="E13" s="187" t="e">
        <f>IF('Formulario PPGR3'!$G13="","",'Formulario PPGR1'!#REF!)</f>
        <v>#REF!</v>
      </c>
      <c r="F13" s="187" t="e">
        <f>IF('Formulario PPGR3'!$G13="","",'Formulario PPGR1'!#REF!)</f>
        <v>#REF!</v>
      </c>
      <c r="G13" s="237" t="s">
        <v>2525</v>
      </c>
      <c r="H13" s="520" t="str" cm="1">
        <f t="array" ref="H13">IF(Tabla1[[#This Row],[Código_Actividad]]="","",_xlfn.XLOOKUP(Tabla1[[#This Row],[Código_Actividad]],CodigoActividad,Tabla2[Actividades Programables Presupuestables],"",0))</f>
        <v>Visita de supervisión a los CEAS para validar cumplimiento de los atributos de la experiencia del paciente</v>
      </c>
      <c r="I13" s="783">
        <f>IFERROR(VLOOKUP('Formulario PPGR3'!$G13,'Formulario PPGR2'!$H$9:$V$536,15,FALSE),"")</f>
        <v>0</v>
      </c>
      <c r="J13" s="525" t="s">
        <v>392</v>
      </c>
      <c r="K13" s="524" t="s">
        <v>991</v>
      </c>
      <c r="L13" s="521" t="str">
        <f>IF(Tabla1[[#This Row],[Descripción]]="","",_xlfn.XLOOKUP(Tabla1[[#This Row],[Descripción]],Tabla10[Descripción],Tabla10[Unidad de Medida],"",0))</f>
        <v>galon</v>
      </c>
      <c r="M13" s="317">
        <v>30</v>
      </c>
      <c r="N13" s="535">
        <f>IF(Tabla1[[#This Row],[Descripción]]="","",_xlfn.XLOOKUP(Tabla1[[#This Row],[Descripción]],Tabla10[Descripción],Tabla10[Precio Unitario],0))</f>
        <v>240</v>
      </c>
      <c r="O13" s="535">
        <f>IF(Tabla1[[#This Row],[Cantidad de Insumos]]="","",Tabla1[[#This Row],[Precio Unitario]]*Tabla1[[#This Row],[Cantidad de Insumos]])</f>
        <v>7200</v>
      </c>
      <c r="P13" s="522" t="str">
        <f>IF(Tabla1[[#This Row],[Descripción]]="","",_xlfn.XLOOKUP(Tabla1[[#This Row],[Descripción]],Tabla10[Descripción],Tabla10[CODIGO PRESUPUESTARIO],0))</f>
        <v>2.3.7.1.02</v>
      </c>
      <c r="Q13" s="523"/>
      <c r="R13" s="523" t="str">
        <f>IF(Tabla1[[#This Row],[Insumos]]="","",_xlfn.XLOOKUP(Tabla1[[#This Row],[Insumos]],Tabla10[Insumo],Tabla10[InsumoAbrev],"",0))</f>
        <v>lsGasoil</v>
      </c>
      <c r="S13" s="694"/>
      <c r="T13" s="187"/>
      <c r="U13" s="187"/>
    </row>
    <row r="14" spans="2:46" ht="22.5" customHeight="1" x14ac:dyDescent="0.25">
      <c r="B14" s="187" t="str">
        <f>IF('Formulario PPGR3'!$G14="","",CONCATENATE('Formulario PPGR3'!$C14,".",'Formulario PPGR3'!$D14,".",'Formulario PPGR3'!$E14,".",'Formulario PPGR3'!$F14))</f>
        <v/>
      </c>
      <c r="C14" s="187" t="str">
        <f>IF('Formulario PPGR3'!$G14="","",'Formulario PPGR1'!#REF!)</f>
        <v/>
      </c>
      <c r="D14" s="187" t="str">
        <f>IF('Formulario PPGR3'!$G14="","",'Formulario PPGR1'!#REF!)</f>
        <v/>
      </c>
      <c r="E14" s="187" t="str">
        <f>IF('Formulario PPGR3'!$G14="","",'Formulario PPGR1'!#REF!)</f>
        <v/>
      </c>
      <c r="F14" s="187" t="str">
        <f>IF('Formulario PPGR3'!$G14="","",'Formulario PPGR1'!#REF!)</f>
        <v/>
      </c>
      <c r="G14" s="237"/>
      <c r="H14" s="520" t="str" cm="1">
        <f t="array" ref="H14">IF(Tabla1[[#This Row],[Código_Actividad]]="","",_xlfn.XLOOKUP(Tabla1[[#This Row],[Código_Actividad]],CodigoActividad,Tabla2[Actividades Programables Presupuestables],"",0))</f>
        <v/>
      </c>
      <c r="I14" s="783" t="str">
        <f>IFERROR(VLOOKUP('Formulario PPGR3'!$G14,'Formulario PPGR2'!$H$9:$V$536,15,FALSE),"")</f>
        <v/>
      </c>
      <c r="J14" s="525" t="s">
        <v>284</v>
      </c>
      <c r="K14" s="524" t="s">
        <v>1445</v>
      </c>
      <c r="L14" s="521" t="str">
        <f>IF(Tabla1[[#This Row],[Descripción]]="","",_xlfn.XLOOKUP(Tabla1[[#This Row],[Descripción]],Tabla10[Descripción],Tabla10[Unidad de Medida],"",0))</f>
        <v>Depósito</v>
      </c>
      <c r="M14" s="317">
        <v>3</v>
      </c>
      <c r="N14" s="535">
        <f>IF(Tabla1[[#This Row],[Descripción]]="","",_xlfn.XLOOKUP(Tabla1[[#This Row],[Descripción]],Tabla10[Descripción],Tabla10[Precio Unitario],0))</f>
        <v>2150</v>
      </c>
      <c r="O14" s="535">
        <f>IF(Tabla1[[#This Row],[Cantidad de Insumos]]="","",Tabla1[[#This Row],[Precio Unitario]]*Tabla1[[#This Row],[Cantidad de Insumos]])</f>
        <v>6450</v>
      </c>
      <c r="P14" s="522" t="str">
        <f>IF(Tabla1[[#This Row],[Descripción]]="","",_xlfn.XLOOKUP(Tabla1[[#This Row],[Descripción]],Tabla10[Descripción],Tabla10[CODIGO PRESUPUESTARIO],0))</f>
        <v>2.2.3.1.01</v>
      </c>
      <c r="Q14" s="523"/>
      <c r="R14" s="523" t="str">
        <f>IF(Tabla1[[#This Row],[Insumos]]="","",_xlfn.XLOOKUP(Tabla1[[#This Row],[Insumos]],Tabla10[Insumo],Tabla10[InsumoAbrev],"",0))</f>
        <v>lsViaticosDP</v>
      </c>
      <c r="S14" s="694"/>
      <c r="T14" s="187"/>
      <c r="U14" s="187"/>
    </row>
    <row r="15" spans="2:46" ht="22.5" customHeight="1" x14ac:dyDescent="0.25">
      <c r="B15" s="187" t="str">
        <f>IF('Formulario PPGR3'!$G15="","",CONCATENATE('Formulario PPGR3'!$C15,".",'Formulario PPGR3'!$D15,".",'Formulario PPGR3'!$E15,".",'Formulario PPGR3'!$F15))</f>
        <v/>
      </c>
      <c r="C15" s="187" t="str">
        <f>IF('Formulario PPGR3'!$G15="","",'Formulario PPGR1'!#REF!)</f>
        <v/>
      </c>
      <c r="D15" s="187" t="str">
        <f>IF('Formulario PPGR3'!$G15="","",'Formulario PPGR1'!#REF!)</f>
        <v/>
      </c>
      <c r="E15" s="187" t="str">
        <f>IF('Formulario PPGR3'!$G15="","",'Formulario PPGR1'!#REF!)</f>
        <v/>
      </c>
      <c r="F15" s="187" t="str">
        <f>IF('Formulario PPGR3'!$G15="","",'Formulario PPGR1'!#REF!)</f>
        <v/>
      </c>
      <c r="G15" s="237"/>
      <c r="H15" s="520" t="str" cm="1">
        <f t="array" ref="H15">IF(Tabla1[[#This Row],[Código_Actividad]]="","",_xlfn.XLOOKUP(Tabla1[[#This Row],[Código_Actividad]],CodigoActividad,Tabla2[Actividades Programables Presupuestables],"",0))</f>
        <v/>
      </c>
      <c r="I15" s="783" t="str">
        <f>IFERROR(VLOOKUP('Formulario PPGR3'!$G15,'Formulario PPGR2'!$H$9:$V$536,15,FALSE),"")</f>
        <v/>
      </c>
      <c r="J15" s="525" t="s">
        <v>284</v>
      </c>
      <c r="K15" s="524" t="s">
        <v>1441</v>
      </c>
      <c r="L15" s="521" t="str">
        <f>IF(Tabla1[[#This Row],[Descripción]]="","",_xlfn.XLOOKUP(Tabla1[[#This Row],[Descripción]],Tabla10[Descripción],Tabla10[Unidad de Medida],"",0))</f>
        <v>Depósito</v>
      </c>
      <c r="M15" s="317">
        <v>3</v>
      </c>
      <c r="N15" s="535">
        <f>IF(Tabla1[[#This Row],[Descripción]]="","",_xlfn.XLOOKUP(Tabla1[[#This Row],[Descripción]],Tabla10[Descripción],Tabla10[Precio Unitario],0))</f>
        <v>1700</v>
      </c>
      <c r="O15" s="535">
        <f>IF(Tabla1[[#This Row],[Cantidad de Insumos]]="","",Tabla1[[#This Row],[Precio Unitario]]*Tabla1[[#This Row],[Cantidad de Insumos]])</f>
        <v>5100</v>
      </c>
      <c r="P15" s="522" t="str">
        <f>IF(Tabla1[[#This Row],[Descripción]]="","",_xlfn.XLOOKUP(Tabla1[[#This Row],[Descripción]],Tabla10[Descripción],Tabla10[CODIGO PRESUPUESTARIO],0))</f>
        <v>2.2.3.1.01</v>
      </c>
      <c r="Q15" s="523"/>
      <c r="R15" s="523" t="str">
        <f>IF(Tabla1[[#This Row],[Insumos]]="","",_xlfn.XLOOKUP(Tabla1[[#This Row],[Insumos]],Tabla10[Insumo],Tabla10[InsumoAbrev],"",0))</f>
        <v>lsViaticosDP</v>
      </c>
      <c r="S15" s="694"/>
      <c r="T15" s="187"/>
      <c r="U15" s="187"/>
    </row>
    <row r="16" spans="2:46" ht="22.5" customHeight="1" x14ac:dyDescent="0.25">
      <c r="B16" s="187" t="str">
        <f>IF('Formulario PPGR3'!$G16="","",CONCATENATE('Formulario PPGR3'!$C16,".",'Formulario PPGR3'!$D16,".",'Formulario PPGR3'!$E16,".",'Formulario PPGR3'!$F16))</f>
        <v/>
      </c>
      <c r="C16" s="187" t="str">
        <f>IF('Formulario PPGR3'!$G16="","",'Formulario PPGR1'!#REF!)</f>
        <v/>
      </c>
      <c r="D16" s="187" t="str">
        <f>IF('Formulario PPGR3'!$G16="","",'Formulario PPGR1'!#REF!)</f>
        <v/>
      </c>
      <c r="E16" s="187" t="str">
        <f>IF('Formulario PPGR3'!$G16="","",'Formulario PPGR1'!#REF!)</f>
        <v/>
      </c>
      <c r="F16" s="187" t="str">
        <f>IF('Formulario PPGR3'!$G16="","",'Formulario PPGR1'!#REF!)</f>
        <v/>
      </c>
      <c r="G16" s="237"/>
      <c r="H16" s="520" t="str" cm="1">
        <f t="array" ref="H16">IF(Tabla1[[#This Row],[Código_Actividad]]="","",_xlfn.XLOOKUP(Tabla1[[#This Row],[Código_Actividad]],CodigoActividad,Tabla2[Actividades Programables Presupuestables],"",0))</f>
        <v/>
      </c>
      <c r="I16" s="783" t="str">
        <f>IFERROR(VLOOKUP('Formulario PPGR3'!$G16,'Formulario PPGR2'!$H$9:$V$536,15,FALSE),"")</f>
        <v/>
      </c>
      <c r="J16" s="525" t="s">
        <v>289</v>
      </c>
      <c r="K16" s="524" t="s">
        <v>1128</v>
      </c>
      <c r="L16" s="521" t="str">
        <f>IF(Tabla1[[#This Row],[Descripción]]="","",_xlfn.XLOOKUP(Tabla1[[#This Row],[Descripción]],Tabla10[Descripción],Tabla10[Unidad de Medida],"",0))</f>
        <v>unidad</v>
      </c>
      <c r="M16" s="317">
        <v>3</v>
      </c>
      <c r="N16" s="535">
        <f>IF(Tabla1[[#This Row],[Descripción]]="","",_xlfn.XLOOKUP(Tabla1[[#This Row],[Descripción]],Tabla10[Descripción],Tabla10[Precio Unitario],0))</f>
        <v>100</v>
      </c>
      <c r="O16" s="535">
        <f>IF(Tabla1[[#This Row],[Cantidad de Insumos]]="","",Tabla1[[#This Row],[Precio Unitario]]*Tabla1[[#This Row],[Cantidad de Insumos]])</f>
        <v>300</v>
      </c>
      <c r="P16" s="522" t="str">
        <f>IF(Tabla1[[#This Row],[Descripción]]="","",_xlfn.XLOOKUP(Tabla1[[#This Row],[Descripción]],Tabla10[Descripción],Tabla10[CODIGO PRESUPUESTARIO],0))</f>
        <v>2.2.4.4.01</v>
      </c>
      <c r="Q16" s="523"/>
      <c r="R16" s="523" t="str">
        <f>IF(Tabla1[[#This Row],[Insumos]]="","",_xlfn.XLOOKUP(Tabla1[[#This Row],[Insumos]],Tabla10[Insumo],Tabla10[InsumoAbrev],"",0))</f>
        <v>lsPeaje</v>
      </c>
      <c r="S16" s="694"/>
      <c r="T16" s="187"/>
      <c r="U16" s="187"/>
    </row>
    <row r="17" spans="2:21" ht="49.15" customHeight="1" x14ac:dyDescent="0.25">
      <c r="B17" s="187" t="e">
        <f>IF('Formulario PPGR3'!$G17="","",CONCATENATE('Formulario PPGR3'!$C17,".",'Formulario PPGR3'!$D17,".",'Formulario PPGR3'!$E17,".",'Formulario PPGR3'!$F17))</f>
        <v>#REF!</v>
      </c>
      <c r="C17" s="187" t="e">
        <f>IF('Formulario PPGR3'!$G17="","",'Formulario PPGR1'!#REF!)</f>
        <v>#REF!</v>
      </c>
      <c r="D17" s="187" t="e">
        <f>IF('Formulario PPGR3'!$G17="","",'Formulario PPGR1'!#REF!)</f>
        <v>#REF!</v>
      </c>
      <c r="E17" s="187" t="e">
        <f>IF('Formulario PPGR3'!$G17="","",'Formulario PPGR1'!#REF!)</f>
        <v>#REF!</v>
      </c>
      <c r="F17" s="187" t="e">
        <f>IF('Formulario PPGR3'!$G17="","",'Formulario PPGR1'!#REF!)</f>
        <v>#REF!</v>
      </c>
      <c r="G17" s="237" t="s">
        <v>2038</v>
      </c>
      <c r="H17" s="520" t="str" cm="1">
        <f t="array" ref="H17">IF(Tabla1[[#This Row],[Código_Actividad]]="","",_xlfn.XLOOKUP(Tabla1[[#This Row],[Código_Actividad]],CodigoActividad,Tabla2[Actividades Programables Presupuestables],"",0))</f>
        <v>Mesas de trabajo intersectorial para la atención a violencia de género e intrafamiliar en salud.</v>
      </c>
      <c r="I17" s="783">
        <f>IFERROR(VLOOKUP('Formulario PPGR3'!$G17,'Formulario PPGR2'!$H$9:$V$536,15,FALSE),"")</f>
        <v>1</v>
      </c>
      <c r="J17" s="525" t="s">
        <v>351</v>
      </c>
      <c r="K17" s="524" t="s">
        <v>845</v>
      </c>
      <c r="L17" s="521" t="str">
        <f>IF(Tabla1[[#This Row],[Descripción]]="","",_xlfn.XLOOKUP(Tabla1[[#This Row],[Descripción]],Tabla10[Descripción],Tabla10[Unidad de Medida],"",0))</f>
        <v>unidad</v>
      </c>
      <c r="M17" s="317">
        <v>4</v>
      </c>
      <c r="N17" s="535">
        <f>IF(Tabla1[[#This Row],[Descripción]]="","",_xlfn.XLOOKUP(Tabla1[[#This Row],[Descripción]],Tabla10[Descripción],Tabla10[Precio Unitario],0))</f>
        <v>15251.5</v>
      </c>
      <c r="O17" s="535">
        <f>IF(Tabla1[[#This Row],[Cantidad de Insumos]]="","",Tabla1[[#This Row],[Precio Unitario]]*Tabla1[[#This Row],[Cantidad de Insumos]])</f>
        <v>61006</v>
      </c>
      <c r="P17" s="522" t="str">
        <f>IF(Tabla1[[#This Row],[Descripción]]="","",_xlfn.XLOOKUP(Tabla1[[#This Row],[Descripción]],Tabla10[Descripción],Tabla10[CODIGO PRESUPUESTARIO],0))</f>
        <v>2.3.1.1.01</v>
      </c>
      <c r="Q17" s="523"/>
      <c r="R17" s="523" t="str">
        <f>IF(Tabla1[[#This Row],[Insumos]]="","",_xlfn.XLOOKUP(Tabla1[[#This Row],[Insumos]],Tabla10[Insumo],Tabla10[InsumoAbrev],"",0))</f>
        <v>lsAlimentosyBebidas</v>
      </c>
      <c r="S17" s="694"/>
      <c r="T17" s="187"/>
      <c r="U17" s="187"/>
    </row>
    <row r="18" spans="2:21" ht="66" customHeight="1" x14ac:dyDescent="0.25">
      <c r="B18" s="187" t="e">
        <f>IF('Formulario PPGR3'!$G18="","",CONCATENATE('Formulario PPGR3'!$C18,".",'Formulario PPGR3'!$D18,".",'Formulario PPGR3'!$E18,".",'Formulario PPGR3'!$F18))</f>
        <v>#REF!</v>
      </c>
      <c r="C18" s="187" t="e">
        <f>IF('Formulario PPGR3'!$G18="","",'Formulario PPGR1'!#REF!)</f>
        <v>#REF!</v>
      </c>
      <c r="D18" s="187" t="e">
        <f>IF('Formulario PPGR3'!$G18="","",'Formulario PPGR1'!#REF!)</f>
        <v>#REF!</v>
      </c>
      <c r="E18" s="187" t="e">
        <f>IF('Formulario PPGR3'!$G18="","",'Formulario PPGR1'!#REF!)</f>
        <v>#REF!</v>
      </c>
      <c r="F18" s="187" t="e">
        <f>IF('Formulario PPGR3'!$G18="","",'Formulario PPGR1'!#REF!)</f>
        <v>#REF!</v>
      </c>
      <c r="G18" s="237" t="s">
        <v>2040</v>
      </c>
      <c r="H18" s="520" t="str" cm="1">
        <f t="array" ref="H18">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18" s="783">
        <f>IFERROR(VLOOKUP('Formulario PPGR3'!$G18,'Formulario PPGR2'!$H$9:$V$536,15,FALSE),"")</f>
        <v>1</v>
      </c>
      <c r="J18" s="525" t="s">
        <v>284</v>
      </c>
      <c r="K18" s="524" t="s">
        <v>1441</v>
      </c>
      <c r="L18" s="521" t="str">
        <f>IF(Tabla1[[#This Row],[Descripción]]="","",_xlfn.XLOOKUP(Tabla1[[#This Row],[Descripción]],Tabla10[Descripción],Tabla10[Unidad de Medida],"",0))</f>
        <v>Depósito</v>
      </c>
      <c r="M18" s="317">
        <v>10</v>
      </c>
      <c r="N18" s="535">
        <f>IF(Tabla1[[#This Row],[Descripción]]="","",_xlfn.XLOOKUP(Tabla1[[#This Row],[Descripción]],Tabla10[Descripción],Tabla10[Precio Unitario],0))</f>
        <v>1700</v>
      </c>
      <c r="O18" s="535">
        <f>IF(Tabla1[[#This Row],[Cantidad de Insumos]]="","",Tabla1[[#This Row],[Precio Unitario]]*Tabla1[[#This Row],[Cantidad de Insumos]])</f>
        <v>17000</v>
      </c>
      <c r="P18" s="522" t="str">
        <f>IF(Tabla1[[#This Row],[Descripción]]="","",_xlfn.XLOOKUP(Tabla1[[#This Row],[Descripción]],Tabla10[Descripción],Tabla10[CODIGO PRESUPUESTARIO],0))</f>
        <v>2.2.3.1.01</v>
      </c>
      <c r="Q18" s="523"/>
      <c r="R18" s="523" t="str">
        <f>IF(Tabla1[[#This Row],[Insumos]]="","",_xlfn.XLOOKUP(Tabla1[[#This Row],[Insumos]],Tabla10[Insumo],Tabla10[InsumoAbrev],"",0))</f>
        <v>lsViaticosDP</v>
      </c>
      <c r="S18" s="694"/>
      <c r="T18" s="187"/>
      <c r="U18" s="187"/>
    </row>
    <row r="19" spans="2:21" ht="22.5" customHeight="1" x14ac:dyDescent="0.25">
      <c r="B19" s="187" t="str">
        <f>IF('Formulario PPGR3'!$G19="","",CONCATENATE('Formulario PPGR3'!$C19,".",'Formulario PPGR3'!$D19,".",'Formulario PPGR3'!$E19,".",'Formulario PPGR3'!$F19))</f>
        <v/>
      </c>
      <c r="C19" s="187" t="str">
        <f>IF('Formulario PPGR3'!$G19="","",'Formulario PPGR1'!#REF!)</f>
        <v/>
      </c>
      <c r="D19" s="187" t="str">
        <f>IF('Formulario PPGR3'!$G19="","",'Formulario PPGR1'!#REF!)</f>
        <v/>
      </c>
      <c r="E19" s="187" t="str">
        <f>IF('Formulario PPGR3'!$G19="","",'Formulario PPGR1'!#REF!)</f>
        <v/>
      </c>
      <c r="F19" s="187" t="str">
        <f>IF('Formulario PPGR3'!$G19="","",'Formulario PPGR1'!#REF!)</f>
        <v/>
      </c>
      <c r="G19" s="237"/>
      <c r="H19" s="520" t="str" cm="1">
        <f t="array" ref="H19">IF(Tabla1[[#This Row],[Código_Actividad]]="","",_xlfn.XLOOKUP(Tabla1[[#This Row],[Código_Actividad]],CodigoActividad,Tabla2[Actividades Programables Presupuestables],"",0))</f>
        <v/>
      </c>
      <c r="I19" s="783" t="str">
        <f>IFERROR(VLOOKUP('Formulario PPGR3'!$G19,'Formulario PPGR2'!$H$9:$V$536,15,FALSE),"")</f>
        <v/>
      </c>
      <c r="J19" s="525" t="s">
        <v>284</v>
      </c>
      <c r="K19" s="524" t="s">
        <v>1443</v>
      </c>
      <c r="L19" s="521" t="str">
        <f>IF(Tabla1[[#This Row],[Descripción]]="","",_xlfn.XLOOKUP(Tabla1[[#This Row],[Descripción]],Tabla10[Descripción],Tabla10[Unidad de Medida],"",0))</f>
        <v>Depósito</v>
      </c>
      <c r="M19" s="317">
        <v>10</v>
      </c>
      <c r="N19" s="535">
        <f>IF(Tabla1[[#This Row],[Descripción]]="","",_xlfn.XLOOKUP(Tabla1[[#This Row],[Descripción]],Tabla10[Descripción],Tabla10[Precio Unitario],0))</f>
        <v>1900</v>
      </c>
      <c r="O19" s="535">
        <f>IF(Tabla1[[#This Row],[Cantidad de Insumos]]="","",Tabla1[[#This Row],[Precio Unitario]]*Tabla1[[#This Row],[Cantidad de Insumos]])</f>
        <v>19000</v>
      </c>
      <c r="P19" s="522" t="str">
        <f>IF(Tabla1[[#This Row],[Descripción]]="","",_xlfn.XLOOKUP(Tabla1[[#This Row],[Descripción]],Tabla10[Descripción],Tabla10[CODIGO PRESUPUESTARIO],0))</f>
        <v>2.2.3.1.01</v>
      </c>
      <c r="Q19" s="523"/>
      <c r="R19" s="523" t="str">
        <f>IF(Tabla1[[#This Row],[Insumos]]="","",_xlfn.XLOOKUP(Tabla1[[#This Row],[Insumos]],Tabla10[Insumo],Tabla10[InsumoAbrev],"",0))</f>
        <v>lsViaticosDP</v>
      </c>
      <c r="S19" s="694"/>
      <c r="T19" s="187"/>
      <c r="U19" s="187"/>
    </row>
    <row r="20" spans="2:21" ht="22.5" customHeight="1" x14ac:dyDescent="0.25">
      <c r="B20" s="187" t="str">
        <f>IF('Formulario PPGR3'!$G20="","",CONCATENATE('Formulario PPGR3'!$C20,".",'Formulario PPGR3'!$D20,".",'Formulario PPGR3'!$E20,".",'Formulario PPGR3'!$F20))</f>
        <v/>
      </c>
      <c r="C20" s="187" t="str">
        <f>IF('Formulario PPGR3'!$G20="","",'Formulario PPGR1'!#REF!)</f>
        <v/>
      </c>
      <c r="D20" s="187" t="str">
        <f>IF('Formulario PPGR3'!$G20="","",'Formulario PPGR1'!#REF!)</f>
        <v/>
      </c>
      <c r="E20" s="187" t="str">
        <f>IF('Formulario PPGR3'!$G20="","",'Formulario PPGR1'!#REF!)</f>
        <v/>
      </c>
      <c r="F20" s="187" t="str">
        <f>IF('Formulario PPGR3'!$G20="","",'Formulario PPGR1'!#REF!)</f>
        <v/>
      </c>
      <c r="G20" s="186"/>
      <c r="H20" s="520" t="str" cm="1">
        <f t="array" ref="H20">IF(Tabla1[[#This Row],[Código_Actividad]]="","",_xlfn.XLOOKUP(Tabla1[[#This Row],[Código_Actividad]],CodigoActividad,Tabla2[Actividades Programables Presupuestables],"",0))</f>
        <v/>
      </c>
      <c r="I20" s="783" t="str">
        <f>IFERROR(VLOOKUP('Formulario PPGR3'!$G20,'Formulario PPGR2'!$H$9:$V$536,15,FALSE),"")</f>
        <v/>
      </c>
      <c r="J20" s="525" t="s">
        <v>392</v>
      </c>
      <c r="K20" s="524" t="s">
        <v>991</v>
      </c>
      <c r="L20" s="521" t="str">
        <f>IF(Tabla1[[#This Row],[Descripción]]="","",_xlfn.XLOOKUP(Tabla1[[#This Row],[Descripción]],Tabla10[Descripción],Tabla10[Unidad de Medida],"",0))</f>
        <v>galon</v>
      </c>
      <c r="M20" s="317">
        <v>100</v>
      </c>
      <c r="N20" s="535">
        <f>IF(Tabla1[[#This Row],[Descripción]]="","",_xlfn.XLOOKUP(Tabla1[[#This Row],[Descripción]],Tabla10[Descripción],Tabla10[Precio Unitario],0))</f>
        <v>240</v>
      </c>
      <c r="O20" s="535">
        <f>IF(Tabla1[[#This Row],[Cantidad de Insumos]]="","",Tabla1[[#This Row],[Precio Unitario]]*Tabla1[[#This Row],[Cantidad de Insumos]])</f>
        <v>24000</v>
      </c>
      <c r="P20" s="522" t="str">
        <f>IF(Tabla1[[#This Row],[Descripción]]="","",_xlfn.XLOOKUP(Tabla1[[#This Row],[Descripción]],Tabla10[Descripción],Tabla10[CODIGO PRESUPUESTARIO],0))</f>
        <v>2.3.7.1.02</v>
      </c>
      <c r="Q20" s="523"/>
      <c r="R20" s="523" t="str">
        <f>IF(Tabla1[[#This Row],[Insumos]]="","",_xlfn.XLOOKUP(Tabla1[[#This Row],[Insumos]],Tabla10[Insumo],Tabla10[InsumoAbrev],"",0))</f>
        <v>lsGasoil</v>
      </c>
      <c r="S20" s="694"/>
      <c r="T20" s="187"/>
      <c r="U20" s="187"/>
    </row>
    <row r="21" spans="2:21" ht="22.5" customHeight="1" x14ac:dyDescent="0.25">
      <c r="B21" s="187" t="str">
        <f>IF('Formulario PPGR3'!$G21="","",CONCATENATE('Formulario PPGR3'!$C21,".",'Formulario PPGR3'!$D21,".",'Formulario PPGR3'!$E21,".",'Formulario PPGR3'!$F21))</f>
        <v/>
      </c>
      <c r="C21" s="187" t="str">
        <f>IF('Formulario PPGR3'!$G21="","",'Formulario PPGR1'!#REF!)</f>
        <v/>
      </c>
      <c r="D21" s="187" t="str">
        <f>IF('Formulario PPGR3'!$G21="","",'Formulario PPGR1'!#REF!)</f>
        <v/>
      </c>
      <c r="E21" s="187" t="str">
        <f>IF('Formulario PPGR3'!$G21="","",'Formulario PPGR1'!#REF!)</f>
        <v/>
      </c>
      <c r="F21" s="187" t="str">
        <f>IF('Formulario PPGR3'!$G21="","",'Formulario PPGR1'!#REF!)</f>
        <v/>
      </c>
      <c r="G21" s="186"/>
      <c r="H21" s="520" t="str" cm="1">
        <f t="array" ref="H21">IF(Tabla1[[#This Row],[Código_Actividad]]="","",_xlfn.XLOOKUP(Tabla1[[#This Row],[Código_Actividad]],CodigoActividad,Tabla2[Actividades Programables Presupuestables],"",0))</f>
        <v/>
      </c>
      <c r="I21" s="783" t="str">
        <f>IFERROR(VLOOKUP('Formulario PPGR3'!$G21,'Formulario PPGR2'!$H$9:$V$536,15,FALSE),"")</f>
        <v/>
      </c>
      <c r="J21" s="525" t="s">
        <v>289</v>
      </c>
      <c r="K21" s="524" t="s">
        <v>1128</v>
      </c>
      <c r="L21" s="521" t="str">
        <f>IF(Tabla1[[#This Row],[Descripción]]="","",_xlfn.XLOOKUP(Tabla1[[#This Row],[Descripción]],Tabla10[Descripción],Tabla10[Unidad de Medida],"",0))</f>
        <v>unidad</v>
      </c>
      <c r="M21" s="317">
        <v>10</v>
      </c>
      <c r="N21" s="535">
        <f>IF(Tabla1[[#This Row],[Descripción]]="","",_xlfn.XLOOKUP(Tabla1[[#This Row],[Descripción]],Tabla10[Descripción],Tabla10[Precio Unitario],0))</f>
        <v>100</v>
      </c>
      <c r="O21" s="535">
        <f>IF(Tabla1[[#This Row],[Cantidad de Insumos]]="","",Tabla1[[#This Row],[Precio Unitario]]*Tabla1[[#This Row],[Cantidad de Insumos]])</f>
        <v>1000</v>
      </c>
      <c r="P21" s="522" t="str">
        <f>IF(Tabla1[[#This Row],[Descripción]]="","",_xlfn.XLOOKUP(Tabla1[[#This Row],[Descripción]],Tabla10[Descripción],Tabla10[CODIGO PRESUPUESTARIO],0))</f>
        <v>2.2.4.4.01</v>
      </c>
      <c r="Q21" s="523"/>
      <c r="R21" s="523" t="str">
        <f>IF(Tabla1[[#This Row],[Insumos]]="","",_xlfn.XLOOKUP(Tabla1[[#This Row],[Insumos]],Tabla10[Insumo],Tabla10[InsumoAbrev],"",0))</f>
        <v>lsPeaje</v>
      </c>
      <c r="S21" s="694"/>
      <c r="T21" s="187"/>
      <c r="U21" s="187"/>
    </row>
    <row r="22" spans="2:21" ht="42" customHeight="1" x14ac:dyDescent="0.25">
      <c r="B22" s="187" t="e">
        <f>IF('Formulario PPGR3'!$G22="","",CONCATENATE('Formulario PPGR3'!$C22,".",'Formulario PPGR3'!$D22,".",'Formulario PPGR3'!$E22,".",'Formulario PPGR3'!$F22))</f>
        <v>#REF!</v>
      </c>
      <c r="C22" s="187" t="e">
        <f>IF('Formulario PPGR3'!$G22="","",'Formulario PPGR1'!#REF!)</f>
        <v>#REF!</v>
      </c>
      <c r="D22" s="187" t="e">
        <f>IF('Formulario PPGR3'!$G22="","",'Formulario PPGR1'!#REF!)</f>
        <v>#REF!</v>
      </c>
      <c r="E22" s="187" t="e">
        <f>IF('Formulario PPGR3'!$G22="","",'Formulario PPGR1'!#REF!)</f>
        <v>#REF!</v>
      </c>
      <c r="F22" s="187" t="e">
        <f>IF('Formulario PPGR3'!$G22="","",'Formulario PPGR1'!#REF!)</f>
        <v>#REF!</v>
      </c>
      <c r="G22" s="237" t="s">
        <v>2042</v>
      </c>
      <c r="H22" s="520" t="str" cm="1">
        <f t="array" ref="H22">IF(Tabla1[[#This Row],[Código_Actividad]]="","",_xlfn.XLOOKUP(Tabla1[[#This Row],[Código_Actividad]],CodigoActividad,Tabla2[Actividades Programables Presupuestables],"",0))</f>
        <v>Monitoreo de estadísticas de los casos reportados de violencia de género e intrafamiliar.</v>
      </c>
      <c r="I22" s="783">
        <f>IFERROR(VLOOKUP('Formulario PPGR3'!$G22,'Formulario PPGR2'!$H$9:$V$536,15,FALSE),"")</f>
        <v>1</v>
      </c>
      <c r="J22" s="525" t="s">
        <v>284</v>
      </c>
      <c r="K22" s="524" t="s">
        <v>1441</v>
      </c>
      <c r="L22" s="521" t="str">
        <f>IF(Tabla1[[#This Row],[Descripción]]="","",_xlfn.XLOOKUP(Tabla1[[#This Row],[Descripción]],Tabla10[Descripción],Tabla10[Unidad de Medida],"",0))</f>
        <v>Depósito</v>
      </c>
      <c r="M22" s="317">
        <v>10</v>
      </c>
      <c r="N22" s="535">
        <f>IF(Tabla1[[#This Row],[Descripción]]="","",_xlfn.XLOOKUP(Tabla1[[#This Row],[Descripción]],Tabla10[Descripción],Tabla10[Precio Unitario],0))</f>
        <v>1700</v>
      </c>
      <c r="O22" s="535">
        <f>IF(Tabla1[[#This Row],[Cantidad de Insumos]]="","",Tabla1[[#This Row],[Precio Unitario]]*Tabla1[[#This Row],[Cantidad de Insumos]])</f>
        <v>17000</v>
      </c>
      <c r="P22" s="522" t="str">
        <f>IF(Tabla1[[#This Row],[Descripción]]="","",_xlfn.XLOOKUP(Tabla1[[#This Row],[Descripción]],Tabla10[Descripción],Tabla10[CODIGO PRESUPUESTARIO],0))</f>
        <v>2.2.3.1.01</v>
      </c>
      <c r="Q22" s="523"/>
      <c r="R22" s="523" t="str">
        <f>IF(Tabla1[[#This Row],[Insumos]]="","",_xlfn.XLOOKUP(Tabla1[[#This Row],[Insumos]],Tabla10[Insumo],Tabla10[InsumoAbrev],"",0))</f>
        <v>lsViaticosDP</v>
      </c>
      <c r="S22" s="694"/>
      <c r="T22" s="187"/>
      <c r="U22" s="187"/>
    </row>
    <row r="23" spans="2:21" ht="22.5" customHeight="1" x14ac:dyDescent="0.25">
      <c r="B23" s="187" t="str">
        <f>IF('Formulario PPGR3'!$G23="","",CONCATENATE('Formulario PPGR3'!$C23,".",'Formulario PPGR3'!$D23,".",'Formulario PPGR3'!$E23,".",'Formulario PPGR3'!$F23))</f>
        <v/>
      </c>
      <c r="C23" s="187" t="str">
        <f>IF('Formulario PPGR3'!$G23="","",'Formulario PPGR1'!#REF!)</f>
        <v/>
      </c>
      <c r="D23" s="187" t="str">
        <f>IF('Formulario PPGR3'!$G23="","",'Formulario PPGR1'!#REF!)</f>
        <v/>
      </c>
      <c r="E23" s="187" t="str">
        <f>IF('Formulario PPGR3'!$G23="","",'Formulario PPGR1'!#REF!)</f>
        <v/>
      </c>
      <c r="F23" s="187" t="str">
        <f>IF('Formulario PPGR3'!$G23="","",'Formulario PPGR1'!#REF!)</f>
        <v/>
      </c>
      <c r="G23" s="186"/>
      <c r="H23" s="520" t="str" cm="1">
        <f t="array" ref="H23">IF(Tabla1[[#This Row],[Código_Actividad]]="","",_xlfn.XLOOKUP(Tabla1[[#This Row],[Código_Actividad]],CodigoActividad,Tabla2[Actividades Programables Presupuestables],"",0))</f>
        <v/>
      </c>
      <c r="I23" s="783" t="str">
        <f>IFERROR(VLOOKUP('Formulario PPGR3'!$G23,'Formulario PPGR2'!$H$9:$V$536,15,FALSE),"")</f>
        <v/>
      </c>
      <c r="J23" s="525" t="s">
        <v>284</v>
      </c>
      <c r="K23" s="524" t="s">
        <v>1443</v>
      </c>
      <c r="L23" s="521" t="str">
        <f>IF(Tabla1[[#This Row],[Descripción]]="","",_xlfn.XLOOKUP(Tabla1[[#This Row],[Descripción]],Tabla10[Descripción],Tabla10[Unidad de Medida],"",0))</f>
        <v>Depósito</v>
      </c>
      <c r="M23" s="317">
        <v>10</v>
      </c>
      <c r="N23" s="535">
        <f>IF(Tabla1[[#This Row],[Descripción]]="","",_xlfn.XLOOKUP(Tabla1[[#This Row],[Descripción]],Tabla10[Descripción],Tabla10[Precio Unitario],0))</f>
        <v>1900</v>
      </c>
      <c r="O23" s="535">
        <f>IF(Tabla1[[#This Row],[Cantidad de Insumos]]="","",Tabla1[[#This Row],[Precio Unitario]]*Tabla1[[#This Row],[Cantidad de Insumos]])</f>
        <v>19000</v>
      </c>
      <c r="P23" s="522" t="str">
        <f>IF(Tabla1[[#This Row],[Descripción]]="","",_xlfn.XLOOKUP(Tabla1[[#This Row],[Descripción]],Tabla10[Descripción],Tabla10[CODIGO PRESUPUESTARIO],0))</f>
        <v>2.2.3.1.01</v>
      </c>
      <c r="Q23" s="523"/>
      <c r="R23" s="523" t="str">
        <f>IF(Tabla1[[#This Row],[Insumos]]="","",_xlfn.XLOOKUP(Tabla1[[#This Row],[Insumos]],Tabla10[Insumo],Tabla10[InsumoAbrev],"",0))</f>
        <v>lsViaticosDP</v>
      </c>
      <c r="S23" s="694"/>
      <c r="T23" s="187"/>
      <c r="U23" s="187"/>
    </row>
    <row r="24" spans="2:21" ht="22.5" customHeight="1" x14ac:dyDescent="0.25">
      <c r="B24" s="187" t="str">
        <f>IF('Formulario PPGR3'!$G24="","",CONCATENATE('Formulario PPGR3'!$C24,".",'Formulario PPGR3'!$D24,".",'Formulario PPGR3'!$E24,".",'Formulario PPGR3'!$F24))</f>
        <v/>
      </c>
      <c r="C24" s="187" t="str">
        <f>IF('Formulario PPGR3'!$G24="","",'Formulario PPGR1'!#REF!)</f>
        <v/>
      </c>
      <c r="D24" s="187" t="str">
        <f>IF('Formulario PPGR3'!$G24="","",'Formulario PPGR1'!#REF!)</f>
        <v/>
      </c>
      <c r="E24" s="187" t="str">
        <f>IF('Formulario PPGR3'!$G24="","",'Formulario PPGR1'!#REF!)</f>
        <v/>
      </c>
      <c r="F24" s="187" t="str">
        <f>IF('Formulario PPGR3'!$G24="","",'Formulario PPGR1'!#REF!)</f>
        <v/>
      </c>
      <c r="G24" s="186"/>
      <c r="H24" s="520" t="str" cm="1">
        <f t="array" ref="H24">IF(Tabla1[[#This Row],[Código_Actividad]]="","",_xlfn.XLOOKUP(Tabla1[[#This Row],[Código_Actividad]],CodigoActividad,Tabla2[Actividades Programables Presupuestables],"",0))</f>
        <v/>
      </c>
      <c r="I24" s="783" t="str">
        <f>IFERROR(VLOOKUP('Formulario PPGR3'!$G24,'Formulario PPGR2'!$H$9:$V$536,15,FALSE),"")</f>
        <v/>
      </c>
      <c r="J24" s="525" t="s">
        <v>392</v>
      </c>
      <c r="K24" s="524" t="s">
        <v>991</v>
      </c>
      <c r="L24" s="521" t="str">
        <f>IF(Tabla1[[#This Row],[Descripción]]="","",_xlfn.XLOOKUP(Tabla1[[#This Row],[Descripción]],Tabla10[Descripción],Tabla10[Unidad de Medida],"",0))</f>
        <v>galon</v>
      </c>
      <c r="M24" s="317">
        <v>100</v>
      </c>
      <c r="N24" s="535">
        <f>IF(Tabla1[[#This Row],[Descripción]]="","",_xlfn.XLOOKUP(Tabla1[[#This Row],[Descripción]],Tabla10[Descripción],Tabla10[Precio Unitario],0))</f>
        <v>240</v>
      </c>
      <c r="O24" s="535">
        <f>IF(Tabla1[[#This Row],[Cantidad de Insumos]]="","",Tabla1[[#This Row],[Precio Unitario]]*Tabla1[[#This Row],[Cantidad de Insumos]])</f>
        <v>24000</v>
      </c>
      <c r="P24" s="522" t="str">
        <f>IF(Tabla1[[#This Row],[Descripción]]="","",_xlfn.XLOOKUP(Tabla1[[#This Row],[Descripción]],Tabla10[Descripción],Tabla10[CODIGO PRESUPUESTARIO],0))</f>
        <v>2.3.7.1.02</v>
      </c>
      <c r="Q24" s="523"/>
      <c r="R24" s="523" t="str">
        <f>IF(Tabla1[[#This Row],[Insumos]]="","",_xlfn.XLOOKUP(Tabla1[[#This Row],[Insumos]],Tabla10[Insumo],Tabla10[InsumoAbrev],"",0))</f>
        <v>lsGasoil</v>
      </c>
      <c r="S24" s="694"/>
      <c r="T24" s="187"/>
      <c r="U24" s="187"/>
    </row>
    <row r="25" spans="2:21" ht="22.5" customHeight="1" x14ac:dyDescent="0.25">
      <c r="B25" s="187" t="str">
        <f>IF('Formulario PPGR3'!$G25="","",CONCATENATE('Formulario PPGR3'!$C25,".",'Formulario PPGR3'!$D25,".",'Formulario PPGR3'!$E25,".",'Formulario PPGR3'!$F25))</f>
        <v/>
      </c>
      <c r="C25" s="187" t="str">
        <f>IF('Formulario PPGR3'!$G25="","",'Formulario PPGR1'!#REF!)</f>
        <v/>
      </c>
      <c r="D25" s="187" t="str">
        <f>IF('Formulario PPGR3'!$G25="","",'Formulario PPGR1'!#REF!)</f>
        <v/>
      </c>
      <c r="E25" s="187" t="str">
        <f>IF('Formulario PPGR3'!$G25="","",'Formulario PPGR1'!#REF!)</f>
        <v/>
      </c>
      <c r="F25" s="187" t="str">
        <f>IF('Formulario PPGR3'!$G25="","",'Formulario PPGR1'!#REF!)</f>
        <v/>
      </c>
      <c r="G25" s="186"/>
      <c r="H25" s="520" t="str" cm="1">
        <f t="array" ref="H25">IF(Tabla1[[#This Row],[Código_Actividad]]="","",_xlfn.XLOOKUP(Tabla1[[#This Row],[Código_Actividad]],CodigoActividad,Tabla2[Actividades Programables Presupuestables],"",0))</f>
        <v/>
      </c>
      <c r="I25" s="783" t="str">
        <f>IFERROR(VLOOKUP('Formulario PPGR3'!$G25,'Formulario PPGR2'!$H$9:$V$536,15,FALSE),"")</f>
        <v/>
      </c>
      <c r="J25" s="525" t="s">
        <v>289</v>
      </c>
      <c r="K25" s="524" t="s">
        <v>1128</v>
      </c>
      <c r="L25" s="521" t="str">
        <f>IF(Tabla1[[#This Row],[Descripción]]="","",_xlfn.XLOOKUP(Tabla1[[#This Row],[Descripción]],Tabla10[Descripción],Tabla10[Unidad de Medida],"",0))</f>
        <v>unidad</v>
      </c>
      <c r="M25" s="317">
        <v>10</v>
      </c>
      <c r="N25" s="535">
        <f>IF(Tabla1[[#This Row],[Descripción]]="","",_xlfn.XLOOKUP(Tabla1[[#This Row],[Descripción]],Tabla10[Descripción],Tabla10[Precio Unitario],0))</f>
        <v>100</v>
      </c>
      <c r="O25" s="535">
        <f>IF(Tabla1[[#This Row],[Cantidad de Insumos]]="","",Tabla1[[#This Row],[Precio Unitario]]*Tabla1[[#This Row],[Cantidad de Insumos]])</f>
        <v>1000</v>
      </c>
      <c r="P25" s="522" t="str">
        <f>IF(Tabla1[[#This Row],[Descripción]]="","",_xlfn.XLOOKUP(Tabla1[[#This Row],[Descripción]],Tabla10[Descripción],Tabla10[CODIGO PRESUPUESTARIO],0))</f>
        <v>2.2.4.4.01</v>
      </c>
      <c r="Q25" s="523"/>
      <c r="R25" s="523" t="str">
        <f>IF(Tabla1[[#This Row],[Insumos]]="","",_xlfn.XLOOKUP(Tabla1[[#This Row],[Insumos]],Tabla10[Insumo],Tabla10[InsumoAbrev],"",0))</f>
        <v>lsPeaje</v>
      </c>
      <c r="S25" s="694"/>
      <c r="T25" s="187"/>
      <c r="U25" s="187"/>
    </row>
    <row r="26" spans="2:21" ht="96" customHeight="1" x14ac:dyDescent="0.25">
      <c r="B26" s="187" t="e">
        <f>IF('Formulario PPGR3'!$G26="","",CONCATENATE('Formulario PPGR3'!$C26,".",'Formulario PPGR3'!$D26,".",'Formulario PPGR3'!$E26,".",'Formulario PPGR3'!$F26))</f>
        <v>#REF!</v>
      </c>
      <c r="C26" s="187" t="e">
        <f>IF('Formulario PPGR3'!$G26="","",'Formulario PPGR1'!#REF!)</f>
        <v>#REF!</v>
      </c>
      <c r="D26" s="187" t="e">
        <f>IF('Formulario PPGR3'!$G26="","",'Formulario PPGR1'!#REF!)</f>
        <v>#REF!</v>
      </c>
      <c r="E26" s="187" t="e">
        <f>IF('Formulario PPGR3'!$G26="","",'Formulario PPGR1'!#REF!)</f>
        <v>#REF!</v>
      </c>
      <c r="F26" s="187" t="e">
        <f>IF('Formulario PPGR3'!$G26="","",'Formulario PPGR1'!#REF!)</f>
        <v>#REF!</v>
      </c>
      <c r="G26" s="186" t="s">
        <v>2044</v>
      </c>
      <c r="H26" s="520" t="str" cm="1">
        <f t="array" ref="H26">IF(Tabla1[[#This Row],[Código_Actividad]]="","",_xlfn.XLOOKUP(Tabla1[[#This Row],[Código_Actividad]],CodigoActividad,Tabla2[Actividades Programables Presupuestables],"",0))</f>
        <v>Taller al personal de salud sobre el flujograma de atención de casos de violencia de genero e intrafamiliar.</v>
      </c>
      <c r="I26" s="783">
        <f>IFERROR(VLOOKUP('Formulario PPGR3'!$G26,'Formulario PPGR2'!$H$9:$V$536,15,FALSE),"")</f>
        <v>1</v>
      </c>
      <c r="J26" s="525" t="s">
        <v>351</v>
      </c>
      <c r="K26" s="524" t="s">
        <v>843</v>
      </c>
      <c r="L26" s="521" t="str">
        <f>IF(Tabla1[[#This Row],[Descripción]]="","",_xlfn.XLOOKUP(Tabla1[[#This Row],[Descripción]],Tabla10[Descripción],Tabla10[Unidad de Medida],"",0))</f>
        <v>unidad</v>
      </c>
      <c r="M26" s="317">
        <v>3</v>
      </c>
      <c r="N26" s="535">
        <f>IF(Tabla1[[#This Row],[Descripción]]="","",_xlfn.XLOOKUP(Tabla1[[#This Row],[Descripción]],Tabla10[Descripción],Tabla10[Precio Unitario],0))</f>
        <v>19706</v>
      </c>
      <c r="O26" s="535">
        <f>IF(Tabla1[[#This Row],[Cantidad de Insumos]]="","",Tabla1[[#This Row],[Precio Unitario]]*Tabla1[[#This Row],[Cantidad de Insumos]])</f>
        <v>59118</v>
      </c>
      <c r="P26" s="522" t="str">
        <f>IF(Tabla1[[#This Row],[Descripción]]="","",_xlfn.XLOOKUP(Tabla1[[#This Row],[Descripción]],Tabla10[Descripción],Tabla10[CODIGO PRESUPUESTARIO],0))</f>
        <v>2.3.1.1.01</v>
      </c>
      <c r="Q26" s="523"/>
      <c r="R26" s="523" t="str">
        <f>IF(Tabla1[[#This Row],[Insumos]]="","",_xlfn.XLOOKUP(Tabla1[[#This Row],[Insumos]],Tabla10[Insumo],Tabla10[InsumoAbrev],"",0))</f>
        <v>lsAlimentosyBebidas</v>
      </c>
      <c r="S26" s="694"/>
      <c r="T26" s="187"/>
      <c r="U26" s="187"/>
    </row>
    <row r="27" spans="2:21" ht="22.5" customHeight="1" x14ac:dyDescent="0.25">
      <c r="B27" s="187" t="str">
        <f>IF('Formulario PPGR3'!$G27="","",CONCATENATE('Formulario PPGR3'!$C27,".",'Formulario PPGR3'!$D27,".",'Formulario PPGR3'!$E27,".",'Formulario PPGR3'!$F27))</f>
        <v/>
      </c>
      <c r="C27" s="187" t="str">
        <f>IF('Formulario PPGR3'!$G27="","",'Formulario PPGR1'!#REF!)</f>
        <v/>
      </c>
      <c r="D27" s="187" t="str">
        <f>IF('Formulario PPGR3'!$G27="","",'Formulario PPGR1'!#REF!)</f>
        <v/>
      </c>
      <c r="E27" s="187" t="str">
        <f>IF('Formulario PPGR3'!$G27="","",'Formulario PPGR1'!#REF!)</f>
        <v/>
      </c>
      <c r="F27" s="187" t="str">
        <f>IF('Formulario PPGR3'!$G27="","",'Formulario PPGR1'!#REF!)</f>
        <v/>
      </c>
      <c r="G27" s="186"/>
      <c r="H27" s="520" t="str" cm="1">
        <f t="array" ref="H27">IF(Tabla1[[#This Row],[Código_Actividad]]="","",_xlfn.XLOOKUP(Tabla1[[#This Row],[Código_Actividad]],CodigoActividad,Tabla2[Actividades Programables Presupuestables],"",0))</f>
        <v/>
      </c>
      <c r="I27" s="783" t="str">
        <f>IFERROR(VLOOKUP('Formulario PPGR3'!$G27,'Formulario PPGR2'!$H$9:$V$536,15,FALSE),"")</f>
        <v/>
      </c>
      <c r="J27" s="525" t="s">
        <v>282</v>
      </c>
      <c r="K27" s="524" t="s">
        <v>1029</v>
      </c>
      <c r="L27" s="521" t="str">
        <f>IF(Tabla1[[#This Row],[Descripción]]="","",_xlfn.XLOOKUP(Tabla1[[#This Row],[Descripción]],Tabla10[Descripción],Tabla10[Unidad de Medida],"",0))</f>
        <v>unidad</v>
      </c>
      <c r="M27" s="317">
        <v>150</v>
      </c>
      <c r="N27" s="535">
        <f>IF(Tabla1[[#This Row],[Descripción]]="","",_xlfn.XLOOKUP(Tabla1[[#This Row],[Descripción]],Tabla10[Descripción],Tabla10[Precio Unitario],0))</f>
        <v>5</v>
      </c>
      <c r="O27" s="535">
        <f>IF(Tabla1[[#This Row],[Cantidad de Insumos]]="","",Tabla1[[#This Row],[Precio Unitario]]*Tabla1[[#This Row],[Cantidad de Insumos]])</f>
        <v>750</v>
      </c>
      <c r="P27" s="522" t="str">
        <f>IF(Tabla1[[#This Row],[Descripción]]="","",_xlfn.XLOOKUP(Tabla1[[#This Row],[Descripción]],Tabla10[Descripción],Tabla10[CODIGO PRESUPUESTARIO],0))</f>
        <v xml:space="preserve">2.2.2.2.01 </v>
      </c>
      <c r="Q27" s="523"/>
      <c r="R27" s="523" t="str">
        <f>IF(Tabla1[[#This Row],[Insumos]]="","",_xlfn.XLOOKUP(Tabla1[[#This Row],[Insumos]],Tabla10[Insumo],Tabla10[InsumoAbrev],"",0))</f>
        <v>lsImpresionyEncuadernacion</v>
      </c>
      <c r="S27" s="694"/>
      <c r="T27" s="187"/>
      <c r="U27" s="187"/>
    </row>
    <row r="28" spans="2:21" ht="22.5" customHeight="1" x14ac:dyDescent="0.25">
      <c r="B28" s="187" t="str">
        <f>IF('Formulario PPGR3'!$G28="","",CONCATENATE('Formulario PPGR3'!$C28,".",'Formulario PPGR3'!$D28,".",'Formulario PPGR3'!$E28,".",'Formulario PPGR3'!$F28))</f>
        <v/>
      </c>
      <c r="C28" s="187" t="str">
        <f>IF('Formulario PPGR3'!$G28="","",'Formulario PPGR1'!#REF!)</f>
        <v/>
      </c>
      <c r="D28" s="187" t="str">
        <f>IF('Formulario PPGR3'!$G28="","",'Formulario PPGR1'!#REF!)</f>
        <v/>
      </c>
      <c r="E28" s="187" t="str">
        <f>IF('Formulario PPGR3'!$G28="","",'Formulario PPGR1'!#REF!)</f>
        <v/>
      </c>
      <c r="F28" s="187" t="str">
        <f>IF('Formulario PPGR3'!$G28="","",'Formulario PPGR1'!#REF!)</f>
        <v/>
      </c>
      <c r="G28" s="186"/>
      <c r="H28" s="520" t="str" cm="1">
        <f t="array" ref="H28">IF(Tabla1[[#This Row],[Código_Actividad]]="","",_xlfn.XLOOKUP(Tabla1[[#This Row],[Código_Actividad]],CodigoActividad,Tabla2[Actividades Programables Presupuestables],"",0))</f>
        <v/>
      </c>
      <c r="I28" s="783" t="str">
        <f>IFERROR(VLOOKUP('Formulario PPGR3'!$G28,'Formulario PPGR2'!$H$9:$V$536,15,FALSE),"")</f>
        <v/>
      </c>
      <c r="J28" s="525" t="s">
        <v>361</v>
      </c>
      <c r="K28" s="524" t="s">
        <v>1170</v>
      </c>
      <c r="L28" s="521" t="str">
        <f>IF(Tabla1[[#This Row],[Descripción]]="","",_xlfn.XLOOKUP(Tabla1[[#This Row],[Descripción]],Tabla10[Descripción],Tabla10[Unidad de Medida],"",0))</f>
        <v>resma</v>
      </c>
      <c r="M28" s="317">
        <v>3</v>
      </c>
      <c r="N28" s="535">
        <f>IF(Tabla1[[#This Row],[Descripción]]="","",_xlfn.XLOOKUP(Tabla1[[#This Row],[Descripción]],Tabla10[Descripción],Tabla10[Precio Unitario],0))</f>
        <v>288</v>
      </c>
      <c r="O28" s="535">
        <f>IF(Tabla1[[#This Row],[Cantidad de Insumos]]="","",Tabla1[[#This Row],[Precio Unitario]]*Tabla1[[#This Row],[Cantidad de Insumos]])</f>
        <v>864</v>
      </c>
      <c r="P28" s="522" t="str">
        <f>IF(Tabla1[[#This Row],[Descripción]]="","",_xlfn.XLOOKUP(Tabla1[[#This Row],[Descripción]],Tabla10[Descripción],Tabla10[CODIGO PRESUPUESTARIO],0))</f>
        <v>2.3.3.1.01</v>
      </c>
      <c r="Q28" s="523"/>
      <c r="R28" s="523" t="str">
        <f>IF(Tabla1[[#This Row],[Insumos]]="","",_xlfn.XLOOKUP(Tabla1[[#This Row],[Insumos]],Tabla10[Insumo],Tabla10[InsumoAbrev],"",0))</f>
        <v>lsProductosdePapel</v>
      </c>
      <c r="S28" s="694"/>
      <c r="T28" s="187"/>
      <c r="U28" s="187"/>
    </row>
    <row r="29" spans="2:21" ht="22.5" customHeight="1" x14ac:dyDescent="0.25">
      <c r="B29" s="187" t="str">
        <f>IF('Formulario PPGR3'!$G29="","",CONCATENATE('Formulario PPGR3'!$C29,".",'Formulario PPGR3'!$D29,".",'Formulario PPGR3'!$E29,".",'Formulario PPGR3'!$F29))</f>
        <v/>
      </c>
      <c r="C29" s="187" t="str">
        <f>IF('Formulario PPGR3'!$G29="","",'Formulario PPGR1'!#REF!)</f>
        <v/>
      </c>
      <c r="D29" s="187" t="str">
        <f>IF('Formulario PPGR3'!$G29="","",'Formulario PPGR1'!#REF!)</f>
        <v/>
      </c>
      <c r="E29" s="187" t="str">
        <f>IF('Formulario PPGR3'!$G29="","",'Formulario PPGR1'!#REF!)</f>
        <v/>
      </c>
      <c r="F29" s="187" t="str">
        <f>IF('Formulario PPGR3'!$G29="","",'Formulario PPGR1'!#REF!)</f>
        <v/>
      </c>
      <c r="G29" s="186"/>
      <c r="H29" s="520" t="str" cm="1">
        <f t="array" ref="H29">IF(Tabla1[[#This Row],[Código_Actividad]]="","",_xlfn.XLOOKUP(Tabla1[[#This Row],[Código_Actividad]],CodigoActividad,Tabla2[Actividades Programables Presupuestables],"",0))</f>
        <v/>
      </c>
      <c r="I29" s="783" t="str">
        <f>IFERROR(VLOOKUP('Formulario PPGR3'!$G29,'Formulario PPGR2'!$H$9:$V$536,15,FALSE),"")</f>
        <v/>
      </c>
      <c r="J29" s="525" t="s">
        <v>361</v>
      </c>
      <c r="K29" s="524" t="s">
        <v>1167</v>
      </c>
      <c r="L29" s="521" t="str">
        <f>IF(Tabla1[[#This Row],[Descripción]]="","",_xlfn.XLOOKUP(Tabla1[[#This Row],[Descripción]],Tabla10[Descripción],Tabla10[Unidad de Medida],"",0))</f>
        <v>unidad</v>
      </c>
      <c r="M29" s="317">
        <v>12</v>
      </c>
      <c r="N29" s="535">
        <f>IF(Tabla1[[#This Row],[Descripción]]="","",_xlfn.XLOOKUP(Tabla1[[#This Row],[Descripción]],Tabla10[Descripción],Tabla10[Precio Unitario],0))</f>
        <v>368.75</v>
      </c>
      <c r="O29" s="535">
        <f>IF(Tabla1[[#This Row],[Cantidad de Insumos]]="","",Tabla1[[#This Row],[Precio Unitario]]*Tabla1[[#This Row],[Cantidad de Insumos]])</f>
        <v>4425</v>
      </c>
      <c r="P29" s="522" t="str">
        <f>IF(Tabla1[[#This Row],[Descripción]]="","",_xlfn.XLOOKUP(Tabla1[[#This Row],[Descripción]],Tabla10[Descripción],Tabla10[CODIGO PRESUPUESTARIO],0))</f>
        <v>2.3.3.2.01</v>
      </c>
      <c r="Q29" s="523"/>
      <c r="R29" s="523" t="str">
        <f>IF(Tabla1[[#This Row],[Insumos]]="","",_xlfn.XLOOKUP(Tabla1[[#This Row],[Insumos]],Tabla10[Insumo],Tabla10[InsumoAbrev],"",0))</f>
        <v>lsProductosdePapel</v>
      </c>
      <c r="S29" s="694"/>
      <c r="T29" s="187"/>
      <c r="U29" s="187"/>
    </row>
    <row r="30" spans="2:21" ht="22.5" customHeight="1" x14ac:dyDescent="0.25">
      <c r="B30" s="187" t="str">
        <f>IF('Formulario PPGR3'!$G30="","",CONCATENATE('Formulario PPGR3'!$C30,".",'Formulario PPGR3'!$D30,".",'Formulario PPGR3'!$E30,".",'Formulario PPGR3'!$F30))</f>
        <v/>
      </c>
      <c r="C30" s="187" t="str">
        <f>IF('Formulario PPGR3'!$G30="","",'Formulario PPGR1'!#REF!)</f>
        <v/>
      </c>
      <c r="D30" s="187" t="str">
        <f>IF('Formulario PPGR3'!$G30="","",'Formulario PPGR1'!#REF!)</f>
        <v/>
      </c>
      <c r="E30" s="187" t="str">
        <f>IF('Formulario PPGR3'!$G30="","",'Formulario PPGR1'!#REF!)</f>
        <v/>
      </c>
      <c r="F30" s="187" t="str">
        <f>IF('Formulario PPGR3'!$G30="","",'Formulario PPGR1'!#REF!)</f>
        <v/>
      </c>
      <c r="G30" s="186"/>
      <c r="H30" s="520" t="str" cm="1">
        <f t="array" ref="H30">IF(Tabla1[[#This Row],[Código_Actividad]]="","",_xlfn.XLOOKUP(Tabla1[[#This Row],[Código_Actividad]],CodigoActividad,Tabla2[Actividades Programables Presupuestables],"",0))</f>
        <v/>
      </c>
      <c r="I30" s="783" t="str">
        <f>IFERROR(VLOOKUP('Formulario PPGR3'!$G30,'Formulario PPGR2'!$H$9:$V$536,15,FALSE),"")</f>
        <v/>
      </c>
      <c r="J30" s="525" t="s">
        <v>1266</v>
      </c>
      <c r="K30" s="524" t="s">
        <v>1335</v>
      </c>
      <c r="L30" s="521" t="str">
        <f>IF(Tabla1[[#This Row],[Descripción]]="","",_xlfn.XLOOKUP(Tabla1[[#This Row],[Descripción]],Tabla10[Descripción],Tabla10[Unidad de Medida],"",0))</f>
        <v>unidad</v>
      </c>
      <c r="M30" s="317">
        <v>12</v>
      </c>
      <c r="N30" s="535">
        <f>IF(Tabla1[[#This Row],[Descripción]]="","",_xlfn.XLOOKUP(Tabla1[[#This Row],[Descripción]],Tabla10[Descripción],Tabla10[Precio Unitario],0))</f>
        <v>55</v>
      </c>
      <c r="O30" s="535">
        <f>IF(Tabla1[[#This Row],[Cantidad de Insumos]]="","",Tabla1[[#This Row],[Precio Unitario]]*Tabla1[[#This Row],[Cantidad de Insumos]])</f>
        <v>660</v>
      </c>
      <c r="P30" s="522" t="str">
        <f>IF(Tabla1[[#This Row],[Descripción]]="","",_xlfn.XLOOKUP(Tabla1[[#This Row],[Descripción]],Tabla10[Descripción],Tabla10[CODIGO PRESUPUESTARIO],0))</f>
        <v xml:space="preserve">2.3.9.2.01 </v>
      </c>
      <c r="Q30" s="523"/>
      <c r="R30" s="523" t="str">
        <f>IF(Tabla1[[#This Row],[Insumos]]="","",_xlfn.XLOOKUP(Tabla1[[#This Row],[Insumos]],Tabla10[Insumo],Tabla10[InsumoAbrev],"",0))</f>
        <v>lsUtilesdeOficina</v>
      </c>
      <c r="S30" s="694"/>
      <c r="T30" s="187"/>
      <c r="U30" s="187"/>
    </row>
    <row r="31" spans="2:21" ht="60" customHeight="1" x14ac:dyDescent="0.25">
      <c r="B31" s="187" t="e">
        <f>IF('Formulario PPGR3'!$G31="","",CONCATENATE('Formulario PPGR3'!$C31,".",'Formulario PPGR3'!$D31,".",'Formulario PPGR3'!$E31,".",'Formulario PPGR3'!$F31))</f>
        <v>#REF!</v>
      </c>
      <c r="C31" s="187" t="e">
        <f>IF('Formulario PPGR3'!$G31="","",'Formulario PPGR1'!#REF!)</f>
        <v>#REF!</v>
      </c>
      <c r="D31" s="187" t="e">
        <f>IF('Formulario PPGR3'!$G31="","",'Formulario PPGR1'!#REF!)</f>
        <v>#REF!</v>
      </c>
      <c r="E31" s="187" t="e">
        <f>IF('Formulario PPGR3'!$G31="","",'Formulario PPGR1'!#REF!)</f>
        <v>#REF!</v>
      </c>
      <c r="F31" s="187" t="e">
        <f>IF('Formulario PPGR3'!$G31="","",'Formulario PPGR1'!#REF!)</f>
        <v>#REF!</v>
      </c>
      <c r="G31" s="186" t="s">
        <v>2040</v>
      </c>
      <c r="H31" s="520" t="str" cm="1">
        <f t="array" ref="H31">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31" s="783">
        <f>IFERROR(VLOOKUP('Formulario PPGR3'!$G31,'Formulario PPGR2'!$H$9:$V$536,15,FALSE),"")</f>
        <v>1</v>
      </c>
      <c r="J31" s="525" t="s">
        <v>351</v>
      </c>
      <c r="K31" s="524" t="s">
        <v>842</v>
      </c>
      <c r="L31" s="521" t="str">
        <f>IF(Tabla1[[#This Row],[Descripción]]="","",_xlfn.XLOOKUP(Tabla1[[#This Row],[Descripción]],Tabla10[Descripción],Tabla10[Unidad de Medida],"",0))</f>
        <v>unidad</v>
      </c>
      <c r="M31" s="317">
        <v>3</v>
      </c>
      <c r="N31" s="535">
        <f>IF(Tabla1[[#This Row],[Descripción]]="","",_xlfn.XLOOKUP(Tabla1[[#This Row],[Descripción]],Tabla10[Descripción],Tabla10[Precio Unitario],0))</f>
        <v>95892.7</v>
      </c>
      <c r="O31" s="535">
        <f>IF(Tabla1[[#This Row],[Cantidad de Insumos]]="","",Tabla1[[#This Row],[Precio Unitario]]*Tabla1[[#This Row],[Cantidad de Insumos]])</f>
        <v>287678.09999999998</v>
      </c>
      <c r="P31" s="522" t="str">
        <f>IF(Tabla1[[#This Row],[Descripción]]="","",_xlfn.XLOOKUP(Tabla1[[#This Row],[Descripción]],Tabla10[Descripción],Tabla10[CODIGO PRESUPUESTARIO],0))</f>
        <v>2.3.1.1.01</v>
      </c>
      <c r="Q31" s="523"/>
      <c r="R31" s="523" t="str">
        <f>IF(Tabla1[[#This Row],[Insumos]]="","",_xlfn.XLOOKUP(Tabla1[[#This Row],[Insumos]],Tabla10[Insumo],Tabla10[InsumoAbrev],"",0))</f>
        <v>lsAlimentosyBebidas</v>
      </c>
      <c r="S31" s="694"/>
      <c r="T31" s="187"/>
      <c r="U31" s="187"/>
    </row>
    <row r="32" spans="2:21" ht="22.5" customHeight="1" x14ac:dyDescent="0.25">
      <c r="B32" s="187" t="str">
        <f>IF('Formulario PPGR3'!$G32="","",CONCATENATE('Formulario PPGR3'!$C32,".",'Formulario PPGR3'!$D32,".",'Formulario PPGR3'!$E32,".",'Formulario PPGR3'!$F32))</f>
        <v/>
      </c>
      <c r="C32" s="187" t="str">
        <f>IF('Formulario PPGR3'!$G32="","",'Formulario PPGR1'!#REF!)</f>
        <v/>
      </c>
      <c r="D32" s="187" t="str">
        <f>IF('Formulario PPGR3'!$G32="","",'Formulario PPGR1'!#REF!)</f>
        <v/>
      </c>
      <c r="E32" s="187" t="str">
        <f>IF('Formulario PPGR3'!$G32="","",'Formulario PPGR1'!#REF!)</f>
        <v/>
      </c>
      <c r="F32" s="187" t="str">
        <f>IF('Formulario PPGR3'!$G32="","",'Formulario PPGR1'!#REF!)</f>
        <v/>
      </c>
      <c r="G32" s="186"/>
      <c r="H32" s="520" t="str" cm="1">
        <f t="array" ref="H32">IF(Tabla1[[#This Row],[Código_Actividad]]="","",_xlfn.XLOOKUP(Tabla1[[#This Row],[Código_Actividad]],CodigoActividad,Tabla2[Actividades Programables Presupuestables],"",0))</f>
        <v/>
      </c>
      <c r="I32" s="783" t="str">
        <f>IFERROR(VLOOKUP('Formulario PPGR3'!$G32,'Formulario PPGR2'!$H$9:$V$536,15,FALSE),"")</f>
        <v/>
      </c>
      <c r="J32" s="525" t="s">
        <v>282</v>
      </c>
      <c r="K32" s="524" t="s">
        <v>1029</v>
      </c>
      <c r="L32" s="521" t="str">
        <f>IF(Tabla1[[#This Row],[Descripción]]="","",_xlfn.XLOOKUP(Tabla1[[#This Row],[Descripción]],Tabla10[Descripción],Tabla10[Unidad de Medida],"",0))</f>
        <v>unidad</v>
      </c>
      <c r="M32" s="317">
        <v>150</v>
      </c>
      <c r="N32" s="535">
        <f>IF(Tabla1[[#This Row],[Descripción]]="","",_xlfn.XLOOKUP(Tabla1[[#This Row],[Descripción]],Tabla10[Descripción],Tabla10[Precio Unitario],0))</f>
        <v>5</v>
      </c>
      <c r="O32" s="535">
        <f>IF(Tabla1[[#This Row],[Cantidad de Insumos]]="","",Tabla1[[#This Row],[Precio Unitario]]*Tabla1[[#This Row],[Cantidad de Insumos]])</f>
        <v>750</v>
      </c>
      <c r="P32" s="522" t="str">
        <f>IF(Tabla1[[#This Row],[Descripción]]="","",_xlfn.XLOOKUP(Tabla1[[#This Row],[Descripción]],Tabla10[Descripción],Tabla10[CODIGO PRESUPUESTARIO],0))</f>
        <v xml:space="preserve">2.2.2.2.01 </v>
      </c>
      <c r="Q32" s="523"/>
      <c r="R32" s="523" t="str">
        <f>IF(Tabla1[[#This Row],[Insumos]]="","",_xlfn.XLOOKUP(Tabla1[[#This Row],[Insumos]],Tabla10[Insumo],Tabla10[InsumoAbrev],"",0))</f>
        <v>lsImpresionyEncuadernacion</v>
      </c>
      <c r="S32" s="694"/>
      <c r="T32" s="187"/>
      <c r="U32" s="187"/>
    </row>
    <row r="33" spans="2:21" ht="22.5" customHeight="1" x14ac:dyDescent="0.25">
      <c r="B33" s="187" t="str">
        <f>IF('Formulario PPGR3'!$G33="","",CONCATENATE('Formulario PPGR3'!$C33,".",'Formulario PPGR3'!$D33,".",'Formulario PPGR3'!$E33,".",'Formulario PPGR3'!$F33))</f>
        <v/>
      </c>
      <c r="C33" s="187" t="str">
        <f>IF('Formulario PPGR3'!$G33="","",'Formulario PPGR1'!#REF!)</f>
        <v/>
      </c>
      <c r="D33" s="187" t="str">
        <f>IF('Formulario PPGR3'!$G33="","",'Formulario PPGR1'!#REF!)</f>
        <v/>
      </c>
      <c r="E33" s="187" t="str">
        <f>IF('Formulario PPGR3'!$G33="","",'Formulario PPGR1'!#REF!)</f>
        <v/>
      </c>
      <c r="F33" s="187" t="str">
        <f>IF('Formulario PPGR3'!$G33="","",'Formulario PPGR1'!#REF!)</f>
        <v/>
      </c>
      <c r="G33" s="186"/>
      <c r="H33" s="520" t="str" cm="1">
        <f t="array" ref="H33">IF(Tabla1[[#This Row],[Código_Actividad]]="","",_xlfn.XLOOKUP(Tabla1[[#This Row],[Código_Actividad]],CodigoActividad,Tabla2[Actividades Programables Presupuestables],"",0))</f>
        <v/>
      </c>
      <c r="I33" s="783" t="str">
        <f>IFERROR(VLOOKUP('Formulario PPGR3'!$G33,'Formulario PPGR2'!$H$9:$V$536,15,FALSE),"")</f>
        <v/>
      </c>
      <c r="J33" s="525" t="s">
        <v>361</v>
      </c>
      <c r="K33" s="524" t="s">
        <v>1167</v>
      </c>
      <c r="L33" s="521" t="str">
        <f>IF(Tabla1[[#This Row],[Descripción]]="","",_xlfn.XLOOKUP(Tabla1[[#This Row],[Descripción]],Tabla10[Descripción],Tabla10[Unidad de Medida],"",0))</f>
        <v>unidad</v>
      </c>
      <c r="M33" s="317">
        <v>2</v>
      </c>
      <c r="N33" s="535">
        <f>IF(Tabla1[[#This Row],[Descripción]]="","",_xlfn.XLOOKUP(Tabla1[[#This Row],[Descripción]],Tabla10[Descripción],Tabla10[Precio Unitario],0))</f>
        <v>368.75</v>
      </c>
      <c r="O33" s="535">
        <f>IF(Tabla1[[#This Row],[Cantidad de Insumos]]="","",Tabla1[[#This Row],[Precio Unitario]]*Tabla1[[#This Row],[Cantidad de Insumos]])</f>
        <v>737.5</v>
      </c>
      <c r="P33" s="522" t="str">
        <f>IF(Tabla1[[#This Row],[Descripción]]="","",_xlfn.XLOOKUP(Tabla1[[#This Row],[Descripción]],Tabla10[Descripción],Tabla10[CODIGO PRESUPUESTARIO],0))</f>
        <v>2.3.3.2.01</v>
      </c>
      <c r="Q33" s="523"/>
      <c r="R33" s="523" t="str">
        <f>IF(Tabla1[[#This Row],[Insumos]]="","",_xlfn.XLOOKUP(Tabla1[[#This Row],[Insumos]],Tabla10[Insumo],Tabla10[InsumoAbrev],"",0))</f>
        <v>lsProductosdePapel</v>
      </c>
      <c r="S33" s="694"/>
      <c r="T33" s="187"/>
      <c r="U33" s="187"/>
    </row>
    <row r="34" spans="2:21" ht="22.5" customHeight="1" x14ac:dyDescent="0.25">
      <c r="B34" s="187" t="str">
        <f>IF('Formulario PPGR3'!$G34="","",CONCATENATE('Formulario PPGR3'!$C34,".",'Formulario PPGR3'!$D34,".",'Formulario PPGR3'!$E34,".",'Formulario PPGR3'!$F34))</f>
        <v/>
      </c>
      <c r="C34" s="187" t="str">
        <f>IF('Formulario PPGR3'!$G34="","",'Formulario PPGR1'!#REF!)</f>
        <v/>
      </c>
      <c r="D34" s="187" t="str">
        <f>IF('Formulario PPGR3'!$G34="","",'Formulario PPGR1'!#REF!)</f>
        <v/>
      </c>
      <c r="E34" s="187" t="str">
        <f>IF('Formulario PPGR3'!$G34="","",'Formulario PPGR1'!#REF!)</f>
        <v/>
      </c>
      <c r="F34" s="187" t="str">
        <f>IF('Formulario PPGR3'!$G34="","",'Formulario PPGR1'!#REF!)</f>
        <v/>
      </c>
      <c r="G34" s="186"/>
      <c r="H34" s="520" t="str" cm="1">
        <f t="array" ref="H34">IF(Tabla1[[#This Row],[Código_Actividad]]="","",_xlfn.XLOOKUP(Tabla1[[#This Row],[Código_Actividad]],CodigoActividad,Tabla2[Actividades Programables Presupuestables],"",0))</f>
        <v/>
      </c>
      <c r="I34" s="783" t="str">
        <f>IFERROR(VLOOKUP('Formulario PPGR3'!$G34,'Formulario PPGR2'!$H$9:$V$536,15,FALSE),"")</f>
        <v/>
      </c>
      <c r="J34" s="525" t="s">
        <v>361</v>
      </c>
      <c r="K34" s="524" t="s">
        <v>1166</v>
      </c>
      <c r="L34" s="521" t="str">
        <f>IF(Tabla1[[#This Row],[Descripción]]="","",_xlfn.XLOOKUP(Tabla1[[#This Row],[Descripción]],Tabla10[Descripción],Tabla10[Unidad de Medida],"",0))</f>
        <v>unidad</v>
      </c>
      <c r="M34" s="317">
        <v>12</v>
      </c>
      <c r="N34" s="535">
        <f>IF(Tabla1[[#This Row],[Descripción]]="","",_xlfn.XLOOKUP(Tabla1[[#This Row],[Descripción]],Tabla10[Descripción],Tabla10[Precio Unitario],0))</f>
        <v>132.75</v>
      </c>
      <c r="O34" s="535">
        <f>IF(Tabla1[[#This Row],[Cantidad de Insumos]]="","",Tabla1[[#This Row],[Precio Unitario]]*Tabla1[[#This Row],[Cantidad de Insumos]])</f>
        <v>1593</v>
      </c>
      <c r="P34" s="522" t="str">
        <f>IF(Tabla1[[#This Row],[Descripción]]="","",_xlfn.XLOOKUP(Tabla1[[#This Row],[Descripción]],Tabla10[Descripción],Tabla10[CODIGO PRESUPUESTARIO],0))</f>
        <v>2.3.3.2.01</v>
      </c>
      <c r="Q34" s="523"/>
      <c r="R34" s="523" t="str">
        <f>IF(Tabla1[[#This Row],[Insumos]]="","",_xlfn.XLOOKUP(Tabla1[[#This Row],[Insumos]],Tabla10[Insumo],Tabla10[InsumoAbrev],"",0))</f>
        <v>lsProductosdePapel</v>
      </c>
      <c r="S34" s="694"/>
      <c r="T34" s="187"/>
      <c r="U34" s="187"/>
    </row>
    <row r="35" spans="2:21" ht="22.5" customHeight="1" x14ac:dyDescent="0.25">
      <c r="B35" s="187" t="str">
        <f>IF('Formulario PPGR3'!$G35="","",CONCATENATE('Formulario PPGR3'!$C35,".",'Formulario PPGR3'!$D35,".",'Formulario PPGR3'!$E35,".",'Formulario PPGR3'!$F35))</f>
        <v/>
      </c>
      <c r="C35" s="187" t="str">
        <f>IF('Formulario PPGR3'!$G35="","",'Formulario PPGR1'!#REF!)</f>
        <v/>
      </c>
      <c r="D35" s="187" t="str">
        <f>IF('Formulario PPGR3'!$G35="","",'Formulario PPGR1'!#REF!)</f>
        <v/>
      </c>
      <c r="E35" s="187" t="str">
        <f>IF('Formulario PPGR3'!$G35="","",'Formulario PPGR1'!#REF!)</f>
        <v/>
      </c>
      <c r="F35" s="187" t="str">
        <f>IF('Formulario PPGR3'!$G35="","",'Formulario PPGR1'!#REF!)</f>
        <v/>
      </c>
      <c r="G35" s="186"/>
      <c r="H35" s="520" t="str" cm="1">
        <f t="array" ref="H35">IF(Tabla1[[#This Row],[Código_Actividad]]="","",_xlfn.XLOOKUP(Tabla1[[#This Row],[Código_Actividad]],CodigoActividad,Tabla2[Actividades Programables Presupuestables],"",0))</f>
        <v/>
      </c>
      <c r="I35" s="783" t="str">
        <f>IFERROR(VLOOKUP('Formulario PPGR3'!$G35,'Formulario PPGR2'!$H$9:$V$536,15,FALSE),"")</f>
        <v/>
      </c>
      <c r="J35" s="525" t="s">
        <v>1266</v>
      </c>
      <c r="K35" s="524" t="s">
        <v>1335</v>
      </c>
      <c r="L35" s="521" t="str">
        <f>IF(Tabla1[[#This Row],[Descripción]]="","",_xlfn.XLOOKUP(Tabla1[[#This Row],[Descripción]],Tabla10[Descripción],Tabla10[Unidad de Medida],"",0))</f>
        <v>unidad</v>
      </c>
      <c r="M35" s="317">
        <v>12</v>
      </c>
      <c r="N35" s="535">
        <f>IF(Tabla1[[#This Row],[Descripción]]="","",_xlfn.XLOOKUP(Tabla1[[#This Row],[Descripción]],Tabla10[Descripción],Tabla10[Precio Unitario],0))</f>
        <v>55</v>
      </c>
      <c r="O35" s="535">
        <f>IF(Tabla1[[#This Row],[Cantidad de Insumos]]="","",Tabla1[[#This Row],[Precio Unitario]]*Tabla1[[#This Row],[Cantidad de Insumos]])</f>
        <v>660</v>
      </c>
      <c r="P35" s="522" t="str">
        <f>IF(Tabla1[[#This Row],[Descripción]]="","",_xlfn.XLOOKUP(Tabla1[[#This Row],[Descripción]],Tabla10[Descripción],Tabla10[CODIGO PRESUPUESTARIO],0))</f>
        <v xml:space="preserve">2.3.9.2.01 </v>
      </c>
      <c r="Q35" s="523"/>
      <c r="R35" s="523" t="str">
        <f>IF(Tabla1[[#This Row],[Insumos]]="","",_xlfn.XLOOKUP(Tabla1[[#This Row],[Insumos]],Tabla10[Insumo],Tabla10[InsumoAbrev],"",0))</f>
        <v>lsUtilesdeOficina</v>
      </c>
      <c r="S35" s="694"/>
      <c r="T35" s="187"/>
      <c r="U35" s="187"/>
    </row>
    <row r="36" spans="2:21" ht="59.45" customHeight="1" x14ac:dyDescent="0.25">
      <c r="B36" s="187" t="e">
        <f>IF('Formulario PPGR3'!$G36="","",CONCATENATE('Formulario PPGR3'!$C36,".",'Formulario PPGR3'!$D36,".",'Formulario PPGR3'!$E36,".",'Formulario PPGR3'!$F36))</f>
        <v>#REF!</v>
      </c>
      <c r="C36" s="187" t="e">
        <f>IF('Formulario PPGR3'!$G36="","",'Formulario PPGR1'!#REF!)</f>
        <v>#REF!</v>
      </c>
      <c r="D36" s="187" t="e">
        <f>IF('Formulario PPGR3'!$G36="","",'Formulario PPGR1'!#REF!)</f>
        <v>#REF!</v>
      </c>
      <c r="E36" s="187" t="e">
        <f>IF('Formulario PPGR3'!$G36="","",'Formulario PPGR1'!#REF!)</f>
        <v>#REF!</v>
      </c>
      <c r="F36" s="187" t="e">
        <f>IF('Formulario PPGR3'!$G36="","",'Formulario PPGR1'!#REF!)</f>
        <v>#REF!</v>
      </c>
      <c r="G36" s="186" t="s">
        <v>2481</v>
      </c>
      <c r="H36" s="520" t="str" cm="1">
        <f t="array" ref="H36">IF(Tabla1[[#This Row],[Código_Actividad]]="","",_xlfn.XLOOKUP(Tabla1[[#This Row],[Código_Actividad]],CodigoActividad,Tabla2[Actividades Programables Presupuestables],"",0))</f>
        <v>Acompañamiento y seguimiento a los CEAS en el desempeño de los procesos de compras y cumplimiento del SISCOMPRA</v>
      </c>
      <c r="I36" s="783">
        <f>IFERROR(VLOOKUP('Formulario PPGR3'!$G36,'Formulario PPGR2'!$H$9:$V$536,15,FALSE),"")</f>
        <v>2</v>
      </c>
      <c r="J36" s="525" t="s">
        <v>392</v>
      </c>
      <c r="K36" s="524" t="s">
        <v>991</v>
      </c>
      <c r="L36" s="521" t="str">
        <f>IF(Tabla1[[#This Row],[Descripción]]="","",_xlfn.XLOOKUP(Tabla1[[#This Row],[Descripción]],Tabla10[Descripción],Tabla10[Unidad de Medida],"",0))</f>
        <v>galon</v>
      </c>
      <c r="M36" s="317">
        <v>68</v>
      </c>
      <c r="N36" s="535">
        <f>IF(Tabla1[[#This Row],[Descripción]]="","",_xlfn.XLOOKUP(Tabla1[[#This Row],[Descripción]],Tabla10[Descripción],Tabla10[Precio Unitario],0))</f>
        <v>240</v>
      </c>
      <c r="O36" s="535">
        <f>IF(Tabla1[[#This Row],[Cantidad de Insumos]]="","",Tabla1[[#This Row],[Precio Unitario]]*Tabla1[[#This Row],[Cantidad de Insumos]])</f>
        <v>16320</v>
      </c>
      <c r="P36" s="522" t="str">
        <f>IF(Tabla1[[#This Row],[Descripción]]="","",_xlfn.XLOOKUP(Tabla1[[#This Row],[Descripción]],Tabla10[Descripción],Tabla10[CODIGO PRESUPUESTARIO],0))</f>
        <v>2.3.7.1.02</v>
      </c>
      <c r="Q36" s="523"/>
      <c r="R36" s="523" t="str">
        <f>IF(Tabla1[[#This Row],[Insumos]]="","",_xlfn.XLOOKUP(Tabla1[[#This Row],[Insumos]],Tabla10[Insumo],Tabla10[InsumoAbrev],"",0))</f>
        <v>lsGasoil</v>
      </c>
      <c r="S36" s="694"/>
      <c r="T36" s="187"/>
      <c r="U36" s="187"/>
    </row>
    <row r="37" spans="2:21" ht="22.5" customHeight="1" x14ac:dyDescent="0.25">
      <c r="B37" s="187" t="str">
        <f>IF('Formulario PPGR3'!$G37="","",CONCATENATE('Formulario PPGR3'!$C37,".",'Formulario PPGR3'!$D37,".",'Formulario PPGR3'!$E37,".",'Formulario PPGR3'!$F37))</f>
        <v/>
      </c>
      <c r="C37" s="187" t="str">
        <f>IF('Formulario PPGR3'!$G37="","",'Formulario PPGR1'!#REF!)</f>
        <v/>
      </c>
      <c r="D37" s="187" t="str">
        <f>IF('Formulario PPGR3'!$G37="","",'Formulario PPGR1'!#REF!)</f>
        <v/>
      </c>
      <c r="E37" s="187" t="str">
        <f>IF('Formulario PPGR3'!$G37="","",'Formulario PPGR1'!#REF!)</f>
        <v/>
      </c>
      <c r="F37" s="187" t="str">
        <f>IF('Formulario PPGR3'!$G37="","",'Formulario PPGR1'!#REF!)</f>
        <v/>
      </c>
      <c r="G37" s="186"/>
      <c r="H37" s="520" t="str" cm="1">
        <f t="array" ref="H37">IF(Tabla1[[#This Row],[Código_Actividad]]="","",_xlfn.XLOOKUP(Tabla1[[#This Row],[Código_Actividad]],CodigoActividad,Tabla2[Actividades Programables Presupuestables],"",0))</f>
        <v/>
      </c>
      <c r="I37" s="783" t="str">
        <f>IFERROR(VLOOKUP('Formulario PPGR3'!$G37,'Formulario PPGR2'!$H$9:$V$536,15,FALSE),"")</f>
        <v/>
      </c>
      <c r="J37" s="525" t="s">
        <v>284</v>
      </c>
      <c r="K37" s="524" t="s">
        <v>1441</v>
      </c>
      <c r="L37" s="521" t="str">
        <f>IF(Tabla1[[#This Row],[Descripción]]="","",_xlfn.XLOOKUP(Tabla1[[#This Row],[Descripción]],Tabla10[Descripción],Tabla10[Unidad de Medida],"",0))</f>
        <v>Depósito</v>
      </c>
      <c r="M37" s="317">
        <v>8</v>
      </c>
      <c r="N37" s="535">
        <f>IF(Tabla1[[#This Row],[Descripción]]="","",_xlfn.XLOOKUP(Tabla1[[#This Row],[Descripción]],Tabla10[Descripción],Tabla10[Precio Unitario],0))</f>
        <v>1700</v>
      </c>
      <c r="O37" s="535">
        <f>IF(Tabla1[[#This Row],[Cantidad de Insumos]]="","",Tabla1[[#This Row],[Precio Unitario]]*Tabla1[[#This Row],[Cantidad de Insumos]])</f>
        <v>13600</v>
      </c>
      <c r="P37" s="522" t="str">
        <f>IF(Tabla1[[#This Row],[Descripción]]="","",_xlfn.XLOOKUP(Tabla1[[#This Row],[Descripción]],Tabla10[Descripción],Tabla10[CODIGO PRESUPUESTARIO],0))</f>
        <v>2.2.3.1.01</v>
      </c>
      <c r="Q37" s="523"/>
      <c r="R37" s="523" t="str">
        <f>IF(Tabla1[[#This Row],[Insumos]]="","",_xlfn.XLOOKUP(Tabla1[[#This Row],[Insumos]],Tabla10[Insumo],Tabla10[InsumoAbrev],"",0))</f>
        <v>lsViaticosDP</v>
      </c>
      <c r="S37" s="694"/>
      <c r="T37" s="187"/>
      <c r="U37" s="187"/>
    </row>
    <row r="38" spans="2:21" ht="22.5" customHeight="1" x14ac:dyDescent="0.25">
      <c r="B38" s="187" t="str">
        <f>IF('Formulario PPGR3'!$G38="","",CONCATENATE('Formulario PPGR3'!$C38,".",'Formulario PPGR3'!$D38,".",'Formulario PPGR3'!$E38,".",'Formulario PPGR3'!$F38))</f>
        <v/>
      </c>
      <c r="C38" s="187" t="str">
        <f>IF('Formulario PPGR3'!$G38="","",'Formulario PPGR1'!#REF!)</f>
        <v/>
      </c>
      <c r="D38" s="187" t="str">
        <f>IF('Formulario PPGR3'!$G38="","",'Formulario PPGR1'!#REF!)</f>
        <v/>
      </c>
      <c r="E38" s="187" t="str">
        <f>IF('Formulario PPGR3'!$G38="","",'Formulario PPGR1'!#REF!)</f>
        <v/>
      </c>
      <c r="F38" s="187" t="str">
        <f>IF('Formulario PPGR3'!$G38="","",'Formulario PPGR1'!#REF!)</f>
        <v/>
      </c>
      <c r="G38" s="186"/>
      <c r="H38" s="520" t="str" cm="1">
        <f t="array" ref="H38">IF(Tabla1[[#This Row],[Código_Actividad]]="","",_xlfn.XLOOKUP(Tabla1[[#This Row],[Código_Actividad]],CodigoActividad,Tabla2[Actividades Programables Presupuestables],"",0))</f>
        <v/>
      </c>
      <c r="I38" s="783" t="str">
        <f>IFERROR(VLOOKUP('Formulario PPGR3'!$G38,'Formulario PPGR2'!$H$9:$V$536,15,FALSE),"")</f>
        <v/>
      </c>
      <c r="J38" s="525" t="s">
        <v>284</v>
      </c>
      <c r="K38" s="524" t="s">
        <v>1443</v>
      </c>
      <c r="L38" s="521" t="str">
        <f>IF(Tabla1[[#This Row],[Descripción]]="","",_xlfn.XLOOKUP(Tabla1[[#This Row],[Descripción]],Tabla10[Descripción],Tabla10[Unidad de Medida],"",0))</f>
        <v>Depósito</v>
      </c>
      <c r="M38" s="317">
        <v>8</v>
      </c>
      <c r="N38" s="535">
        <f>IF(Tabla1[[#This Row],[Descripción]]="","",_xlfn.XLOOKUP(Tabla1[[#This Row],[Descripción]],Tabla10[Descripción],Tabla10[Precio Unitario],0))</f>
        <v>1900</v>
      </c>
      <c r="O38" s="535">
        <f>IF(Tabla1[[#This Row],[Cantidad de Insumos]]="","",Tabla1[[#This Row],[Precio Unitario]]*Tabla1[[#This Row],[Cantidad de Insumos]])</f>
        <v>15200</v>
      </c>
      <c r="P38" s="522" t="str">
        <f>IF(Tabla1[[#This Row],[Descripción]]="","",_xlfn.XLOOKUP(Tabla1[[#This Row],[Descripción]],Tabla10[Descripción],Tabla10[CODIGO PRESUPUESTARIO],0))</f>
        <v>2.2.3.1.01</v>
      </c>
      <c r="Q38" s="523"/>
      <c r="R38" s="523" t="str">
        <f>IF(Tabla1[[#This Row],[Insumos]]="","",_xlfn.XLOOKUP(Tabla1[[#This Row],[Insumos]],Tabla10[Insumo],Tabla10[InsumoAbrev],"",0))</f>
        <v>lsViaticosDP</v>
      </c>
      <c r="S38" s="694"/>
      <c r="T38" s="187"/>
      <c r="U38" s="187"/>
    </row>
    <row r="39" spans="2:21" ht="22.5" customHeight="1" x14ac:dyDescent="0.25">
      <c r="B39" s="187" t="str">
        <f>IF('Formulario PPGR3'!$G39="","",CONCATENATE('Formulario PPGR3'!$C39,".",'Formulario PPGR3'!$D39,".",'Formulario PPGR3'!$E39,".",'Formulario PPGR3'!$F39))</f>
        <v/>
      </c>
      <c r="C39" s="187" t="str">
        <f>IF('Formulario PPGR3'!$G39="","",'Formulario PPGR1'!#REF!)</f>
        <v/>
      </c>
      <c r="D39" s="187" t="str">
        <f>IF('Formulario PPGR3'!$G39="","",'Formulario PPGR1'!#REF!)</f>
        <v/>
      </c>
      <c r="E39" s="187" t="str">
        <f>IF('Formulario PPGR3'!$G39="","",'Formulario PPGR1'!#REF!)</f>
        <v/>
      </c>
      <c r="F39" s="187" t="str">
        <f>IF('Formulario PPGR3'!$G39="","",'Formulario PPGR1'!#REF!)</f>
        <v/>
      </c>
      <c r="G39" s="186"/>
      <c r="H39" s="520" t="str" cm="1">
        <f t="array" ref="H39">IF(Tabla1[[#This Row],[Código_Actividad]]="","",_xlfn.XLOOKUP(Tabla1[[#This Row],[Código_Actividad]],CodigoActividad,Tabla2[Actividades Programables Presupuestables],"",0))</f>
        <v/>
      </c>
      <c r="I39" s="783" t="str">
        <f>IFERROR(VLOOKUP('Formulario PPGR3'!$G39,'Formulario PPGR2'!$H$9:$V$536,15,FALSE),"")</f>
        <v/>
      </c>
      <c r="J39" s="525" t="s">
        <v>284</v>
      </c>
      <c r="K39" s="524" t="s">
        <v>1445</v>
      </c>
      <c r="L39" s="521" t="str">
        <f>IF(Tabla1[[#This Row],[Descripción]]="","",_xlfn.XLOOKUP(Tabla1[[#This Row],[Descripción]],Tabla10[Descripción],Tabla10[Unidad de Medida],"",0))</f>
        <v>Depósito</v>
      </c>
      <c r="M39" s="317">
        <v>8</v>
      </c>
      <c r="N39" s="535">
        <f>IF(Tabla1[[#This Row],[Descripción]]="","",_xlfn.XLOOKUP(Tabla1[[#This Row],[Descripción]],Tabla10[Descripción],Tabla10[Precio Unitario],0))</f>
        <v>2150</v>
      </c>
      <c r="O39" s="535">
        <f>IF(Tabla1[[#This Row],[Cantidad de Insumos]]="","",Tabla1[[#This Row],[Precio Unitario]]*Tabla1[[#This Row],[Cantidad de Insumos]])</f>
        <v>17200</v>
      </c>
      <c r="P39" s="522" t="str">
        <f>IF(Tabla1[[#This Row],[Descripción]]="","",_xlfn.XLOOKUP(Tabla1[[#This Row],[Descripción]],Tabla10[Descripción],Tabla10[CODIGO PRESUPUESTARIO],0))</f>
        <v>2.2.3.1.01</v>
      </c>
      <c r="Q39" s="523"/>
      <c r="R39" s="523" t="str">
        <f>IF(Tabla1[[#This Row],[Insumos]]="","",_xlfn.XLOOKUP(Tabla1[[#This Row],[Insumos]],Tabla10[Insumo],Tabla10[InsumoAbrev],"",0))</f>
        <v>lsViaticosDP</v>
      </c>
      <c r="S39" s="694"/>
      <c r="T39" s="187"/>
      <c r="U39" s="187"/>
    </row>
    <row r="40" spans="2:21" ht="45.6" customHeight="1" x14ac:dyDescent="0.25">
      <c r="B40" s="187" t="str">
        <f>IF('Formulario PPGR3'!$G40="","",CONCATENATE('Formulario PPGR3'!$C40,".",'Formulario PPGR3'!$D40,".",'Formulario PPGR3'!$E40,".",'Formulario PPGR3'!$F40))</f>
        <v/>
      </c>
      <c r="C40" s="187" t="str">
        <f>IF('Formulario PPGR3'!$G40="","",'Formulario PPGR1'!#REF!)</f>
        <v/>
      </c>
      <c r="D40" s="187" t="str">
        <f>IF('Formulario PPGR3'!$G40="","",'Formulario PPGR1'!#REF!)</f>
        <v/>
      </c>
      <c r="E40" s="187" t="str">
        <f>IF('Formulario PPGR3'!$G40="","",'Formulario PPGR1'!#REF!)</f>
        <v/>
      </c>
      <c r="F40" s="187" t="str">
        <f>IF('Formulario PPGR3'!$G40="","",'Formulario PPGR1'!#REF!)</f>
        <v/>
      </c>
      <c r="G40" s="186"/>
      <c r="H40" s="520" t="str" cm="1">
        <f t="array" ref="H40">IF(Tabla1[[#This Row],[Código_Actividad]]="","",_xlfn.XLOOKUP(Tabla1[[#This Row],[Código_Actividad]],CodigoActividad,Tabla2[Actividades Programables Presupuestables],"",0))</f>
        <v/>
      </c>
      <c r="I40" s="783" t="str">
        <f>IFERROR(VLOOKUP('Formulario PPGR3'!$G40,'Formulario PPGR2'!$H$9:$V$536,15,FALSE),"")</f>
        <v/>
      </c>
      <c r="J40" s="525" t="s">
        <v>351</v>
      </c>
      <c r="K40" s="524" t="s">
        <v>844</v>
      </c>
      <c r="L40" s="521" t="str">
        <f>IF(Tabla1[[#This Row],[Descripción]]="","",_xlfn.XLOOKUP(Tabla1[[#This Row],[Descripción]],Tabla10[Descripción],Tabla10[Unidad de Medida],"",0))</f>
        <v>unidad</v>
      </c>
      <c r="M40" s="317">
        <v>3</v>
      </c>
      <c r="N40" s="535">
        <f>IF(Tabla1[[#This Row],[Descripción]]="","",_xlfn.XLOOKUP(Tabla1[[#This Row],[Descripción]],Tabla10[Descripción],Tabla10[Precio Unitario],0))</f>
        <v>30975</v>
      </c>
      <c r="O40" s="535">
        <f>IF(Tabla1[[#This Row],[Cantidad de Insumos]]="","",Tabla1[[#This Row],[Precio Unitario]]*Tabla1[[#This Row],[Cantidad de Insumos]])</f>
        <v>92925</v>
      </c>
      <c r="P40" s="522" t="str">
        <f>IF(Tabla1[[#This Row],[Descripción]]="","",_xlfn.XLOOKUP(Tabla1[[#This Row],[Descripción]],Tabla10[Descripción],Tabla10[CODIGO PRESUPUESTARIO],0))</f>
        <v>2.3.1.1.01</v>
      </c>
      <c r="Q40" s="523"/>
      <c r="R40" s="523" t="str">
        <f>IF(Tabla1[[#This Row],[Insumos]]="","",_xlfn.XLOOKUP(Tabla1[[#This Row],[Insumos]],Tabla10[Insumo],Tabla10[InsumoAbrev],"",0))</f>
        <v>lsAlimentosyBebidas</v>
      </c>
      <c r="S40" s="694"/>
      <c r="T40" s="187"/>
      <c r="U40" s="187"/>
    </row>
    <row r="41" spans="2:21" ht="62.45" customHeight="1" x14ac:dyDescent="0.25">
      <c r="B41" s="187" t="e">
        <f>IF('Formulario PPGR3'!$G41="","",CONCATENATE('Formulario PPGR3'!$C41,".",'Formulario PPGR3'!$D41,".",'Formulario PPGR3'!$E41,".",'Formulario PPGR3'!$F41))</f>
        <v>#REF!</v>
      </c>
      <c r="C41" s="187" t="e">
        <f>IF('Formulario PPGR3'!$G41="","",'Formulario PPGR1'!#REF!)</f>
        <v>#REF!</v>
      </c>
      <c r="D41" s="187" t="e">
        <f>IF('Formulario PPGR3'!$G41="","",'Formulario PPGR1'!#REF!)</f>
        <v>#REF!</v>
      </c>
      <c r="E41" s="187" t="e">
        <f>IF('Formulario PPGR3'!$G41="","",'Formulario PPGR1'!#REF!)</f>
        <v>#REF!</v>
      </c>
      <c r="F41" s="187" t="e">
        <f>IF('Formulario PPGR3'!$G41="","",'Formulario PPGR1'!#REF!)</f>
        <v>#REF!</v>
      </c>
      <c r="G41" s="186" t="s">
        <v>2306</v>
      </c>
      <c r="H41" s="520" t="str" cm="1">
        <f t="array" ref="H41">IF(Tabla1[[#This Row],[Código_Actividad]]="","",_xlfn.XLOOKUP(Tabla1[[#This Row],[Código_Actividad]],CodigoActividad,Tabla2[Actividades Programables Presupuestables],"",0))</f>
        <v>Seguimiento al cumplimiento de la identidad institucional EES. (para el Programa Desempeño SNS).</v>
      </c>
      <c r="I41" s="783">
        <f>IFERROR(VLOOKUP('Formulario PPGR3'!$G41,'Formulario PPGR2'!$H$9:$V$536,15,FALSE),"")</f>
        <v>2</v>
      </c>
      <c r="J41" s="525" t="s">
        <v>284</v>
      </c>
      <c r="K41" s="524" t="s">
        <v>1441</v>
      </c>
      <c r="L41" s="521" t="str">
        <f>IF(Tabla1[[#This Row],[Descripción]]="","",_xlfn.XLOOKUP(Tabla1[[#This Row],[Descripción]],Tabla10[Descripción],Tabla10[Unidad de Medida],"",0))</f>
        <v>Depósito</v>
      </c>
      <c r="M41" s="317">
        <v>2</v>
      </c>
      <c r="N41" s="535">
        <f>IF(Tabla1[[#This Row],[Descripción]]="","",_xlfn.XLOOKUP(Tabla1[[#This Row],[Descripción]],Tabla10[Descripción],Tabla10[Precio Unitario],0))</f>
        <v>1700</v>
      </c>
      <c r="O41" s="535">
        <f>IF(Tabla1[[#This Row],[Cantidad de Insumos]]="","",Tabla1[[#This Row],[Precio Unitario]]*Tabla1[[#This Row],[Cantidad de Insumos]])</f>
        <v>3400</v>
      </c>
      <c r="P41" s="522" t="str">
        <f>IF(Tabla1[[#This Row],[Descripción]]="","",_xlfn.XLOOKUP(Tabla1[[#This Row],[Descripción]],Tabla10[Descripción],Tabla10[CODIGO PRESUPUESTARIO],0))</f>
        <v>2.2.3.1.01</v>
      </c>
      <c r="Q41" s="523"/>
      <c r="R41" s="523" t="str">
        <f>IF(Tabla1[[#This Row],[Insumos]]="","",_xlfn.XLOOKUP(Tabla1[[#This Row],[Insumos]],Tabla10[Insumo],Tabla10[InsumoAbrev],"",0))</f>
        <v>lsViaticosDP</v>
      </c>
      <c r="S41" s="694"/>
      <c r="T41" s="187"/>
      <c r="U41" s="187"/>
    </row>
    <row r="42" spans="2:21" ht="22.5" customHeight="1" x14ac:dyDescent="0.25">
      <c r="B42" s="694" t="str">
        <f>IF('Formulario PPGR3'!$G42="","",CONCATENATE('Formulario PPGR3'!$C42,".",'Formulario PPGR3'!$D42,".",'Formulario PPGR3'!$E42,".",'Formulario PPGR3'!$F42))</f>
        <v/>
      </c>
      <c r="C42" s="694"/>
      <c r="D42" s="694"/>
      <c r="E42" s="694" t="str">
        <f>IF('Formulario PPGR3'!$G42="","",'Formulario PPGR1'!#REF!)</f>
        <v/>
      </c>
      <c r="F42" s="694" t="str">
        <f>IF('Formulario PPGR3'!$G42="","",'Formulario PPGR1'!#REF!)</f>
        <v/>
      </c>
      <c r="G42" s="696"/>
      <c r="H42" s="697" t="str" cm="1">
        <f t="array" ref="H42">IF(Tabla1[[#This Row],[Código_Actividad]]="","",_xlfn.XLOOKUP(Tabla1[[#This Row],[Código_Actividad]],CodigoActividad,Tabla2[Actividades Programables Presupuestables],"",0))</f>
        <v/>
      </c>
      <c r="I42" s="783" t="str">
        <f>IFERROR(VLOOKUP('Formulario PPGR3'!$G42,'Formulario PPGR2'!$H$9:$V$536,15,FALSE),"")</f>
        <v/>
      </c>
      <c r="J42" s="699" t="s">
        <v>284</v>
      </c>
      <c r="K42" s="700" t="s">
        <v>1445</v>
      </c>
      <c r="L42" s="694" t="str">
        <f>IF(Tabla1[[#This Row],[Descripción]]="","",_xlfn.XLOOKUP(Tabla1[[#This Row],[Descripción]],Tabla10[Descripción],Tabla10[Unidad de Medida],"",0))</f>
        <v>Depósito</v>
      </c>
      <c r="M42" s="722">
        <v>2</v>
      </c>
      <c r="N42" s="702">
        <f>IF(Tabla1[[#This Row],[Descripción]]="","",_xlfn.XLOOKUP(Tabla1[[#This Row],[Descripción]],Tabla10[Descripción],Tabla10[Precio Unitario],0))</f>
        <v>2150</v>
      </c>
      <c r="O42" s="703">
        <f>IF(Tabla1[[#This Row],[Cantidad de Insumos]]="","",Tabla1[[#This Row],[Precio Unitario]]*Tabla1[[#This Row],[Cantidad de Insumos]])</f>
        <v>4300</v>
      </c>
      <c r="P42" s="698" t="str">
        <f>IF(Tabla1[[#This Row],[Descripción]]="","",_xlfn.XLOOKUP(Tabla1[[#This Row],[Descripción]],Tabla10[Descripción],Tabla10[CODIGO PRESUPUESTARIO],0))</f>
        <v>2.2.3.1.01</v>
      </c>
      <c r="Q42" s="699"/>
      <c r="R42" s="704" t="str">
        <f>IF(Tabla1[[#This Row],[Insumos]]="","",_xlfn.XLOOKUP(Tabla1[[#This Row],[Insumos]],Tabla10[Insumo],Tabla10[InsumoAbrev],"",0))</f>
        <v>lsViaticosDP</v>
      </c>
      <c r="S42" s="694"/>
      <c r="T42" s="187"/>
      <c r="U42" s="187"/>
    </row>
    <row r="43" spans="2:21" ht="22.5" customHeight="1" x14ac:dyDescent="0.25">
      <c r="B43" s="187" t="str">
        <f>IF('Formulario PPGR3'!$G43="","",CONCATENATE('Formulario PPGR3'!$C43,".",'Formulario PPGR3'!$D43,".",'Formulario PPGR3'!$E43,".",'Formulario PPGR3'!$F43))</f>
        <v/>
      </c>
      <c r="C43" s="187" t="str">
        <f>IF('Formulario PPGR3'!$G43="","",'Formulario PPGR1'!#REF!)</f>
        <v/>
      </c>
      <c r="D43" s="187" t="str">
        <f>IF('Formulario PPGR3'!$G43="","",'Formulario PPGR1'!#REF!)</f>
        <v/>
      </c>
      <c r="E43" s="187" t="str">
        <f>IF('Formulario PPGR3'!$G43="","",'Formulario PPGR1'!#REF!)</f>
        <v/>
      </c>
      <c r="F43" s="187" t="str">
        <f>IF('Formulario PPGR3'!$G43="","",'Formulario PPGR1'!#REF!)</f>
        <v/>
      </c>
      <c r="G43" s="186"/>
      <c r="H43" s="520" t="str" cm="1">
        <f t="array" ref="H43">IF(Tabla1[[#This Row],[Código_Actividad]]="","",_xlfn.XLOOKUP(Tabla1[[#This Row],[Código_Actividad]],CodigoActividad,Tabla2[Actividades Programables Presupuestables],"",0))</f>
        <v/>
      </c>
      <c r="I43" s="783" t="str">
        <f>IFERROR(VLOOKUP('Formulario PPGR3'!$G43,'Formulario PPGR2'!$H$9:$V$536,15,FALSE),"")</f>
        <v/>
      </c>
      <c r="J43" s="525" t="s">
        <v>284</v>
      </c>
      <c r="K43" s="524" t="s">
        <v>1445</v>
      </c>
      <c r="L43" s="521" t="str">
        <f>IF(Tabla1[[#This Row],[Descripción]]="","",_xlfn.XLOOKUP(Tabla1[[#This Row],[Descripción]],Tabla10[Descripción],Tabla10[Unidad de Medida],"",0))</f>
        <v>Depósito</v>
      </c>
      <c r="M43" s="317">
        <v>2</v>
      </c>
      <c r="N43" s="535">
        <f>IF(Tabla1[[#This Row],[Descripción]]="","",_xlfn.XLOOKUP(Tabla1[[#This Row],[Descripción]],Tabla10[Descripción],Tabla10[Precio Unitario],0))</f>
        <v>2150</v>
      </c>
      <c r="O43" s="535">
        <f>IF(Tabla1[[#This Row],[Cantidad de Insumos]]="","",Tabla1[[#This Row],[Precio Unitario]]*Tabla1[[#This Row],[Cantidad de Insumos]])</f>
        <v>4300</v>
      </c>
      <c r="P43" s="522" t="str">
        <f>IF(Tabla1[[#This Row],[Descripción]]="","",_xlfn.XLOOKUP(Tabla1[[#This Row],[Descripción]],Tabla10[Descripción],Tabla10[CODIGO PRESUPUESTARIO],0))</f>
        <v>2.2.3.1.01</v>
      </c>
      <c r="Q43" s="523"/>
      <c r="R43" s="523" t="str">
        <f>IF(Tabla1[[#This Row],[Insumos]]="","",_xlfn.XLOOKUP(Tabla1[[#This Row],[Insumos]],Tabla10[Insumo],Tabla10[InsumoAbrev],"",0))</f>
        <v>lsViaticosDP</v>
      </c>
      <c r="S43" s="694"/>
      <c r="T43" s="187"/>
      <c r="U43" s="187"/>
    </row>
    <row r="44" spans="2:21" ht="22.5" customHeight="1" x14ac:dyDescent="0.25">
      <c r="B44" s="187" t="str">
        <f>IF('Formulario PPGR3'!$G44="","",CONCATENATE('Formulario PPGR3'!$C44,".",'Formulario PPGR3'!$D44,".",'Formulario PPGR3'!$E44,".",'Formulario PPGR3'!$F44))</f>
        <v/>
      </c>
      <c r="C44" s="187" t="str">
        <f>IF('Formulario PPGR3'!$G44="","",'Formulario PPGR1'!#REF!)</f>
        <v/>
      </c>
      <c r="D44" s="187" t="str">
        <f>IF('Formulario PPGR3'!$G44="","",'Formulario PPGR1'!#REF!)</f>
        <v/>
      </c>
      <c r="E44" s="187" t="str">
        <f>IF('Formulario PPGR3'!$G44="","",'Formulario PPGR1'!#REF!)</f>
        <v/>
      </c>
      <c r="F44" s="187" t="str">
        <f>IF('Formulario PPGR3'!$G44="","",'Formulario PPGR1'!#REF!)</f>
        <v/>
      </c>
      <c r="G44" s="186"/>
      <c r="H44" s="520" t="str" cm="1">
        <f t="array" ref="H44">IF(Tabla1[[#This Row],[Código_Actividad]]="","",_xlfn.XLOOKUP(Tabla1[[#This Row],[Código_Actividad]],CodigoActividad,Tabla2[Actividades Programables Presupuestables],"",0))</f>
        <v/>
      </c>
      <c r="I44" s="783" t="str">
        <f>IFERROR(VLOOKUP('Formulario PPGR3'!$G44,'Formulario PPGR2'!$H$9:$V$536,15,FALSE),"")</f>
        <v/>
      </c>
      <c r="J44" s="525" t="s">
        <v>392</v>
      </c>
      <c r="K44" s="524" t="s">
        <v>991</v>
      </c>
      <c r="L44" s="521" t="str">
        <f>IF(Tabla1[[#This Row],[Descripción]]="","",_xlfn.XLOOKUP(Tabla1[[#This Row],[Descripción]],Tabla10[Descripción],Tabla10[Unidad de Medida],"",0))</f>
        <v>galon</v>
      </c>
      <c r="M44" s="317">
        <v>90</v>
      </c>
      <c r="N44" s="535">
        <f>IF(Tabla1[[#This Row],[Descripción]]="","",_xlfn.XLOOKUP(Tabla1[[#This Row],[Descripción]],Tabla10[Descripción],Tabla10[Precio Unitario],0))</f>
        <v>240</v>
      </c>
      <c r="O44" s="535">
        <f>IF(Tabla1[[#This Row],[Cantidad de Insumos]]="","",Tabla1[[#This Row],[Precio Unitario]]*Tabla1[[#This Row],[Cantidad de Insumos]])</f>
        <v>21600</v>
      </c>
      <c r="P44" s="522" t="str">
        <f>IF(Tabla1[[#This Row],[Descripción]]="","",_xlfn.XLOOKUP(Tabla1[[#This Row],[Descripción]],Tabla10[Descripción],Tabla10[CODIGO PRESUPUESTARIO],0))</f>
        <v>2.3.7.1.02</v>
      </c>
      <c r="Q44" s="523"/>
      <c r="R44" s="523" t="str">
        <f>IF(Tabla1[[#This Row],[Insumos]]="","",_xlfn.XLOOKUP(Tabla1[[#This Row],[Insumos]],Tabla10[Insumo],Tabla10[InsumoAbrev],"",0))</f>
        <v>lsGasoil</v>
      </c>
      <c r="S44" s="694"/>
      <c r="T44" s="187"/>
      <c r="U44" s="187"/>
    </row>
    <row r="45" spans="2:21" ht="56.45" customHeight="1" x14ac:dyDescent="0.25">
      <c r="B45" s="187" t="e">
        <f>IF('Formulario PPGR3'!$G45="","",CONCATENATE('Formulario PPGR3'!$C45,".",'Formulario PPGR3'!$D45,".",'Formulario PPGR3'!$E45,".",'Formulario PPGR3'!$F45))</f>
        <v>#REF!</v>
      </c>
      <c r="C45" s="187" t="e">
        <f>IF('Formulario PPGR3'!$G45="","",'Formulario PPGR1'!#REF!)</f>
        <v>#REF!</v>
      </c>
      <c r="D45" s="187" t="e">
        <f>IF('Formulario PPGR3'!$G45="","",'Formulario PPGR1'!#REF!)</f>
        <v>#REF!</v>
      </c>
      <c r="E45" s="187" t="e">
        <f>IF('Formulario PPGR3'!$G45="","",'Formulario PPGR1'!#REF!)</f>
        <v>#REF!</v>
      </c>
      <c r="F45" s="187" t="e">
        <f>IF('Formulario PPGR3'!$G45="","",'Formulario PPGR1'!#REF!)</f>
        <v>#REF!</v>
      </c>
      <c r="G45" s="186" t="s">
        <v>2308</v>
      </c>
      <c r="H45" s="520" t="str" cm="1">
        <f t="array" ref="H45">IF(Tabla1[[#This Row],[Código_Actividad]]="","",_xlfn.XLOOKUP(Tabla1[[#This Row],[Código_Actividad]],CodigoActividad,Tabla2[Actividades Programables Presupuestables],"",0))</f>
        <v>Seguimiento Plan Interconexión Red Pública de Servicio de Salud (Etrategia de educación en Salud).</v>
      </c>
      <c r="I45" s="783">
        <f>IFERROR(VLOOKUP('Formulario PPGR3'!$G45,'Formulario PPGR2'!$H$9:$V$536,15,FALSE),"")</f>
        <v>3</v>
      </c>
      <c r="J45" s="525" t="s">
        <v>284</v>
      </c>
      <c r="K45" s="524" t="s">
        <v>1441</v>
      </c>
      <c r="L45" s="521" t="str">
        <f>IF(Tabla1[[#This Row],[Descripción]]="","",_xlfn.XLOOKUP(Tabla1[[#This Row],[Descripción]],Tabla10[Descripción],Tabla10[Unidad de Medida],"",0))</f>
        <v>Depósito</v>
      </c>
      <c r="M45" s="317">
        <v>3</v>
      </c>
      <c r="N45" s="535">
        <f>IF(Tabla1[[#This Row],[Descripción]]="","",_xlfn.XLOOKUP(Tabla1[[#This Row],[Descripción]],Tabla10[Descripción],Tabla10[Precio Unitario],0))</f>
        <v>1700</v>
      </c>
      <c r="O45" s="535">
        <f>IF(Tabla1[[#This Row],[Cantidad de Insumos]]="","",Tabla1[[#This Row],[Precio Unitario]]*Tabla1[[#This Row],[Cantidad de Insumos]])</f>
        <v>5100</v>
      </c>
      <c r="P45" s="522" t="str">
        <f>IF(Tabla1[[#This Row],[Descripción]]="","",_xlfn.XLOOKUP(Tabla1[[#This Row],[Descripción]],Tabla10[Descripción],Tabla10[CODIGO PRESUPUESTARIO],0))</f>
        <v>2.2.3.1.01</v>
      </c>
      <c r="Q45" s="523"/>
      <c r="R45" s="523" t="str">
        <f>IF(Tabla1[[#This Row],[Insumos]]="","",_xlfn.XLOOKUP(Tabla1[[#This Row],[Insumos]],Tabla10[Insumo],Tabla10[InsumoAbrev],"",0))</f>
        <v>lsViaticosDP</v>
      </c>
      <c r="S45" s="694"/>
      <c r="T45" s="187"/>
      <c r="U45" s="187"/>
    </row>
    <row r="46" spans="2:21" ht="56.45" customHeight="1" x14ac:dyDescent="0.25">
      <c r="B46" s="694" t="str">
        <f>IF('Formulario PPGR3'!$G46="","",CONCATENATE('Formulario PPGR3'!$C46,".",'Formulario PPGR3'!$D46,".",'Formulario PPGR3'!$E46,".",'Formulario PPGR3'!$F46))</f>
        <v/>
      </c>
      <c r="C46" s="694"/>
      <c r="D46" s="694"/>
      <c r="E46" s="694" t="str">
        <f>IF('Formulario PPGR3'!$G46="","",'Formulario PPGR1'!#REF!)</f>
        <v/>
      </c>
      <c r="F46" s="694" t="str">
        <f>IF('Formulario PPGR3'!$G46="","",'Formulario PPGR1'!#REF!)</f>
        <v/>
      </c>
      <c r="G46" s="696"/>
      <c r="H46" s="697" t="str" cm="1">
        <f t="array" ref="H46">IF(Tabla1[[#This Row],[Código_Actividad]]="","",_xlfn.XLOOKUP(Tabla1[[#This Row],[Código_Actividad]],CodigoActividad,Tabla2[Actividades Programables Presupuestables],"",0))</f>
        <v/>
      </c>
      <c r="I46" s="783" t="str">
        <f>IFERROR(VLOOKUP('Formulario PPGR3'!$G46,'Formulario PPGR2'!$H$9:$V$536,15,FALSE),"")</f>
        <v/>
      </c>
      <c r="J46" s="699" t="s">
        <v>284</v>
      </c>
      <c r="K46" s="700" t="s">
        <v>1445</v>
      </c>
      <c r="L46" s="694" t="str">
        <f>IF(Tabla1[[#This Row],[Descripción]]="","",_xlfn.XLOOKUP(Tabla1[[#This Row],[Descripción]],Tabla10[Descripción],Tabla10[Unidad de Medida],"",0))</f>
        <v>Depósito</v>
      </c>
      <c r="M46" s="701">
        <v>3</v>
      </c>
      <c r="N46" s="702">
        <f>IF(Tabla1[[#This Row],[Descripción]]="","",_xlfn.XLOOKUP(Tabla1[[#This Row],[Descripción]],Tabla10[Descripción],Tabla10[Precio Unitario],0))</f>
        <v>2150</v>
      </c>
      <c r="O46" s="703">
        <f>IF(Tabla1[[#This Row],[Cantidad de Insumos]]="","",Tabla1[[#This Row],[Precio Unitario]]*Tabla1[[#This Row],[Cantidad de Insumos]])</f>
        <v>6450</v>
      </c>
      <c r="P46" s="698" t="str">
        <f>IF(Tabla1[[#This Row],[Descripción]]="","",_xlfn.XLOOKUP(Tabla1[[#This Row],[Descripción]],Tabla10[Descripción],Tabla10[CODIGO PRESUPUESTARIO],0))</f>
        <v>2.2.3.1.01</v>
      </c>
      <c r="Q46" s="699"/>
      <c r="R46" s="704" t="str">
        <f>IF(Tabla1[[#This Row],[Insumos]]="","",_xlfn.XLOOKUP(Tabla1[[#This Row],[Insumos]],Tabla10[Insumo],Tabla10[InsumoAbrev],"",0))</f>
        <v>lsViaticosDP</v>
      </c>
      <c r="S46" s="694"/>
      <c r="T46" s="187"/>
      <c r="U46" s="187"/>
    </row>
    <row r="47" spans="2:21" ht="22.5" customHeight="1" x14ac:dyDescent="0.25">
      <c r="B47" s="187" t="str">
        <f>IF('Formulario PPGR3'!$G47="","",CONCATENATE('Formulario PPGR3'!$C47,".",'Formulario PPGR3'!$D47,".",'Formulario PPGR3'!$E47,".",'Formulario PPGR3'!$F47))</f>
        <v/>
      </c>
      <c r="C47" s="187" t="str">
        <f>IF('Formulario PPGR3'!$G47="","",'Formulario PPGR1'!#REF!)</f>
        <v/>
      </c>
      <c r="D47" s="187" t="str">
        <f>IF('Formulario PPGR3'!$G47="","",'Formulario PPGR1'!#REF!)</f>
        <v/>
      </c>
      <c r="E47" s="187" t="str">
        <f>IF('Formulario PPGR3'!$G47="","",'Formulario PPGR1'!#REF!)</f>
        <v/>
      </c>
      <c r="F47" s="187" t="str">
        <f>IF('Formulario PPGR3'!$G47="","",'Formulario PPGR1'!#REF!)</f>
        <v/>
      </c>
      <c r="G47" s="186"/>
      <c r="H47" s="520" t="str" cm="1">
        <f t="array" ref="H47">IF(Tabla1[[#This Row],[Código_Actividad]]="","",_xlfn.XLOOKUP(Tabla1[[#This Row],[Código_Actividad]],CodigoActividad,Tabla2[Actividades Programables Presupuestables],"",0))</f>
        <v/>
      </c>
      <c r="I47" s="783" t="str">
        <f>IFERROR(VLOOKUP('Formulario PPGR3'!$G47,'Formulario PPGR2'!$H$9:$V$536,15,FALSE),"")</f>
        <v/>
      </c>
      <c r="J47" s="525" t="s">
        <v>284</v>
      </c>
      <c r="K47" s="524" t="s">
        <v>1445</v>
      </c>
      <c r="L47" s="521" t="str">
        <f>IF(Tabla1[[#This Row],[Descripción]]="","",_xlfn.XLOOKUP(Tabla1[[#This Row],[Descripción]],Tabla10[Descripción],Tabla10[Unidad de Medida],"",0))</f>
        <v>Depósito</v>
      </c>
      <c r="M47" s="317">
        <v>3</v>
      </c>
      <c r="N47" s="535">
        <f>IF(Tabla1[[#This Row],[Descripción]]="","",_xlfn.XLOOKUP(Tabla1[[#This Row],[Descripción]],Tabla10[Descripción],Tabla10[Precio Unitario],0))</f>
        <v>2150</v>
      </c>
      <c r="O47" s="535">
        <f>IF(Tabla1[[#This Row],[Cantidad de Insumos]]="","",Tabla1[[#This Row],[Precio Unitario]]*Tabla1[[#This Row],[Cantidad de Insumos]])</f>
        <v>6450</v>
      </c>
      <c r="P47" s="522" t="str">
        <f>IF(Tabla1[[#This Row],[Descripción]]="","",_xlfn.XLOOKUP(Tabla1[[#This Row],[Descripción]],Tabla10[Descripción],Tabla10[CODIGO PRESUPUESTARIO],0))</f>
        <v>2.2.3.1.01</v>
      </c>
      <c r="Q47" s="523"/>
      <c r="R47" s="523" t="str">
        <f>IF(Tabla1[[#This Row],[Insumos]]="","",_xlfn.XLOOKUP(Tabla1[[#This Row],[Insumos]],Tabla10[Insumo],Tabla10[InsumoAbrev],"",0))</f>
        <v>lsViaticosDP</v>
      </c>
      <c r="S47" s="694"/>
      <c r="T47" s="187"/>
      <c r="U47" s="187"/>
    </row>
    <row r="48" spans="2:21" ht="22.5" customHeight="1" x14ac:dyDescent="0.25">
      <c r="B48" s="187" t="str">
        <f>IF('Formulario PPGR3'!$G48="","",CONCATENATE('Formulario PPGR3'!$C48,".",'Formulario PPGR3'!$D48,".",'Formulario PPGR3'!$E48,".",'Formulario PPGR3'!$F48))</f>
        <v/>
      </c>
      <c r="C48" s="187" t="str">
        <f>IF('Formulario PPGR3'!$G48="","",'Formulario PPGR1'!#REF!)</f>
        <v/>
      </c>
      <c r="D48" s="187" t="str">
        <f>IF('Formulario PPGR3'!$G48="","",'Formulario PPGR1'!#REF!)</f>
        <v/>
      </c>
      <c r="E48" s="187" t="str">
        <f>IF('Formulario PPGR3'!$G48="","",'Formulario PPGR1'!#REF!)</f>
        <v/>
      </c>
      <c r="F48" s="187" t="str">
        <f>IF('Formulario PPGR3'!$G48="","",'Formulario PPGR1'!#REF!)</f>
        <v/>
      </c>
      <c r="G48" s="186"/>
      <c r="H48" s="520" t="str" cm="1">
        <f t="array" ref="H48">IF(Tabla1[[#This Row],[Código_Actividad]]="","",_xlfn.XLOOKUP(Tabla1[[#This Row],[Código_Actividad]],CodigoActividad,Tabla2[Actividades Programables Presupuestables],"",0))</f>
        <v/>
      </c>
      <c r="I48" s="783" t="str">
        <f>IFERROR(VLOOKUP('Formulario PPGR3'!$G48,'Formulario PPGR2'!$H$9:$V$536,15,FALSE),"")</f>
        <v/>
      </c>
      <c r="J48" s="525" t="s">
        <v>392</v>
      </c>
      <c r="K48" s="524" t="s">
        <v>991</v>
      </c>
      <c r="L48" s="521" t="str">
        <f>IF(Tabla1[[#This Row],[Descripción]]="","",_xlfn.XLOOKUP(Tabla1[[#This Row],[Descripción]],Tabla10[Descripción],Tabla10[Unidad de Medida],"",0))</f>
        <v>galon</v>
      </c>
      <c r="M48" s="317">
        <v>120</v>
      </c>
      <c r="N48" s="535">
        <f>IF(Tabla1[[#This Row],[Descripción]]="","",_xlfn.XLOOKUP(Tabla1[[#This Row],[Descripción]],Tabla10[Descripción],Tabla10[Precio Unitario],0))</f>
        <v>240</v>
      </c>
      <c r="O48" s="535">
        <f>IF(Tabla1[[#This Row],[Cantidad de Insumos]]="","",Tabla1[[#This Row],[Precio Unitario]]*Tabla1[[#This Row],[Cantidad de Insumos]])</f>
        <v>28800</v>
      </c>
      <c r="P48" s="522" t="str">
        <f>IF(Tabla1[[#This Row],[Descripción]]="","",_xlfn.XLOOKUP(Tabla1[[#This Row],[Descripción]],Tabla10[Descripción],Tabla10[CODIGO PRESUPUESTARIO],0))</f>
        <v>2.3.7.1.02</v>
      </c>
      <c r="Q48" s="523"/>
      <c r="R48" s="523" t="str">
        <f>IF(Tabla1[[#This Row],[Insumos]]="","",_xlfn.XLOOKUP(Tabla1[[#This Row],[Insumos]],Tabla10[Insumo],Tabla10[InsumoAbrev],"",0))</f>
        <v>lsGasoil</v>
      </c>
      <c r="S48" s="694"/>
      <c r="T48" s="187"/>
      <c r="U48" s="187"/>
    </row>
    <row r="49" spans="2:21" ht="58.9" customHeight="1" x14ac:dyDescent="0.25">
      <c r="B49" s="187" t="e">
        <f>IF('Formulario PPGR3'!$G49="","",CONCATENATE('Formulario PPGR3'!$C49,".",'Formulario PPGR3'!$D49,".",'Formulario PPGR3'!$E49,".",'Formulario PPGR3'!$F49))</f>
        <v>#REF!</v>
      </c>
      <c r="C49" s="187" t="e">
        <f>IF('Formulario PPGR3'!$G49="","",'Formulario PPGR1'!#REF!)</f>
        <v>#REF!</v>
      </c>
      <c r="D49" s="187" t="e">
        <f>IF('Formulario PPGR3'!$G49="","",'Formulario PPGR1'!#REF!)</f>
        <v>#REF!</v>
      </c>
      <c r="E49" s="187" t="e">
        <f>IF('Formulario PPGR3'!$G49="","",'Formulario PPGR1'!#REF!)</f>
        <v>#REF!</v>
      </c>
      <c r="F49" s="187" t="e">
        <f>IF('Formulario PPGR3'!$G49="","",'Formulario PPGR1'!#REF!)</f>
        <v>#REF!</v>
      </c>
      <c r="G49" s="186" t="s">
        <v>2310</v>
      </c>
      <c r="H49" s="520" t="str" cm="1">
        <f t="array" ref="H49">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49" s="783">
        <f>IFERROR(VLOOKUP('Formulario PPGR3'!$G49,'Formulario PPGR2'!$H$9:$V$536,15,FALSE),"")</f>
        <v>12</v>
      </c>
      <c r="J49" s="525" t="s">
        <v>351</v>
      </c>
      <c r="K49" s="524" t="s">
        <v>840</v>
      </c>
      <c r="L49" s="521" t="str">
        <f>IF(Tabla1[[#This Row],[Descripción]]="","",_xlfn.XLOOKUP(Tabla1[[#This Row],[Descripción]],Tabla10[Descripción],Tabla10[Unidad de Medida],"",0))</f>
        <v>unidad</v>
      </c>
      <c r="M49" s="317">
        <v>1</v>
      </c>
      <c r="N49" s="535">
        <f>IF(Tabla1[[#This Row],[Descripción]]="","",_xlfn.XLOOKUP(Tabla1[[#This Row],[Descripción]],Tabla10[Descripción],Tabla10[Precio Unitario],0))</f>
        <v>12537.5</v>
      </c>
      <c r="O49" s="535">
        <f>IF(Tabla1[[#This Row],[Cantidad de Insumos]]="","",Tabla1[[#This Row],[Precio Unitario]]*Tabla1[[#This Row],[Cantidad de Insumos]])</f>
        <v>12537.5</v>
      </c>
      <c r="P49" s="522" t="str">
        <f>IF(Tabla1[[#This Row],[Descripción]]="","",_xlfn.XLOOKUP(Tabla1[[#This Row],[Descripción]],Tabla10[Descripción],Tabla10[CODIGO PRESUPUESTARIO],0))</f>
        <v>2.3.1.1.01</v>
      </c>
      <c r="Q49" s="523"/>
      <c r="R49" s="523" t="str">
        <f>IF(Tabla1[[#This Row],[Insumos]]="","",_xlfn.XLOOKUP(Tabla1[[#This Row],[Insumos]],Tabla10[Insumo],Tabla10[InsumoAbrev],"",0))</f>
        <v>lsAlimentosyBebidas</v>
      </c>
      <c r="S49" s="694"/>
      <c r="T49" s="187"/>
      <c r="U49" s="187"/>
    </row>
    <row r="50" spans="2:21" ht="53.45" customHeight="1" x14ac:dyDescent="0.25">
      <c r="B50" s="187" t="str">
        <f>IF('Formulario PPGR3'!$G50="","",CONCATENATE('Formulario PPGR3'!$C50,".",'Formulario PPGR3'!$D50,".",'Formulario PPGR3'!$E50,".",'Formulario PPGR3'!$F50))</f>
        <v/>
      </c>
      <c r="C50" s="187" t="str">
        <f>IF('Formulario PPGR3'!$G50="","",'Formulario PPGR1'!#REF!)</f>
        <v/>
      </c>
      <c r="D50" s="187" t="str">
        <f>IF('Formulario PPGR3'!$G50="","",'Formulario PPGR1'!#REF!)</f>
        <v/>
      </c>
      <c r="E50" s="187" t="str">
        <f>IF('Formulario PPGR3'!$G50="","",'Formulario PPGR1'!#REF!)</f>
        <v/>
      </c>
      <c r="F50" s="187" t="str">
        <f>IF('Formulario PPGR3'!$G50="","",'Formulario PPGR1'!#REF!)</f>
        <v/>
      </c>
      <c r="G50" s="186"/>
      <c r="H50" s="520" t="str" cm="1">
        <f t="array" ref="H50">IF(Tabla1[[#This Row],[Código_Actividad]]="","",_xlfn.XLOOKUP(Tabla1[[#This Row],[Código_Actividad]],CodigoActividad,Tabla2[Actividades Programables Presupuestables],"",0))</f>
        <v/>
      </c>
      <c r="I50" s="783" t="str">
        <f>IFERROR(VLOOKUP('Formulario PPGR3'!$G50,'Formulario PPGR2'!$H$9:$V$536,15,FALSE),"")</f>
        <v/>
      </c>
      <c r="J50" s="525" t="s">
        <v>351</v>
      </c>
      <c r="K50" s="524" t="s">
        <v>840</v>
      </c>
      <c r="L50" s="521" t="str">
        <f>IF(Tabla1[[#This Row],[Descripción]]="","",_xlfn.XLOOKUP(Tabla1[[#This Row],[Descripción]],Tabla10[Descripción],Tabla10[Unidad de Medida],"",0))</f>
        <v>unidad</v>
      </c>
      <c r="M50" s="317">
        <v>1</v>
      </c>
      <c r="N50" s="535">
        <f>IF(Tabla1[[#This Row],[Descripción]]="","",_xlfn.XLOOKUP(Tabla1[[#This Row],[Descripción]],Tabla10[Descripción],Tabla10[Precio Unitario],0))</f>
        <v>12537.5</v>
      </c>
      <c r="O50" s="535">
        <f>IF(Tabla1[[#This Row],[Cantidad de Insumos]]="","",Tabla1[[#This Row],[Precio Unitario]]*Tabla1[[#This Row],[Cantidad de Insumos]])</f>
        <v>12537.5</v>
      </c>
      <c r="P50" s="522" t="str">
        <f>IF(Tabla1[[#This Row],[Descripción]]="","",_xlfn.XLOOKUP(Tabla1[[#This Row],[Descripción]],Tabla10[Descripción],Tabla10[CODIGO PRESUPUESTARIO],0))</f>
        <v>2.3.1.1.01</v>
      </c>
      <c r="Q50" s="523"/>
      <c r="R50" s="523" t="str">
        <f>IF(Tabla1[[#This Row],[Insumos]]="","",_xlfn.XLOOKUP(Tabla1[[#This Row],[Insumos]],Tabla10[Insumo],Tabla10[InsumoAbrev],"",0))</f>
        <v>lsAlimentosyBebidas</v>
      </c>
      <c r="S50" s="694"/>
      <c r="T50" s="187"/>
      <c r="U50" s="187"/>
    </row>
    <row r="51" spans="2:21" ht="58.15" customHeight="1" x14ac:dyDescent="0.25">
      <c r="B51" s="187" t="e">
        <f>IF('Formulario PPGR3'!$G51="","",CONCATENATE('Formulario PPGR3'!$C51,".",'Formulario PPGR3'!$D51,".",'Formulario PPGR3'!$E51,".",'Formulario PPGR3'!$F51))</f>
        <v>#REF!</v>
      </c>
      <c r="C51" s="187" t="e">
        <f>IF('Formulario PPGR3'!$G51="","",'Formulario PPGR1'!#REF!)</f>
        <v>#REF!</v>
      </c>
      <c r="D51" s="187" t="e">
        <f>IF('Formulario PPGR3'!$G51="","",'Formulario PPGR1'!#REF!)</f>
        <v>#REF!</v>
      </c>
      <c r="E51" s="187" t="e">
        <f>IF('Formulario PPGR3'!$G51="","",'Formulario PPGR1'!#REF!)</f>
        <v>#REF!</v>
      </c>
      <c r="F51" s="187" t="e">
        <f>IF('Formulario PPGR3'!$G51="","",'Formulario PPGR1'!#REF!)</f>
        <v>#REF!</v>
      </c>
      <c r="G51" s="186" t="s">
        <v>2154</v>
      </c>
      <c r="H51" s="520" t="str" cm="1">
        <f t="array" ref="H51">IF(Tabla1[[#This Row],[Código_Actividad]]="","",_xlfn.XLOOKUP(Tabla1[[#This Row],[Código_Actividad]],CodigoActividad,Tabla2[Actividades Programables Presupuestables],"",0))</f>
        <v>Coordinacion para la gestion de la red de emergencias medicas de su demarcación.</v>
      </c>
      <c r="I51" s="783">
        <f>IFERROR(VLOOKUP('Formulario PPGR3'!$G51,'Formulario PPGR2'!$H$9:$V$536,15,FALSE),"")</f>
        <v>6</v>
      </c>
      <c r="J51" s="525" t="s">
        <v>351</v>
      </c>
      <c r="K51" s="524" t="s">
        <v>829</v>
      </c>
      <c r="L51" s="521" t="str">
        <f>IF(Tabla1[[#This Row],[Descripción]]="","",_xlfn.XLOOKUP(Tabla1[[#This Row],[Descripción]],Tabla10[Descripción],Tabla10[Unidad de Medida],"",0))</f>
        <v>unidad</v>
      </c>
      <c r="M51" s="317">
        <v>1</v>
      </c>
      <c r="N51" s="535">
        <f>IF(Tabla1[[#This Row],[Descripción]]="","",_xlfn.XLOOKUP(Tabla1[[#This Row],[Descripción]],Tabla10[Descripción],Tabla10[Precio Unitario],0))</f>
        <v>25488</v>
      </c>
      <c r="O51" s="535">
        <f>IF(Tabla1[[#This Row],[Cantidad de Insumos]]="","",Tabla1[[#This Row],[Precio Unitario]]*Tabla1[[#This Row],[Cantidad de Insumos]])</f>
        <v>25488</v>
      </c>
      <c r="P51" s="522" t="str">
        <f>IF(Tabla1[[#This Row],[Descripción]]="","",_xlfn.XLOOKUP(Tabla1[[#This Row],[Descripción]],Tabla10[Descripción],Tabla10[CODIGO PRESUPUESTARIO],0))</f>
        <v>2.3.1.1.01</v>
      </c>
      <c r="Q51" s="523"/>
      <c r="R51" s="523" t="str">
        <f>IF(Tabla1[[#This Row],[Insumos]]="","",_xlfn.XLOOKUP(Tabla1[[#This Row],[Insumos]],Tabla10[Insumo],Tabla10[InsumoAbrev],"",0))</f>
        <v>lsAlimentosyBebidas</v>
      </c>
      <c r="S51" s="694"/>
      <c r="T51" s="187"/>
      <c r="U51" s="187"/>
    </row>
    <row r="52" spans="2:21" ht="43.15" customHeight="1" x14ac:dyDescent="0.25">
      <c r="B52" s="187" t="e">
        <f>IF('Formulario PPGR3'!$G52="","",CONCATENATE('Formulario PPGR3'!$C52,".",'Formulario PPGR3'!$D52,".",'Formulario PPGR3'!$E52,".",'Formulario PPGR3'!$F52))</f>
        <v>#REF!</v>
      </c>
      <c r="C52" s="187" t="e">
        <f>IF('Formulario PPGR3'!$G52="","",'Formulario PPGR1'!#REF!)</f>
        <v>#REF!</v>
      </c>
      <c r="D52" s="187" t="e">
        <f>IF('Formulario PPGR3'!$G52="","",'Formulario PPGR1'!#REF!)</f>
        <v>#REF!</v>
      </c>
      <c r="E52" s="187" t="e">
        <f>IF('Formulario PPGR3'!$G52="","",'Formulario PPGR1'!#REF!)</f>
        <v>#REF!</v>
      </c>
      <c r="F52" s="187" t="e">
        <f>IF('Formulario PPGR3'!$G52="","",'Formulario PPGR1'!#REF!)</f>
        <v>#REF!</v>
      </c>
      <c r="G52" s="186" t="s">
        <v>2158</v>
      </c>
      <c r="H52" s="520" t="str" cm="1">
        <f t="array" ref="H52">IF(Tabla1[[#This Row],[Código_Actividad]]="","",_xlfn.XLOOKUP(Tabla1[[#This Row],[Código_Actividad]],CodigoActividad,Tabla2[Actividades Programables Presupuestables],"",0))</f>
        <v>Supervisión de la Implementación de RAC-Triaje en Salas de Emergencias Centros Hospitalarios</v>
      </c>
      <c r="I52" s="783">
        <f>IFERROR(VLOOKUP('Formulario PPGR3'!$G52,'Formulario PPGR2'!$H$9:$V$536,15,FALSE),"")</f>
        <v>15</v>
      </c>
      <c r="J52" s="525" t="s">
        <v>392</v>
      </c>
      <c r="K52" s="524" t="s">
        <v>991</v>
      </c>
      <c r="L52" s="521" t="str">
        <f>IF(Tabla1[[#This Row],[Descripción]]="","",_xlfn.XLOOKUP(Tabla1[[#This Row],[Descripción]],Tabla10[Descripción],Tabla10[Unidad de Medida],"",0))</f>
        <v>galon</v>
      </c>
      <c r="M52" s="317">
        <v>40</v>
      </c>
      <c r="N52" s="535">
        <f>IF(Tabla1[[#This Row],[Descripción]]="","",_xlfn.XLOOKUP(Tabla1[[#This Row],[Descripción]],Tabla10[Descripción],Tabla10[Precio Unitario],0))</f>
        <v>240</v>
      </c>
      <c r="O52" s="535">
        <f>IF(Tabla1[[#This Row],[Cantidad de Insumos]]="","",Tabla1[[#This Row],[Precio Unitario]]*Tabla1[[#This Row],[Cantidad de Insumos]])</f>
        <v>9600</v>
      </c>
      <c r="P52" s="522" t="str">
        <f>IF(Tabla1[[#This Row],[Descripción]]="","",_xlfn.XLOOKUP(Tabla1[[#This Row],[Descripción]],Tabla10[Descripción],Tabla10[CODIGO PRESUPUESTARIO],0))</f>
        <v>2.3.7.1.02</v>
      </c>
      <c r="Q52" s="523"/>
      <c r="R52" s="523" t="str">
        <f>IF(Tabla1[[#This Row],[Insumos]]="","",_xlfn.XLOOKUP(Tabla1[[#This Row],[Insumos]],Tabla10[Insumo],Tabla10[InsumoAbrev],"",0))</f>
        <v>lsGasoil</v>
      </c>
      <c r="S52" s="694"/>
      <c r="T52" s="187"/>
      <c r="U52" s="187"/>
    </row>
    <row r="53" spans="2:21" ht="22.5" customHeight="1" x14ac:dyDescent="0.25">
      <c r="B53" s="187" t="str">
        <f>IF('Formulario PPGR3'!$G53="","",CONCATENATE('Formulario PPGR3'!$C53,".",'Formulario PPGR3'!$D53,".",'Formulario PPGR3'!$E53,".",'Formulario PPGR3'!$F53))</f>
        <v/>
      </c>
      <c r="C53" s="187" t="str">
        <f>IF('Formulario PPGR3'!$G53="","",'Formulario PPGR1'!#REF!)</f>
        <v/>
      </c>
      <c r="D53" s="187" t="str">
        <f>IF('Formulario PPGR3'!$G53="","",'Formulario PPGR1'!#REF!)</f>
        <v/>
      </c>
      <c r="E53" s="187" t="str">
        <f>IF('Formulario PPGR3'!$G53="","",'Formulario PPGR1'!#REF!)</f>
        <v/>
      </c>
      <c r="F53" s="187" t="str">
        <f>IF('Formulario PPGR3'!$G53="","",'Formulario PPGR1'!#REF!)</f>
        <v/>
      </c>
      <c r="G53" s="186"/>
      <c r="H53" s="520" t="str" cm="1">
        <f t="array" ref="H53">IF(Tabla1[[#This Row],[Código_Actividad]]="","",_xlfn.XLOOKUP(Tabla1[[#This Row],[Código_Actividad]],CodigoActividad,Tabla2[Actividades Programables Presupuestables],"",0))</f>
        <v/>
      </c>
      <c r="I53" s="783" t="str">
        <f>IFERROR(VLOOKUP('Formulario PPGR3'!$G53,'Formulario PPGR2'!$H$9:$V$536,15,FALSE),"")</f>
        <v/>
      </c>
      <c r="J53" s="525" t="s">
        <v>284</v>
      </c>
      <c r="K53" s="524" t="s">
        <v>1441</v>
      </c>
      <c r="L53" s="521" t="str">
        <f>IF(Tabla1[[#This Row],[Descripción]]="","",_xlfn.XLOOKUP(Tabla1[[#This Row],[Descripción]],Tabla10[Descripción],Tabla10[Unidad de Medida],"",0))</f>
        <v>Depósito</v>
      </c>
      <c r="M53" s="317">
        <v>4</v>
      </c>
      <c r="N53" s="535">
        <f>IF(Tabla1[[#This Row],[Descripción]]="","",_xlfn.XLOOKUP(Tabla1[[#This Row],[Descripción]],Tabla10[Descripción],Tabla10[Precio Unitario],0))</f>
        <v>1700</v>
      </c>
      <c r="O53" s="535">
        <f>IF(Tabla1[[#This Row],[Cantidad de Insumos]]="","",Tabla1[[#This Row],[Precio Unitario]]*Tabla1[[#This Row],[Cantidad de Insumos]])</f>
        <v>6800</v>
      </c>
      <c r="P53" s="522" t="str">
        <f>IF(Tabla1[[#This Row],[Descripción]]="","",_xlfn.XLOOKUP(Tabla1[[#This Row],[Descripción]],Tabla10[Descripción],Tabla10[CODIGO PRESUPUESTARIO],0))</f>
        <v>2.2.3.1.01</v>
      </c>
      <c r="Q53" s="523"/>
      <c r="R53" s="523" t="str">
        <f>IF(Tabla1[[#This Row],[Insumos]]="","",_xlfn.XLOOKUP(Tabla1[[#This Row],[Insumos]],Tabla10[Insumo],Tabla10[InsumoAbrev],"",0))</f>
        <v>lsViaticosDP</v>
      </c>
      <c r="S53" s="694"/>
      <c r="T53" s="187"/>
      <c r="U53" s="187"/>
    </row>
    <row r="54" spans="2:21" ht="22.5" customHeight="1" x14ac:dyDescent="0.25">
      <c r="B54" s="187" t="str">
        <f>IF('Formulario PPGR3'!$G54="","",CONCATENATE('Formulario PPGR3'!$C54,".",'Formulario PPGR3'!$D54,".",'Formulario PPGR3'!$E54,".",'Formulario PPGR3'!$F54))</f>
        <v/>
      </c>
      <c r="C54" s="187" t="str">
        <f>IF('Formulario PPGR3'!$G54="","",'Formulario PPGR1'!#REF!)</f>
        <v/>
      </c>
      <c r="D54" s="187" t="str">
        <f>IF('Formulario PPGR3'!$G54="","",'Formulario PPGR1'!#REF!)</f>
        <v/>
      </c>
      <c r="E54" s="187" t="str">
        <f>IF('Formulario PPGR3'!$G54="","",'Formulario PPGR1'!#REF!)</f>
        <v/>
      </c>
      <c r="F54" s="187" t="str">
        <f>IF('Formulario PPGR3'!$G54="","",'Formulario PPGR1'!#REF!)</f>
        <v/>
      </c>
      <c r="G54" s="186"/>
      <c r="H54" s="520" t="str" cm="1">
        <f t="array" ref="H54">IF(Tabla1[[#This Row],[Código_Actividad]]="","",_xlfn.XLOOKUP(Tabla1[[#This Row],[Código_Actividad]],CodigoActividad,Tabla2[Actividades Programables Presupuestables],"",0))</f>
        <v/>
      </c>
      <c r="I54" s="783" t="str">
        <f>IFERROR(VLOOKUP('Formulario PPGR3'!$G54,'Formulario PPGR2'!$H$9:$V$536,15,FALSE),"")</f>
        <v/>
      </c>
      <c r="J54" s="525" t="s">
        <v>284</v>
      </c>
      <c r="K54" s="524" t="s">
        <v>1445</v>
      </c>
      <c r="L54" s="521" t="str">
        <f>IF(Tabla1[[#This Row],[Descripción]]="","",_xlfn.XLOOKUP(Tabla1[[#This Row],[Descripción]],Tabla10[Descripción],Tabla10[Unidad de Medida],"",0))</f>
        <v>Depósito</v>
      </c>
      <c r="M54" s="317">
        <v>4</v>
      </c>
      <c r="N54" s="535">
        <f>IF(Tabla1[[#This Row],[Descripción]]="","",_xlfn.XLOOKUP(Tabla1[[#This Row],[Descripción]],Tabla10[Descripción],Tabla10[Precio Unitario],0))</f>
        <v>2150</v>
      </c>
      <c r="O54" s="535">
        <f>IF(Tabla1[[#This Row],[Cantidad de Insumos]]="","",Tabla1[[#This Row],[Precio Unitario]]*Tabla1[[#This Row],[Cantidad de Insumos]])</f>
        <v>8600</v>
      </c>
      <c r="P54" s="522" t="str">
        <f>IF(Tabla1[[#This Row],[Descripción]]="","",_xlfn.XLOOKUP(Tabla1[[#This Row],[Descripción]],Tabla10[Descripción],Tabla10[CODIGO PRESUPUESTARIO],0))</f>
        <v>2.2.3.1.01</v>
      </c>
      <c r="Q54" s="523"/>
      <c r="R54" s="523" t="str">
        <f>IF(Tabla1[[#This Row],[Insumos]]="","",_xlfn.XLOOKUP(Tabla1[[#This Row],[Insumos]],Tabla10[Insumo],Tabla10[InsumoAbrev],"",0))</f>
        <v>lsViaticosDP</v>
      </c>
      <c r="S54" s="694"/>
      <c r="T54" s="187"/>
      <c r="U54" s="187"/>
    </row>
    <row r="55" spans="2:21" ht="58.15" customHeight="1" x14ac:dyDescent="0.25">
      <c r="B55" s="187" t="e">
        <f>IF('Formulario PPGR3'!$G55="","",CONCATENATE('Formulario PPGR3'!$C55,".",'Formulario PPGR3'!$D55,".",'Formulario PPGR3'!$E55,".",'Formulario PPGR3'!$F55))</f>
        <v>#REF!</v>
      </c>
      <c r="C55" s="187" t="e">
        <f>IF('Formulario PPGR3'!$G55="","",'Formulario PPGR1'!#REF!)</f>
        <v>#REF!</v>
      </c>
      <c r="D55" s="187" t="e">
        <f>IF('Formulario PPGR3'!$G55="","",'Formulario PPGR1'!#REF!)</f>
        <v>#REF!</v>
      </c>
      <c r="E55" s="187" t="e">
        <f>IF('Formulario PPGR3'!$G55="","",'Formulario PPGR1'!#REF!)</f>
        <v>#REF!</v>
      </c>
      <c r="F55" s="187" t="e">
        <f>IF('Formulario PPGR3'!$G55="","",'Formulario PPGR1'!#REF!)</f>
        <v>#REF!</v>
      </c>
      <c r="G55" s="186" t="s">
        <v>2162</v>
      </c>
      <c r="H55" s="520" t="str" cm="1">
        <f t="array" ref="H55">IF(Tabla1[[#This Row],[Código_Actividad]]="","",_xlfn.XLOOKUP(Tabla1[[#This Row],[Código_Actividad]],CodigoActividad,Tabla2[Actividades Programables Presupuestables],"",0))</f>
        <v xml:space="preserve">Supervisión procedimiento de entrega, recibo y reposicion de carro de paro en salas de emergencias </v>
      </c>
      <c r="I55" s="783">
        <f>IFERROR(VLOOKUP('Formulario PPGR3'!$G55,'Formulario PPGR2'!$H$9:$V$536,15,FALSE),"")</f>
        <v>4</v>
      </c>
      <c r="J55" s="525" t="s">
        <v>392</v>
      </c>
      <c r="K55" s="524" t="s">
        <v>991</v>
      </c>
      <c r="L55" s="521" t="str">
        <f>IF(Tabla1[[#This Row],[Descripción]]="","",_xlfn.XLOOKUP(Tabla1[[#This Row],[Descripción]],Tabla10[Descripción],Tabla10[Unidad de Medida],"",0))</f>
        <v>galon</v>
      </c>
      <c r="M55" s="317">
        <v>68</v>
      </c>
      <c r="N55" s="535">
        <f>IF(Tabla1[[#This Row],[Descripción]]="","",_xlfn.XLOOKUP(Tabla1[[#This Row],[Descripción]],Tabla10[Descripción],Tabla10[Precio Unitario],0))</f>
        <v>240</v>
      </c>
      <c r="O55" s="535">
        <f>IF(Tabla1[[#This Row],[Cantidad de Insumos]]="","",Tabla1[[#This Row],[Precio Unitario]]*Tabla1[[#This Row],[Cantidad de Insumos]])</f>
        <v>16320</v>
      </c>
      <c r="P55" s="522" t="str">
        <f>IF(Tabla1[[#This Row],[Descripción]]="","",_xlfn.XLOOKUP(Tabla1[[#This Row],[Descripción]],Tabla10[Descripción],Tabla10[CODIGO PRESUPUESTARIO],0))</f>
        <v>2.3.7.1.02</v>
      </c>
      <c r="Q55" s="523"/>
      <c r="R55" s="523" t="str">
        <f>IF(Tabla1[[#This Row],[Insumos]]="","",_xlfn.XLOOKUP(Tabla1[[#This Row],[Insumos]],Tabla10[Insumo],Tabla10[InsumoAbrev],"",0))</f>
        <v>lsGasoil</v>
      </c>
      <c r="S55" s="694"/>
      <c r="T55" s="187"/>
      <c r="U55" s="187"/>
    </row>
    <row r="56" spans="2:21" ht="22.5" customHeight="1" x14ac:dyDescent="0.25">
      <c r="B56" s="187" t="str">
        <f>IF('Formulario PPGR3'!$G56="","",CONCATENATE('Formulario PPGR3'!$C56,".",'Formulario PPGR3'!$D56,".",'Formulario PPGR3'!$E56,".",'Formulario PPGR3'!$F56))</f>
        <v/>
      </c>
      <c r="C56" s="187" t="str">
        <f>IF('Formulario PPGR3'!$G56="","",'Formulario PPGR1'!#REF!)</f>
        <v/>
      </c>
      <c r="D56" s="187" t="str">
        <f>IF('Formulario PPGR3'!$G56="","",'Formulario PPGR1'!#REF!)</f>
        <v/>
      </c>
      <c r="E56" s="187" t="str">
        <f>IF('Formulario PPGR3'!$G56="","",'Formulario PPGR1'!#REF!)</f>
        <v/>
      </c>
      <c r="F56" s="187" t="str">
        <f>IF('Formulario PPGR3'!$G56="","",'Formulario PPGR1'!#REF!)</f>
        <v/>
      </c>
      <c r="G56" s="186"/>
      <c r="H56" s="520" t="str" cm="1">
        <f t="array" ref="H56">IF(Tabla1[[#This Row],[Código_Actividad]]="","",_xlfn.XLOOKUP(Tabla1[[#This Row],[Código_Actividad]],CodigoActividad,Tabla2[Actividades Programables Presupuestables],"",0))</f>
        <v/>
      </c>
      <c r="I56" s="783" t="str">
        <f>IFERROR(VLOOKUP('Formulario PPGR3'!$G56,'Formulario PPGR2'!$H$9:$V$536,15,FALSE),"")</f>
        <v/>
      </c>
      <c r="J56" s="525" t="s">
        <v>284</v>
      </c>
      <c r="K56" s="524" t="s">
        <v>1441</v>
      </c>
      <c r="L56" s="521" t="str">
        <f>IF(Tabla1[[#This Row],[Descripción]]="","",_xlfn.XLOOKUP(Tabla1[[#This Row],[Descripción]],Tabla10[Descripción],Tabla10[Unidad de Medida],"",0))</f>
        <v>Depósito</v>
      </c>
      <c r="M56" s="317">
        <v>4</v>
      </c>
      <c r="N56" s="535">
        <f>IF(Tabla1[[#This Row],[Descripción]]="","",_xlfn.XLOOKUP(Tabla1[[#This Row],[Descripción]],Tabla10[Descripción],Tabla10[Precio Unitario],0))</f>
        <v>1700</v>
      </c>
      <c r="O56" s="535">
        <f>IF(Tabla1[[#This Row],[Cantidad de Insumos]]="","",Tabla1[[#This Row],[Precio Unitario]]*Tabla1[[#This Row],[Cantidad de Insumos]])</f>
        <v>6800</v>
      </c>
      <c r="P56" s="522" t="str">
        <f>IF(Tabla1[[#This Row],[Descripción]]="","",_xlfn.XLOOKUP(Tabla1[[#This Row],[Descripción]],Tabla10[Descripción],Tabla10[CODIGO PRESUPUESTARIO],0))</f>
        <v>2.2.3.1.01</v>
      </c>
      <c r="Q56" s="523"/>
      <c r="R56" s="523" t="str">
        <f>IF(Tabla1[[#This Row],[Insumos]]="","",_xlfn.XLOOKUP(Tabla1[[#This Row],[Insumos]],Tabla10[Insumo],Tabla10[InsumoAbrev],"",0))</f>
        <v>lsViaticosDP</v>
      </c>
      <c r="S56" s="694"/>
      <c r="T56" s="187"/>
      <c r="U56" s="187"/>
    </row>
    <row r="57" spans="2:21" ht="22.5" customHeight="1" x14ac:dyDescent="0.25">
      <c r="B57" s="694" t="str">
        <f>IF('Formulario PPGR3'!$G57="","",CONCATENATE('Formulario PPGR3'!$C57,".",'Formulario PPGR3'!$D57,".",'Formulario PPGR3'!$E57,".",'Formulario PPGR3'!$F57))</f>
        <v/>
      </c>
      <c r="C57" s="694"/>
      <c r="D57" s="694"/>
      <c r="E57" s="694" t="str">
        <f>IF('Formulario PPGR3'!$G57="","",'Formulario PPGR1'!#REF!)</f>
        <v/>
      </c>
      <c r="F57" s="694" t="str">
        <f>IF('Formulario PPGR3'!$G57="","",'Formulario PPGR1'!#REF!)</f>
        <v/>
      </c>
      <c r="G57" s="696"/>
      <c r="H57" s="697" t="str" cm="1">
        <f t="array" ref="H57">IF(Tabla1[[#This Row],[Código_Actividad]]="","",_xlfn.XLOOKUP(Tabla1[[#This Row],[Código_Actividad]],CodigoActividad,Tabla2[Actividades Programables Presupuestables],"",0))</f>
        <v/>
      </c>
      <c r="I57" s="783" t="str">
        <f>IFERROR(VLOOKUP('Formulario PPGR3'!$G57,'Formulario PPGR2'!$H$9:$V$536,15,FALSE),"")</f>
        <v/>
      </c>
      <c r="J57" s="699" t="s">
        <v>284</v>
      </c>
      <c r="K57" s="700" t="s">
        <v>1445</v>
      </c>
      <c r="L57" s="694" t="str">
        <f>IF(Tabla1[[#This Row],[Descripción]]="","",_xlfn.XLOOKUP(Tabla1[[#This Row],[Descripción]],Tabla10[Descripción],Tabla10[Unidad de Medida],"",0))</f>
        <v>Depósito</v>
      </c>
      <c r="M57" s="701">
        <v>4</v>
      </c>
      <c r="N57" s="702">
        <f>IF(Tabla1[[#This Row],[Descripción]]="","",_xlfn.XLOOKUP(Tabla1[[#This Row],[Descripción]],Tabla10[Descripción],Tabla10[Precio Unitario],0))</f>
        <v>2150</v>
      </c>
      <c r="O57" s="703">
        <f>IF(Tabla1[[#This Row],[Cantidad de Insumos]]="","",Tabla1[[#This Row],[Precio Unitario]]*Tabla1[[#This Row],[Cantidad de Insumos]])</f>
        <v>8600</v>
      </c>
      <c r="P57" s="698" t="str">
        <f>IF(Tabla1[[#This Row],[Descripción]]="","",_xlfn.XLOOKUP(Tabla1[[#This Row],[Descripción]],Tabla10[Descripción],Tabla10[CODIGO PRESUPUESTARIO],0))</f>
        <v>2.2.3.1.01</v>
      </c>
      <c r="Q57" s="699"/>
      <c r="R57" s="704" t="str">
        <f>IF(Tabla1[[#This Row],[Insumos]]="","",_xlfn.XLOOKUP(Tabla1[[#This Row],[Insumos]],Tabla10[Insumo],Tabla10[InsumoAbrev],"",0))</f>
        <v>lsViaticosDP</v>
      </c>
      <c r="S57" s="694"/>
      <c r="T57" s="187"/>
      <c r="U57" s="187"/>
    </row>
    <row r="58" spans="2:21" ht="22.5" customHeight="1" x14ac:dyDescent="0.25">
      <c r="B58" s="187" t="str">
        <f>IF('Formulario PPGR3'!$G58="","",CONCATENATE('Formulario PPGR3'!$C58,".",'Formulario PPGR3'!$D58,".",'Formulario PPGR3'!$E58,".",'Formulario PPGR3'!$F58))</f>
        <v/>
      </c>
      <c r="C58" s="187" t="str">
        <f>IF('Formulario PPGR3'!$G58="","",'Formulario PPGR1'!#REF!)</f>
        <v/>
      </c>
      <c r="D58" s="187" t="str">
        <f>IF('Formulario PPGR3'!$G58="","",'Formulario PPGR1'!#REF!)</f>
        <v/>
      </c>
      <c r="E58" s="187" t="str">
        <f>IF('Formulario PPGR3'!$G58="","",'Formulario PPGR1'!#REF!)</f>
        <v/>
      </c>
      <c r="F58" s="187" t="str">
        <f>IF('Formulario PPGR3'!$G58="","",'Formulario PPGR1'!#REF!)</f>
        <v/>
      </c>
      <c r="G58" s="186"/>
      <c r="H58" s="520" t="str" cm="1">
        <f t="array" ref="H58">IF(Tabla1[[#This Row],[Código_Actividad]]="","",_xlfn.XLOOKUP(Tabla1[[#This Row],[Código_Actividad]],CodigoActividad,Tabla2[Actividades Programables Presupuestables],"",0))</f>
        <v/>
      </c>
      <c r="I58" s="783" t="str">
        <f>IFERROR(VLOOKUP('Formulario PPGR3'!$G58,'Formulario PPGR2'!$H$9:$V$536,15,FALSE),"")</f>
        <v/>
      </c>
      <c r="J58" s="525" t="s">
        <v>284</v>
      </c>
      <c r="K58" s="524" t="s">
        <v>1445</v>
      </c>
      <c r="L58" s="521" t="str">
        <f>IF(Tabla1[[#This Row],[Descripción]]="","",_xlfn.XLOOKUP(Tabla1[[#This Row],[Descripción]],Tabla10[Descripción],Tabla10[Unidad de Medida],"",0))</f>
        <v>Depósito</v>
      </c>
      <c r="M58" s="317">
        <v>4</v>
      </c>
      <c r="N58" s="535">
        <f>IF(Tabla1[[#This Row],[Descripción]]="","",_xlfn.XLOOKUP(Tabla1[[#This Row],[Descripción]],Tabla10[Descripción],Tabla10[Precio Unitario],0))</f>
        <v>2150</v>
      </c>
      <c r="O58" s="535">
        <f>IF(Tabla1[[#This Row],[Cantidad de Insumos]]="","",Tabla1[[#This Row],[Precio Unitario]]*Tabla1[[#This Row],[Cantidad de Insumos]])</f>
        <v>8600</v>
      </c>
      <c r="P58" s="522" t="str">
        <f>IF(Tabla1[[#This Row],[Descripción]]="","",_xlfn.XLOOKUP(Tabla1[[#This Row],[Descripción]],Tabla10[Descripción],Tabla10[CODIGO PRESUPUESTARIO],0))</f>
        <v>2.2.3.1.01</v>
      </c>
      <c r="Q58" s="523"/>
      <c r="R58" s="523" t="str">
        <f>IF(Tabla1[[#This Row],[Insumos]]="","",_xlfn.XLOOKUP(Tabla1[[#This Row],[Insumos]],Tabla10[Insumo],Tabla10[InsumoAbrev],"",0))</f>
        <v>lsViaticosDP</v>
      </c>
      <c r="S58" s="694"/>
      <c r="T58" s="187"/>
      <c r="U58" s="187"/>
    </row>
    <row r="59" spans="2:21" ht="52.15" customHeight="1" x14ac:dyDescent="0.25">
      <c r="B59" s="187" t="e">
        <f>IF('Formulario PPGR3'!$G59="","",CONCATENATE('Formulario PPGR3'!$C59,".",'Formulario PPGR3'!$D59,".",'Formulario PPGR3'!$E59,".",'Formulario PPGR3'!$F59))</f>
        <v>#REF!</v>
      </c>
      <c r="C59" s="187" t="e">
        <f>IF('Formulario PPGR3'!$G59="","",'Formulario PPGR1'!#REF!)</f>
        <v>#REF!</v>
      </c>
      <c r="D59" s="187" t="e">
        <f>IF('Formulario PPGR3'!$G59="","",'Formulario PPGR1'!#REF!)</f>
        <v>#REF!</v>
      </c>
      <c r="E59" s="187" t="e">
        <f>IF('Formulario PPGR3'!$G59="","",'Formulario PPGR1'!#REF!)</f>
        <v>#REF!</v>
      </c>
      <c r="F59" s="187" t="e">
        <f>IF('Formulario PPGR3'!$G59="","",'Formulario PPGR1'!#REF!)</f>
        <v>#REF!</v>
      </c>
      <c r="G59" s="186" t="s">
        <v>2166</v>
      </c>
      <c r="H59" s="520" t="str" cm="1">
        <f t="array" ref="H59">IF(Tabla1[[#This Row],[Código_Actividad]]="","",_xlfn.XLOOKUP(Tabla1[[#This Row],[Código_Actividad]],CodigoActividad,Tabla2[Actividades Programables Presupuestables],"",0))</f>
        <v>Seguimiento de Plan de Mejora de los Servicios de emergencias Centros hospitalarios</v>
      </c>
      <c r="I59" s="783">
        <f>IFERROR(VLOOKUP('Formulario PPGR3'!$G59,'Formulario PPGR2'!$H$9:$V$536,15,FALSE),"")</f>
        <v>4</v>
      </c>
      <c r="J59" s="525" t="s">
        <v>284</v>
      </c>
      <c r="K59" s="524" t="s">
        <v>1441</v>
      </c>
      <c r="L59" s="521" t="str">
        <f>IF(Tabla1[[#This Row],[Descripción]]="","",_xlfn.XLOOKUP(Tabla1[[#This Row],[Descripción]],Tabla10[Descripción],Tabla10[Unidad de Medida],"",0))</f>
        <v>Depósito</v>
      </c>
      <c r="M59" s="317">
        <v>2</v>
      </c>
      <c r="N59" s="535">
        <f>IF(Tabla1[[#This Row],[Descripción]]="","",_xlfn.XLOOKUP(Tabla1[[#This Row],[Descripción]],Tabla10[Descripción],Tabla10[Precio Unitario],0))</f>
        <v>1700</v>
      </c>
      <c r="O59" s="535">
        <f>IF(Tabla1[[#This Row],[Cantidad de Insumos]]="","",Tabla1[[#This Row],[Precio Unitario]]*Tabla1[[#This Row],[Cantidad de Insumos]])</f>
        <v>3400</v>
      </c>
      <c r="P59" s="522" t="str">
        <f>IF(Tabla1[[#This Row],[Descripción]]="","",_xlfn.XLOOKUP(Tabla1[[#This Row],[Descripción]],Tabla10[Descripción],Tabla10[CODIGO PRESUPUESTARIO],0))</f>
        <v>2.2.3.1.01</v>
      </c>
      <c r="Q59" s="523"/>
      <c r="R59" s="523" t="str">
        <f>IF(Tabla1[[#This Row],[Insumos]]="","",_xlfn.XLOOKUP(Tabla1[[#This Row],[Insumos]],Tabla10[Insumo],Tabla10[InsumoAbrev],"",0))</f>
        <v>lsViaticosDP</v>
      </c>
      <c r="S59" s="694"/>
      <c r="T59" s="187"/>
      <c r="U59" s="187"/>
    </row>
    <row r="60" spans="2:21" ht="52.15" customHeight="1" x14ac:dyDescent="0.25">
      <c r="B60" s="694" t="str">
        <f>IF('Formulario PPGR3'!$G60="","",CONCATENATE('Formulario PPGR3'!$C60,".",'Formulario PPGR3'!$D60,".",'Formulario PPGR3'!$E60,".",'Formulario PPGR3'!$F60))</f>
        <v/>
      </c>
      <c r="C60" s="694"/>
      <c r="D60" s="694"/>
      <c r="E60" s="694" t="str">
        <f>IF('Formulario PPGR3'!$G60="","",'Formulario PPGR1'!#REF!)</f>
        <v/>
      </c>
      <c r="F60" s="694" t="str">
        <f>IF('Formulario PPGR3'!$G60="","",'Formulario PPGR1'!#REF!)</f>
        <v/>
      </c>
      <c r="G60" s="696"/>
      <c r="H60" s="697" t="str" cm="1">
        <f t="array" ref="H60">IF(Tabla1[[#This Row],[Código_Actividad]]="","",_xlfn.XLOOKUP(Tabla1[[#This Row],[Código_Actividad]],CodigoActividad,Tabla2[Actividades Programables Presupuestables],"",0))</f>
        <v/>
      </c>
      <c r="I60" s="783" t="str">
        <f>IFERROR(VLOOKUP('Formulario PPGR3'!$G60,'Formulario PPGR2'!$H$9:$V$536,15,FALSE),"")</f>
        <v/>
      </c>
      <c r="J60" s="699" t="s">
        <v>284</v>
      </c>
      <c r="K60" s="700" t="s">
        <v>1445</v>
      </c>
      <c r="L60" s="694" t="str">
        <f>IF(Tabla1[[#This Row],[Descripción]]="","",_xlfn.XLOOKUP(Tabla1[[#This Row],[Descripción]],Tabla10[Descripción],Tabla10[Unidad de Medida],"",0))</f>
        <v>Depósito</v>
      </c>
      <c r="M60" s="701">
        <v>2</v>
      </c>
      <c r="N60" s="702">
        <f>IF(Tabla1[[#This Row],[Descripción]]="","",_xlfn.XLOOKUP(Tabla1[[#This Row],[Descripción]],Tabla10[Descripción],Tabla10[Precio Unitario],0))</f>
        <v>2150</v>
      </c>
      <c r="O60" s="703">
        <f>IF(Tabla1[[#This Row],[Cantidad de Insumos]]="","",Tabla1[[#This Row],[Precio Unitario]]*Tabla1[[#This Row],[Cantidad de Insumos]])</f>
        <v>4300</v>
      </c>
      <c r="P60" s="698" t="str">
        <f>IF(Tabla1[[#This Row],[Descripción]]="","",_xlfn.XLOOKUP(Tabla1[[#This Row],[Descripción]],Tabla10[Descripción],Tabla10[CODIGO PRESUPUESTARIO],0))</f>
        <v>2.2.3.1.01</v>
      </c>
      <c r="Q60" s="699"/>
      <c r="R60" s="704" t="str">
        <f>IF(Tabla1[[#This Row],[Insumos]]="","",_xlfn.XLOOKUP(Tabla1[[#This Row],[Insumos]],Tabla10[Insumo],Tabla10[InsumoAbrev],"",0))</f>
        <v>lsViaticosDP</v>
      </c>
      <c r="S60" s="694"/>
      <c r="T60" s="187"/>
      <c r="U60" s="187"/>
    </row>
    <row r="61" spans="2:21" ht="22.5" customHeight="1" x14ac:dyDescent="0.25">
      <c r="B61" s="187" t="str">
        <f>IF('Formulario PPGR3'!$G61="","",CONCATENATE('Formulario PPGR3'!$C61,".",'Formulario PPGR3'!$D61,".",'Formulario PPGR3'!$E61,".",'Formulario PPGR3'!$F61))</f>
        <v/>
      </c>
      <c r="C61" s="187" t="str">
        <f>IF('Formulario PPGR3'!$G61="","",'Formulario PPGR1'!#REF!)</f>
        <v/>
      </c>
      <c r="D61" s="187" t="str">
        <f>IF('Formulario PPGR3'!$G61="","",'Formulario PPGR1'!#REF!)</f>
        <v/>
      </c>
      <c r="E61" s="187" t="str">
        <f>IF('Formulario PPGR3'!$G61="","",'Formulario PPGR1'!#REF!)</f>
        <v/>
      </c>
      <c r="F61" s="187" t="str">
        <f>IF('Formulario PPGR3'!$G61="","",'Formulario PPGR1'!#REF!)</f>
        <v/>
      </c>
      <c r="G61" s="186"/>
      <c r="H61" s="520" t="str" cm="1">
        <f t="array" ref="H61">IF(Tabla1[[#This Row],[Código_Actividad]]="","",_xlfn.XLOOKUP(Tabla1[[#This Row],[Código_Actividad]],CodigoActividad,Tabla2[Actividades Programables Presupuestables],"",0))</f>
        <v/>
      </c>
      <c r="I61" s="783" t="str">
        <f>IFERROR(VLOOKUP('Formulario PPGR3'!$G61,'Formulario PPGR2'!$H$9:$V$536,15,FALSE),"")</f>
        <v/>
      </c>
      <c r="J61" s="525" t="s">
        <v>284</v>
      </c>
      <c r="K61" s="524" t="s">
        <v>1445</v>
      </c>
      <c r="L61" s="521" t="str">
        <f>IF(Tabla1[[#This Row],[Descripción]]="","",_xlfn.XLOOKUP(Tabla1[[#This Row],[Descripción]],Tabla10[Descripción],Tabla10[Unidad de Medida],"",0))</f>
        <v>Depósito</v>
      </c>
      <c r="M61" s="317">
        <v>2</v>
      </c>
      <c r="N61" s="535">
        <f>IF(Tabla1[[#This Row],[Descripción]]="","",_xlfn.XLOOKUP(Tabla1[[#This Row],[Descripción]],Tabla10[Descripción],Tabla10[Precio Unitario],0))</f>
        <v>2150</v>
      </c>
      <c r="O61" s="535">
        <f>IF(Tabla1[[#This Row],[Cantidad de Insumos]]="","",Tabla1[[#This Row],[Precio Unitario]]*Tabla1[[#This Row],[Cantidad de Insumos]])</f>
        <v>4300</v>
      </c>
      <c r="P61" s="522" t="str">
        <f>IF(Tabla1[[#This Row],[Descripción]]="","",_xlfn.XLOOKUP(Tabla1[[#This Row],[Descripción]],Tabla10[Descripción],Tabla10[CODIGO PRESUPUESTARIO],0))</f>
        <v>2.2.3.1.01</v>
      </c>
      <c r="Q61" s="523"/>
      <c r="R61" s="523" t="str">
        <f>IF(Tabla1[[#This Row],[Insumos]]="","",_xlfn.XLOOKUP(Tabla1[[#This Row],[Insumos]],Tabla10[Insumo],Tabla10[InsumoAbrev],"",0))</f>
        <v>lsViaticosDP</v>
      </c>
      <c r="S61" s="694"/>
      <c r="T61" s="187"/>
      <c r="U61" s="187"/>
    </row>
    <row r="62" spans="2:21" ht="22.5" customHeight="1" x14ac:dyDescent="0.25">
      <c r="B62" s="187" t="str">
        <f>IF('Formulario PPGR3'!$G62="","",CONCATENATE('Formulario PPGR3'!$C62,".",'Formulario PPGR3'!$D62,".",'Formulario PPGR3'!$E62,".",'Formulario PPGR3'!$F62))</f>
        <v/>
      </c>
      <c r="C62" s="187" t="str">
        <f>IF('Formulario PPGR3'!$G62="","",'Formulario PPGR1'!#REF!)</f>
        <v/>
      </c>
      <c r="D62" s="187" t="str">
        <f>IF('Formulario PPGR3'!$G62="","",'Formulario PPGR1'!#REF!)</f>
        <v/>
      </c>
      <c r="E62" s="187" t="str">
        <f>IF('Formulario PPGR3'!$G62="","",'Formulario PPGR1'!#REF!)</f>
        <v/>
      </c>
      <c r="F62" s="187" t="str">
        <f>IF('Formulario PPGR3'!$G62="","",'Formulario PPGR1'!#REF!)</f>
        <v/>
      </c>
      <c r="G62" s="186"/>
      <c r="H62" s="520" t="str" cm="1">
        <f t="array" ref="H62">IF(Tabla1[[#This Row],[Código_Actividad]]="","",_xlfn.XLOOKUP(Tabla1[[#This Row],[Código_Actividad]],CodigoActividad,Tabla2[Actividades Programables Presupuestables],"",0))</f>
        <v/>
      </c>
      <c r="I62" s="783" t="str">
        <f>IFERROR(VLOOKUP('Formulario PPGR3'!$G62,'Formulario PPGR2'!$H$9:$V$536,15,FALSE),"")</f>
        <v/>
      </c>
      <c r="J62" s="525" t="s">
        <v>392</v>
      </c>
      <c r="K62" s="524" t="s">
        <v>991</v>
      </c>
      <c r="L62" s="521" t="str">
        <f>IF(Tabla1[[#This Row],[Descripción]]="","",_xlfn.XLOOKUP(Tabla1[[#This Row],[Descripción]],Tabla10[Descripción],Tabla10[Unidad de Medida],"",0))</f>
        <v>galon</v>
      </c>
      <c r="M62" s="317">
        <v>40</v>
      </c>
      <c r="N62" s="535">
        <f>IF(Tabla1[[#This Row],[Descripción]]="","",_xlfn.XLOOKUP(Tabla1[[#This Row],[Descripción]],Tabla10[Descripción],Tabla10[Precio Unitario],0))</f>
        <v>240</v>
      </c>
      <c r="O62" s="535">
        <f>IF(Tabla1[[#This Row],[Cantidad de Insumos]]="","",Tabla1[[#This Row],[Precio Unitario]]*Tabla1[[#This Row],[Cantidad de Insumos]])</f>
        <v>9600</v>
      </c>
      <c r="P62" s="522" t="str">
        <f>IF(Tabla1[[#This Row],[Descripción]]="","",_xlfn.XLOOKUP(Tabla1[[#This Row],[Descripción]],Tabla10[Descripción],Tabla10[CODIGO PRESUPUESTARIO],0))</f>
        <v>2.3.7.1.02</v>
      </c>
      <c r="Q62" s="523"/>
      <c r="R62" s="523" t="str">
        <f>IF(Tabla1[[#This Row],[Insumos]]="","",_xlfn.XLOOKUP(Tabla1[[#This Row],[Insumos]],Tabla10[Insumo],Tabla10[InsumoAbrev],"",0))</f>
        <v>lsGasoil</v>
      </c>
      <c r="S62" s="694"/>
      <c r="T62" s="187"/>
      <c r="U62" s="187"/>
    </row>
    <row r="63" spans="2:21" ht="51.6" customHeight="1" x14ac:dyDescent="0.25">
      <c r="B63" s="187" t="e">
        <f>IF('Formulario PPGR3'!$G63="","",CONCATENATE('Formulario PPGR3'!$C63,".",'Formulario PPGR3'!$D63,".",'Formulario PPGR3'!$E63,".",'Formulario PPGR3'!$F63))</f>
        <v>#REF!</v>
      </c>
      <c r="C63" s="187" t="e">
        <f>IF('Formulario PPGR3'!$G63="","",'Formulario PPGR1'!#REF!)</f>
        <v>#REF!</v>
      </c>
      <c r="D63" s="187" t="e">
        <f>IF('Formulario PPGR3'!$G63="","",'Formulario PPGR1'!#REF!)</f>
        <v>#REF!</v>
      </c>
      <c r="E63" s="187" t="e">
        <f>IF('Formulario PPGR3'!$G63="","",'Formulario PPGR1'!#REF!)</f>
        <v>#REF!</v>
      </c>
      <c r="F63" s="187" t="e">
        <f>IF('Formulario PPGR3'!$G63="","",'Formulario PPGR1'!#REF!)</f>
        <v>#REF!</v>
      </c>
      <c r="G63" s="186" t="s">
        <v>2174</v>
      </c>
      <c r="H63" s="520" t="str" cm="1">
        <f t="array" ref="H63">IF(Tabla1[[#This Row],[Código_Actividad]]="","",_xlfn.XLOOKUP(Tabla1[[#This Row],[Código_Actividad]],CodigoActividad,Tabla2[Actividades Programables Presupuestables],"",0))</f>
        <v xml:space="preserve">Mesa de Trabajo Para la Coordinación de preparación Operativo  feriado Navidad y Año Nuevo </v>
      </c>
      <c r="I63" s="783">
        <f>IFERROR(VLOOKUP('Formulario PPGR3'!$G63,'Formulario PPGR2'!$H$9:$V$536,15,FALSE),"")</f>
        <v>4</v>
      </c>
      <c r="J63" s="525" t="s">
        <v>351</v>
      </c>
      <c r="K63" s="524" t="s">
        <v>830</v>
      </c>
      <c r="L63" s="521" t="str">
        <f>IF(Tabla1[[#This Row],[Descripción]]="","",_xlfn.XLOOKUP(Tabla1[[#This Row],[Descripción]],Tabla10[Descripción],Tabla10[Unidad de Medida],"",0))</f>
        <v>unidad</v>
      </c>
      <c r="M63" s="317">
        <v>1</v>
      </c>
      <c r="N63" s="535">
        <f>IF(Tabla1[[#This Row],[Descripción]]="","",_xlfn.XLOOKUP(Tabla1[[#This Row],[Descripción]],Tabla10[Descripción],Tabla10[Precio Unitario],0))</f>
        <v>61419</v>
      </c>
      <c r="O63" s="535">
        <f>IF(Tabla1[[#This Row],[Cantidad de Insumos]]="","",Tabla1[[#This Row],[Precio Unitario]]*Tabla1[[#This Row],[Cantidad de Insumos]])</f>
        <v>61419</v>
      </c>
      <c r="P63" s="522" t="str">
        <f>IF(Tabla1[[#This Row],[Descripción]]="","",_xlfn.XLOOKUP(Tabla1[[#This Row],[Descripción]],Tabla10[Descripción],Tabla10[CODIGO PRESUPUESTARIO],0))</f>
        <v>2.3.1.1.01</v>
      </c>
      <c r="Q63" s="523"/>
      <c r="R63" s="523" t="str">
        <f>IF(Tabla1[[#This Row],[Insumos]]="","",_xlfn.XLOOKUP(Tabla1[[#This Row],[Insumos]],Tabla10[Insumo],Tabla10[InsumoAbrev],"",0))</f>
        <v>lsAlimentosyBebidas</v>
      </c>
      <c r="S63" s="694"/>
      <c r="T63" s="187"/>
      <c r="U63" s="187"/>
    </row>
    <row r="64" spans="2:21" ht="60.6" customHeight="1" x14ac:dyDescent="0.25">
      <c r="B64" s="187" t="e">
        <f>IF('Formulario PPGR3'!$G64="","",CONCATENATE('Formulario PPGR3'!$C64,".",'Formulario PPGR3'!$D64,".",'Formulario PPGR3'!$E64,".",'Formulario PPGR3'!$F64))</f>
        <v>#REF!</v>
      </c>
      <c r="C64" s="187" t="e">
        <f>IF('Formulario PPGR3'!$G64="","",'Formulario PPGR1'!#REF!)</f>
        <v>#REF!</v>
      </c>
      <c r="D64" s="187" t="e">
        <f>IF('Formulario PPGR3'!$G64="","",'Formulario PPGR1'!#REF!)</f>
        <v>#REF!</v>
      </c>
      <c r="E64" s="187" t="e">
        <f>IF('Formulario PPGR3'!$G64="","",'Formulario PPGR1'!#REF!)</f>
        <v>#REF!</v>
      </c>
      <c r="F64" s="187" t="e">
        <f>IF('Formulario PPGR3'!$G64="","",'Formulario PPGR1'!#REF!)</f>
        <v>#REF!</v>
      </c>
      <c r="G64" s="186" t="s">
        <v>2180</v>
      </c>
      <c r="H64" s="520" t="str" cm="1">
        <f t="array" ref="H64">IF(Tabla1[[#This Row],[Código_Actividad]]="","",_xlfn.XLOOKUP(Tabla1[[#This Row],[Código_Actividad]],CodigoActividad,Tabla2[Actividades Programables Presupuestables],"",0))</f>
        <v>Reunion de Coordinación  Preparativos y Respuesta a alta demanda asistencial por siniestros siniestro viales, emergencias de salud, desastres naturales y cambio climaticos.</v>
      </c>
      <c r="I64" s="783">
        <f>IFERROR(VLOOKUP('Formulario PPGR3'!$G64,'Formulario PPGR2'!$H$9:$V$536,15,FALSE),"")</f>
        <v>3</v>
      </c>
      <c r="J64" s="525" t="s">
        <v>351</v>
      </c>
      <c r="K64" s="524" t="s">
        <v>829</v>
      </c>
      <c r="L64" s="521" t="str">
        <f>IF(Tabla1[[#This Row],[Descripción]]="","",_xlfn.XLOOKUP(Tabla1[[#This Row],[Descripción]],Tabla10[Descripción],Tabla10[Unidad de Medida],"",0))</f>
        <v>unidad</v>
      </c>
      <c r="M64" s="317">
        <v>1</v>
      </c>
      <c r="N64" s="535">
        <f>IF(Tabla1[[#This Row],[Descripción]]="","",_xlfn.XLOOKUP(Tabla1[[#This Row],[Descripción]],Tabla10[Descripción],Tabla10[Precio Unitario],0))</f>
        <v>25488</v>
      </c>
      <c r="O64" s="535">
        <f>IF(Tabla1[[#This Row],[Cantidad de Insumos]]="","",Tabla1[[#This Row],[Precio Unitario]]*Tabla1[[#This Row],[Cantidad de Insumos]])</f>
        <v>25488</v>
      </c>
      <c r="P64" s="522" t="str">
        <f>IF(Tabla1[[#This Row],[Descripción]]="","",_xlfn.XLOOKUP(Tabla1[[#This Row],[Descripción]],Tabla10[Descripción],Tabla10[CODIGO PRESUPUESTARIO],0))</f>
        <v>2.3.1.1.01</v>
      </c>
      <c r="Q64" s="523"/>
      <c r="R64" s="523" t="str">
        <f>IF(Tabla1[[#This Row],[Insumos]]="","",_xlfn.XLOOKUP(Tabla1[[#This Row],[Insumos]],Tabla10[Insumo],Tabla10[InsumoAbrev],"",0))</f>
        <v>lsAlimentosyBebidas</v>
      </c>
      <c r="S64" s="694"/>
      <c r="T64" s="187"/>
      <c r="U64" s="187"/>
    </row>
    <row r="65" spans="2:21" ht="73.150000000000006" customHeight="1" x14ac:dyDescent="0.25">
      <c r="B65" s="187" t="e">
        <f>IF('Formulario PPGR3'!$G65="","",CONCATENATE('Formulario PPGR3'!$C65,".",'Formulario PPGR3'!$D65,".",'Formulario PPGR3'!$E65,".",'Formulario PPGR3'!$F65))</f>
        <v>#REF!</v>
      </c>
      <c r="C65" s="187" t="e">
        <f>IF('Formulario PPGR3'!$G65="","",'Formulario PPGR1'!#REF!)</f>
        <v>#REF!</v>
      </c>
      <c r="D65" s="187" t="e">
        <f>IF('Formulario PPGR3'!$G65="","",'Formulario PPGR1'!#REF!)</f>
        <v>#REF!</v>
      </c>
      <c r="E65" s="187" t="e">
        <f>IF('Formulario PPGR3'!$G65="","",'Formulario PPGR1'!#REF!)</f>
        <v>#REF!</v>
      </c>
      <c r="F65" s="187" t="e">
        <f>IF('Formulario PPGR3'!$G65="","",'Formulario PPGR1'!#REF!)</f>
        <v>#REF!</v>
      </c>
      <c r="G65" s="186" t="s">
        <v>2424</v>
      </c>
      <c r="H65" s="520" t="str" cm="1">
        <f t="array" ref="H65">IF(Tabla1[[#This Row],[Código_Actividad]]="","",_xlfn.XLOOKUP(Tabla1[[#This Row],[Código_Actividad]],CodigoActividad,Tabla2[Actividades Programables Presupuestables],"",0))</f>
        <v>Coordinación y Logística para la Capacitación en Metodologías, Técnicas y Uso de los Instrumentos para el Monitoreo de la Calidad en los Servicios, dirigido al personal de Calidad de los Servicios en los EESS de cada SRS.</v>
      </c>
      <c r="I65" s="783">
        <f>IFERROR(VLOOKUP('Formulario PPGR3'!$G65,'Formulario PPGR2'!$H$9:$V$536,15,FALSE),"")</f>
        <v>4</v>
      </c>
      <c r="J65" s="525" t="s">
        <v>351</v>
      </c>
      <c r="K65" s="524" t="s">
        <v>830</v>
      </c>
      <c r="L65" s="521" t="str">
        <f>IF(Tabla1[[#This Row],[Descripción]]="","",_xlfn.XLOOKUP(Tabla1[[#This Row],[Descripción]],Tabla10[Descripción],Tabla10[Unidad de Medida],"",0))</f>
        <v>unidad</v>
      </c>
      <c r="M65" s="317">
        <v>1</v>
      </c>
      <c r="N65" s="535">
        <f>IF(Tabla1[[#This Row],[Descripción]]="","",_xlfn.XLOOKUP(Tabla1[[#This Row],[Descripción]],Tabla10[Descripción],Tabla10[Precio Unitario],0))</f>
        <v>61419</v>
      </c>
      <c r="O65" s="535">
        <f>IF(Tabla1[[#This Row],[Cantidad de Insumos]]="","",Tabla1[[#This Row],[Precio Unitario]]*Tabla1[[#This Row],[Cantidad de Insumos]])</f>
        <v>61419</v>
      </c>
      <c r="P65" s="522" t="str">
        <f>IF(Tabla1[[#This Row],[Descripción]]="","",_xlfn.XLOOKUP(Tabla1[[#This Row],[Descripción]],Tabla10[Descripción],Tabla10[CODIGO PRESUPUESTARIO],0))</f>
        <v>2.3.1.1.01</v>
      </c>
      <c r="Q65" s="523"/>
      <c r="R65" s="523" t="str">
        <f>IF(Tabla1[[#This Row],[Insumos]]="","",_xlfn.XLOOKUP(Tabla1[[#This Row],[Insumos]],Tabla10[Insumo],Tabla10[InsumoAbrev],"",0))</f>
        <v>lsAlimentosyBebidas</v>
      </c>
      <c r="S65" s="694"/>
      <c r="T65" s="187"/>
      <c r="U65" s="187"/>
    </row>
    <row r="66" spans="2:21" ht="74.45" customHeight="1" x14ac:dyDescent="0.25">
      <c r="B66" s="187" t="e">
        <f>IF('Formulario PPGR3'!$G66="","",CONCATENATE('Formulario PPGR3'!$C66,".",'Formulario PPGR3'!$D66,".",'Formulario PPGR3'!$E66,".",'Formulario PPGR3'!$F66))</f>
        <v>#REF!</v>
      </c>
      <c r="C66" s="187" t="e">
        <f>IF('Formulario PPGR3'!$G66="","",'Formulario PPGR1'!#REF!)</f>
        <v>#REF!</v>
      </c>
      <c r="D66" s="187" t="e">
        <f>IF('Formulario PPGR3'!$G66="","",'Formulario PPGR1'!#REF!)</f>
        <v>#REF!</v>
      </c>
      <c r="E66" s="187" t="e">
        <f>IF('Formulario PPGR3'!$G66="","",'Formulario PPGR1'!#REF!)</f>
        <v>#REF!</v>
      </c>
      <c r="F66" s="187" t="e">
        <f>IF('Formulario PPGR3'!$G66="","",'Formulario PPGR1'!#REF!)</f>
        <v>#REF!</v>
      </c>
      <c r="G66" s="186" t="s">
        <v>2429</v>
      </c>
      <c r="H66" s="520" t="str" cm="1">
        <f t="array" ref="H66">IF(Tabla1[[#This Row],[Código_Actividad]]="","",_xlfn.XLOOKUP(Tabla1[[#This Row],[Código_Actividad]],CodigoActividad,Tabla2[Actividades Programables Presupuestables],"",0))</f>
        <v>Supervisión al Monitoreo Interno y Planes de Mejora en Calidad de los Servicios.</v>
      </c>
      <c r="I66" s="783">
        <f>IFERROR(VLOOKUP('Formulario PPGR3'!$G66,'Formulario PPGR2'!$H$9:$V$536,15,FALSE),"")</f>
        <v>2</v>
      </c>
      <c r="J66" s="525" t="s">
        <v>284</v>
      </c>
      <c r="K66" s="524" t="s">
        <v>1441</v>
      </c>
      <c r="L66" s="521" t="str">
        <f>IF(Tabla1[[#This Row],[Descripción]]="","",_xlfn.XLOOKUP(Tabla1[[#This Row],[Descripción]],Tabla10[Descripción],Tabla10[Unidad de Medida],"",0))</f>
        <v>Depósito</v>
      </c>
      <c r="M66" s="317">
        <v>15</v>
      </c>
      <c r="N66" s="535">
        <f>IF(Tabla1[[#This Row],[Descripción]]="","",_xlfn.XLOOKUP(Tabla1[[#This Row],[Descripción]],Tabla10[Descripción],Tabla10[Precio Unitario],0))</f>
        <v>1700</v>
      </c>
      <c r="O66" s="535">
        <f>IF(Tabla1[[#This Row],[Cantidad de Insumos]]="","",Tabla1[[#This Row],[Precio Unitario]]*Tabla1[[#This Row],[Cantidad de Insumos]])</f>
        <v>25500</v>
      </c>
      <c r="P66" s="522" t="str">
        <f>IF(Tabla1[[#This Row],[Descripción]]="","",_xlfn.XLOOKUP(Tabla1[[#This Row],[Descripción]],Tabla10[Descripción],Tabla10[CODIGO PRESUPUESTARIO],0))</f>
        <v>2.2.3.1.01</v>
      </c>
      <c r="Q66" s="523"/>
      <c r="R66" s="523" t="str">
        <f>IF(Tabla1[[#This Row],[Insumos]]="","",_xlfn.XLOOKUP(Tabla1[[#This Row],[Insumos]],Tabla10[Insumo],Tabla10[InsumoAbrev],"",0))</f>
        <v>lsViaticosDP</v>
      </c>
      <c r="S66" s="694"/>
      <c r="T66" s="187"/>
      <c r="U66" s="187"/>
    </row>
    <row r="67" spans="2:21" ht="22.5" customHeight="1" x14ac:dyDescent="0.25">
      <c r="B67" s="187" t="str">
        <f>IF('Formulario PPGR3'!$G67="","",CONCATENATE('Formulario PPGR3'!$C67,".",'Formulario PPGR3'!$D67,".",'Formulario PPGR3'!$E67,".",'Formulario PPGR3'!$F67))</f>
        <v/>
      </c>
      <c r="C67" s="187" t="str">
        <f>IF('Formulario PPGR3'!$G67="","",'Formulario PPGR1'!#REF!)</f>
        <v/>
      </c>
      <c r="D67" s="187" t="str">
        <f>IF('Formulario PPGR3'!$G67="","",'Formulario PPGR1'!#REF!)</f>
        <v/>
      </c>
      <c r="E67" s="187" t="str">
        <f>IF('Formulario PPGR3'!$G67="","",'Formulario PPGR1'!#REF!)</f>
        <v/>
      </c>
      <c r="F67" s="187" t="str">
        <f>IF('Formulario PPGR3'!$G67="","",'Formulario PPGR1'!#REF!)</f>
        <v/>
      </c>
      <c r="G67" s="186"/>
      <c r="H67" s="520" t="str" cm="1">
        <f t="array" ref="H67">IF(Tabla1[[#This Row],[Código_Actividad]]="","",_xlfn.XLOOKUP(Tabla1[[#This Row],[Código_Actividad]],CodigoActividad,Tabla2[Actividades Programables Presupuestables],"",0))</f>
        <v/>
      </c>
      <c r="I67" s="783" t="str">
        <f>IFERROR(VLOOKUP('Formulario PPGR3'!$G67,'Formulario PPGR2'!$H$9:$V$536,15,FALSE),"")</f>
        <v/>
      </c>
      <c r="J67" s="525" t="s">
        <v>284</v>
      </c>
      <c r="K67" s="524" t="s">
        <v>1445</v>
      </c>
      <c r="L67" s="521" t="str">
        <f>IF(Tabla1[[#This Row],[Descripción]]="","",_xlfn.XLOOKUP(Tabla1[[#This Row],[Descripción]],Tabla10[Descripción],Tabla10[Unidad de Medida],"",0))</f>
        <v>Depósito</v>
      </c>
      <c r="M67" s="317">
        <v>15</v>
      </c>
      <c r="N67" s="535">
        <f>IF(Tabla1[[#This Row],[Descripción]]="","",_xlfn.XLOOKUP(Tabla1[[#This Row],[Descripción]],Tabla10[Descripción],Tabla10[Precio Unitario],0))</f>
        <v>2150</v>
      </c>
      <c r="O67" s="535">
        <f>IF(Tabla1[[#This Row],[Cantidad de Insumos]]="","",Tabla1[[#This Row],[Precio Unitario]]*Tabla1[[#This Row],[Cantidad de Insumos]])</f>
        <v>32250</v>
      </c>
      <c r="P67" s="522" t="str">
        <f>IF(Tabla1[[#This Row],[Descripción]]="","",_xlfn.XLOOKUP(Tabla1[[#This Row],[Descripción]],Tabla10[Descripción],Tabla10[CODIGO PRESUPUESTARIO],0))</f>
        <v>2.2.3.1.01</v>
      </c>
      <c r="Q67" s="523"/>
      <c r="R67" s="523" t="str">
        <f>IF(Tabla1[[#This Row],[Insumos]]="","",_xlfn.XLOOKUP(Tabla1[[#This Row],[Insumos]],Tabla10[Insumo],Tabla10[InsumoAbrev],"",0))</f>
        <v>lsViaticosDP</v>
      </c>
      <c r="S67" s="694"/>
      <c r="T67" s="187"/>
      <c r="U67" s="187"/>
    </row>
    <row r="68" spans="2:21" ht="22.5" customHeight="1" x14ac:dyDescent="0.25">
      <c r="B68" s="694" t="str">
        <f>IF('Formulario PPGR3'!$G68="","",CONCATENATE('Formulario PPGR3'!$C68,".",'Formulario PPGR3'!$D68,".",'Formulario PPGR3'!$E68,".",'Formulario PPGR3'!$F68))</f>
        <v/>
      </c>
      <c r="C68" s="694"/>
      <c r="D68" s="694"/>
      <c r="E68" s="694" t="str">
        <f>IF('Formulario PPGR3'!$G68="","",'Formulario PPGR1'!#REF!)</f>
        <v/>
      </c>
      <c r="F68" s="694" t="str">
        <f>IF('Formulario PPGR3'!$G68="","",'Formulario PPGR1'!#REF!)</f>
        <v/>
      </c>
      <c r="G68" s="696"/>
      <c r="H68" s="697" t="str" cm="1">
        <f t="array" ref="H68">IF(Tabla1[[#This Row],[Código_Actividad]]="","",_xlfn.XLOOKUP(Tabla1[[#This Row],[Código_Actividad]],CodigoActividad,Tabla2[Actividades Programables Presupuestables],"",0))</f>
        <v/>
      </c>
      <c r="I68" s="783" t="str">
        <f>IFERROR(VLOOKUP('Formulario PPGR3'!$G68,'Formulario PPGR2'!$H$9:$V$536,15,FALSE),"")</f>
        <v/>
      </c>
      <c r="J68" s="699" t="s">
        <v>284</v>
      </c>
      <c r="K68" s="700" t="s">
        <v>1445</v>
      </c>
      <c r="L68" s="694" t="str">
        <f>IF(Tabla1[[#This Row],[Descripción]]="","",_xlfn.XLOOKUP(Tabla1[[#This Row],[Descripción]],Tabla10[Descripción],Tabla10[Unidad de Medida],"",0))</f>
        <v>Depósito</v>
      </c>
      <c r="M68" s="701">
        <v>15</v>
      </c>
      <c r="N68" s="702">
        <f>IF(Tabla1[[#This Row],[Descripción]]="","",_xlfn.XLOOKUP(Tabla1[[#This Row],[Descripción]],Tabla10[Descripción],Tabla10[Precio Unitario],0))</f>
        <v>2150</v>
      </c>
      <c r="O68" s="703">
        <f>IF(Tabla1[[#This Row],[Cantidad de Insumos]]="","",Tabla1[[#This Row],[Precio Unitario]]*Tabla1[[#This Row],[Cantidad de Insumos]])</f>
        <v>32250</v>
      </c>
      <c r="P68" s="698" t="str">
        <f>IF(Tabla1[[#This Row],[Descripción]]="","",_xlfn.XLOOKUP(Tabla1[[#This Row],[Descripción]],Tabla10[Descripción],Tabla10[CODIGO PRESUPUESTARIO],0))</f>
        <v>2.2.3.1.01</v>
      </c>
      <c r="Q68" s="699"/>
      <c r="R68" s="704" t="str">
        <f>IF(Tabla1[[#This Row],[Insumos]]="","",_xlfn.XLOOKUP(Tabla1[[#This Row],[Insumos]],Tabla10[Insumo],Tabla10[InsumoAbrev],"",0))</f>
        <v>lsViaticosDP</v>
      </c>
      <c r="S68" s="694"/>
      <c r="T68" s="187"/>
      <c r="U68" s="187"/>
    </row>
    <row r="69" spans="2:21" ht="22.5" customHeight="1" x14ac:dyDescent="0.25">
      <c r="B69" s="187" t="str">
        <f>IF('Formulario PPGR3'!$G69="","",CONCATENATE('Formulario PPGR3'!$C69,".",'Formulario PPGR3'!$D69,".",'Formulario PPGR3'!$E69,".",'Formulario PPGR3'!$F69))</f>
        <v/>
      </c>
      <c r="C69" s="187" t="str">
        <f>IF('Formulario PPGR3'!$G69="","",'Formulario PPGR1'!#REF!)</f>
        <v/>
      </c>
      <c r="D69" s="187" t="str">
        <f>IF('Formulario PPGR3'!$G69="","",'Formulario PPGR1'!#REF!)</f>
        <v/>
      </c>
      <c r="E69" s="187" t="str">
        <f>IF('Formulario PPGR3'!$G69="","",'Formulario PPGR1'!#REF!)</f>
        <v/>
      </c>
      <c r="F69" s="187" t="str">
        <f>IF('Formulario PPGR3'!$G69="","",'Formulario PPGR1'!#REF!)</f>
        <v/>
      </c>
      <c r="G69" s="186"/>
      <c r="H69" s="520" t="str" cm="1">
        <f t="array" ref="H69">IF(Tabla1[[#This Row],[Código_Actividad]]="","",_xlfn.XLOOKUP(Tabla1[[#This Row],[Código_Actividad]],CodigoActividad,Tabla2[Actividades Programables Presupuestables],"",0))</f>
        <v/>
      </c>
      <c r="I69" s="783" t="str">
        <f>IFERROR(VLOOKUP('Formulario PPGR3'!$G69,'Formulario PPGR2'!$H$9:$V$536,15,FALSE),"")</f>
        <v/>
      </c>
      <c r="J69" s="525" t="s">
        <v>392</v>
      </c>
      <c r="K69" s="524" t="s">
        <v>991</v>
      </c>
      <c r="L69" s="521" t="str">
        <f>IF(Tabla1[[#This Row],[Descripción]]="","",_xlfn.XLOOKUP(Tabla1[[#This Row],[Descripción]],Tabla10[Descripción],Tabla10[Unidad de Medida],"",0))</f>
        <v>galon</v>
      </c>
      <c r="M69" s="317">
        <v>300</v>
      </c>
      <c r="N69" s="535">
        <f>IF(Tabla1[[#This Row],[Descripción]]="","",_xlfn.XLOOKUP(Tabla1[[#This Row],[Descripción]],Tabla10[Descripción],Tabla10[Precio Unitario],0))</f>
        <v>240</v>
      </c>
      <c r="O69" s="535">
        <f>IF(Tabla1[[#This Row],[Cantidad de Insumos]]="","",Tabla1[[#This Row],[Precio Unitario]]*Tabla1[[#This Row],[Cantidad de Insumos]])</f>
        <v>72000</v>
      </c>
      <c r="P69" s="522" t="str">
        <f>IF(Tabla1[[#This Row],[Descripción]]="","",_xlfn.XLOOKUP(Tabla1[[#This Row],[Descripción]],Tabla10[Descripción],Tabla10[CODIGO PRESUPUESTARIO],0))</f>
        <v>2.3.7.1.02</v>
      </c>
      <c r="Q69" s="523"/>
      <c r="R69" s="523" t="str">
        <f>IF(Tabla1[[#This Row],[Insumos]]="","",_xlfn.XLOOKUP(Tabla1[[#This Row],[Insumos]],Tabla10[Insumo],Tabla10[InsumoAbrev],"",0))</f>
        <v>lsGasoil</v>
      </c>
      <c r="S69" s="694"/>
      <c r="T69" s="187"/>
      <c r="U69" s="187"/>
    </row>
    <row r="70" spans="2:21" ht="48" customHeight="1" x14ac:dyDescent="0.25">
      <c r="B70" s="187" t="e">
        <f>IF('Formulario PPGR3'!$G70="","",CONCATENATE('Formulario PPGR3'!$C70,".",'Formulario PPGR3'!$D70,".",'Formulario PPGR3'!$E70,".",'Formulario PPGR3'!$F70))</f>
        <v>#REF!</v>
      </c>
      <c r="C70" s="187" t="e">
        <f>IF('Formulario PPGR3'!$G70="","",'Formulario PPGR1'!#REF!)</f>
        <v>#REF!</v>
      </c>
      <c r="D70" s="187" t="e">
        <f>IF('Formulario PPGR3'!$G70="","",'Formulario PPGR1'!#REF!)</f>
        <v>#REF!</v>
      </c>
      <c r="E70" s="187" t="e">
        <f>IF('Formulario PPGR3'!$G70="","",'Formulario PPGR1'!#REF!)</f>
        <v>#REF!</v>
      </c>
      <c r="F70" s="187" t="e">
        <f>IF('Formulario PPGR3'!$G70="","",'Formulario PPGR1'!#REF!)</f>
        <v>#REF!</v>
      </c>
      <c r="G70" s="186" t="s">
        <v>2431</v>
      </c>
      <c r="H70" s="520" t="str" cm="1">
        <f t="array" ref="H70">IF(Tabla1[[#This Row],[Código_Actividad]]="","",_xlfn.XLOOKUP(Tabla1[[#This Row],[Código_Actividad]],CodigoActividad,Tabla2[Actividades Programables Presupuestables],"",0))</f>
        <v>Reuniones de Análisis y Seguimiento a la Gestión de la Calidad en los Servicios para la Mejora Continua.</v>
      </c>
      <c r="I70" s="783">
        <f>IFERROR(VLOOKUP('Formulario PPGR3'!$G70,'Formulario PPGR2'!$H$9:$V$536,15,FALSE),"")</f>
        <v>4</v>
      </c>
      <c r="J70" s="525" t="s">
        <v>351</v>
      </c>
      <c r="K70" s="524" t="s">
        <v>830</v>
      </c>
      <c r="L70" s="521" t="str">
        <f>IF(Tabla1[[#This Row],[Descripción]]="","",_xlfn.XLOOKUP(Tabla1[[#This Row],[Descripción]],Tabla10[Descripción],Tabla10[Unidad de Medida],"",0))</f>
        <v>unidad</v>
      </c>
      <c r="M70" s="317">
        <v>2</v>
      </c>
      <c r="N70" s="535">
        <f>IF(Tabla1[[#This Row],[Descripción]]="","",_xlfn.XLOOKUP(Tabla1[[#This Row],[Descripción]],Tabla10[Descripción],Tabla10[Precio Unitario],0))</f>
        <v>61419</v>
      </c>
      <c r="O70" s="535">
        <f>IF(Tabla1[[#This Row],[Cantidad de Insumos]]="","",Tabla1[[#This Row],[Precio Unitario]]*Tabla1[[#This Row],[Cantidad de Insumos]])</f>
        <v>122838</v>
      </c>
      <c r="P70" s="522" t="str">
        <f>IF(Tabla1[[#This Row],[Descripción]]="","",_xlfn.XLOOKUP(Tabla1[[#This Row],[Descripción]],Tabla10[Descripción],Tabla10[CODIGO PRESUPUESTARIO],0))</f>
        <v>2.3.1.1.01</v>
      </c>
      <c r="Q70" s="523"/>
      <c r="R70" s="523" t="str">
        <f>IF(Tabla1[[#This Row],[Insumos]]="","",_xlfn.XLOOKUP(Tabla1[[#This Row],[Insumos]],Tabla10[Insumo],Tabla10[InsumoAbrev],"",0))</f>
        <v>lsAlimentosyBebidas</v>
      </c>
      <c r="S70" s="694"/>
      <c r="T70" s="187"/>
      <c r="U70" s="187"/>
    </row>
    <row r="71" spans="2:21" ht="72" customHeight="1" x14ac:dyDescent="0.25">
      <c r="B71" s="187" t="e">
        <f>IF('Formulario PPGR3'!$G71="","",CONCATENATE('Formulario PPGR3'!$C71,".",'Formulario PPGR3'!$D71,".",'Formulario PPGR3'!$E71,".",'Formulario PPGR3'!$F71))</f>
        <v>#REF!</v>
      </c>
      <c r="C71" s="187" t="e">
        <f>IF('Formulario PPGR3'!$G71="","",'Formulario PPGR1'!#REF!)</f>
        <v>#REF!</v>
      </c>
      <c r="D71" s="187" t="e">
        <f>IF('Formulario PPGR3'!$G71="","",'Formulario PPGR1'!#REF!)</f>
        <v>#REF!</v>
      </c>
      <c r="E71" s="187" t="e">
        <f>IF('Formulario PPGR3'!$G71="","",'Formulario PPGR1'!#REF!)</f>
        <v>#REF!</v>
      </c>
      <c r="F71" s="187" t="e">
        <f>IF('Formulario PPGR3'!$G71="","",'Formulario PPGR1'!#REF!)</f>
        <v>#REF!</v>
      </c>
      <c r="G71" s="186" t="s">
        <v>2433</v>
      </c>
      <c r="H71" s="520" t="str" cm="1">
        <f t="array" ref="H71">IF(Tabla1[[#This Row],[Código_Actividad]]="","",_xlfn.XLOOKUP(Tabla1[[#This Row],[Código_Actividad]],CodigoActividad,Tabla2[Actividades Programables Presupuestables],"",0))</f>
        <v>Seguimiento a la Conformación y Funcionamiento de los Comités de Mejora Continua de la Calidad en la Atención y Seguridad del Paciente.</v>
      </c>
      <c r="I71" s="783">
        <f>IFERROR(VLOOKUP('Formulario PPGR3'!$G71,'Formulario PPGR2'!$H$9:$V$536,15,FALSE),"")</f>
        <v>3</v>
      </c>
      <c r="J71" s="525" t="s">
        <v>284</v>
      </c>
      <c r="K71" s="524" t="s">
        <v>1445</v>
      </c>
      <c r="L71" s="521" t="str">
        <f>IF(Tabla1[[#This Row],[Descripción]]="","",_xlfn.XLOOKUP(Tabla1[[#This Row],[Descripción]],Tabla10[Descripción],Tabla10[Unidad de Medida],"",0))</f>
        <v>Depósito</v>
      </c>
      <c r="M71" s="317">
        <v>15</v>
      </c>
      <c r="N71" s="535">
        <f>IF(Tabla1[[#This Row],[Descripción]]="","",_xlfn.XLOOKUP(Tabla1[[#This Row],[Descripción]],Tabla10[Descripción],Tabla10[Precio Unitario],0))</f>
        <v>2150</v>
      </c>
      <c r="O71" s="535">
        <f>IF(Tabla1[[#This Row],[Cantidad de Insumos]]="","",Tabla1[[#This Row],[Precio Unitario]]*Tabla1[[#This Row],[Cantidad de Insumos]])</f>
        <v>32250</v>
      </c>
      <c r="P71" s="522" t="str">
        <f>IF(Tabla1[[#This Row],[Descripción]]="","",_xlfn.XLOOKUP(Tabla1[[#This Row],[Descripción]],Tabla10[Descripción],Tabla10[CODIGO PRESUPUESTARIO],0))</f>
        <v>2.2.3.1.01</v>
      </c>
      <c r="Q71" s="523"/>
      <c r="R71" s="523" t="str">
        <f>IF(Tabla1[[#This Row],[Insumos]]="","",_xlfn.XLOOKUP(Tabla1[[#This Row],[Insumos]],Tabla10[Insumo],Tabla10[InsumoAbrev],"",0))</f>
        <v>lsViaticosDP</v>
      </c>
      <c r="S71" s="694"/>
      <c r="T71" s="187"/>
      <c r="U71" s="187"/>
    </row>
    <row r="72" spans="2:21" ht="72" customHeight="1" x14ac:dyDescent="0.25">
      <c r="B72" s="694" t="str">
        <f>IF('Formulario PPGR3'!$G72="","",CONCATENATE('Formulario PPGR3'!$C72,".",'Formulario PPGR3'!$D72,".",'Formulario PPGR3'!$E72,".",'Formulario PPGR3'!$F72))</f>
        <v/>
      </c>
      <c r="C72" s="694"/>
      <c r="D72" s="694"/>
      <c r="E72" s="694" t="str">
        <f>IF('Formulario PPGR3'!$G72="","",'Formulario PPGR1'!#REF!)</f>
        <v/>
      </c>
      <c r="F72" s="694" t="str">
        <f>IF('Formulario PPGR3'!$G72="","",'Formulario PPGR1'!#REF!)</f>
        <v/>
      </c>
      <c r="G72" s="696"/>
      <c r="H72" s="697" t="str" cm="1">
        <f t="array" ref="H72">IF(Tabla1[[#This Row],[Código_Actividad]]="","",_xlfn.XLOOKUP(Tabla1[[#This Row],[Código_Actividad]],CodigoActividad,Tabla2[Actividades Programables Presupuestables],"",0))</f>
        <v/>
      </c>
      <c r="I72" s="783" t="str">
        <f>IFERROR(VLOOKUP('Formulario PPGR3'!$G72,'Formulario PPGR2'!$H$9:$V$536,15,FALSE),"")</f>
        <v/>
      </c>
      <c r="J72" s="699" t="s">
        <v>284</v>
      </c>
      <c r="K72" s="700" t="s">
        <v>1445</v>
      </c>
      <c r="L72" s="694" t="str">
        <f>IF(Tabla1[[#This Row],[Descripción]]="","",_xlfn.XLOOKUP(Tabla1[[#This Row],[Descripción]],Tabla10[Descripción],Tabla10[Unidad de Medida],"",0))</f>
        <v>Depósito</v>
      </c>
      <c r="M72" s="701">
        <v>15</v>
      </c>
      <c r="N72" s="702">
        <f>IF(Tabla1[[#This Row],[Descripción]]="","",_xlfn.XLOOKUP(Tabla1[[#This Row],[Descripción]],Tabla10[Descripción],Tabla10[Precio Unitario],0))</f>
        <v>2150</v>
      </c>
      <c r="O72" s="703">
        <f>IF(Tabla1[[#This Row],[Cantidad de Insumos]]="","",Tabla1[[#This Row],[Precio Unitario]]*Tabla1[[#This Row],[Cantidad de Insumos]])</f>
        <v>32250</v>
      </c>
      <c r="P72" s="698" t="str">
        <f>IF(Tabla1[[#This Row],[Descripción]]="","",_xlfn.XLOOKUP(Tabla1[[#This Row],[Descripción]],Tabla10[Descripción],Tabla10[CODIGO PRESUPUESTARIO],0))</f>
        <v>2.2.3.1.01</v>
      </c>
      <c r="Q72" s="699"/>
      <c r="R72" s="704" t="str">
        <f>IF(Tabla1[[#This Row],[Insumos]]="","",_xlfn.XLOOKUP(Tabla1[[#This Row],[Insumos]],Tabla10[Insumo],Tabla10[InsumoAbrev],"",0))</f>
        <v>lsViaticosDP</v>
      </c>
      <c r="S72" s="694"/>
      <c r="T72" s="187"/>
      <c r="U72" s="187"/>
    </row>
    <row r="73" spans="2:21" ht="22.5" customHeight="1" x14ac:dyDescent="0.25">
      <c r="B73" s="187" t="str">
        <f>IF('Formulario PPGR3'!$G73="","",CONCATENATE('Formulario PPGR3'!$C73,".",'Formulario PPGR3'!$D73,".",'Formulario PPGR3'!$E73,".",'Formulario PPGR3'!$F73))</f>
        <v/>
      </c>
      <c r="C73" s="187" t="str">
        <f>IF('Formulario PPGR3'!$G73="","",'Formulario PPGR1'!#REF!)</f>
        <v/>
      </c>
      <c r="D73" s="187" t="str">
        <f>IF('Formulario PPGR3'!$G73="","",'Formulario PPGR1'!#REF!)</f>
        <v/>
      </c>
      <c r="E73" s="187" t="str">
        <f>IF('Formulario PPGR3'!$G73="","",'Formulario PPGR1'!#REF!)</f>
        <v/>
      </c>
      <c r="F73" s="187" t="str">
        <f>IF('Formulario PPGR3'!$G73="","",'Formulario PPGR1'!#REF!)</f>
        <v/>
      </c>
      <c r="G73" s="186"/>
      <c r="H73" s="520" t="str" cm="1">
        <f t="array" ref="H73">IF(Tabla1[[#This Row],[Código_Actividad]]="","",_xlfn.XLOOKUP(Tabla1[[#This Row],[Código_Actividad]],CodigoActividad,Tabla2[Actividades Programables Presupuestables],"",0))</f>
        <v/>
      </c>
      <c r="I73" s="783" t="str">
        <f>IFERROR(VLOOKUP('Formulario PPGR3'!$G73,'Formulario PPGR2'!$H$9:$V$536,15,FALSE),"")</f>
        <v/>
      </c>
      <c r="J73" s="525" t="s">
        <v>284</v>
      </c>
      <c r="K73" s="524" t="s">
        <v>1441</v>
      </c>
      <c r="L73" s="521" t="str">
        <f>IF(Tabla1[[#This Row],[Descripción]]="","",_xlfn.XLOOKUP(Tabla1[[#This Row],[Descripción]],Tabla10[Descripción],Tabla10[Unidad de Medida],"",0))</f>
        <v>Depósito</v>
      </c>
      <c r="M73" s="317">
        <v>15</v>
      </c>
      <c r="N73" s="535">
        <f>IF(Tabla1[[#This Row],[Descripción]]="","",_xlfn.XLOOKUP(Tabla1[[#This Row],[Descripción]],Tabla10[Descripción],Tabla10[Precio Unitario],0))</f>
        <v>1700</v>
      </c>
      <c r="O73" s="535">
        <f>IF(Tabla1[[#This Row],[Cantidad de Insumos]]="","",Tabla1[[#This Row],[Precio Unitario]]*Tabla1[[#This Row],[Cantidad de Insumos]])</f>
        <v>25500</v>
      </c>
      <c r="P73" s="522" t="str">
        <f>IF(Tabla1[[#This Row],[Descripción]]="","",_xlfn.XLOOKUP(Tabla1[[#This Row],[Descripción]],Tabla10[Descripción],Tabla10[CODIGO PRESUPUESTARIO],0))</f>
        <v>2.2.3.1.01</v>
      </c>
      <c r="Q73" s="523"/>
      <c r="R73" s="523" t="str">
        <f>IF(Tabla1[[#This Row],[Insumos]]="","",_xlfn.XLOOKUP(Tabla1[[#This Row],[Insumos]],Tabla10[Insumo],Tabla10[InsumoAbrev],"",0))</f>
        <v>lsViaticosDP</v>
      </c>
      <c r="S73" s="694"/>
      <c r="T73" s="187"/>
      <c r="U73" s="187"/>
    </row>
    <row r="74" spans="2:21" ht="22.5" customHeight="1" x14ac:dyDescent="0.25">
      <c r="B74" s="187" t="str">
        <f>IF('Formulario PPGR3'!$G74="","",CONCATENATE('Formulario PPGR3'!$C74,".",'Formulario PPGR3'!$D74,".",'Formulario PPGR3'!$E74,".",'Formulario PPGR3'!$F74))</f>
        <v/>
      </c>
      <c r="C74" s="187" t="str">
        <f>IF('Formulario PPGR3'!$G74="","",'Formulario PPGR1'!#REF!)</f>
        <v/>
      </c>
      <c r="D74" s="187" t="str">
        <f>IF('Formulario PPGR3'!$G74="","",'Formulario PPGR1'!#REF!)</f>
        <v/>
      </c>
      <c r="E74" s="187" t="str">
        <f>IF('Formulario PPGR3'!$G74="","",'Formulario PPGR1'!#REF!)</f>
        <v/>
      </c>
      <c r="F74" s="187" t="str">
        <f>IF('Formulario PPGR3'!$G74="","",'Formulario PPGR1'!#REF!)</f>
        <v/>
      </c>
      <c r="G74" s="186"/>
      <c r="H74" s="520" t="str" cm="1">
        <f t="array" ref="H74">IF(Tabla1[[#This Row],[Código_Actividad]]="","",_xlfn.XLOOKUP(Tabla1[[#This Row],[Código_Actividad]],CodigoActividad,Tabla2[Actividades Programables Presupuestables],"",0))</f>
        <v/>
      </c>
      <c r="I74" s="783" t="str">
        <f>IFERROR(VLOOKUP('Formulario PPGR3'!$G74,'Formulario PPGR2'!$H$9:$V$536,15,FALSE),"")</f>
        <v/>
      </c>
      <c r="J74" s="525" t="s">
        <v>392</v>
      </c>
      <c r="K74" s="524" t="s">
        <v>991</v>
      </c>
      <c r="L74" s="521" t="str">
        <f>IF(Tabla1[[#This Row],[Descripción]]="","",_xlfn.XLOOKUP(Tabla1[[#This Row],[Descripción]],Tabla10[Descripción],Tabla10[Unidad de Medida],"",0))</f>
        <v>galon</v>
      </c>
      <c r="M74" s="317">
        <v>300</v>
      </c>
      <c r="N74" s="535">
        <f>IF(Tabla1[[#This Row],[Descripción]]="","",_xlfn.XLOOKUP(Tabla1[[#This Row],[Descripción]],Tabla10[Descripción],Tabla10[Precio Unitario],0))</f>
        <v>240</v>
      </c>
      <c r="O74" s="535">
        <f>IF(Tabla1[[#This Row],[Cantidad de Insumos]]="","",Tabla1[[#This Row],[Precio Unitario]]*Tabla1[[#This Row],[Cantidad de Insumos]])</f>
        <v>72000</v>
      </c>
      <c r="P74" s="522" t="str">
        <f>IF(Tabla1[[#This Row],[Descripción]]="","",_xlfn.XLOOKUP(Tabla1[[#This Row],[Descripción]],Tabla10[Descripción],Tabla10[CODIGO PRESUPUESTARIO],0))</f>
        <v>2.3.7.1.02</v>
      </c>
      <c r="Q74" s="523"/>
      <c r="R74" s="523" t="str">
        <f>IF(Tabla1[[#This Row],[Insumos]]="","",_xlfn.XLOOKUP(Tabla1[[#This Row],[Insumos]],Tabla10[Insumo],Tabla10[InsumoAbrev],"",0))</f>
        <v>lsGasoil</v>
      </c>
      <c r="S74" s="694"/>
      <c r="T74" s="187"/>
      <c r="U74" s="187"/>
    </row>
    <row r="75" spans="2:21" ht="64.150000000000006" customHeight="1" x14ac:dyDescent="0.25">
      <c r="B75" s="187" t="e">
        <f>IF('Formulario PPGR3'!$G75="","",CONCATENATE('Formulario PPGR3'!$C75,".",'Formulario PPGR3'!$D75,".",'Formulario PPGR3'!$E75,".",'Formulario PPGR3'!$F75))</f>
        <v>#REF!</v>
      </c>
      <c r="C75" s="187" t="e">
        <f>IF('Formulario PPGR3'!$G75="","",'Formulario PPGR1'!#REF!)</f>
        <v>#REF!</v>
      </c>
      <c r="D75" s="187" t="e">
        <f>IF('Formulario PPGR3'!$G75="","",'Formulario PPGR1'!#REF!)</f>
        <v>#REF!</v>
      </c>
      <c r="E75" s="187" t="e">
        <f>IF('Formulario PPGR3'!$G75="","",'Formulario PPGR1'!#REF!)</f>
        <v>#REF!</v>
      </c>
      <c r="F75" s="187" t="e">
        <f>IF('Formulario PPGR3'!$G75="","",'Formulario PPGR1'!#REF!)</f>
        <v>#REF!</v>
      </c>
      <c r="G75" s="186" t="s">
        <v>2435</v>
      </c>
      <c r="H75" s="520" t="str" cm="1">
        <f t="array" ref="H75">IF(Tabla1[[#This Row],[Código_Actividad]]="","",_xlfn.XLOOKUP(Tabla1[[#This Row],[Código_Actividad]],CodigoActividad,Tabla2[Actividades Programables Presupuestables],"",0))</f>
        <v>Coordinación y Logística para la Capacitación en Humanización de los Servicios.</v>
      </c>
      <c r="I75" s="783">
        <f>IFERROR(VLOOKUP('Formulario PPGR3'!$G75,'Formulario PPGR2'!$H$9:$V$536,15,FALSE),"")</f>
        <v>3</v>
      </c>
      <c r="J75" s="525" t="s">
        <v>351</v>
      </c>
      <c r="K75" s="524" t="s">
        <v>830</v>
      </c>
      <c r="L75" s="521" t="str">
        <f>IF(Tabla1[[#This Row],[Descripción]]="","",_xlfn.XLOOKUP(Tabla1[[#This Row],[Descripción]],Tabla10[Descripción],Tabla10[Unidad de Medida],"",0))</f>
        <v>unidad</v>
      </c>
      <c r="M75" s="317">
        <v>1</v>
      </c>
      <c r="N75" s="535">
        <f>IF(Tabla1[[#This Row],[Descripción]]="","",_xlfn.XLOOKUP(Tabla1[[#This Row],[Descripción]],Tabla10[Descripción],Tabla10[Precio Unitario],0))</f>
        <v>61419</v>
      </c>
      <c r="O75" s="535">
        <f>IF(Tabla1[[#This Row],[Cantidad de Insumos]]="","",Tabla1[[#This Row],[Precio Unitario]]*Tabla1[[#This Row],[Cantidad de Insumos]])</f>
        <v>61419</v>
      </c>
      <c r="P75" s="522" t="str">
        <f>IF(Tabla1[[#This Row],[Descripción]]="","",_xlfn.XLOOKUP(Tabla1[[#This Row],[Descripción]],Tabla10[Descripción],Tabla10[CODIGO PRESUPUESTARIO],0))</f>
        <v>2.3.1.1.01</v>
      </c>
      <c r="Q75" s="523"/>
      <c r="R75" s="523" t="str">
        <f>IF(Tabla1[[#This Row],[Insumos]]="","",_xlfn.XLOOKUP(Tabla1[[#This Row],[Insumos]],Tabla10[Insumo],Tabla10[InsumoAbrev],"",0))</f>
        <v>lsAlimentosyBebidas</v>
      </c>
      <c r="S75" s="694"/>
      <c r="T75" s="187"/>
      <c r="U75" s="187"/>
    </row>
    <row r="76" spans="2:21" ht="61.9" customHeight="1" x14ac:dyDescent="0.25">
      <c r="B76" s="187" t="e">
        <f>IF('Formulario PPGR3'!$G76="","",CONCATENATE('Formulario PPGR3'!$C76,".",'Formulario PPGR3'!$D76,".",'Formulario PPGR3'!$E76,".",'Formulario PPGR3'!$F76))</f>
        <v>#REF!</v>
      </c>
      <c r="C76" s="187" t="e">
        <f>IF('Formulario PPGR3'!$G76="","",'Formulario PPGR1'!#REF!)</f>
        <v>#REF!</v>
      </c>
      <c r="D76" s="187" t="e">
        <f>IF('Formulario PPGR3'!$G76="","",'Formulario PPGR1'!#REF!)</f>
        <v>#REF!</v>
      </c>
      <c r="E76" s="187" t="e">
        <f>IF('Formulario PPGR3'!$G76="","",'Formulario PPGR1'!#REF!)</f>
        <v>#REF!</v>
      </c>
      <c r="F76" s="187" t="e">
        <f>IF('Formulario PPGR3'!$G76="","",'Formulario PPGR1'!#REF!)</f>
        <v>#REF!</v>
      </c>
      <c r="G76" s="186" t="s">
        <v>2437</v>
      </c>
      <c r="H76" s="520" t="str" cm="1">
        <f t="array" ref="H76">IF(Tabla1[[#This Row],[Código_Actividad]]="","",_xlfn.XLOOKUP(Tabla1[[#This Row],[Código_Actividad]],CodigoActividad,Tabla2[Actividades Programables Presupuestables],"",0))</f>
        <v>Capacitación en el DGCSS-MA-003 Manual del Funcionamiento del Comité de Mejora Continua de la Calidad en la Atención y Seguridad del Paciente, dirigido al personal de los comités en el SRS.</v>
      </c>
      <c r="I76" s="783">
        <f>IFERROR(VLOOKUP('Formulario PPGR3'!$G76,'Formulario PPGR2'!$H$9:$V$536,15,FALSE),"")</f>
        <v>3</v>
      </c>
      <c r="J76" s="525" t="s">
        <v>351</v>
      </c>
      <c r="K76" s="524" t="s">
        <v>830</v>
      </c>
      <c r="L76" s="521" t="str">
        <f>IF(Tabla1[[#This Row],[Descripción]]="","",_xlfn.XLOOKUP(Tabla1[[#This Row],[Descripción]],Tabla10[Descripción],Tabla10[Unidad de Medida],"",0))</f>
        <v>unidad</v>
      </c>
      <c r="M76" s="317">
        <v>1</v>
      </c>
      <c r="N76" s="535">
        <f>IF(Tabla1[[#This Row],[Descripción]]="","",_xlfn.XLOOKUP(Tabla1[[#This Row],[Descripción]],Tabla10[Descripción],Tabla10[Precio Unitario],0))</f>
        <v>61419</v>
      </c>
      <c r="O76" s="535">
        <f>IF(Tabla1[[#This Row],[Cantidad de Insumos]]="","",Tabla1[[#This Row],[Precio Unitario]]*Tabla1[[#This Row],[Cantidad de Insumos]])</f>
        <v>61419</v>
      </c>
      <c r="P76" s="522" t="str">
        <f>IF(Tabla1[[#This Row],[Descripción]]="","",_xlfn.XLOOKUP(Tabla1[[#This Row],[Descripción]],Tabla10[Descripción],Tabla10[CODIGO PRESUPUESTARIO],0))</f>
        <v>2.3.1.1.01</v>
      </c>
      <c r="Q76" s="523"/>
      <c r="R76" s="523" t="str">
        <f>IF(Tabla1[[#This Row],[Insumos]]="","",_xlfn.XLOOKUP(Tabla1[[#This Row],[Insumos]],Tabla10[Insumo],Tabla10[InsumoAbrev],"",0))</f>
        <v>lsAlimentosyBebidas</v>
      </c>
      <c r="S76" s="694"/>
      <c r="T76" s="187"/>
      <c r="U76" s="187"/>
    </row>
    <row r="77" spans="2:21" ht="63" customHeight="1" x14ac:dyDescent="0.25">
      <c r="B77" s="187" t="e">
        <f>IF('Formulario PPGR3'!$G77="","",CONCATENATE('Formulario PPGR3'!$C77,".",'Formulario PPGR3'!$D77,".",'Formulario PPGR3'!$E77,".",'Formulario PPGR3'!$F77))</f>
        <v>#REF!</v>
      </c>
      <c r="C77" s="187" t="e">
        <f>IF('Formulario PPGR3'!$G77="","",'Formulario PPGR1'!#REF!)</f>
        <v>#REF!</v>
      </c>
      <c r="D77" s="187" t="e">
        <f>IF('Formulario PPGR3'!$G77="","",'Formulario PPGR1'!#REF!)</f>
        <v>#REF!</v>
      </c>
      <c r="E77" s="187" t="e">
        <f>IF('Formulario PPGR3'!$G77="","",'Formulario PPGR1'!#REF!)</f>
        <v>#REF!</v>
      </c>
      <c r="F77" s="187" t="e">
        <f>IF('Formulario PPGR3'!$G77="","",'Formulario PPGR1'!#REF!)</f>
        <v>#REF!</v>
      </c>
      <c r="G77" s="186" t="s">
        <v>2439</v>
      </c>
      <c r="H77" s="520" t="str" cm="1">
        <f t="array" ref="H77">IF(Tabla1[[#This Row],[Código_Actividad]]="","",_xlfn.XLOOKUP(Tabla1[[#This Row],[Código_Actividad]],CodigoActividad,Tabla2[Actividades Programables Presupuestables],"",0))</f>
        <v>Acompañamiento Técnico en el Monitoreo de Condiciones Esenciales bajo la Metodología VCEm junto a los equipos de la DGCSS de Sede Central.</v>
      </c>
      <c r="I77" s="783">
        <f>IFERROR(VLOOKUP('Formulario PPGR3'!$G77,'Formulario PPGR2'!$H$9:$V$536,15,FALSE),"")</f>
        <v>3</v>
      </c>
      <c r="J77" s="525" t="s">
        <v>284</v>
      </c>
      <c r="K77" s="524" t="s">
        <v>1441</v>
      </c>
      <c r="L77" s="521" t="str">
        <f>IF(Tabla1[[#This Row],[Descripción]]="","",_xlfn.XLOOKUP(Tabla1[[#This Row],[Descripción]],Tabla10[Descripción],Tabla10[Unidad de Medida],"",0))</f>
        <v>Depósito</v>
      </c>
      <c r="M77" s="317">
        <v>2</v>
      </c>
      <c r="N77" s="535">
        <f>IF(Tabla1[[#This Row],[Descripción]]="","",_xlfn.XLOOKUP(Tabla1[[#This Row],[Descripción]],Tabla10[Descripción],Tabla10[Precio Unitario],0))</f>
        <v>1700</v>
      </c>
      <c r="O77" s="535">
        <f>IF(Tabla1[[#This Row],[Cantidad de Insumos]]="","",Tabla1[[#This Row],[Precio Unitario]]*Tabla1[[#This Row],[Cantidad de Insumos]])</f>
        <v>3400</v>
      </c>
      <c r="P77" s="522" t="str">
        <f>IF(Tabla1[[#This Row],[Descripción]]="","",_xlfn.XLOOKUP(Tabla1[[#This Row],[Descripción]],Tabla10[Descripción],Tabla10[CODIGO PRESUPUESTARIO],0))</f>
        <v>2.2.3.1.01</v>
      </c>
      <c r="Q77" s="523"/>
      <c r="R77" s="523" t="str">
        <f>IF(Tabla1[[#This Row],[Insumos]]="","",_xlfn.XLOOKUP(Tabla1[[#This Row],[Insumos]],Tabla10[Insumo],Tabla10[InsumoAbrev],"",0))</f>
        <v>lsViaticosDP</v>
      </c>
      <c r="S77" s="694"/>
      <c r="T77" s="187"/>
      <c r="U77" s="187"/>
    </row>
    <row r="78" spans="2:21" ht="22.5" customHeight="1" x14ac:dyDescent="0.25">
      <c r="B78" s="187" t="str">
        <f>IF('Formulario PPGR3'!$G78="","",CONCATENATE('Formulario PPGR3'!$C78,".",'Formulario PPGR3'!$D78,".",'Formulario PPGR3'!$E78,".",'Formulario PPGR3'!$F78))</f>
        <v/>
      </c>
      <c r="C78" s="187" t="str">
        <f>IF('Formulario PPGR3'!$G78="","",'Formulario PPGR1'!#REF!)</f>
        <v/>
      </c>
      <c r="D78" s="187" t="str">
        <f>IF('Formulario PPGR3'!$G78="","",'Formulario PPGR1'!#REF!)</f>
        <v/>
      </c>
      <c r="E78" s="187" t="str">
        <f>IF('Formulario PPGR3'!$G78="","",'Formulario PPGR1'!#REF!)</f>
        <v/>
      </c>
      <c r="F78" s="187" t="str">
        <f>IF('Formulario PPGR3'!$G78="","",'Formulario PPGR1'!#REF!)</f>
        <v/>
      </c>
      <c r="G78" s="186"/>
      <c r="H78" s="520" t="str" cm="1">
        <f t="array" ref="H78">IF(Tabla1[[#This Row],[Código_Actividad]]="","",_xlfn.XLOOKUP(Tabla1[[#This Row],[Código_Actividad]],CodigoActividad,Tabla2[Actividades Programables Presupuestables],"",0))</f>
        <v/>
      </c>
      <c r="I78" s="783" t="str">
        <f>IFERROR(VLOOKUP('Formulario PPGR3'!$G78,'Formulario PPGR2'!$H$9:$V$536,15,FALSE),"")</f>
        <v/>
      </c>
      <c r="J78" s="525" t="s">
        <v>284</v>
      </c>
      <c r="K78" s="524" t="s">
        <v>1445</v>
      </c>
      <c r="L78" s="521" t="str">
        <f>IF(Tabla1[[#This Row],[Descripción]]="","",_xlfn.XLOOKUP(Tabla1[[#This Row],[Descripción]],Tabla10[Descripción],Tabla10[Unidad de Medida],"",0))</f>
        <v>Depósito</v>
      </c>
      <c r="M78" s="317">
        <v>2</v>
      </c>
      <c r="N78" s="535">
        <f>IF(Tabla1[[#This Row],[Descripción]]="","",_xlfn.XLOOKUP(Tabla1[[#This Row],[Descripción]],Tabla10[Descripción],Tabla10[Precio Unitario],0))</f>
        <v>2150</v>
      </c>
      <c r="O78" s="535">
        <f>IF(Tabla1[[#This Row],[Cantidad de Insumos]]="","",Tabla1[[#This Row],[Precio Unitario]]*Tabla1[[#This Row],[Cantidad de Insumos]])</f>
        <v>4300</v>
      </c>
      <c r="P78" s="522" t="str">
        <f>IF(Tabla1[[#This Row],[Descripción]]="","",_xlfn.XLOOKUP(Tabla1[[#This Row],[Descripción]],Tabla10[Descripción],Tabla10[CODIGO PRESUPUESTARIO],0))</f>
        <v>2.2.3.1.01</v>
      </c>
      <c r="Q78" s="523"/>
      <c r="R78" s="523" t="str">
        <f>IF(Tabla1[[#This Row],[Insumos]]="","",_xlfn.XLOOKUP(Tabla1[[#This Row],[Insumos]],Tabla10[Insumo],Tabla10[InsumoAbrev],"",0))</f>
        <v>lsViaticosDP</v>
      </c>
      <c r="S78" s="694"/>
      <c r="T78" s="187"/>
      <c r="U78" s="187"/>
    </row>
    <row r="79" spans="2:21" ht="22.5" customHeight="1" x14ac:dyDescent="0.25">
      <c r="B79" s="187" t="str">
        <f>IF('Formulario PPGR3'!$G79="","",CONCATENATE('Formulario PPGR3'!$C79,".",'Formulario PPGR3'!$D79,".",'Formulario PPGR3'!$E79,".",'Formulario PPGR3'!$F79))</f>
        <v/>
      </c>
      <c r="C79" s="187" t="str">
        <f>IF('Formulario PPGR3'!$G79="","",'Formulario PPGR1'!#REF!)</f>
        <v/>
      </c>
      <c r="D79" s="187" t="str">
        <f>IF('Formulario PPGR3'!$G79="","",'Formulario PPGR1'!#REF!)</f>
        <v/>
      </c>
      <c r="E79" s="187" t="str">
        <f>IF('Formulario PPGR3'!$G79="","",'Formulario PPGR1'!#REF!)</f>
        <v/>
      </c>
      <c r="F79" s="187" t="str">
        <f>IF('Formulario PPGR3'!$G79="","",'Formulario PPGR1'!#REF!)</f>
        <v/>
      </c>
      <c r="G79" s="186"/>
      <c r="H79" s="520" t="str" cm="1">
        <f t="array" ref="H79">IF(Tabla1[[#This Row],[Código_Actividad]]="","",_xlfn.XLOOKUP(Tabla1[[#This Row],[Código_Actividad]],CodigoActividad,Tabla2[Actividades Programables Presupuestables],"",0))</f>
        <v/>
      </c>
      <c r="I79" s="783" t="str">
        <f>IFERROR(VLOOKUP('Formulario PPGR3'!$G79,'Formulario PPGR2'!$H$9:$V$536,15,FALSE),"")</f>
        <v/>
      </c>
      <c r="J79" s="525" t="s">
        <v>284</v>
      </c>
      <c r="K79" s="524" t="s">
        <v>1445</v>
      </c>
      <c r="L79" s="521" t="str">
        <f>IF(Tabla1[[#This Row],[Descripción]]="","",_xlfn.XLOOKUP(Tabla1[[#This Row],[Descripción]],Tabla10[Descripción],Tabla10[Unidad de Medida],"",0))</f>
        <v>Depósito</v>
      </c>
      <c r="M79" s="317">
        <v>2</v>
      </c>
      <c r="N79" s="535">
        <f>IF(Tabla1[[#This Row],[Descripción]]="","",_xlfn.XLOOKUP(Tabla1[[#This Row],[Descripción]],Tabla10[Descripción],Tabla10[Precio Unitario],0))</f>
        <v>2150</v>
      </c>
      <c r="O79" s="535">
        <f>IF(Tabla1[[#This Row],[Cantidad de Insumos]]="","",Tabla1[[#This Row],[Precio Unitario]]*Tabla1[[#This Row],[Cantidad de Insumos]])</f>
        <v>4300</v>
      </c>
      <c r="P79" s="522" t="str">
        <f>IF(Tabla1[[#This Row],[Descripción]]="","",_xlfn.XLOOKUP(Tabla1[[#This Row],[Descripción]],Tabla10[Descripción],Tabla10[CODIGO PRESUPUESTARIO],0))</f>
        <v>2.2.3.1.01</v>
      </c>
      <c r="Q79" s="523"/>
      <c r="R79" s="523" t="str">
        <f>IF(Tabla1[[#This Row],[Insumos]]="","",_xlfn.XLOOKUP(Tabla1[[#This Row],[Insumos]],Tabla10[Insumo],Tabla10[InsumoAbrev],"",0))</f>
        <v>lsViaticosDP</v>
      </c>
      <c r="S79" s="694"/>
      <c r="T79" s="187"/>
      <c r="U79" s="187"/>
    </row>
    <row r="80" spans="2:21" ht="15" x14ac:dyDescent="0.25">
      <c r="B80" s="187" t="str">
        <f>IF('Formulario PPGR3'!$G80="","",CONCATENATE('Formulario PPGR3'!$C80,".",'Formulario PPGR3'!$D80,".",'Formulario PPGR3'!$E80,".",'Formulario PPGR3'!$F80))</f>
        <v/>
      </c>
      <c r="C80" s="187" t="str">
        <f>IF('Formulario PPGR3'!$G80="","",'Formulario PPGR1'!#REF!)</f>
        <v/>
      </c>
      <c r="D80" s="187" t="str">
        <f>IF('Formulario PPGR3'!$G80="","",'Formulario PPGR1'!#REF!)</f>
        <v/>
      </c>
      <c r="E80" s="187" t="str">
        <f>IF('Formulario PPGR3'!$G80="","",'Formulario PPGR1'!#REF!)</f>
        <v/>
      </c>
      <c r="F80" s="187" t="str">
        <f>IF('Formulario PPGR3'!$G80="","",'Formulario PPGR1'!#REF!)</f>
        <v/>
      </c>
      <c r="G80" s="186"/>
      <c r="H80" s="520" t="str" cm="1">
        <f t="array" ref="H80">IF(Tabla1[[#This Row],[Código_Actividad]]="","",_xlfn.XLOOKUP(Tabla1[[#This Row],[Código_Actividad]],CodigoActividad,Tabla2[Actividades Programables Presupuestables],"",0))</f>
        <v/>
      </c>
      <c r="I80" s="783" t="str">
        <f>IFERROR(VLOOKUP('Formulario PPGR3'!$G80,'Formulario PPGR2'!$H$9:$V$536,15,FALSE),"")</f>
        <v/>
      </c>
      <c r="J80" s="525" t="s">
        <v>392</v>
      </c>
      <c r="K80" s="524" t="s">
        <v>991</v>
      </c>
      <c r="L80" s="521" t="str">
        <f>IF(Tabla1[[#This Row],[Descripción]]="","",_xlfn.XLOOKUP(Tabla1[[#This Row],[Descripción]],Tabla10[Descripción],Tabla10[Unidad de Medida],"",0))</f>
        <v>galon</v>
      </c>
      <c r="M80" s="317">
        <v>40</v>
      </c>
      <c r="N80" s="535">
        <f>IF(Tabla1[[#This Row],[Descripción]]="","",_xlfn.XLOOKUP(Tabla1[[#This Row],[Descripción]],Tabla10[Descripción],Tabla10[Precio Unitario],0))</f>
        <v>240</v>
      </c>
      <c r="O80" s="535">
        <f>IF(Tabla1[[#This Row],[Cantidad de Insumos]]="","",Tabla1[[#This Row],[Precio Unitario]]*Tabla1[[#This Row],[Cantidad de Insumos]])</f>
        <v>9600</v>
      </c>
      <c r="P80" s="522" t="str">
        <f>IF(Tabla1[[#This Row],[Descripción]]="","",_xlfn.XLOOKUP(Tabla1[[#This Row],[Descripción]],Tabla10[Descripción],Tabla10[CODIGO PRESUPUESTARIO],0))</f>
        <v>2.3.7.1.02</v>
      </c>
      <c r="Q80" s="523"/>
      <c r="R80" s="523" t="str">
        <f>IF(Tabla1[[#This Row],[Insumos]]="","",_xlfn.XLOOKUP(Tabla1[[#This Row],[Insumos]],Tabla10[Insumo],Tabla10[InsumoAbrev],"",0))</f>
        <v>lsGasoil</v>
      </c>
      <c r="S80" s="694"/>
      <c r="T80" s="187"/>
      <c r="U80" s="187"/>
    </row>
    <row r="81" spans="2:21" ht="60.6" customHeight="1" x14ac:dyDescent="0.25">
      <c r="B81" s="187" t="e">
        <f>IF('Formulario PPGR3'!$G81="","",CONCATENATE('Formulario PPGR3'!$C81,".",'Formulario PPGR3'!$D81,".",'Formulario PPGR3'!$E81,".",'Formulario PPGR3'!$F81))</f>
        <v>#REF!</v>
      </c>
      <c r="C81" s="187" t="e">
        <f>IF('Formulario PPGR3'!$G81="","",'Formulario PPGR1'!#REF!)</f>
        <v>#REF!</v>
      </c>
      <c r="D81" s="187" t="e">
        <f>IF('Formulario PPGR3'!$G81="","",'Formulario PPGR1'!#REF!)</f>
        <v>#REF!</v>
      </c>
      <c r="E81" s="187" t="e">
        <f>IF('Formulario PPGR3'!$G81="","",'Formulario PPGR1'!#REF!)</f>
        <v>#REF!</v>
      </c>
      <c r="F81" s="187" t="e">
        <f>IF('Formulario PPGR3'!$G81="","",'Formulario PPGR1'!#REF!)</f>
        <v>#REF!</v>
      </c>
      <c r="G81" s="186" t="s">
        <v>2441</v>
      </c>
      <c r="H81" s="520" t="str" cm="1">
        <f t="array" ref="H81">IF(Tabla1[[#This Row],[Código_Actividad]]="","",_xlfn.XLOOKUP(Tabla1[[#This Row],[Código_Actividad]],CodigoActividad,Tabla2[Actividades Programables Presupuestables],"",0))</f>
        <v>Capacitación para el Fortalecimiento de la Gestión de la Calidad en Servicios de Salud</v>
      </c>
      <c r="I81" s="783">
        <f>IFERROR(VLOOKUP('Formulario PPGR3'!$G81,'Formulario PPGR2'!$H$9:$V$536,15,FALSE),"")</f>
        <v>1</v>
      </c>
      <c r="J81" s="525" t="s">
        <v>351</v>
      </c>
      <c r="K81" s="524" t="s">
        <v>830</v>
      </c>
      <c r="L81" s="521" t="str">
        <f>IF(Tabla1[[#This Row],[Descripción]]="","",_xlfn.XLOOKUP(Tabla1[[#This Row],[Descripción]],Tabla10[Descripción],Tabla10[Unidad de Medida],"",0))</f>
        <v>unidad</v>
      </c>
      <c r="M81" s="317">
        <v>1</v>
      </c>
      <c r="N81" s="535">
        <f>IF(Tabla1[[#This Row],[Descripción]]="","",_xlfn.XLOOKUP(Tabla1[[#This Row],[Descripción]],Tabla10[Descripción],Tabla10[Precio Unitario],0))</f>
        <v>61419</v>
      </c>
      <c r="O81" s="535">
        <f>IF(Tabla1[[#This Row],[Cantidad de Insumos]]="","",Tabla1[[#This Row],[Precio Unitario]]*Tabla1[[#This Row],[Cantidad de Insumos]])</f>
        <v>61419</v>
      </c>
      <c r="P81" s="522" t="str">
        <f>IF(Tabla1[[#This Row],[Descripción]]="","",_xlfn.XLOOKUP(Tabla1[[#This Row],[Descripción]],Tabla10[Descripción],Tabla10[CODIGO PRESUPUESTARIO],0))</f>
        <v>2.3.1.1.01</v>
      </c>
      <c r="Q81" s="523"/>
      <c r="R81" s="523" t="str">
        <f>IF(Tabla1[[#This Row],[Insumos]]="","",_xlfn.XLOOKUP(Tabla1[[#This Row],[Insumos]],Tabla10[Insumo],Tabla10[InsumoAbrev],"",0))</f>
        <v>lsAlimentosyBebidas</v>
      </c>
      <c r="S81" s="694"/>
      <c r="T81" s="187"/>
      <c r="U81" s="187"/>
    </row>
    <row r="82" spans="2:21" ht="63" customHeight="1" x14ac:dyDescent="0.25">
      <c r="B82" s="187" t="e">
        <f>IF('Formulario PPGR3'!$G82="","",CONCATENATE('Formulario PPGR3'!$C82,".",'Formulario PPGR3'!$D82,".",'Formulario PPGR3'!$E82,".",'Formulario PPGR3'!$F82))</f>
        <v>#REF!</v>
      </c>
      <c r="C82" s="187" t="e">
        <f>IF('Formulario PPGR3'!$G82="","",'Formulario PPGR1'!#REF!)</f>
        <v>#REF!</v>
      </c>
      <c r="D82" s="187" t="e">
        <f>IF('Formulario PPGR3'!$G82="","",'Formulario PPGR1'!#REF!)</f>
        <v>#REF!</v>
      </c>
      <c r="E82" s="187" t="e">
        <f>IF('Formulario PPGR3'!$G82="","",'Formulario PPGR1'!#REF!)</f>
        <v>#REF!</v>
      </c>
      <c r="F82" s="187" t="e">
        <f>IF('Formulario PPGR3'!$G82="","",'Formulario PPGR1'!#REF!)</f>
        <v>#REF!</v>
      </c>
      <c r="G82" s="186" t="s">
        <v>2449</v>
      </c>
      <c r="H82" s="520" t="str" cm="1">
        <f t="array" ref="H82">IF(Tabla1[[#This Row],[Código_Actividad]]="","",_xlfn.XLOOKUP(Tabla1[[#This Row],[Código_Actividad]],CodigoActividad,Tabla2[Actividades Programables Presupuestables],"",0))</f>
        <v>Coordinación de capacitación de CEAS para el fortalecimiento de las acciones de prevención y control de riesgos biológicos.</v>
      </c>
      <c r="I82" s="783">
        <f>IFERROR(VLOOKUP('Formulario PPGR3'!$G82,'Formulario PPGR2'!$H$9:$V$536,15,FALSE),"")</f>
        <v>4</v>
      </c>
      <c r="J82" s="525" t="s">
        <v>351</v>
      </c>
      <c r="K82" s="524" t="s">
        <v>830</v>
      </c>
      <c r="L82" s="521" t="str">
        <f>IF(Tabla1[[#This Row],[Descripción]]="","",_xlfn.XLOOKUP(Tabla1[[#This Row],[Descripción]],Tabla10[Descripción],Tabla10[Unidad de Medida],"",0))</f>
        <v>unidad</v>
      </c>
      <c r="M82" s="317">
        <v>1</v>
      </c>
      <c r="N82" s="535">
        <f>IF(Tabla1[[#This Row],[Descripción]]="","",_xlfn.XLOOKUP(Tabla1[[#This Row],[Descripción]],Tabla10[Descripción],Tabla10[Precio Unitario],0))</f>
        <v>61419</v>
      </c>
      <c r="O82" s="535">
        <f>IF(Tabla1[[#This Row],[Cantidad de Insumos]]="","",Tabla1[[#This Row],[Precio Unitario]]*Tabla1[[#This Row],[Cantidad de Insumos]])</f>
        <v>61419</v>
      </c>
      <c r="P82" s="522" t="str">
        <f>IF(Tabla1[[#This Row],[Descripción]]="","",_xlfn.XLOOKUP(Tabla1[[#This Row],[Descripción]],Tabla10[Descripción],Tabla10[CODIGO PRESUPUESTARIO],0))</f>
        <v>2.3.1.1.01</v>
      </c>
      <c r="Q82" s="523"/>
      <c r="R82" s="523" t="str">
        <f>IF(Tabla1[[#This Row],[Insumos]]="","",_xlfn.XLOOKUP(Tabla1[[#This Row],[Insumos]],Tabla10[Insumo],Tabla10[InsumoAbrev],"",0))</f>
        <v>lsAlimentosyBebidas</v>
      </c>
      <c r="S82" s="694"/>
      <c r="T82" s="187"/>
      <c r="U82" s="187"/>
    </row>
    <row r="83" spans="2:21" ht="34.15" customHeight="1" x14ac:dyDescent="0.25">
      <c r="B83" s="187" t="e">
        <f>IF('Formulario PPGR3'!$G83="","",CONCATENATE('Formulario PPGR3'!$C83,".",'Formulario PPGR3'!$D83,".",'Formulario PPGR3'!$E83,".",'Formulario PPGR3'!$F83))</f>
        <v>#REF!</v>
      </c>
      <c r="C83" s="187" t="e">
        <f>IF('Formulario PPGR3'!$G83="","",'Formulario PPGR1'!#REF!)</f>
        <v>#REF!</v>
      </c>
      <c r="D83" s="187" t="e">
        <f>IF('Formulario PPGR3'!$G83="","",'Formulario PPGR1'!#REF!)</f>
        <v>#REF!</v>
      </c>
      <c r="E83" s="187" t="e">
        <f>IF('Formulario PPGR3'!$G83="","",'Formulario PPGR1'!#REF!)</f>
        <v>#REF!</v>
      </c>
      <c r="F83" s="187" t="e">
        <f>IF('Formulario PPGR3'!$G83="","",'Formulario PPGR1'!#REF!)</f>
        <v>#REF!</v>
      </c>
      <c r="G83" s="186" t="s">
        <v>2509</v>
      </c>
      <c r="H83" s="520" t="str" cm="1">
        <f t="array" ref="H83">IF(Tabla1[[#This Row],[Código_Actividad]]="","",_xlfn.XLOOKUP(Tabla1[[#This Row],[Código_Actividad]],CodigoActividad,Tabla2[Actividades Programables Presupuestables],"",0))</f>
        <v>Visita de Validación de Autoinspección de Habilitación en CEAS Prorizados</v>
      </c>
      <c r="I83" s="783">
        <f>IFERROR(VLOOKUP('Formulario PPGR3'!$G83,'Formulario PPGR2'!$H$9:$V$536,15,FALSE),"")</f>
        <v>0</v>
      </c>
      <c r="J83" s="525" t="s">
        <v>284</v>
      </c>
      <c r="K83" s="524" t="s">
        <v>1441</v>
      </c>
      <c r="L83" s="521" t="str">
        <f>IF(Tabla1[[#This Row],[Descripción]]="","",_xlfn.XLOOKUP(Tabla1[[#This Row],[Descripción]],Tabla10[Descripción],Tabla10[Unidad de Medida],"",0))</f>
        <v>Depósito</v>
      </c>
      <c r="M83" s="317">
        <v>2</v>
      </c>
      <c r="N83" s="535">
        <f>IF(Tabla1[[#This Row],[Descripción]]="","",_xlfn.XLOOKUP(Tabla1[[#This Row],[Descripción]],Tabla10[Descripción],Tabla10[Precio Unitario],0))</f>
        <v>1700</v>
      </c>
      <c r="O83" s="535">
        <f>IF(Tabla1[[#This Row],[Cantidad de Insumos]]="","",Tabla1[[#This Row],[Precio Unitario]]*Tabla1[[#This Row],[Cantidad de Insumos]])</f>
        <v>3400</v>
      </c>
      <c r="P83" s="522" t="str">
        <f>IF(Tabla1[[#This Row],[Descripción]]="","",_xlfn.XLOOKUP(Tabla1[[#This Row],[Descripción]],Tabla10[Descripción],Tabla10[CODIGO PRESUPUESTARIO],0))</f>
        <v>2.2.3.1.01</v>
      </c>
      <c r="Q83" s="523"/>
      <c r="R83" s="523" t="str">
        <f>IF(Tabla1[[#This Row],[Insumos]]="","",_xlfn.XLOOKUP(Tabla1[[#This Row],[Insumos]],Tabla10[Insumo],Tabla10[InsumoAbrev],"",0))</f>
        <v>lsViaticosDP</v>
      </c>
      <c r="S83" s="694"/>
      <c r="T83" s="187"/>
      <c r="U83" s="187"/>
    </row>
    <row r="84" spans="2:21" ht="23.45" customHeight="1" x14ac:dyDescent="0.25">
      <c r="B84" s="187" t="str">
        <f>IF('Formulario PPGR3'!$G84="","",CONCATENATE('Formulario PPGR3'!$C84,".",'Formulario PPGR3'!$D84,".",'Formulario PPGR3'!$E84,".",'Formulario PPGR3'!$F84))</f>
        <v/>
      </c>
      <c r="C84" s="187" t="str">
        <f>IF('Formulario PPGR3'!$G84="","",'Formulario PPGR1'!#REF!)</f>
        <v/>
      </c>
      <c r="D84" s="187" t="str">
        <f>IF('Formulario PPGR3'!$G84="","",'Formulario PPGR1'!#REF!)</f>
        <v/>
      </c>
      <c r="E84" s="187" t="str">
        <f>IF('Formulario PPGR3'!$G84="","",'Formulario PPGR1'!#REF!)</f>
        <v/>
      </c>
      <c r="F84" s="187" t="str">
        <f>IF('Formulario PPGR3'!$G84="","",'Formulario PPGR1'!#REF!)</f>
        <v/>
      </c>
      <c r="G84" s="186"/>
      <c r="H84" s="520" t="str" cm="1">
        <f t="array" ref="H84">IF(Tabla1[[#This Row],[Código_Actividad]]="","",_xlfn.XLOOKUP(Tabla1[[#This Row],[Código_Actividad]],CodigoActividad,Tabla2[Actividades Programables Presupuestables],"",0))</f>
        <v/>
      </c>
      <c r="I84" s="783" t="str">
        <f>IFERROR(VLOOKUP('Formulario PPGR3'!$G84,'Formulario PPGR2'!$H$9:$V$536,15,FALSE),"")</f>
        <v/>
      </c>
      <c r="J84" s="525" t="s">
        <v>284</v>
      </c>
      <c r="K84" s="524" t="s">
        <v>1445</v>
      </c>
      <c r="L84" s="521" t="str">
        <f>IF(Tabla1[[#This Row],[Descripción]]="","",_xlfn.XLOOKUP(Tabla1[[#This Row],[Descripción]],Tabla10[Descripción],Tabla10[Unidad de Medida],"",0))</f>
        <v>Depósito</v>
      </c>
      <c r="M84" s="317">
        <v>2</v>
      </c>
      <c r="N84" s="535">
        <f>IF(Tabla1[[#This Row],[Descripción]]="","",_xlfn.XLOOKUP(Tabla1[[#This Row],[Descripción]],Tabla10[Descripción],Tabla10[Precio Unitario],0))</f>
        <v>2150</v>
      </c>
      <c r="O84" s="535">
        <f>IF(Tabla1[[#This Row],[Cantidad de Insumos]]="","",Tabla1[[#This Row],[Precio Unitario]]*Tabla1[[#This Row],[Cantidad de Insumos]])</f>
        <v>4300</v>
      </c>
      <c r="P84" s="522" t="str">
        <f>IF(Tabla1[[#This Row],[Descripción]]="","",_xlfn.XLOOKUP(Tabla1[[#This Row],[Descripción]],Tabla10[Descripción],Tabla10[CODIGO PRESUPUESTARIO],0))</f>
        <v>2.2.3.1.01</v>
      </c>
      <c r="Q84" s="523"/>
      <c r="R84" s="523" t="str">
        <f>IF(Tabla1[[#This Row],[Insumos]]="","",_xlfn.XLOOKUP(Tabla1[[#This Row],[Insumos]],Tabla10[Insumo],Tabla10[InsumoAbrev],"",0))</f>
        <v>lsViaticosDP</v>
      </c>
      <c r="S84" s="694"/>
      <c r="T84" s="187"/>
      <c r="U84" s="187"/>
    </row>
    <row r="85" spans="2:21" ht="25.15" customHeight="1" x14ac:dyDescent="0.25">
      <c r="B85" s="187" t="str">
        <f>IF('Formulario PPGR3'!$G85="","",CONCATENATE('Formulario PPGR3'!$C85,".",'Formulario PPGR3'!$D85,".",'Formulario PPGR3'!$E85,".",'Formulario PPGR3'!$F85))</f>
        <v/>
      </c>
      <c r="C85" s="187" t="str">
        <f>IF('Formulario PPGR3'!$G85="","",'Formulario PPGR1'!#REF!)</f>
        <v/>
      </c>
      <c r="D85" s="187" t="str">
        <f>IF('Formulario PPGR3'!$G85="","",'Formulario PPGR1'!#REF!)</f>
        <v/>
      </c>
      <c r="E85" s="187" t="str">
        <f>IF('Formulario PPGR3'!$G85="","",'Formulario PPGR1'!#REF!)</f>
        <v/>
      </c>
      <c r="F85" s="187" t="str">
        <f>IF('Formulario PPGR3'!$G85="","",'Formulario PPGR1'!#REF!)</f>
        <v/>
      </c>
      <c r="G85" s="186"/>
      <c r="H85" s="520" t="str" cm="1">
        <f t="array" ref="H85">IF(Tabla1[[#This Row],[Código_Actividad]]="","",_xlfn.XLOOKUP(Tabla1[[#This Row],[Código_Actividad]],CodigoActividad,Tabla2[Actividades Programables Presupuestables],"",0))</f>
        <v/>
      </c>
      <c r="I85" s="783" t="str">
        <f>IFERROR(VLOOKUP('Formulario PPGR3'!$G85,'Formulario PPGR2'!$H$9:$V$536,15,FALSE),"")</f>
        <v/>
      </c>
      <c r="J85" s="525" t="s">
        <v>284</v>
      </c>
      <c r="K85" s="524" t="s">
        <v>1445</v>
      </c>
      <c r="L85" s="521" t="str">
        <f>IF(Tabla1[[#This Row],[Descripción]]="","",_xlfn.XLOOKUP(Tabla1[[#This Row],[Descripción]],Tabla10[Descripción],Tabla10[Unidad de Medida],"",0))</f>
        <v>Depósito</v>
      </c>
      <c r="M85" s="317">
        <v>2</v>
      </c>
      <c r="N85" s="535">
        <f>IF(Tabla1[[#This Row],[Descripción]]="","",_xlfn.XLOOKUP(Tabla1[[#This Row],[Descripción]],Tabla10[Descripción],Tabla10[Precio Unitario],0))</f>
        <v>2150</v>
      </c>
      <c r="O85" s="535">
        <f>IF(Tabla1[[#This Row],[Cantidad de Insumos]]="","",Tabla1[[#This Row],[Precio Unitario]]*Tabla1[[#This Row],[Cantidad de Insumos]])</f>
        <v>4300</v>
      </c>
      <c r="P85" s="522" t="str">
        <f>IF(Tabla1[[#This Row],[Descripción]]="","",_xlfn.XLOOKUP(Tabla1[[#This Row],[Descripción]],Tabla10[Descripción],Tabla10[CODIGO PRESUPUESTARIO],0))</f>
        <v>2.2.3.1.01</v>
      </c>
      <c r="Q85" s="523"/>
      <c r="R85" s="523" t="str">
        <f>IF(Tabla1[[#This Row],[Insumos]]="","",_xlfn.XLOOKUP(Tabla1[[#This Row],[Insumos]],Tabla10[Insumo],Tabla10[InsumoAbrev],"",0))</f>
        <v>lsViaticosDP</v>
      </c>
      <c r="S85" s="694"/>
      <c r="T85" s="187"/>
      <c r="U85" s="187"/>
    </row>
    <row r="86" spans="2:21" ht="15" x14ac:dyDescent="0.25">
      <c r="B86" s="187" t="str">
        <f>IF('Formulario PPGR3'!$G86="","",CONCATENATE('Formulario PPGR3'!$C86,".",'Formulario PPGR3'!$D86,".",'Formulario PPGR3'!$E86,".",'Formulario PPGR3'!$F86))</f>
        <v/>
      </c>
      <c r="C86" s="187" t="str">
        <f>IF('Formulario PPGR3'!$G86="","",'Formulario PPGR1'!#REF!)</f>
        <v/>
      </c>
      <c r="D86" s="187" t="str">
        <f>IF('Formulario PPGR3'!$G86="","",'Formulario PPGR1'!#REF!)</f>
        <v/>
      </c>
      <c r="E86" s="187" t="str">
        <f>IF('Formulario PPGR3'!$G86="","",'Formulario PPGR1'!#REF!)</f>
        <v/>
      </c>
      <c r="F86" s="187" t="str">
        <f>IF('Formulario PPGR3'!$G86="","",'Formulario PPGR1'!#REF!)</f>
        <v/>
      </c>
      <c r="G86" s="186"/>
      <c r="H86" s="520" t="str" cm="1">
        <f t="array" ref="H86">IF(Tabla1[[#This Row],[Código_Actividad]]="","",_xlfn.XLOOKUP(Tabla1[[#This Row],[Código_Actividad]],CodigoActividad,Tabla2[Actividades Programables Presupuestables],"",0))</f>
        <v/>
      </c>
      <c r="I86" s="783" t="str">
        <f>IFERROR(VLOOKUP('Formulario PPGR3'!$G86,'Formulario PPGR2'!$H$9:$V$536,15,FALSE),"")</f>
        <v/>
      </c>
      <c r="J86" s="525" t="s">
        <v>392</v>
      </c>
      <c r="K86" s="524" t="s">
        <v>991</v>
      </c>
      <c r="L86" s="521" t="str">
        <f>IF(Tabla1[[#This Row],[Descripción]]="","",_xlfn.XLOOKUP(Tabla1[[#This Row],[Descripción]],Tabla10[Descripción],Tabla10[Unidad de Medida],"",0))</f>
        <v>galon</v>
      </c>
      <c r="M86" s="317">
        <v>40</v>
      </c>
      <c r="N86" s="535">
        <f>IF(Tabla1[[#This Row],[Descripción]]="","",_xlfn.XLOOKUP(Tabla1[[#This Row],[Descripción]],Tabla10[Descripción],Tabla10[Precio Unitario],0))</f>
        <v>240</v>
      </c>
      <c r="O86" s="535">
        <f>IF(Tabla1[[#This Row],[Cantidad de Insumos]]="","",Tabla1[[#This Row],[Precio Unitario]]*Tabla1[[#This Row],[Cantidad de Insumos]])</f>
        <v>9600</v>
      </c>
      <c r="P86" s="522" t="str">
        <f>IF(Tabla1[[#This Row],[Descripción]]="","",_xlfn.XLOOKUP(Tabla1[[#This Row],[Descripción]],Tabla10[Descripción],Tabla10[CODIGO PRESUPUESTARIO],0))</f>
        <v>2.3.7.1.02</v>
      </c>
      <c r="Q86" s="523"/>
      <c r="R86" s="523" t="str">
        <f>IF(Tabla1[[#This Row],[Insumos]]="","",_xlfn.XLOOKUP(Tabla1[[#This Row],[Insumos]],Tabla10[Insumo],Tabla10[InsumoAbrev],"",0))</f>
        <v>lsGasoil</v>
      </c>
      <c r="S86" s="694"/>
      <c r="T86" s="187"/>
      <c r="U86" s="187"/>
    </row>
    <row r="87" spans="2:21" ht="61.9" customHeight="1" x14ac:dyDescent="0.25">
      <c r="B87" s="187" t="e">
        <f>IF('Formulario PPGR3'!$G87="","",CONCATENATE('Formulario PPGR3'!$C87,".",'Formulario PPGR3'!$D87,".",'Formulario PPGR3'!$E87,".",'Formulario PPGR3'!$F87))</f>
        <v>#REF!</v>
      </c>
      <c r="C87" s="187" t="e">
        <f>IF('Formulario PPGR3'!$G87="","",'Formulario PPGR1'!#REF!)</f>
        <v>#REF!</v>
      </c>
      <c r="D87" s="187" t="e">
        <f>IF('Formulario PPGR3'!$G87="","",'Formulario PPGR1'!#REF!)</f>
        <v>#REF!</v>
      </c>
      <c r="E87" s="187" t="e">
        <f>IF('Formulario PPGR3'!$G87="","",'Formulario PPGR1'!#REF!)</f>
        <v>#REF!</v>
      </c>
      <c r="F87" s="187" t="e">
        <f>IF('Formulario PPGR3'!$G87="","",'Formulario PPGR1'!#REF!)</f>
        <v>#REF!</v>
      </c>
      <c r="G87" s="186" t="s">
        <v>2451</v>
      </c>
      <c r="H87" s="520" t="str" cm="1">
        <f t="array" ref="H87">IF(Tabla1[[#This Row],[Código_Actividad]]="","",_xlfn.XLOOKUP(Tabla1[[#This Row],[Código_Actividad]],CodigoActividad,Tabla2[Actividades Programables Presupuestables],"",0))</f>
        <v>Auditorias de calidad del dato en los EES PNA y NE</v>
      </c>
      <c r="I87" s="783">
        <f>IFERROR(VLOOKUP('Formulario PPGR3'!$G87,'Formulario PPGR2'!$H$9:$V$536,15,FALSE),"")</f>
        <v>12</v>
      </c>
      <c r="J87" s="525" t="s">
        <v>392</v>
      </c>
      <c r="K87" s="524" t="s">
        <v>991</v>
      </c>
      <c r="L87" s="521" t="str">
        <f>IF(Tabla1[[#This Row],[Descripción]]="","",_xlfn.XLOOKUP(Tabla1[[#This Row],[Descripción]],Tabla10[Descripción],Tabla10[Unidad de Medida],"",0))</f>
        <v>galon</v>
      </c>
      <c r="M87" s="317">
        <v>120</v>
      </c>
      <c r="N87" s="535">
        <f>IF(Tabla1[[#This Row],[Descripción]]="","",_xlfn.XLOOKUP(Tabla1[[#This Row],[Descripción]],Tabla10[Descripción],Tabla10[Precio Unitario],0))</f>
        <v>240</v>
      </c>
      <c r="O87" s="535">
        <f>IF(Tabla1[[#This Row],[Cantidad de Insumos]]="","",Tabla1[[#This Row],[Precio Unitario]]*Tabla1[[#This Row],[Cantidad de Insumos]])</f>
        <v>28800</v>
      </c>
      <c r="P87" s="522" t="str">
        <f>IF(Tabla1[[#This Row],[Descripción]]="","",_xlfn.XLOOKUP(Tabla1[[#This Row],[Descripción]],Tabla10[Descripción],Tabla10[CODIGO PRESUPUESTARIO],0))</f>
        <v>2.3.7.1.02</v>
      </c>
      <c r="Q87" s="523"/>
      <c r="R87" s="523" t="str">
        <f>IF(Tabla1[[#This Row],[Insumos]]="","",_xlfn.XLOOKUP(Tabla1[[#This Row],[Insumos]],Tabla10[Insumo],Tabla10[InsumoAbrev],"",0))</f>
        <v>lsGasoil</v>
      </c>
      <c r="S87" s="694"/>
      <c r="T87" s="187"/>
      <c r="U87" s="187"/>
    </row>
    <row r="88" spans="2:21" ht="28.9" customHeight="1" x14ac:dyDescent="0.25">
      <c r="B88" s="187" t="str">
        <f>IF('Formulario PPGR3'!$G88="","",CONCATENATE('Formulario PPGR3'!$C88,".",'Formulario PPGR3'!$D88,".",'Formulario PPGR3'!$E88,".",'Formulario PPGR3'!$F88))</f>
        <v/>
      </c>
      <c r="C88" s="187" t="str">
        <f>IF('Formulario PPGR3'!$G88="","",'Formulario PPGR1'!#REF!)</f>
        <v/>
      </c>
      <c r="D88" s="187" t="str">
        <f>IF('Formulario PPGR3'!$G88="","",'Formulario PPGR1'!#REF!)</f>
        <v/>
      </c>
      <c r="E88" s="187" t="str">
        <f>IF('Formulario PPGR3'!$G88="","",'Formulario PPGR1'!#REF!)</f>
        <v/>
      </c>
      <c r="F88" s="187" t="str">
        <f>IF('Formulario PPGR3'!$G88="","",'Formulario PPGR1'!#REF!)</f>
        <v/>
      </c>
      <c r="G88" s="186"/>
      <c r="H88" s="520" t="str" cm="1">
        <f t="array" ref="H88">IF(Tabla1[[#This Row],[Código_Actividad]]="","",_xlfn.XLOOKUP(Tabla1[[#This Row],[Código_Actividad]],CodigoActividad,Tabla2[Actividades Programables Presupuestables],"",0))</f>
        <v/>
      </c>
      <c r="I88" s="783" t="str">
        <f>IFERROR(VLOOKUP('Formulario PPGR3'!$G88,'Formulario PPGR2'!$H$9:$V$536,15,FALSE),"")</f>
        <v/>
      </c>
      <c r="J88" s="525" t="s">
        <v>284</v>
      </c>
      <c r="K88" s="524" t="s">
        <v>1443</v>
      </c>
      <c r="L88" s="521" t="str">
        <f>IF(Tabla1[[#This Row],[Descripción]]="","",_xlfn.XLOOKUP(Tabla1[[#This Row],[Descripción]],Tabla10[Descripción],Tabla10[Unidad de Medida],"",0))</f>
        <v>Depósito</v>
      </c>
      <c r="M88" s="317">
        <v>5</v>
      </c>
      <c r="N88" s="535">
        <f>IF(Tabla1[[#This Row],[Descripción]]="","",_xlfn.XLOOKUP(Tabla1[[#This Row],[Descripción]],Tabla10[Descripción],Tabla10[Precio Unitario],0))</f>
        <v>1900</v>
      </c>
      <c r="O88" s="535">
        <f>IF(Tabla1[[#This Row],[Cantidad de Insumos]]="","",Tabla1[[#This Row],[Precio Unitario]]*Tabla1[[#This Row],[Cantidad de Insumos]])</f>
        <v>9500</v>
      </c>
      <c r="P88" s="522" t="str">
        <f>IF(Tabla1[[#This Row],[Descripción]]="","",_xlfn.XLOOKUP(Tabla1[[#This Row],[Descripción]],Tabla10[Descripción],Tabla10[CODIGO PRESUPUESTARIO],0))</f>
        <v>2.2.3.1.01</v>
      </c>
      <c r="Q88" s="523"/>
      <c r="R88" s="523" t="str">
        <f>IF(Tabla1[[#This Row],[Insumos]]="","",_xlfn.XLOOKUP(Tabla1[[#This Row],[Insumos]],Tabla10[Insumo],Tabla10[InsumoAbrev],"",0))</f>
        <v>lsViaticosDP</v>
      </c>
      <c r="S88" s="694"/>
      <c r="T88" s="187"/>
      <c r="U88" s="187"/>
    </row>
    <row r="89" spans="2:21" ht="31.9" customHeight="1" x14ac:dyDescent="0.25">
      <c r="B89" s="187" t="str">
        <f>IF('Formulario PPGR3'!$G89="","",CONCATENATE('Formulario PPGR3'!$C89,".",'Formulario PPGR3'!$D89,".",'Formulario PPGR3'!$E89,".",'Formulario PPGR3'!$F89))</f>
        <v/>
      </c>
      <c r="C89" s="187" t="str">
        <f>IF('Formulario PPGR3'!$G89="","",'Formulario PPGR1'!#REF!)</f>
        <v/>
      </c>
      <c r="D89" s="187" t="str">
        <f>IF('Formulario PPGR3'!$G89="","",'Formulario PPGR1'!#REF!)</f>
        <v/>
      </c>
      <c r="E89" s="187" t="str">
        <f>IF('Formulario PPGR3'!$G89="","",'Formulario PPGR1'!#REF!)</f>
        <v/>
      </c>
      <c r="F89" s="187" t="str">
        <f>IF('Formulario PPGR3'!$G89="","",'Formulario PPGR1'!#REF!)</f>
        <v/>
      </c>
      <c r="G89" s="186"/>
      <c r="H89" s="520" t="str" cm="1">
        <f t="array" ref="H89">IF(Tabla1[[#This Row],[Código_Actividad]]="","",_xlfn.XLOOKUP(Tabla1[[#This Row],[Código_Actividad]],CodigoActividad,Tabla2[Actividades Programables Presupuestables],"",0))</f>
        <v/>
      </c>
      <c r="I89" s="783" t="str">
        <f>IFERROR(VLOOKUP('Formulario PPGR3'!$G89,'Formulario PPGR2'!$H$9:$V$536,15,FALSE),"")</f>
        <v/>
      </c>
      <c r="J89" s="525" t="s">
        <v>284</v>
      </c>
      <c r="K89" s="524" t="s">
        <v>1445</v>
      </c>
      <c r="L89" s="521" t="str">
        <f>IF(Tabla1[[#This Row],[Descripción]]="","",_xlfn.XLOOKUP(Tabla1[[#This Row],[Descripción]],Tabla10[Descripción],Tabla10[Unidad de Medida],"",0))</f>
        <v>Depósito</v>
      </c>
      <c r="M89" s="317">
        <v>5</v>
      </c>
      <c r="N89" s="535">
        <f>IF(Tabla1[[#This Row],[Descripción]]="","",_xlfn.XLOOKUP(Tabla1[[#This Row],[Descripción]],Tabla10[Descripción],Tabla10[Precio Unitario],0))</f>
        <v>2150</v>
      </c>
      <c r="O89" s="535">
        <f>IF(Tabla1[[#This Row],[Cantidad de Insumos]]="","",Tabla1[[#This Row],[Precio Unitario]]*Tabla1[[#This Row],[Cantidad de Insumos]])</f>
        <v>10750</v>
      </c>
      <c r="P89" s="522" t="str">
        <f>IF(Tabla1[[#This Row],[Descripción]]="","",_xlfn.XLOOKUP(Tabla1[[#This Row],[Descripción]],Tabla10[Descripción],Tabla10[CODIGO PRESUPUESTARIO],0))</f>
        <v>2.2.3.1.01</v>
      </c>
      <c r="Q89" s="523"/>
      <c r="R89" s="523" t="str">
        <f>IF(Tabla1[[#This Row],[Insumos]]="","",_xlfn.XLOOKUP(Tabla1[[#This Row],[Insumos]],Tabla10[Insumo],Tabla10[InsumoAbrev],"",0))</f>
        <v>lsViaticosDP</v>
      </c>
      <c r="S89" s="694"/>
      <c r="T89" s="187"/>
      <c r="U89" s="187"/>
    </row>
    <row r="90" spans="2:21" ht="47.45" customHeight="1" x14ac:dyDescent="0.25">
      <c r="B90" s="187" t="e">
        <f>IF('Formulario PPGR3'!$G90="","",CONCATENATE('Formulario PPGR3'!$C90,".",'Formulario PPGR3'!$D90,".",'Formulario PPGR3'!$E90,".",'Formulario PPGR3'!$F90))</f>
        <v>#REF!</v>
      </c>
      <c r="C90" s="187" t="e">
        <f>IF('Formulario PPGR3'!$G90="","",'Formulario PPGR1'!#REF!)</f>
        <v>#REF!</v>
      </c>
      <c r="D90" s="187" t="e">
        <f>IF('Formulario PPGR3'!$G90="","",'Formulario PPGR1'!#REF!)</f>
        <v>#REF!</v>
      </c>
      <c r="E90" s="187" t="e">
        <f>IF('Formulario PPGR3'!$G90="","",'Formulario PPGR1'!#REF!)</f>
        <v>#REF!</v>
      </c>
      <c r="F90" s="187" t="e">
        <f>IF('Formulario PPGR3'!$G90="","",'Formulario PPGR1'!#REF!)</f>
        <v>#REF!</v>
      </c>
      <c r="G90" s="186" t="s">
        <v>2453</v>
      </c>
      <c r="H90" s="520" t="str" cm="1">
        <f t="array" ref="H90">IF(Tabla1[[#This Row],[Código_Actividad]]="","",_xlfn.XLOOKUP(Tabla1[[#This Row],[Código_Actividad]],CodigoActividad,Tabla2[Actividades Programables Presupuestables],"",0))</f>
        <v>Reunión de socialización de los informes de  calidad del dato con el personal de estadística de los EES</v>
      </c>
      <c r="I90" s="783">
        <f>IFERROR(VLOOKUP('Formulario PPGR3'!$G90,'Formulario PPGR2'!$H$9:$V$536,15,FALSE),"")</f>
        <v>3</v>
      </c>
      <c r="J90" s="525" t="s">
        <v>351</v>
      </c>
      <c r="K90" s="524" t="s">
        <v>829</v>
      </c>
      <c r="L90" s="521" t="str">
        <f>IF(Tabla1[[#This Row],[Descripción]]="","",_xlfn.XLOOKUP(Tabla1[[#This Row],[Descripción]],Tabla10[Descripción],Tabla10[Unidad de Medida],"",0))</f>
        <v>unidad</v>
      </c>
      <c r="M90" s="317">
        <v>2</v>
      </c>
      <c r="N90" s="535">
        <f>IF(Tabla1[[#This Row],[Descripción]]="","",_xlfn.XLOOKUP(Tabla1[[#This Row],[Descripción]],Tabla10[Descripción],Tabla10[Precio Unitario],0))</f>
        <v>25488</v>
      </c>
      <c r="O90" s="535">
        <f>IF(Tabla1[[#This Row],[Cantidad de Insumos]]="","",Tabla1[[#This Row],[Precio Unitario]]*Tabla1[[#This Row],[Cantidad de Insumos]])</f>
        <v>50976</v>
      </c>
      <c r="P90" s="522" t="str">
        <f>IF(Tabla1[[#This Row],[Descripción]]="","",_xlfn.XLOOKUP(Tabla1[[#This Row],[Descripción]],Tabla10[Descripción],Tabla10[CODIGO PRESUPUESTARIO],0))</f>
        <v>2.3.1.1.01</v>
      </c>
      <c r="Q90" s="523"/>
      <c r="R90" s="523" t="str">
        <f>IF(Tabla1[[#This Row],[Insumos]]="","",_xlfn.XLOOKUP(Tabla1[[#This Row],[Insumos]],Tabla10[Insumo],Tabla10[InsumoAbrev],"",0))</f>
        <v>lsAlimentosyBebidas</v>
      </c>
      <c r="S90" s="694"/>
      <c r="T90" s="187"/>
      <c r="U90" s="187"/>
    </row>
    <row r="91" spans="2:21" ht="58.15" customHeight="1" x14ac:dyDescent="0.25">
      <c r="B91" s="187" t="e">
        <f>IF('Formulario PPGR3'!$G91="","",CONCATENATE('Formulario PPGR3'!$C91,".",'Formulario PPGR3'!$D91,".",'Formulario PPGR3'!$E91,".",'Formulario PPGR3'!$F91))</f>
        <v>#REF!</v>
      </c>
      <c r="C91" s="187" t="e">
        <f>IF('Formulario PPGR3'!$G91="","",'Formulario PPGR1'!#REF!)</f>
        <v>#REF!</v>
      </c>
      <c r="D91" s="187" t="e">
        <f>IF('Formulario PPGR3'!$G91="","",'Formulario PPGR1'!#REF!)</f>
        <v>#REF!</v>
      </c>
      <c r="E91" s="187" t="e">
        <f>IF('Formulario PPGR3'!$G91="","",'Formulario PPGR1'!#REF!)</f>
        <v>#REF!</v>
      </c>
      <c r="F91" s="187" t="e">
        <f>IF('Formulario PPGR3'!$G91="","",'Formulario PPGR1'!#REF!)</f>
        <v>#REF!</v>
      </c>
      <c r="G91" s="186" t="s">
        <v>2485</v>
      </c>
      <c r="H91" s="520" t="str" cm="1">
        <f t="array" ref="H91">IF(Tabla1[[#This Row],[Código_Actividad]]="","",_xlfn.XLOOKUP(Tabla1[[#This Row],[Código_Actividad]],CodigoActividad,Tabla2[Actividades Programables Presupuestables],"",0))</f>
        <v>Revisión y  remisión de expedientes de Incentivo Rendimiento Individual  y de guardias presenciales en los plazos establecidos.</v>
      </c>
      <c r="I91" s="783">
        <f>IFERROR(VLOOKUP('Formulario PPGR3'!$G91,'Formulario PPGR2'!$H$9:$V$536,15,FALSE),"")</f>
        <v>1</v>
      </c>
      <c r="J91" s="525" t="s">
        <v>1266</v>
      </c>
      <c r="K91" s="524" t="s">
        <v>1332</v>
      </c>
      <c r="L91" s="521" t="str">
        <f>IF(Tabla1[[#This Row],[Descripción]]="","",_xlfn.XLOOKUP(Tabla1[[#This Row],[Descripción]],Tabla10[Descripción],Tabla10[Unidad de Medida],"",0))</f>
        <v>unidad</v>
      </c>
      <c r="M91" s="317">
        <v>3</v>
      </c>
      <c r="N91" s="535">
        <f>IF(Tabla1[[#This Row],[Descripción]]="","",_xlfn.XLOOKUP(Tabla1[[#This Row],[Descripción]],Tabla10[Descripción],Tabla10[Precio Unitario],0))</f>
        <v>144.9984</v>
      </c>
      <c r="O91" s="535">
        <f>IF(Tabla1[[#This Row],[Cantidad de Insumos]]="","",Tabla1[[#This Row],[Precio Unitario]]*Tabla1[[#This Row],[Cantidad de Insumos]])</f>
        <v>434.99520000000001</v>
      </c>
      <c r="P91" s="522" t="str">
        <f>IF(Tabla1[[#This Row],[Descripción]]="","",_xlfn.XLOOKUP(Tabla1[[#This Row],[Descripción]],Tabla10[Descripción],Tabla10[CODIGO PRESUPUESTARIO],0))</f>
        <v xml:space="preserve">2.3.9.2.01 </v>
      </c>
      <c r="Q91" s="523"/>
      <c r="R91" s="523" t="str">
        <f>IF(Tabla1[[#This Row],[Insumos]]="","",_xlfn.XLOOKUP(Tabla1[[#This Row],[Insumos]],Tabla10[Insumo],Tabla10[InsumoAbrev],"",0))</f>
        <v>lsUtilesdeOficina</v>
      </c>
      <c r="S91" s="694"/>
      <c r="T91" s="187"/>
      <c r="U91" s="187"/>
    </row>
    <row r="92" spans="2:21" ht="22.15" customHeight="1" x14ac:dyDescent="0.25">
      <c r="B92" s="187" t="str">
        <f>IF('Formulario PPGR3'!$G92="","",CONCATENATE('Formulario PPGR3'!$C92,".",'Formulario PPGR3'!$D92,".",'Formulario PPGR3'!$E92,".",'Formulario PPGR3'!$F92))</f>
        <v/>
      </c>
      <c r="C92" s="187" t="str">
        <f>IF('Formulario PPGR3'!$G92="","",'Formulario PPGR1'!#REF!)</f>
        <v/>
      </c>
      <c r="D92" s="187" t="str">
        <f>IF('Formulario PPGR3'!$G92="","",'Formulario PPGR1'!#REF!)</f>
        <v/>
      </c>
      <c r="E92" s="187" t="str">
        <f>IF('Formulario PPGR3'!$G92="","",'Formulario PPGR1'!#REF!)</f>
        <v/>
      </c>
      <c r="F92" s="187" t="str">
        <f>IF('Formulario PPGR3'!$G92="","",'Formulario PPGR1'!#REF!)</f>
        <v/>
      </c>
      <c r="G92" s="186"/>
      <c r="H92" s="520" t="str" cm="1">
        <f t="array" ref="H92">IF(Tabla1[[#This Row],[Código_Actividad]]="","",_xlfn.XLOOKUP(Tabla1[[#This Row],[Código_Actividad]],CodigoActividad,Tabla2[Actividades Programables Presupuestables],"",0))</f>
        <v/>
      </c>
      <c r="I92" s="783" t="str">
        <f>IFERROR(VLOOKUP('Formulario PPGR3'!$G92,'Formulario PPGR2'!$H$9:$V$536,15,FALSE),"")</f>
        <v/>
      </c>
      <c r="J92" s="525" t="s">
        <v>361</v>
      </c>
      <c r="K92" s="524" t="s">
        <v>1170</v>
      </c>
      <c r="L92" s="521" t="str">
        <f>IF(Tabla1[[#This Row],[Descripción]]="","",_xlfn.XLOOKUP(Tabla1[[#This Row],[Descripción]],Tabla10[Descripción],Tabla10[Unidad de Medida],"",0))</f>
        <v>resma</v>
      </c>
      <c r="M92" s="317">
        <v>5</v>
      </c>
      <c r="N92" s="535">
        <f>IF(Tabla1[[#This Row],[Descripción]]="","",_xlfn.XLOOKUP(Tabla1[[#This Row],[Descripción]],Tabla10[Descripción],Tabla10[Precio Unitario],0))</f>
        <v>288</v>
      </c>
      <c r="O92" s="535">
        <f>IF(Tabla1[[#This Row],[Cantidad de Insumos]]="","",Tabla1[[#This Row],[Precio Unitario]]*Tabla1[[#This Row],[Cantidad de Insumos]])</f>
        <v>1440</v>
      </c>
      <c r="P92" s="522" t="str">
        <f>IF(Tabla1[[#This Row],[Descripción]]="","",_xlfn.XLOOKUP(Tabla1[[#This Row],[Descripción]],Tabla10[Descripción],Tabla10[CODIGO PRESUPUESTARIO],0))</f>
        <v>2.3.3.1.01</v>
      </c>
      <c r="Q92" s="523"/>
      <c r="R92" s="523" t="str">
        <f>IF(Tabla1[[#This Row],[Insumos]]="","",_xlfn.XLOOKUP(Tabla1[[#This Row],[Insumos]],Tabla10[Insumo],Tabla10[InsumoAbrev],"",0))</f>
        <v>lsProductosdePapel</v>
      </c>
      <c r="S92" s="694"/>
      <c r="T92" s="187"/>
      <c r="U92" s="187"/>
    </row>
    <row r="93" spans="2:21" ht="34.9" customHeight="1" x14ac:dyDescent="0.25">
      <c r="B93" s="187" t="str">
        <f>IF('Formulario PPGR3'!$G93="","",CONCATENATE('Formulario PPGR3'!$C93,".",'Formulario PPGR3'!$D93,".",'Formulario PPGR3'!$E93,".",'Formulario PPGR3'!$F93))</f>
        <v/>
      </c>
      <c r="C93" s="187" t="str">
        <f>IF('Formulario PPGR3'!$G93="","",'Formulario PPGR1'!#REF!)</f>
        <v/>
      </c>
      <c r="D93" s="187" t="str">
        <f>IF('Formulario PPGR3'!$G93="","",'Formulario PPGR1'!#REF!)</f>
        <v/>
      </c>
      <c r="E93" s="187" t="str">
        <f>IF('Formulario PPGR3'!$G93="","",'Formulario PPGR1'!#REF!)</f>
        <v/>
      </c>
      <c r="F93" s="187" t="str">
        <f>IF('Formulario PPGR3'!$G93="","",'Formulario PPGR1'!#REF!)</f>
        <v/>
      </c>
      <c r="G93" s="186"/>
      <c r="H93" s="520" t="str" cm="1">
        <f t="array" ref="H93">IF(Tabla1[[#This Row],[Código_Actividad]]="","",_xlfn.XLOOKUP(Tabla1[[#This Row],[Código_Actividad]],CodigoActividad,Tabla2[Actividades Programables Presupuestables],"",0))</f>
        <v/>
      </c>
      <c r="I93" s="783" t="str">
        <f>IFERROR(VLOOKUP('Formulario PPGR3'!$G93,'Formulario PPGR2'!$H$9:$V$536,15,FALSE),"")</f>
        <v/>
      </c>
      <c r="J93" s="525" t="s">
        <v>361</v>
      </c>
      <c r="K93" s="524" t="s">
        <v>1173</v>
      </c>
      <c r="L93" s="521" t="str">
        <f>IF(Tabla1[[#This Row],[Descripción]]="","",_xlfn.XLOOKUP(Tabla1[[#This Row],[Descripción]],Tabla10[Descripción],Tabla10[Unidad de Medida],"",0))</f>
        <v>resma</v>
      </c>
      <c r="M93" s="317">
        <v>5</v>
      </c>
      <c r="N93" s="535">
        <f>IF(Tabla1[[#This Row],[Descripción]]="","",_xlfn.XLOOKUP(Tabla1[[#This Row],[Descripción]],Tabla10[Descripción],Tabla10[Precio Unitario],0))</f>
        <v>294.7</v>
      </c>
      <c r="O93" s="535">
        <f>IF(Tabla1[[#This Row],[Cantidad de Insumos]]="","",Tabla1[[#This Row],[Precio Unitario]]*Tabla1[[#This Row],[Cantidad de Insumos]])</f>
        <v>1473.5</v>
      </c>
      <c r="P93" s="522" t="str">
        <f>IF(Tabla1[[#This Row],[Descripción]]="","",_xlfn.XLOOKUP(Tabla1[[#This Row],[Descripción]],Tabla10[Descripción],Tabla10[CODIGO PRESUPUESTARIO],0))</f>
        <v>2.3.3.1.01</v>
      </c>
      <c r="Q93" s="523"/>
      <c r="R93" s="523" t="str">
        <f>IF(Tabla1[[#This Row],[Insumos]]="","",_xlfn.XLOOKUP(Tabla1[[#This Row],[Insumos]],Tabla10[Insumo],Tabla10[InsumoAbrev],"",0))</f>
        <v>lsProductosdePapel</v>
      </c>
      <c r="S93" s="694"/>
      <c r="T93" s="187"/>
      <c r="U93" s="187"/>
    </row>
    <row r="94" spans="2:21" ht="43.15" customHeight="1" x14ac:dyDescent="0.25">
      <c r="B94" s="187" t="str">
        <f>IF('Formulario PPGR3'!$G94="","",CONCATENATE('Formulario PPGR3'!$C94,".",'Formulario PPGR3'!$D94,".",'Formulario PPGR3'!$E94,".",'Formulario PPGR3'!$F94))</f>
        <v/>
      </c>
      <c r="C94" s="187" t="str">
        <f>IF('Formulario PPGR3'!$G94="","",'Formulario PPGR1'!#REF!)</f>
        <v/>
      </c>
      <c r="D94" s="187" t="str">
        <f>IF('Formulario PPGR3'!$G94="","",'Formulario PPGR1'!#REF!)</f>
        <v/>
      </c>
      <c r="E94" s="187" t="str">
        <f>IF('Formulario PPGR3'!$G94="","",'Formulario PPGR1'!#REF!)</f>
        <v/>
      </c>
      <c r="F94" s="187" t="str">
        <f>IF('Formulario PPGR3'!$G94="","",'Formulario PPGR1'!#REF!)</f>
        <v/>
      </c>
      <c r="G94" s="186"/>
      <c r="H94" s="520" t="str" cm="1">
        <f t="array" ref="H94">IF(Tabla1[[#This Row],[Código_Actividad]]="","",_xlfn.XLOOKUP(Tabla1[[#This Row],[Código_Actividad]],CodigoActividad,Tabla2[Actividades Programables Presupuestables],"",0))</f>
        <v/>
      </c>
      <c r="I94" s="783" t="str">
        <f>IFERROR(VLOOKUP('Formulario PPGR3'!$G94,'Formulario PPGR2'!$H$9:$V$536,15,FALSE),"")</f>
        <v/>
      </c>
      <c r="J94" s="525" t="s">
        <v>361</v>
      </c>
      <c r="K94" s="524" t="s">
        <v>1163</v>
      </c>
      <c r="L94" s="521" t="str">
        <f>IF(Tabla1[[#This Row],[Descripción]]="","",_xlfn.XLOOKUP(Tabla1[[#This Row],[Descripción]],Tabla10[Descripción],Tabla10[Unidad de Medida],"",0))</f>
        <v>Caja</v>
      </c>
      <c r="M94" s="317">
        <v>1</v>
      </c>
      <c r="N94" s="535">
        <f>IF(Tabla1[[#This Row],[Descripción]]="","",_xlfn.XLOOKUP(Tabla1[[#This Row],[Descripción]],Tabla10[Descripción],Tabla10[Precio Unitario],0))</f>
        <v>233.64</v>
      </c>
      <c r="O94" s="535">
        <f>IF(Tabla1[[#This Row],[Cantidad de Insumos]]="","",Tabla1[[#This Row],[Precio Unitario]]*Tabla1[[#This Row],[Cantidad de Insumos]])</f>
        <v>233.64</v>
      </c>
      <c r="P94" s="522" t="str">
        <f>IF(Tabla1[[#This Row],[Descripción]]="","",_xlfn.XLOOKUP(Tabla1[[#This Row],[Descripción]],Tabla10[Descripción],Tabla10[CODIGO PRESUPUESTARIO],0))</f>
        <v>2.3.3.2.01</v>
      </c>
      <c r="Q94" s="523"/>
      <c r="R94" s="523" t="str">
        <f>IF(Tabla1[[#This Row],[Insumos]]="","",_xlfn.XLOOKUP(Tabla1[[#This Row],[Insumos]],Tabla10[Insumo],Tabla10[InsumoAbrev],"",0))</f>
        <v>lsProductosdePapel</v>
      </c>
      <c r="S94" s="694"/>
      <c r="T94" s="187"/>
      <c r="U94" s="187"/>
    </row>
    <row r="95" spans="2:21" ht="28.15" customHeight="1" x14ac:dyDescent="0.25">
      <c r="B95" s="187" t="str">
        <f>IF('Formulario PPGR3'!$G95="","",CONCATENATE('Formulario PPGR3'!$C95,".",'Formulario PPGR3'!$D95,".",'Formulario PPGR3'!$E95,".",'Formulario PPGR3'!$F95))</f>
        <v/>
      </c>
      <c r="C95" s="187" t="str">
        <f>IF('Formulario PPGR3'!$G95="","",'Formulario PPGR1'!#REF!)</f>
        <v/>
      </c>
      <c r="D95" s="187" t="str">
        <f>IF('Formulario PPGR3'!$G95="","",'Formulario PPGR1'!#REF!)</f>
        <v/>
      </c>
      <c r="E95" s="187" t="str">
        <f>IF('Formulario PPGR3'!$G95="","",'Formulario PPGR1'!#REF!)</f>
        <v/>
      </c>
      <c r="F95" s="187" t="str">
        <f>IF('Formulario PPGR3'!$G95="","",'Formulario PPGR1'!#REF!)</f>
        <v/>
      </c>
      <c r="G95" s="186"/>
      <c r="H95" s="520" t="str" cm="1">
        <f t="array" ref="H95">IF(Tabla1[[#This Row],[Código_Actividad]]="","",_xlfn.XLOOKUP(Tabla1[[#This Row],[Código_Actividad]],CodigoActividad,Tabla2[Actividades Programables Presupuestables],"",0))</f>
        <v/>
      </c>
      <c r="I95" s="783" t="str">
        <f>IFERROR(VLOOKUP('Formulario PPGR3'!$G95,'Formulario PPGR2'!$H$9:$V$536,15,FALSE),"")</f>
        <v/>
      </c>
      <c r="J95" s="525" t="s">
        <v>1266</v>
      </c>
      <c r="K95" s="524" t="s">
        <v>1282</v>
      </c>
      <c r="L95" s="521" t="str">
        <f>IF(Tabla1[[#This Row],[Descripción]]="","",_xlfn.XLOOKUP(Tabla1[[#This Row],[Descripción]],Tabla10[Descripción],Tabla10[Unidad de Medida],"",0))</f>
        <v>unidad</v>
      </c>
      <c r="M95" s="317">
        <v>1</v>
      </c>
      <c r="N95" s="535">
        <f>IF(Tabla1[[#This Row],[Descripción]]="","",_xlfn.XLOOKUP(Tabla1[[#This Row],[Descripción]],Tabla10[Descripción],Tabla10[Precio Unitario],0))</f>
        <v>17.405000000000001</v>
      </c>
      <c r="O95" s="535">
        <f>IF(Tabla1[[#This Row],[Cantidad de Insumos]]="","",Tabla1[[#This Row],[Precio Unitario]]*Tabla1[[#This Row],[Cantidad de Insumos]])</f>
        <v>17.405000000000001</v>
      </c>
      <c r="P95" s="522" t="str">
        <f>IF(Tabla1[[#This Row],[Descripción]]="","",_xlfn.XLOOKUP(Tabla1[[#This Row],[Descripción]],Tabla10[Descripción],Tabla10[CODIGO PRESUPUESTARIO],0))</f>
        <v xml:space="preserve">2.3.9.2.01 </v>
      </c>
      <c r="Q95" s="523"/>
      <c r="R95" s="523" t="str">
        <f>IF(Tabla1[[#This Row],[Insumos]]="","",_xlfn.XLOOKUP(Tabla1[[#This Row],[Insumos]],Tabla10[Insumo],Tabla10[InsumoAbrev],"",0))</f>
        <v>lsUtilesdeOficina</v>
      </c>
      <c r="S95" s="694"/>
      <c r="T95" s="187"/>
      <c r="U95" s="187"/>
    </row>
    <row r="96" spans="2:21" ht="23.45" customHeight="1" x14ac:dyDescent="0.25">
      <c r="B96" s="187" t="str">
        <f>IF('Formulario PPGR3'!$G96="","",CONCATENATE('Formulario PPGR3'!$C96,".",'Formulario PPGR3'!$D96,".",'Formulario PPGR3'!$E96,".",'Formulario PPGR3'!$F96))</f>
        <v/>
      </c>
      <c r="C96" s="187" t="str">
        <f>IF('Formulario PPGR3'!$G96="","",'Formulario PPGR1'!#REF!)</f>
        <v/>
      </c>
      <c r="D96" s="187" t="str">
        <f>IF('Formulario PPGR3'!$G96="","",'Formulario PPGR1'!#REF!)</f>
        <v/>
      </c>
      <c r="E96" s="187" t="str">
        <f>IF('Formulario PPGR3'!$G96="","",'Formulario PPGR1'!#REF!)</f>
        <v/>
      </c>
      <c r="F96" s="187" t="str">
        <f>IF('Formulario PPGR3'!$G96="","",'Formulario PPGR1'!#REF!)</f>
        <v/>
      </c>
      <c r="G96" s="186"/>
      <c r="H96" s="520" t="str" cm="1">
        <f t="array" ref="H96">IF(Tabla1[[#This Row],[Código_Actividad]]="","",_xlfn.XLOOKUP(Tabla1[[#This Row],[Código_Actividad]],CodigoActividad,Tabla2[Actividades Programables Presupuestables],"",0))</f>
        <v/>
      </c>
      <c r="I96" s="783" t="str">
        <f>IFERROR(VLOOKUP('Formulario PPGR3'!$G96,'Formulario PPGR2'!$H$9:$V$536,15,FALSE),"")</f>
        <v/>
      </c>
      <c r="J96" s="525" t="s">
        <v>1266</v>
      </c>
      <c r="K96" s="524" t="s">
        <v>1335</v>
      </c>
      <c r="L96" s="521" t="str">
        <f>IF(Tabla1[[#This Row],[Descripción]]="","",_xlfn.XLOOKUP(Tabla1[[#This Row],[Descripción]],Tabla10[Descripción],Tabla10[Unidad de Medida],"",0))</f>
        <v>unidad</v>
      </c>
      <c r="M96" s="317">
        <v>1</v>
      </c>
      <c r="N96" s="535">
        <f>IF(Tabla1[[#This Row],[Descripción]]="","",_xlfn.XLOOKUP(Tabla1[[#This Row],[Descripción]],Tabla10[Descripción],Tabla10[Precio Unitario],0))</f>
        <v>55</v>
      </c>
      <c r="O96" s="535">
        <f>IF(Tabla1[[#This Row],[Cantidad de Insumos]]="","",Tabla1[[#This Row],[Precio Unitario]]*Tabla1[[#This Row],[Cantidad de Insumos]])</f>
        <v>55</v>
      </c>
      <c r="P96" s="522" t="str">
        <f>IF(Tabla1[[#This Row],[Descripción]]="","",_xlfn.XLOOKUP(Tabla1[[#This Row],[Descripción]],Tabla10[Descripción],Tabla10[CODIGO PRESUPUESTARIO],0))</f>
        <v xml:space="preserve">2.3.9.2.01 </v>
      </c>
      <c r="Q96" s="523"/>
      <c r="R96" s="523" t="str">
        <f>IF(Tabla1[[#This Row],[Insumos]]="","",_xlfn.XLOOKUP(Tabla1[[#This Row],[Insumos]],Tabla10[Insumo],Tabla10[InsumoAbrev],"",0))</f>
        <v>lsUtilesdeOficina</v>
      </c>
      <c r="S96" s="694"/>
      <c r="T96" s="187"/>
      <c r="U96" s="187"/>
    </row>
    <row r="97" spans="2:21" ht="19.899999999999999" customHeight="1" x14ac:dyDescent="0.25">
      <c r="B97" s="187" t="str">
        <f>IF('Formulario PPGR3'!$G97="","",CONCATENATE('Formulario PPGR3'!$C97,".",'Formulario PPGR3'!$D97,".",'Formulario PPGR3'!$E97,".",'Formulario PPGR3'!$F97))</f>
        <v/>
      </c>
      <c r="C97" s="187" t="str">
        <f>IF('Formulario PPGR3'!$G97="","",'Formulario PPGR1'!#REF!)</f>
        <v/>
      </c>
      <c r="D97" s="187" t="str">
        <f>IF('Formulario PPGR3'!$G97="","",'Formulario PPGR1'!#REF!)</f>
        <v/>
      </c>
      <c r="E97" s="187" t="str">
        <f>IF('Formulario PPGR3'!$G97="","",'Formulario PPGR1'!#REF!)</f>
        <v/>
      </c>
      <c r="F97" s="187" t="str">
        <f>IF('Formulario PPGR3'!$G97="","",'Formulario PPGR1'!#REF!)</f>
        <v/>
      </c>
      <c r="G97" s="186"/>
      <c r="H97" s="520" t="str" cm="1">
        <f t="array" ref="H97">IF(Tabla1[[#This Row],[Código_Actividad]]="","",_xlfn.XLOOKUP(Tabla1[[#This Row],[Código_Actividad]],CodigoActividad,Tabla2[Actividades Programables Presupuestables],"",0))</f>
        <v/>
      </c>
      <c r="I97" s="783" t="str">
        <f>IFERROR(VLOOKUP('Formulario PPGR3'!$G97,'Formulario PPGR2'!$H$9:$V$536,15,FALSE),"")</f>
        <v/>
      </c>
      <c r="J97" s="525" t="s">
        <v>1266</v>
      </c>
      <c r="K97" s="524" t="s">
        <v>1340</v>
      </c>
      <c r="L97" s="521" t="str">
        <f>IF(Tabla1[[#This Row],[Descripción]]="","",_xlfn.XLOOKUP(Tabla1[[#This Row],[Descripción]],Tabla10[Descripción],Tabla10[Unidad de Medida],"",0))</f>
        <v>unidad</v>
      </c>
      <c r="M97" s="317">
        <v>1</v>
      </c>
      <c r="N97" s="535">
        <f>IF(Tabla1[[#This Row],[Descripción]]="","",_xlfn.XLOOKUP(Tabla1[[#This Row],[Descripción]],Tabla10[Descripción],Tabla10[Precio Unitario],0))</f>
        <v>254.99799999999999</v>
      </c>
      <c r="O97" s="535">
        <f>IF(Tabla1[[#This Row],[Cantidad de Insumos]]="","",Tabla1[[#This Row],[Precio Unitario]]*Tabla1[[#This Row],[Cantidad de Insumos]])</f>
        <v>254.99799999999999</v>
      </c>
      <c r="P97" s="522" t="str">
        <f>IF(Tabla1[[#This Row],[Descripción]]="","",_xlfn.XLOOKUP(Tabla1[[#This Row],[Descripción]],Tabla10[Descripción],Tabla10[CODIGO PRESUPUESTARIO],0))</f>
        <v xml:space="preserve">2.3.9.2.01 </v>
      </c>
      <c r="Q97" s="523"/>
      <c r="R97" s="523" t="str">
        <f>IF(Tabla1[[#This Row],[Insumos]]="","",_xlfn.XLOOKUP(Tabla1[[#This Row],[Insumos]],Tabla10[Insumo],Tabla10[InsumoAbrev],"",0))</f>
        <v>lsUtilesdeOficina</v>
      </c>
      <c r="S97" s="694"/>
      <c r="T97" s="187"/>
      <c r="U97" s="187"/>
    </row>
    <row r="98" spans="2:21" ht="60" customHeight="1" x14ac:dyDescent="0.25">
      <c r="B98" s="187" t="str">
        <f>IF('Formulario PPGR3'!$G98="","",CONCATENATE('Formulario PPGR3'!$C98,".",'Formulario PPGR3'!$D98,".",'Formulario PPGR3'!$E98,".",'Formulario PPGR3'!$F98))</f>
        <v/>
      </c>
      <c r="C98" s="187" t="str">
        <f>IF('Formulario PPGR3'!$G98="","",'Formulario PPGR1'!#REF!)</f>
        <v/>
      </c>
      <c r="D98" s="187" t="str">
        <f>IF('Formulario PPGR3'!$G98="","",'Formulario PPGR1'!#REF!)</f>
        <v/>
      </c>
      <c r="E98" s="187" t="str">
        <f>IF('Formulario PPGR3'!$G98="","",'Formulario PPGR1'!#REF!)</f>
        <v/>
      </c>
      <c r="F98" s="187" t="str">
        <f>IF('Formulario PPGR3'!$G98="","",'Formulario PPGR1'!#REF!)</f>
        <v/>
      </c>
      <c r="G98" s="186"/>
      <c r="H98" s="520" t="str" cm="1">
        <f t="array" ref="H98">IF(Tabla1[[#This Row],[Código_Actividad]]="","",_xlfn.XLOOKUP(Tabla1[[#This Row],[Código_Actividad]],CodigoActividad,Tabla2[Actividades Programables Presupuestables],"",0))</f>
        <v/>
      </c>
      <c r="I98" s="783" t="str">
        <f>IFERROR(VLOOKUP('Formulario PPGR3'!$G98,'Formulario PPGR2'!$H$9:$V$536,15,FALSE),"")</f>
        <v/>
      </c>
      <c r="J98" s="525" t="s">
        <v>1266</v>
      </c>
      <c r="K98" s="524" t="s">
        <v>1376</v>
      </c>
      <c r="L98" s="521" t="str">
        <f>IF(Tabla1[[#This Row],[Descripción]]="","",_xlfn.XLOOKUP(Tabla1[[#This Row],[Descripción]],Tabla10[Descripción],Tabla10[Unidad de Medida],"",0))</f>
        <v>unidad</v>
      </c>
      <c r="M98" s="317">
        <v>3</v>
      </c>
      <c r="N98" s="535">
        <f>IF(Tabla1[[#This Row],[Descripción]]="","",_xlfn.XLOOKUP(Tabla1[[#This Row],[Descripción]],Tabla10[Descripción],Tabla10[Precio Unitario],0))</f>
        <v>2242</v>
      </c>
      <c r="O98" s="535">
        <f>IF(Tabla1[[#This Row],[Cantidad de Insumos]]="","",Tabla1[[#This Row],[Precio Unitario]]*Tabla1[[#This Row],[Cantidad de Insumos]])</f>
        <v>6726</v>
      </c>
      <c r="P98" s="522" t="str">
        <f>IF(Tabla1[[#This Row],[Descripción]]="","",_xlfn.XLOOKUP(Tabla1[[#This Row],[Descripción]],Tabla10[Descripción],Tabla10[CODIGO PRESUPUESTARIO],0))</f>
        <v xml:space="preserve">2.3.9.2.01 </v>
      </c>
      <c r="Q98" s="523"/>
      <c r="R98" s="523" t="str">
        <f>IF(Tabla1[[#This Row],[Insumos]]="","",_xlfn.XLOOKUP(Tabla1[[#This Row],[Insumos]],Tabla10[Insumo],Tabla10[InsumoAbrev],"",0))</f>
        <v>lsUtilesdeOficina</v>
      </c>
      <c r="S98" s="694"/>
      <c r="T98" s="187"/>
      <c r="U98" s="187"/>
    </row>
    <row r="99" spans="2:21" ht="31.15" customHeight="1" x14ac:dyDescent="0.25">
      <c r="B99" s="187" t="str">
        <f>IF('Formulario PPGR3'!$G99="","",CONCATENATE('Formulario PPGR3'!$C99,".",'Formulario PPGR3'!$D99,".",'Formulario PPGR3'!$E99,".",'Formulario PPGR3'!$F99))</f>
        <v/>
      </c>
      <c r="C99" s="187" t="str">
        <f>IF('Formulario PPGR3'!$G99="","",'Formulario PPGR1'!#REF!)</f>
        <v/>
      </c>
      <c r="D99" s="187" t="str">
        <f>IF('Formulario PPGR3'!$G99="","",'Formulario PPGR1'!#REF!)</f>
        <v/>
      </c>
      <c r="E99" s="187" t="str">
        <f>IF('Formulario PPGR3'!$G99="","",'Formulario PPGR1'!#REF!)</f>
        <v/>
      </c>
      <c r="F99" s="187" t="str">
        <f>IF('Formulario PPGR3'!$G99="","",'Formulario PPGR1'!#REF!)</f>
        <v/>
      </c>
      <c r="G99" s="186"/>
      <c r="H99" s="520" t="str" cm="1">
        <f t="array" ref="H99">IF(Tabla1[[#This Row],[Código_Actividad]]="","",_xlfn.XLOOKUP(Tabla1[[#This Row],[Código_Actividad]],CodigoActividad,Tabla2[Actividades Programables Presupuestables],"",0))</f>
        <v/>
      </c>
      <c r="I99" s="783" t="str">
        <f>IFERROR(VLOOKUP('Formulario PPGR3'!$G99,'Formulario PPGR2'!$H$9:$V$536,15,FALSE),"")</f>
        <v/>
      </c>
      <c r="J99" s="525" t="s">
        <v>1266</v>
      </c>
      <c r="K99" s="524" t="s">
        <v>1284</v>
      </c>
      <c r="L99" s="521" t="str">
        <f>IF(Tabla1[[#This Row],[Descripción]]="","",_xlfn.XLOOKUP(Tabla1[[#This Row],[Descripción]],Tabla10[Descripción],Tabla10[Unidad de Medida],"",0))</f>
        <v>unidad</v>
      </c>
      <c r="M99" s="317">
        <v>1</v>
      </c>
      <c r="N99" s="535">
        <f>IF(Tabla1[[#This Row],[Descripción]]="","",_xlfn.XLOOKUP(Tabla1[[#This Row],[Descripción]],Tabla10[Descripción],Tabla10[Precio Unitario],0))</f>
        <v>15.281000000000001</v>
      </c>
      <c r="O99" s="535">
        <f>IF(Tabla1[[#This Row],[Cantidad de Insumos]]="","",Tabla1[[#This Row],[Precio Unitario]]*Tabla1[[#This Row],[Cantidad de Insumos]])</f>
        <v>15.281000000000001</v>
      </c>
      <c r="P99" s="522" t="str">
        <f>IF(Tabla1[[#This Row],[Descripción]]="","",_xlfn.XLOOKUP(Tabla1[[#This Row],[Descripción]],Tabla10[Descripción],Tabla10[CODIGO PRESUPUESTARIO],0))</f>
        <v xml:space="preserve">2.3.9.2.01 </v>
      </c>
      <c r="Q99" s="523"/>
      <c r="R99" s="523" t="str">
        <f>IF(Tabla1[[#This Row],[Insumos]]="","",_xlfn.XLOOKUP(Tabla1[[#This Row],[Insumos]],Tabla10[Insumo],Tabla10[InsumoAbrev],"",0))</f>
        <v>lsUtilesdeOficina</v>
      </c>
      <c r="S99" s="694"/>
      <c r="T99" s="187"/>
      <c r="U99" s="187"/>
    </row>
    <row r="100" spans="2:21" ht="37.9" customHeight="1" x14ac:dyDescent="0.25">
      <c r="B100" s="187" t="str">
        <f>IF('Formulario PPGR3'!$G100="","",CONCATENATE('Formulario PPGR3'!$C100,".",'Formulario PPGR3'!$D100,".",'Formulario PPGR3'!$E100,".",'Formulario PPGR3'!$F100))</f>
        <v/>
      </c>
      <c r="C100" s="187" t="str">
        <f>IF('Formulario PPGR3'!$G100="","",'Formulario PPGR1'!#REF!)</f>
        <v/>
      </c>
      <c r="D100" s="187" t="str">
        <f>IF('Formulario PPGR3'!$G100="","",'Formulario PPGR1'!#REF!)</f>
        <v/>
      </c>
      <c r="E100" s="187" t="str">
        <f>IF('Formulario PPGR3'!$G100="","",'Formulario PPGR1'!#REF!)</f>
        <v/>
      </c>
      <c r="F100" s="187" t="str">
        <f>IF('Formulario PPGR3'!$G100="","",'Formulario PPGR1'!#REF!)</f>
        <v/>
      </c>
      <c r="G100" s="186"/>
      <c r="H100" s="520" t="str" cm="1">
        <f t="array" ref="H100">IF(Tabla1[[#This Row],[Código_Actividad]]="","",_xlfn.XLOOKUP(Tabla1[[#This Row],[Código_Actividad]],CodigoActividad,Tabla2[Actividades Programables Presupuestables],"",0))</f>
        <v/>
      </c>
      <c r="I100" s="783" t="str">
        <f>IFERROR(VLOOKUP('Formulario PPGR3'!$G100,'Formulario PPGR2'!$H$9:$V$536,15,FALSE),"")</f>
        <v/>
      </c>
      <c r="J100" s="525" t="s">
        <v>1266</v>
      </c>
      <c r="K100" s="524" t="s">
        <v>1338</v>
      </c>
      <c r="L100" s="521" t="str">
        <f>IF(Tabla1[[#This Row],[Descripción]]="","",_xlfn.XLOOKUP(Tabla1[[#This Row],[Descripción]],Tabla10[Descripción],Tabla10[Unidad de Medida],"",0))</f>
        <v>unidad</v>
      </c>
      <c r="M100" s="317">
        <v>1</v>
      </c>
      <c r="N100" s="535">
        <f>IF(Tabla1[[#This Row],[Descripción]]="","",_xlfn.XLOOKUP(Tabla1[[#This Row],[Descripción]],Tabla10[Descripción],Tabla10[Precio Unitario],0))</f>
        <v>50</v>
      </c>
      <c r="O100" s="535">
        <f>IF(Tabla1[[#This Row],[Cantidad de Insumos]]="","",Tabla1[[#This Row],[Precio Unitario]]*Tabla1[[#This Row],[Cantidad de Insumos]])</f>
        <v>50</v>
      </c>
      <c r="P100" s="522" t="str">
        <f>IF(Tabla1[[#This Row],[Descripción]]="","",_xlfn.XLOOKUP(Tabla1[[#This Row],[Descripción]],Tabla10[Descripción],Tabla10[CODIGO PRESUPUESTARIO],0))</f>
        <v xml:space="preserve">2.3.9.2.01 </v>
      </c>
      <c r="Q100" s="523"/>
      <c r="R100" s="523" t="str">
        <f>IF(Tabla1[[#This Row],[Insumos]]="","",_xlfn.XLOOKUP(Tabla1[[#This Row],[Insumos]],Tabla10[Insumo],Tabla10[InsumoAbrev],"",0))</f>
        <v>lsUtilesdeOficina</v>
      </c>
      <c r="S100" s="694"/>
      <c r="T100" s="187"/>
      <c r="U100" s="187"/>
    </row>
    <row r="101" spans="2:21" ht="45" customHeight="1" x14ac:dyDescent="0.25">
      <c r="B101" s="187" t="e">
        <f>IF('Formulario PPGR3'!$G101="","",CONCATENATE('Formulario PPGR3'!$C101,".",'Formulario PPGR3'!$D101,".",'Formulario PPGR3'!$E101,".",'Formulario PPGR3'!$F101))</f>
        <v>#REF!</v>
      </c>
      <c r="C101" s="187" t="e">
        <f>IF('Formulario PPGR3'!$G101="","",'Formulario PPGR1'!#REF!)</f>
        <v>#REF!</v>
      </c>
      <c r="D101" s="187" t="e">
        <f>IF('Formulario PPGR3'!$G101="","",'Formulario PPGR1'!#REF!)</f>
        <v>#REF!</v>
      </c>
      <c r="E101" s="187" t="e">
        <f>IF('Formulario PPGR3'!$G101="","",'Formulario PPGR1'!#REF!)</f>
        <v>#REF!</v>
      </c>
      <c r="F101" s="187" t="e">
        <f>IF('Formulario PPGR3'!$G101="","",'Formulario PPGR1'!#REF!)</f>
        <v>#REF!</v>
      </c>
      <c r="G101" s="186" t="s">
        <v>2487</v>
      </c>
      <c r="H101" s="520" t="str" cm="1">
        <f t="array" ref="H101">IF(Tabla1[[#This Row],[Código_Actividad]]="","",_xlfn.XLOOKUP(Tabla1[[#This Row],[Código_Actividad]],CodigoActividad,Tabla2[Actividades Programables Presupuestables],"",0))</f>
        <v>Reunión de seguimiento a planes de mejora resultados de la evaluación de control interno aplicada.</v>
      </c>
      <c r="I101" s="783">
        <f>IFERROR(VLOOKUP('Formulario PPGR3'!$G101,'Formulario PPGR2'!$H$9:$V$536,15,FALSE),"")</f>
        <v>4</v>
      </c>
      <c r="J101" s="525" t="s">
        <v>361</v>
      </c>
      <c r="K101" s="524" t="s">
        <v>1173</v>
      </c>
      <c r="L101" s="521" t="str">
        <f>IF(Tabla1[[#This Row],[Descripción]]="","",_xlfn.XLOOKUP(Tabla1[[#This Row],[Descripción]],Tabla10[Descripción],Tabla10[Unidad de Medida],"",0))</f>
        <v>resma</v>
      </c>
      <c r="M101" s="317">
        <v>2</v>
      </c>
      <c r="N101" s="535">
        <f>IF(Tabla1[[#This Row],[Descripción]]="","",_xlfn.XLOOKUP(Tabla1[[#This Row],[Descripción]],Tabla10[Descripción],Tabla10[Precio Unitario],0))</f>
        <v>294.7</v>
      </c>
      <c r="O101" s="535">
        <f>IF(Tabla1[[#This Row],[Cantidad de Insumos]]="","",Tabla1[[#This Row],[Precio Unitario]]*Tabla1[[#This Row],[Cantidad de Insumos]])</f>
        <v>589.4</v>
      </c>
      <c r="P101" s="522" t="str">
        <f>IF(Tabla1[[#This Row],[Descripción]]="","",_xlfn.XLOOKUP(Tabla1[[#This Row],[Descripción]],Tabla10[Descripción],Tabla10[CODIGO PRESUPUESTARIO],0))</f>
        <v>2.3.3.1.01</v>
      </c>
      <c r="Q101" s="523"/>
      <c r="R101" s="523" t="str">
        <f>IF(Tabla1[[#This Row],[Insumos]]="","",_xlfn.XLOOKUP(Tabla1[[#This Row],[Insumos]],Tabla10[Insumo],Tabla10[InsumoAbrev],"",0))</f>
        <v>lsProductosdePapel</v>
      </c>
      <c r="S101" s="694"/>
      <c r="T101" s="187"/>
      <c r="U101" s="187"/>
    </row>
    <row r="102" spans="2:21" ht="15" x14ac:dyDescent="0.25">
      <c r="B102" s="187" t="str">
        <f>IF('Formulario PPGR3'!$G102="","",CONCATENATE('Formulario PPGR3'!$C102,".",'Formulario PPGR3'!$D102,".",'Formulario PPGR3'!$E102,".",'Formulario PPGR3'!$F102))</f>
        <v/>
      </c>
      <c r="C102" s="187" t="str">
        <f>IF('Formulario PPGR3'!$G102="","",'Formulario PPGR1'!#REF!)</f>
        <v/>
      </c>
      <c r="D102" s="187" t="str">
        <f>IF('Formulario PPGR3'!$G102="","",'Formulario PPGR1'!#REF!)</f>
        <v/>
      </c>
      <c r="E102" s="187" t="str">
        <f>IF('Formulario PPGR3'!$G102="","",'Formulario PPGR1'!#REF!)</f>
        <v/>
      </c>
      <c r="F102" s="187" t="str">
        <f>IF('Formulario PPGR3'!$G102="","",'Formulario PPGR1'!#REF!)</f>
        <v/>
      </c>
      <c r="G102" s="186"/>
      <c r="H102" s="520" t="str" cm="1">
        <f t="array" ref="H102">IF(Tabla1[[#This Row],[Código_Actividad]]="","",_xlfn.XLOOKUP(Tabla1[[#This Row],[Código_Actividad]],CodigoActividad,Tabla2[Actividades Programables Presupuestables],"",0))</f>
        <v/>
      </c>
      <c r="I102" s="783" t="str">
        <f>IFERROR(VLOOKUP('Formulario PPGR3'!$G102,'Formulario PPGR2'!$H$9:$V$536,15,FALSE),"")</f>
        <v/>
      </c>
      <c r="J102" s="525" t="s">
        <v>361</v>
      </c>
      <c r="K102" s="524" t="s">
        <v>1170</v>
      </c>
      <c r="L102" s="521" t="str">
        <f>IF(Tabla1[[#This Row],[Descripción]]="","",_xlfn.XLOOKUP(Tabla1[[#This Row],[Descripción]],Tabla10[Descripción],Tabla10[Unidad de Medida],"",0))</f>
        <v>resma</v>
      </c>
      <c r="M102" s="317">
        <v>2</v>
      </c>
      <c r="N102" s="535">
        <f>IF(Tabla1[[#This Row],[Descripción]]="","",_xlfn.XLOOKUP(Tabla1[[#This Row],[Descripción]],Tabla10[Descripción],Tabla10[Precio Unitario],0))</f>
        <v>288</v>
      </c>
      <c r="O102" s="535">
        <f>IF(Tabla1[[#This Row],[Cantidad de Insumos]]="","",Tabla1[[#This Row],[Precio Unitario]]*Tabla1[[#This Row],[Cantidad de Insumos]])</f>
        <v>576</v>
      </c>
      <c r="P102" s="522" t="str">
        <f>IF(Tabla1[[#This Row],[Descripción]]="","",_xlfn.XLOOKUP(Tabla1[[#This Row],[Descripción]],Tabla10[Descripción],Tabla10[CODIGO PRESUPUESTARIO],0))</f>
        <v>2.3.3.1.01</v>
      </c>
      <c r="Q102" s="523"/>
      <c r="R102" s="523" t="str">
        <f>IF(Tabla1[[#This Row],[Insumos]]="","",_xlfn.XLOOKUP(Tabla1[[#This Row],[Insumos]],Tabla10[Insumo],Tabla10[InsumoAbrev],"",0))</f>
        <v>lsProductosdePapel</v>
      </c>
      <c r="S102" s="694"/>
      <c r="T102" s="187"/>
      <c r="U102" s="187"/>
    </row>
    <row r="103" spans="2:21" ht="25.5" x14ac:dyDescent="0.25">
      <c r="B103" s="187" t="str">
        <f>IF('Formulario PPGR3'!$G103="","",CONCATENATE('Formulario PPGR3'!$C103,".",'Formulario PPGR3'!$D103,".",'Formulario PPGR3'!$E103,".",'Formulario PPGR3'!$F103))</f>
        <v/>
      </c>
      <c r="C103" s="187" t="str">
        <f>IF('Formulario PPGR3'!$G103="","",'Formulario PPGR1'!#REF!)</f>
        <v/>
      </c>
      <c r="D103" s="187" t="str">
        <f>IF('Formulario PPGR3'!$G103="","",'Formulario PPGR1'!#REF!)</f>
        <v/>
      </c>
      <c r="E103" s="187" t="str">
        <f>IF('Formulario PPGR3'!$G103="","",'Formulario PPGR1'!#REF!)</f>
        <v/>
      </c>
      <c r="F103" s="187" t="str">
        <f>IF('Formulario PPGR3'!$G103="","",'Formulario PPGR1'!#REF!)</f>
        <v/>
      </c>
      <c r="G103" s="186"/>
      <c r="H103" s="520" t="str" cm="1">
        <f t="array" ref="H103">IF(Tabla1[[#This Row],[Código_Actividad]]="","",_xlfn.XLOOKUP(Tabla1[[#This Row],[Código_Actividad]],CodigoActividad,Tabla2[Actividades Programables Presupuestables],"",0))</f>
        <v/>
      </c>
      <c r="I103" s="783" t="str">
        <f>IFERROR(VLOOKUP('Formulario PPGR3'!$G103,'Formulario PPGR2'!$H$9:$V$536,15,FALSE),"")</f>
        <v/>
      </c>
      <c r="J103" s="525" t="s">
        <v>1266</v>
      </c>
      <c r="K103" s="524" t="s">
        <v>1376</v>
      </c>
      <c r="L103" s="521" t="str">
        <f>IF(Tabla1[[#This Row],[Descripción]]="","",_xlfn.XLOOKUP(Tabla1[[#This Row],[Descripción]],Tabla10[Descripción],Tabla10[Unidad de Medida],"",0))</f>
        <v>unidad</v>
      </c>
      <c r="M103" s="317">
        <v>1</v>
      </c>
      <c r="N103" s="535">
        <f>IF(Tabla1[[#This Row],[Descripción]]="","",_xlfn.XLOOKUP(Tabla1[[#This Row],[Descripción]],Tabla10[Descripción],Tabla10[Precio Unitario],0))</f>
        <v>2242</v>
      </c>
      <c r="O103" s="535">
        <f>IF(Tabla1[[#This Row],[Cantidad de Insumos]]="","",Tabla1[[#This Row],[Precio Unitario]]*Tabla1[[#This Row],[Cantidad de Insumos]])</f>
        <v>2242</v>
      </c>
      <c r="P103" s="522" t="str">
        <f>IF(Tabla1[[#This Row],[Descripción]]="","",_xlfn.XLOOKUP(Tabla1[[#This Row],[Descripción]],Tabla10[Descripción],Tabla10[CODIGO PRESUPUESTARIO],0))</f>
        <v xml:space="preserve">2.3.9.2.01 </v>
      </c>
      <c r="Q103" s="523"/>
      <c r="R103" s="523" t="str">
        <f>IF(Tabla1[[#This Row],[Insumos]]="","",_xlfn.XLOOKUP(Tabla1[[#This Row],[Insumos]],Tabla10[Insumo],Tabla10[InsumoAbrev],"",0))</f>
        <v>lsUtilesdeOficina</v>
      </c>
      <c r="S103" s="694"/>
      <c r="T103" s="187"/>
      <c r="U103" s="187"/>
    </row>
    <row r="104" spans="2:21" ht="31.9" customHeight="1" x14ac:dyDescent="0.25">
      <c r="B104" s="187" t="str">
        <f>IF('Formulario PPGR3'!$G104="","",CONCATENATE('Formulario PPGR3'!$C104,".",'Formulario PPGR3'!$D104,".",'Formulario PPGR3'!$E104,".",'Formulario PPGR3'!$F104))</f>
        <v/>
      </c>
      <c r="C104" s="187" t="str">
        <f>IF('Formulario PPGR3'!$G104="","",'Formulario PPGR1'!#REF!)</f>
        <v/>
      </c>
      <c r="D104" s="187" t="str">
        <f>IF('Formulario PPGR3'!$G104="","",'Formulario PPGR1'!#REF!)</f>
        <v/>
      </c>
      <c r="E104" s="187" t="str">
        <f>IF('Formulario PPGR3'!$G104="","",'Formulario PPGR1'!#REF!)</f>
        <v/>
      </c>
      <c r="F104" s="187" t="str">
        <f>IF('Formulario PPGR3'!$G104="","",'Formulario PPGR1'!#REF!)</f>
        <v/>
      </c>
      <c r="G104" s="186"/>
      <c r="H104" s="520" t="str" cm="1">
        <f t="array" ref="H104">IF(Tabla1[[#This Row],[Código_Actividad]]="","",_xlfn.XLOOKUP(Tabla1[[#This Row],[Código_Actividad]],CodigoActividad,Tabla2[Actividades Programables Presupuestables],"",0))</f>
        <v/>
      </c>
      <c r="I104" s="783" t="str">
        <f>IFERROR(VLOOKUP('Formulario PPGR3'!$G104,'Formulario PPGR2'!$H$9:$V$536,15,FALSE),"")</f>
        <v/>
      </c>
      <c r="J104" s="525" t="s">
        <v>361</v>
      </c>
      <c r="K104" s="524" t="s">
        <v>1163</v>
      </c>
      <c r="L104" s="521" t="str">
        <f>IF(Tabla1[[#This Row],[Descripción]]="","",_xlfn.XLOOKUP(Tabla1[[#This Row],[Descripción]],Tabla10[Descripción],Tabla10[Unidad de Medida],"",0))</f>
        <v>Caja</v>
      </c>
      <c r="M104" s="317">
        <v>1</v>
      </c>
      <c r="N104" s="535">
        <f>IF(Tabla1[[#This Row],[Descripción]]="","",_xlfn.XLOOKUP(Tabla1[[#This Row],[Descripción]],Tabla10[Descripción],Tabla10[Precio Unitario],0))</f>
        <v>233.64</v>
      </c>
      <c r="O104" s="535">
        <f>IF(Tabla1[[#This Row],[Cantidad de Insumos]]="","",Tabla1[[#This Row],[Precio Unitario]]*Tabla1[[#This Row],[Cantidad de Insumos]])</f>
        <v>233.64</v>
      </c>
      <c r="P104" s="522" t="str">
        <f>IF(Tabla1[[#This Row],[Descripción]]="","",_xlfn.XLOOKUP(Tabla1[[#This Row],[Descripción]],Tabla10[Descripción],Tabla10[CODIGO PRESUPUESTARIO],0))</f>
        <v>2.3.3.2.01</v>
      </c>
      <c r="Q104" s="523"/>
      <c r="R104" s="523" t="str">
        <f>IF(Tabla1[[#This Row],[Insumos]]="","",_xlfn.XLOOKUP(Tabla1[[#This Row],[Insumos]],Tabla10[Insumo],Tabla10[InsumoAbrev],"",0))</f>
        <v>lsProductosdePapel</v>
      </c>
      <c r="S104" s="694"/>
      <c r="T104" s="187"/>
      <c r="U104" s="187"/>
    </row>
    <row r="105" spans="2:21" ht="38.450000000000003" customHeight="1" x14ac:dyDescent="0.25">
      <c r="B105" s="187" t="str">
        <f>IF('Formulario PPGR3'!$G105="","",CONCATENATE('Formulario PPGR3'!$C105,".",'Formulario PPGR3'!$D105,".",'Formulario PPGR3'!$E105,".",'Formulario PPGR3'!$F105))</f>
        <v/>
      </c>
      <c r="C105" s="187" t="str">
        <f>IF('Formulario PPGR3'!$G105="","",'Formulario PPGR1'!#REF!)</f>
        <v/>
      </c>
      <c r="D105" s="187" t="str">
        <f>IF('Formulario PPGR3'!$G105="","",'Formulario PPGR1'!#REF!)</f>
        <v/>
      </c>
      <c r="E105" s="187" t="str">
        <f>IF('Formulario PPGR3'!$G105="","",'Formulario PPGR1'!#REF!)</f>
        <v/>
      </c>
      <c r="F105" s="187" t="str">
        <f>IF('Formulario PPGR3'!$G105="","",'Formulario PPGR1'!#REF!)</f>
        <v/>
      </c>
      <c r="G105" s="186"/>
      <c r="H105" s="520" t="str" cm="1">
        <f t="array" ref="H105">IF(Tabla1[[#This Row],[Código_Actividad]]="","",_xlfn.XLOOKUP(Tabla1[[#This Row],[Código_Actividad]],CodigoActividad,Tabla2[Actividades Programables Presupuestables],"",0))</f>
        <v/>
      </c>
      <c r="I105" s="783" t="str">
        <f>IFERROR(VLOOKUP('Formulario PPGR3'!$G105,'Formulario PPGR2'!$H$9:$V$536,15,FALSE),"")</f>
        <v/>
      </c>
      <c r="J105" s="525" t="s">
        <v>1266</v>
      </c>
      <c r="K105" s="524" t="s">
        <v>1335</v>
      </c>
      <c r="L105" s="521" t="str">
        <f>IF(Tabla1[[#This Row],[Descripción]]="","",_xlfn.XLOOKUP(Tabla1[[#This Row],[Descripción]],Tabla10[Descripción],Tabla10[Unidad de Medida],"",0))</f>
        <v>unidad</v>
      </c>
      <c r="M105" s="317">
        <v>1</v>
      </c>
      <c r="N105" s="535">
        <f>IF(Tabla1[[#This Row],[Descripción]]="","",_xlfn.XLOOKUP(Tabla1[[#This Row],[Descripción]],Tabla10[Descripción],Tabla10[Precio Unitario],0))</f>
        <v>55</v>
      </c>
      <c r="O105" s="535">
        <f>IF(Tabla1[[#This Row],[Cantidad de Insumos]]="","",Tabla1[[#This Row],[Precio Unitario]]*Tabla1[[#This Row],[Cantidad de Insumos]])</f>
        <v>55</v>
      </c>
      <c r="P105" s="522" t="str">
        <f>IF(Tabla1[[#This Row],[Descripción]]="","",_xlfn.XLOOKUP(Tabla1[[#This Row],[Descripción]],Tabla10[Descripción],Tabla10[CODIGO PRESUPUESTARIO],0))</f>
        <v xml:space="preserve">2.3.9.2.01 </v>
      </c>
      <c r="Q105" s="523"/>
      <c r="R105" s="523" t="str">
        <f>IF(Tabla1[[#This Row],[Insumos]]="","",_xlfn.XLOOKUP(Tabla1[[#This Row],[Insumos]],Tabla10[Insumo],Tabla10[InsumoAbrev],"",0))</f>
        <v>lsUtilesdeOficina</v>
      </c>
      <c r="S105" s="694"/>
      <c r="T105" s="187"/>
      <c r="U105" s="187"/>
    </row>
    <row r="106" spans="2:21" ht="52.9" customHeight="1" x14ac:dyDescent="0.25">
      <c r="B106" s="187" t="e">
        <f>IF('Formulario PPGR3'!$G106="","",CONCATENATE('Formulario PPGR3'!$C106,".",'Formulario PPGR3'!$D106,".",'Formulario PPGR3'!$E106,".",'Formulario PPGR3'!$F106))</f>
        <v>#REF!</v>
      </c>
      <c r="C106" s="187" t="e">
        <f>IF('Formulario PPGR3'!$G106="","",'Formulario PPGR1'!#REF!)</f>
        <v>#REF!</v>
      </c>
      <c r="D106" s="187" t="e">
        <f>IF('Formulario PPGR3'!$G106="","",'Formulario PPGR1'!#REF!)</f>
        <v>#REF!</v>
      </c>
      <c r="E106" s="187" t="e">
        <f>IF('Formulario PPGR3'!$G106="","",'Formulario PPGR1'!#REF!)</f>
        <v>#REF!</v>
      </c>
      <c r="F106" s="187" t="e">
        <f>IF('Formulario PPGR3'!$G106="","",'Formulario PPGR1'!#REF!)</f>
        <v>#REF!</v>
      </c>
      <c r="G106" s="186" t="s">
        <v>2489</v>
      </c>
      <c r="H106" s="520" t="str" cm="1">
        <f t="array" ref="H106">IF(Tabla1[[#This Row],[Código_Actividad]]="","",_xlfn.XLOOKUP(Tabla1[[#This Row],[Código_Actividad]],CodigoActividad,Tabla2[Actividades Programables Presupuestables],"",0))</f>
        <v>Mesa de trabajo junto a la DFC y los EES para la evaluación de los niveles de avance  del plan piloto Proyecto Sistema de Fiscalización y Control Regional.</v>
      </c>
      <c r="I106" s="783">
        <f>IFERROR(VLOOKUP('Formulario PPGR3'!$G106,'Formulario PPGR2'!$H$9:$V$536,15,FALSE),"")</f>
        <v>4</v>
      </c>
      <c r="J106" s="525" t="s">
        <v>361</v>
      </c>
      <c r="K106" s="524" t="s">
        <v>1170</v>
      </c>
      <c r="L106" s="521" t="str">
        <f>IF(Tabla1[[#This Row],[Descripción]]="","",_xlfn.XLOOKUP(Tabla1[[#This Row],[Descripción]],Tabla10[Descripción],Tabla10[Unidad de Medida],"",0))</f>
        <v>resma</v>
      </c>
      <c r="M106" s="317">
        <v>1</v>
      </c>
      <c r="N106" s="535">
        <f>IF(Tabla1[[#This Row],[Descripción]]="","",_xlfn.XLOOKUP(Tabla1[[#This Row],[Descripción]],Tabla10[Descripción],Tabla10[Precio Unitario],0))</f>
        <v>288</v>
      </c>
      <c r="O106" s="535">
        <f>IF(Tabla1[[#This Row],[Cantidad de Insumos]]="","",Tabla1[[#This Row],[Precio Unitario]]*Tabla1[[#This Row],[Cantidad de Insumos]])</f>
        <v>288</v>
      </c>
      <c r="P106" s="522" t="str">
        <f>IF(Tabla1[[#This Row],[Descripción]]="","",_xlfn.XLOOKUP(Tabla1[[#This Row],[Descripción]],Tabla10[Descripción],Tabla10[CODIGO PRESUPUESTARIO],0))</f>
        <v>2.3.3.1.01</v>
      </c>
      <c r="Q106" s="523"/>
      <c r="R106" s="523" t="str">
        <f>IF(Tabla1[[#This Row],[Insumos]]="","",_xlfn.XLOOKUP(Tabla1[[#This Row],[Insumos]],Tabla10[Insumo],Tabla10[InsumoAbrev],"",0))</f>
        <v>lsProductosdePapel</v>
      </c>
      <c r="S106" s="694"/>
      <c r="T106" s="187"/>
      <c r="U106" s="187"/>
    </row>
    <row r="107" spans="2:21" ht="25.5" x14ac:dyDescent="0.25">
      <c r="B107" s="187" t="str">
        <f>IF('Formulario PPGR3'!$G107="","",CONCATENATE('Formulario PPGR3'!$C107,".",'Formulario PPGR3'!$D107,".",'Formulario PPGR3'!$E107,".",'Formulario PPGR3'!$F107))</f>
        <v/>
      </c>
      <c r="C107" s="187" t="str">
        <f>IF('Formulario PPGR3'!$G107="","",'Formulario PPGR1'!#REF!)</f>
        <v/>
      </c>
      <c r="D107" s="187" t="str">
        <f>IF('Formulario PPGR3'!$G107="","",'Formulario PPGR1'!#REF!)</f>
        <v/>
      </c>
      <c r="E107" s="187" t="str">
        <f>IF('Formulario PPGR3'!$G107="","",'Formulario PPGR1'!#REF!)</f>
        <v/>
      </c>
      <c r="F107" s="187" t="str">
        <f>IF('Formulario PPGR3'!$G107="","",'Formulario PPGR1'!#REF!)</f>
        <v/>
      </c>
      <c r="G107" s="186"/>
      <c r="H107" s="520" t="str" cm="1">
        <f t="array" ref="H107">IF(Tabla1[[#This Row],[Código_Actividad]]="","",_xlfn.XLOOKUP(Tabla1[[#This Row],[Código_Actividad]],CodigoActividad,Tabla2[Actividades Programables Presupuestables],"",0))</f>
        <v/>
      </c>
      <c r="I107" s="783" t="str">
        <f>IFERROR(VLOOKUP('Formulario PPGR3'!$G107,'Formulario PPGR2'!$H$9:$V$536,15,FALSE),"")</f>
        <v/>
      </c>
      <c r="J107" s="525" t="s">
        <v>1266</v>
      </c>
      <c r="K107" s="524" t="s">
        <v>1376</v>
      </c>
      <c r="L107" s="521" t="str">
        <f>IF(Tabla1[[#This Row],[Descripción]]="","",_xlfn.XLOOKUP(Tabla1[[#This Row],[Descripción]],Tabla10[Descripción],Tabla10[Unidad de Medida],"",0))</f>
        <v>unidad</v>
      </c>
      <c r="M107" s="317">
        <v>1</v>
      </c>
      <c r="N107" s="535">
        <f>IF(Tabla1[[#This Row],[Descripción]]="","",_xlfn.XLOOKUP(Tabla1[[#This Row],[Descripción]],Tabla10[Descripción],Tabla10[Precio Unitario],0))</f>
        <v>2242</v>
      </c>
      <c r="O107" s="535">
        <f>IF(Tabla1[[#This Row],[Cantidad de Insumos]]="","",Tabla1[[#This Row],[Precio Unitario]]*Tabla1[[#This Row],[Cantidad de Insumos]])</f>
        <v>2242</v>
      </c>
      <c r="P107" s="522" t="str">
        <f>IF(Tabla1[[#This Row],[Descripción]]="","",_xlfn.XLOOKUP(Tabla1[[#This Row],[Descripción]],Tabla10[Descripción],Tabla10[CODIGO PRESUPUESTARIO],0))</f>
        <v xml:space="preserve">2.3.9.2.01 </v>
      </c>
      <c r="Q107" s="523"/>
      <c r="R107" s="523" t="str">
        <f>IF(Tabla1[[#This Row],[Insumos]]="","",_xlfn.XLOOKUP(Tabla1[[#This Row],[Insumos]],Tabla10[Insumo],Tabla10[InsumoAbrev],"",0))</f>
        <v>lsUtilesdeOficina</v>
      </c>
      <c r="S107" s="694"/>
      <c r="T107" s="187"/>
      <c r="U107" s="187"/>
    </row>
    <row r="108" spans="2:21" ht="15" x14ac:dyDescent="0.25">
      <c r="B108" s="187" t="str">
        <f>IF('Formulario PPGR3'!$G108="","",CONCATENATE('Formulario PPGR3'!$C108,".",'Formulario PPGR3'!$D108,".",'Formulario PPGR3'!$E108,".",'Formulario PPGR3'!$F108))</f>
        <v/>
      </c>
      <c r="C108" s="187" t="str">
        <f>IF('Formulario PPGR3'!$G108="","",'Formulario PPGR1'!#REF!)</f>
        <v/>
      </c>
      <c r="D108" s="187" t="str">
        <f>IF('Formulario PPGR3'!$G108="","",'Formulario PPGR1'!#REF!)</f>
        <v/>
      </c>
      <c r="E108" s="187" t="str">
        <f>IF('Formulario PPGR3'!$G108="","",'Formulario PPGR1'!#REF!)</f>
        <v/>
      </c>
      <c r="F108" s="187" t="str">
        <f>IF('Formulario PPGR3'!$G108="","",'Formulario PPGR1'!#REF!)</f>
        <v/>
      </c>
      <c r="G108" s="186"/>
      <c r="H108" s="520" t="str" cm="1">
        <f t="array" ref="H108">IF(Tabla1[[#This Row],[Código_Actividad]]="","",_xlfn.XLOOKUP(Tabla1[[#This Row],[Código_Actividad]],CodigoActividad,Tabla2[Actividades Programables Presupuestables],"",0))</f>
        <v/>
      </c>
      <c r="I108" s="783" t="str">
        <f>IFERROR(VLOOKUP('Formulario PPGR3'!$G108,'Formulario PPGR2'!$H$9:$V$536,15,FALSE),"")</f>
        <v/>
      </c>
      <c r="J108" s="525" t="s">
        <v>1266</v>
      </c>
      <c r="K108" s="524" t="s">
        <v>1335</v>
      </c>
      <c r="L108" s="521" t="str">
        <f>IF(Tabla1[[#This Row],[Descripción]]="","",_xlfn.XLOOKUP(Tabla1[[#This Row],[Descripción]],Tabla10[Descripción],Tabla10[Unidad de Medida],"",0))</f>
        <v>unidad</v>
      </c>
      <c r="M108" s="317">
        <v>1</v>
      </c>
      <c r="N108" s="535">
        <f>IF(Tabla1[[#This Row],[Descripción]]="","",_xlfn.XLOOKUP(Tabla1[[#This Row],[Descripción]],Tabla10[Descripción],Tabla10[Precio Unitario],0))</f>
        <v>55</v>
      </c>
      <c r="O108" s="535">
        <f>IF(Tabla1[[#This Row],[Cantidad de Insumos]]="","",Tabla1[[#This Row],[Precio Unitario]]*Tabla1[[#This Row],[Cantidad de Insumos]])</f>
        <v>55</v>
      </c>
      <c r="P108" s="522" t="str">
        <f>IF(Tabla1[[#This Row],[Descripción]]="","",_xlfn.XLOOKUP(Tabla1[[#This Row],[Descripción]],Tabla10[Descripción],Tabla10[CODIGO PRESUPUESTARIO],0))</f>
        <v xml:space="preserve">2.3.9.2.01 </v>
      </c>
      <c r="Q108" s="523"/>
      <c r="R108" s="523" t="str">
        <f>IF(Tabla1[[#This Row],[Insumos]]="","",_xlfn.XLOOKUP(Tabla1[[#This Row],[Insumos]],Tabla10[Insumo],Tabla10[InsumoAbrev],"",0))</f>
        <v>lsUtilesdeOficina</v>
      </c>
      <c r="S108" s="694"/>
      <c r="T108" s="187"/>
      <c r="U108" s="187"/>
    </row>
    <row r="109" spans="2:21" ht="67.900000000000006" customHeight="1" x14ac:dyDescent="0.25">
      <c r="B109" s="187" t="e">
        <f>IF('Formulario PPGR3'!$G109="","",CONCATENATE('Formulario PPGR3'!$C109,".",'Formulario PPGR3'!$D109,".",'Formulario PPGR3'!$E109,".",'Formulario PPGR3'!$F109))</f>
        <v>#REF!</v>
      </c>
      <c r="C109" s="187" t="e">
        <f>IF('Formulario PPGR3'!$G109="","",'Formulario PPGR1'!#REF!)</f>
        <v>#REF!</v>
      </c>
      <c r="D109" s="187" t="e">
        <f>IF('Formulario PPGR3'!$G109="","",'Formulario PPGR1'!#REF!)</f>
        <v>#REF!</v>
      </c>
      <c r="E109" s="187" t="e">
        <f>IF('Formulario PPGR3'!$G109="","",'Formulario PPGR1'!#REF!)</f>
        <v>#REF!</v>
      </c>
      <c r="F109" s="187" t="e">
        <f>IF('Formulario PPGR3'!$G109="","",'Formulario PPGR1'!#REF!)</f>
        <v>#REF!</v>
      </c>
      <c r="G109" s="186" t="s">
        <v>2491</v>
      </c>
      <c r="H109" s="520" t="str" cm="1">
        <f t="array" ref="H109">IF(Tabla1[[#This Row],[Código_Actividad]]="","",_xlfn.XLOOKUP(Tabla1[[#This Row],[Código_Actividad]],CodigoActividad,Tabla2[Actividades Programables Presupuestables],"",0))</f>
        <v>Compilación y validación de los datos referentes a comportamiento de indicadores (disminución de deuda, eficientización de la nómina e incremento de captación recursos directos).</v>
      </c>
      <c r="I109" s="783">
        <f>IFERROR(VLOOKUP('Formulario PPGR3'!$G109,'Formulario PPGR2'!$H$9:$V$536,15,FALSE),"")</f>
        <v>1</v>
      </c>
      <c r="J109" s="525" t="s">
        <v>361</v>
      </c>
      <c r="K109" s="524" t="s">
        <v>1170</v>
      </c>
      <c r="L109" s="521" t="str">
        <f>IF(Tabla1[[#This Row],[Descripción]]="","",_xlfn.XLOOKUP(Tabla1[[#This Row],[Descripción]],Tabla10[Descripción],Tabla10[Unidad de Medida],"",0))</f>
        <v>resma</v>
      </c>
      <c r="M109" s="317">
        <v>1</v>
      </c>
      <c r="N109" s="535">
        <f>IF(Tabla1[[#This Row],[Descripción]]="","",_xlfn.XLOOKUP(Tabla1[[#This Row],[Descripción]],Tabla10[Descripción],Tabla10[Precio Unitario],0))</f>
        <v>288</v>
      </c>
      <c r="O109" s="535">
        <f>IF(Tabla1[[#This Row],[Cantidad de Insumos]]="","",Tabla1[[#This Row],[Precio Unitario]]*Tabla1[[#This Row],[Cantidad de Insumos]])</f>
        <v>288</v>
      </c>
      <c r="P109" s="522" t="str">
        <f>IF(Tabla1[[#This Row],[Descripción]]="","",_xlfn.XLOOKUP(Tabla1[[#This Row],[Descripción]],Tabla10[Descripción],Tabla10[CODIGO PRESUPUESTARIO],0))</f>
        <v>2.3.3.1.01</v>
      </c>
      <c r="Q109" s="523"/>
      <c r="R109" s="523" t="str">
        <f>IF(Tabla1[[#This Row],[Insumos]]="","",_xlfn.XLOOKUP(Tabla1[[#This Row],[Insumos]],Tabla10[Insumo],Tabla10[InsumoAbrev],"",0))</f>
        <v>lsProductosdePapel</v>
      </c>
      <c r="S109" s="694"/>
      <c r="T109" s="187"/>
      <c r="U109" s="187"/>
    </row>
    <row r="110" spans="2:21" ht="36.6" customHeight="1" x14ac:dyDescent="0.25">
      <c r="B110" s="187" t="str">
        <f>IF('Formulario PPGR3'!$G110="","",CONCATENATE('Formulario PPGR3'!$C110,".",'Formulario PPGR3'!$D110,".",'Formulario PPGR3'!$E110,".",'Formulario PPGR3'!$F110))</f>
        <v/>
      </c>
      <c r="C110" s="187" t="str">
        <f>IF('Formulario PPGR3'!$G110="","",'Formulario PPGR1'!#REF!)</f>
        <v/>
      </c>
      <c r="D110" s="187" t="str">
        <f>IF('Formulario PPGR3'!$G110="","",'Formulario PPGR1'!#REF!)</f>
        <v/>
      </c>
      <c r="E110" s="187" t="str">
        <f>IF('Formulario PPGR3'!$G110="","",'Formulario PPGR1'!#REF!)</f>
        <v/>
      </c>
      <c r="F110" s="187" t="str">
        <f>IF('Formulario PPGR3'!$G110="","",'Formulario PPGR1'!#REF!)</f>
        <v/>
      </c>
      <c r="G110" s="186"/>
      <c r="H110" s="520" t="str" cm="1">
        <f t="array" ref="H110">IF(Tabla1[[#This Row],[Código_Actividad]]="","",_xlfn.XLOOKUP(Tabla1[[#This Row],[Código_Actividad]],CodigoActividad,Tabla2[Actividades Programables Presupuestables],"",0))</f>
        <v/>
      </c>
      <c r="I110" s="783" t="str">
        <f>IFERROR(VLOOKUP('Formulario PPGR3'!$G110,'Formulario PPGR2'!$H$9:$V$536,15,FALSE),"")</f>
        <v/>
      </c>
      <c r="J110" s="525" t="s">
        <v>1266</v>
      </c>
      <c r="K110" s="524" t="s">
        <v>1376</v>
      </c>
      <c r="L110" s="521" t="str">
        <f>IF(Tabla1[[#This Row],[Descripción]]="","",_xlfn.XLOOKUP(Tabla1[[#This Row],[Descripción]],Tabla10[Descripción],Tabla10[Unidad de Medida],"",0))</f>
        <v>unidad</v>
      </c>
      <c r="M110" s="317">
        <v>1</v>
      </c>
      <c r="N110" s="535">
        <f>IF(Tabla1[[#This Row],[Descripción]]="","",_xlfn.XLOOKUP(Tabla1[[#This Row],[Descripción]],Tabla10[Descripción],Tabla10[Precio Unitario],0))</f>
        <v>2242</v>
      </c>
      <c r="O110" s="535">
        <f>IF(Tabla1[[#This Row],[Cantidad de Insumos]]="","",Tabla1[[#This Row],[Precio Unitario]]*Tabla1[[#This Row],[Cantidad de Insumos]])</f>
        <v>2242</v>
      </c>
      <c r="P110" s="522" t="str">
        <f>IF(Tabla1[[#This Row],[Descripción]]="","",_xlfn.XLOOKUP(Tabla1[[#This Row],[Descripción]],Tabla10[Descripción],Tabla10[CODIGO PRESUPUESTARIO],0))</f>
        <v xml:space="preserve">2.3.9.2.01 </v>
      </c>
      <c r="Q110" s="523"/>
      <c r="R110" s="523" t="str">
        <f>IF(Tabla1[[#This Row],[Insumos]]="","",_xlfn.XLOOKUP(Tabla1[[#This Row],[Insumos]],Tabla10[Insumo],Tabla10[InsumoAbrev],"",0))</f>
        <v>lsUtilesdeOficina</v>
      </c>
      <c r="S110" s="694"/>
      <c r="T110" s="187"/>
      <c r="U110" s="187"/>
    </row>
    <row r="111" spans="2:21" ht="39.6" customHeight="1" x14ac:dyDescent="0.25">
      <c r="B111" s="187" t="str">
        <f>IF('Formulario PPGR3'!$G111="","",CONCATENATE('Formulario PPGR3'!$C111,".",'Formulario PPGR3'!$D111,".",'Formulario PPGR3'!$E111,".",'Formulario PPGR3'!$F111))</f>
        <v/>
      </c>
      <c r="C111" s="187" t="str">
        <f>IF('Formulario PPGR3'!$G111="","",'Formulario PPGR1'!#REF!)</f>
        <v/>
      </c>
      <c r="D111" s="187" t="str">
        <f>IF('Formulario PPGR3'!$G111="","",'Formulario PPGR1'!#REF!)</f>
        <v/>
      </c>
      <c r="E111" s="187" t="str">
        <f>IF('Formulario PPGR3'!$G111="","",'Formulario PPGR1'!#REF!)</f>
        <v/>
      </c>
      <c r="F111" s="187" t="str">
        <f>IF('Formulario PPGR3'!$G111="","",'Formulario PPGR1'!#REF!)</f>
        <v/>
      </c>
      <c r="G111" s="186"/>
      <c r="H111" s="520" t="str" cm="1">
        <f t="array" ref="H111">IF(Tabla1[[#This Row],[Código_Actividad]]="","",_xlfn.XLOOKUP(Tabla1[[#This Row],[Código_Actividad]],CodigoActividad,Tabla2[Actividades Programables Presupuestables],"",0))</f>
        <v/>
      </c>
      <c r="I111" s="783" t="str">
        <f>IFERROR(VLOOKUP('Formulario PPGR3'!$G111,'Formulario PPGR2'!$H$9:$V$536,15,FALSE),"")</f>
        <v/>
      </c>
      <c r="J111" s="525" t="s">
        <v>1266</v>
      </c>
      <c r="K111" s="524" t="s">
        <v>1335</v>
      </c>
      <c r="L111" s="521" t="str">
        <f>IF(Tabla1[[#This Row],[Descripción]]="","",_xlfn.XLOOKUP(Tabla1[[#This Row],[Descripción]],Tabla10[Descripción],Tabla10[Unidad de Medida],"",0))</f>
        <v>unidad</v>
      </c>
      <c r="M111" s="317">
        <v>1</v>
      </c>
      <c r="N111" s="535">
        <f>IF(Tabla1[[#This Row],[Descripción]]="","",_xlfn.XLOOKUP(Tabla1[[#This Row],[Descripción]],Tabla10[Descripción],Tabla10[Precio Unitario],0))</f>
        <v>55</v>
      </c>
      <c r="O111" s="535">
        <f>IF(Tabla1[[#This Row],[Cantidad de Insumos]]="","",Tabla1[[#This Row],[Precio Unitario]]*Tabla1[[#This Row],[Cantidad de Insumos]])</f>
        <v>55</v>
      </c>
      <c r="P111" s="522" t="str">
        <f>IF(Tabla1[[#This Row],[Descripción]]="","",_xlfn.XLOOKUP(Tabla1[[#This Row],[Descripción]],Tabla10[Descripción],Tabla10[CODIGO PRESUPUESTARIO],0))</f>
        <v xml:space="preserve">2.3.9.2.01 </v>
      </c>
      <c r="Q111" s="523"/>
      <c r="R111" s="523" t="str">
        <f>IF(Tabla1[[#This Row],[Insumos]]="","",_xlfn.XLOOKUP(Tabla1[[#This Row],[Insumos]],Tabla10[Insumo],Tabla10[InsumoAbrev],"",0))</f>
        <v>lsUtilesdeOficina</v>
      </c>
      <c r="S111" s="694"/>
      <c r="T111" s="187"/>
      <c r="U111" s="187"/>
    </row>
    <row r="112" spans="2:21" ht="55.15" customHeight="1" x14ac:dyDescent="0.25">
      <c r="B112" s="187" t="e">
        <f>IF('Formulario PPGR3'!$G112="","",CONCATENATE('Formulario PPGR3'!$C112,".",'Formulario PPGR3'!$D112,".",'Formulario PPGR3'!$E112,".",'Formulario PPGR3'!$F112))</f>
        <v>#REF!</v>
      </c>
      <c r="C112" s="187" t="e">
        <f>IF('Formulario PPGR3'!$G112="","",'Formulario PPGR1'!#REF!)</f>
        <v>#REF!</v>
      </c>
      <c r="D112" s="187" t="e">
        <f>IF('Formulario PPGR3'!$G112="","",'Formulario PPGR1'!#REF!)</f>
        <v>#REF!</v>
      </c>
      <c r="E112" s="187" t="e">
        <f>IF('Formulario PPGR3'!$G112="","",'Formulario PPGR1'!#REF!)</f>
        <v>#REF!</v>
      </c>
      <c r="F112" s="187" t="e">
        <f>IF('Formulario PPGR3'!$G112="","",'Formulario PPGR1'!#REF!)</f>
        <v>#REF!</v>
      </c>
      <c r="G112" s="186" t="s">
        <v>2493</v>
      </c>
      <c r="H112" s="520" t="str" cm="1">
        <f t="array" ref="H112">IF(Tabla1[[#This Row],[Código_Actividad]]="","",_xlfn.XLOOKUP(Tabla1[[#This Row],[Código_Actividad]],CodigoActividad,Tabla2[Actividades Programables Presupuestables],"",0))</f>
        <v>Ejecución de fondos anticipos financieros (OP y MC) y seguimiento en los plazos establecidos a la liquidación de los anticipos financieros de los EES.</v>
      </c>
      <c r="I112" s="783">
        <f>IFERROR(VLOOKUP('Formulario PPGR3'!$G112,'Formulario PPGR2'!$H$9:$V$536,15,FALSE),"")</f>
        <v>4</v>
      </c>
      <c r="J112" s="525" t="s">
        <v>361</v>
      </c>
      <c r="K112" s="524" t="s">
        <v>1170</v>
      </c>
      <c r="L112" s="521" t="str">
        <f>IF(Tabla1[[#This Row],[Descripción]]="","",_xlfn.XLOOKUP(Tabla1[[#This Row],[Descripción]],Tabla10[Descripción],Tabla10[Unidad de Medida],"",0))</f>
        <v>resma</v>
      </c>
      <c r="M112" s="317">
        <v>1</v>
      </c>
      <c r="N112" s="535">
        <f>IF(Tabla1[[#This Row],[Descripción]]="","",_xlfn.XLOOKUP(Tabla1[[#This Row],[Descripción]],Tabla10[Descripción],Tabla10[Precio Unitario],0))</f>
        <v>288</v>
      </c>
      <c r="O112" s="535">
        <f>IF(Tabla1[[#This Row],[Cantidad de Insumos]]="","",Tabla1[[#This Row],[Precio Unitario]]*Tabla1[[#This Row],[Cantidad de Insumos]])</f>
        <v>288</v>
      </c>
      <c r="P112" s="522" t="str">
        <f>IF(Tabla1[[#This Row],[Descripción]]="","",_xlfn.XLOOKUP(Tabla1[[#This Row],[Descripción]],Tabla10[Descripción],Tabla10[CODIGO PRESUPUESTARIO],0))</f>
        <v>2.3.3.1.01</v>
      </c>
      <c r="Q112" s="523"/>
      <c r="R112" s="523" t="str">
        <f>IF(Tabla1[[#This Row],[Insumos]]="","",_xlfn.XLOOKUP(Tabla1[[#This Row],[Insumos]],Tabla10[Insumo],Tabla10[InsumoAbrev],"",0))</f>
        <v>lsProductosdePapel</v>
      </c>
      <c r="S112" s="694"/>
      <c r="T112" s="187"/>
      <c r="U112" s="187"/>
    </row>
    <row r="113" spans="2:21" ht="25.5" x14ac:dyDescent="0.25">
      <c r="B113" s="187" t="str">
        <f>IF('Formulario PPGR3'!$G113="","",CONCATENATE('Formulario PPGR3'!$C113,".",'Formulario PPGR3'!$D113,".",'Formulario PPGR3'!$E113,".",'Formulario PPGR3'!$F113))</f>
        <v/>
      </c>
      <c r="C113" s="187" t="str">
        <f>IF('Formulario PPGR3'!$G113="","",'Formulario PPGR1'!#REF!)</f>
        <v/>
      </c>
      <c r="D113" s="187" t="str">
        <f>IF('Formulario PPGR3'!$G113="","",'Formulario PPGR1'!#REF!)</f>
        <v/>
      </c>
      <c r="E113" s="187" t="str">
        <f>IF('Formulario PPGR3'!$G113="","",'Formulario PPGR1'!#REF!)</f>
        <v/>
      </c>
      <c r="F113" s="187" t="str">
        <f>IF('Formulario PPGR3'!$G113="","",'Formulario PPGR1'!#REF!)</f>
        <v/>
      </c>
      <c r="G113" s="186"/>
      <c r="H113" s="520" t="str" cm="1">
        <f t="array" ref="H113">IF(Tabla1[[#This Row],[Código_Actividad]]="","",_xlfn.XLOOKUP(Tabla1[[#This Row],[Código_Actividad]],CodigoActividad,Tabla2[Actividades Programables Presupuestables],"",0))</f>
        <v/>
      </c>
      <c r="I113" s="783" t="str">
        <f>IFERROR(VLOOKUP('Formulario PPGR3'!$G113,'Formulario PPGR2'!$H$9:$V$536,15,FALSE),"")</f>
        <v/>
      </c>
      <c r="J113" s="525" t="s">
        <v>1266</v>
      </c>
      <c r="K113" s="524" t="s">
        <v>1376</v>
      </c>
      <c r="L113" s="521" t="str">
        <f>IF(Tabla1[[#This Row],[Descripción]]="","",_xlfn.XLOOKUP(Tabla1[[#This Row],[Descripción]],Tabla10[Descripción],Tabla10[Unidad de Medida],"",0))</f>
        <v>unidad</v>
      </c>
      <c r="M113" s="317">
        <v>1</v>
      </c>
      <c r="N113" s="535">
        <f>IF(Tabla1[[#This Row],[Descripción]]="","",_xlfn.XLOOKUP(Tabla1[[#This Row],[Descripción]],Tabla10[Descripción],Tabla10[Precio Unitario],0))</f>
        <v>2242</v>
      </c>
      <c r="O113" s="535">
        <f>IF(Tabla1[[#This Row],[Cantidad de Insumos]]="","",Tabla1[[#This Row],[Precio Unitario]]*Tabla1[[#This Row],[Cantidad de Insumos]])</f>
        <v>2242</v>
      </c>
      <c r="P113" s="522" t="str">
        <f>IF(Tabla1[[#This Row],[Descripción]]="","",_xlfn.XLOOKUP(Tabla1[[#This Row],[Descripción]],Tabla10[Descripción],Tabla10[CODIGO PRESUPUESTARIO],0))</f>
        <v xml:space="preserve">2.3.9.2.01 </v>
      </c>
      <c r="Q113" s="523"/>
      <c r="R113" s="523" t="str">
        <f>IF(Tabla1[[#This Row],[Insumos]]="","",_xlfn.XLOOKUP(Tabla1[[#This Row],[Insumos]],Tabla10[Insumo],Tabla10[InsumoAbrev],"",0))</f>
        <v>lsUtilesdeOficina</v>
      </c>
      <c r="S113" s="694"/>
      <c r="T113" s="187"/>
      <c r="U113" s="187"/>
    </row>
    <row r="114" spans="2:21" ht="31.9" customHeight="1" x14ac:dyDescent="0.25">
      <c r="B114" s="187" t="str">
        <f>IF('Formulario PPGR3'!$G114="","",CONCATENATE('Formulario PPGR3'!$C114,".",'Formulario PPGR3'!$D114,".",'Formulario PPGR3'!$E114,".",'Formulario PPGR3'!$F114))</f>
        <v/>
      </c>
      <c r="C114" s="187" t="str">
        <f>IF('Formulario PPGR3'!$G114="","",'Formulario PPGR1'!#REF!)</f>
        <v/>
      </c>
      <c r="D114" s="187" t="str">
        <f>IF('Formulario PPGR3'!$G114="","",'Formulario PPGR1'!#REF!)</f>
        <v/>
      </c>
      <c r="E114" s="187" t="str">
        <f>IF('Formulario PPGR3'!$G114="","",'Formulario PPGR1'!#REF!)</f>
        <v/>
      </c>
      <c r="F114" s="187" t="str">
        <f>IF('Formulario PPGR3'!$G114="","",'Formulario PPGR1'!#REF!)</f>
        <v/>
      </c>
      <c r="G114" s="186"/>
      <c r="H114" s="520" t="str" cm="1">
        <f t="array" ref="H114">IF(Tabla1[[#This Row],[Código_Actividad]]="","",_xlfn.XLOOKUP(Tabla1[[#This Row],[Código_Actividad]],CodigoActividad,Tabla2[Actividades Programables Presupuestables],"",0))</f>
        <v/>
      </c>
      <c r="I114" s="783" t="str">
        <f>IFERROR(VLOOKUP('Formulario PPGR3'!$G114,'Formulario PPGR2'!$H$9:$V$536,15,FALSE),"")</f>
        <v/>
      </c>
      <c r="J114" s="525" t="s">
        <v>1266</v>
      </c>
      <c r="K114" s="524" t="s">
        <v>1335</v>
      </c>
      <c r="L114" s="521" t="str">
        <f>IF(Tabla1[[#This Row],[Descripción]]="","",_xlfn.XLOOKUP(Tabla1[[#This Row],[Descripción]],Tabla10[Descripción],Tabla10[Unidad de Medida],"",0))</f>
        <v>unidad</v>
      </c>
      <c r="M114" s="317">
        <v>1</v>
      </c>
      <c r="N114" s="535">
        <f>IF(Tabla1[[#This Row],[Descripción]]="","",_xlfn.XLOOKUP(Tabla1[[#This Row],[Descripción]],Tabla10[Descripción],Tabla10[Precio Unitario],0))</f>
        <v>55</v>
      </c>
      <c r="O114" s="535">
        <f>IF(Tabla1[[#This Row],[Cantidad de Insumos]]="","",Tabla1[[#This Row],[Precio Unitario]]*Tabla1[[#This Row],[Cantidad de Insumos]])</f>
        <v>55</v>
      </c>
      <c r="P114" s="522" t="str">
        <f>IF(Tabla1[[#This Row],[Descripción]]="","",_xlfn.XLOOKUP(Tabla1[[#This Row],[Descripción]],Tabla10[Descripción],Tabla10[CODIGO PRESUPUESTARIO],0))</f>
        <v xml:space="preserve">2.3.9.2.01 </v>
      </c>
      <c r="Q114" s="523"/>
      <c r="R114" s="523" t="str">
        <f>IF(Tabla1[[#This Row],[Insumos]]="","",_xlfn.XLOOKUP(Tabla1[[#This Row],[Insumos]],Tabla10[Insumo],Tabla10[InsumoAbrev],"",0))</f>
        <v>lsUtilesdeOficina</v>
      </c>
      <c r="S114" s="694"/>
      <c r="T114" s="187"/>
      <c r="U114" s="187"/>
    </row>
    <row r="115" spans="2:21" ht="54" customHeight="1" x14ac:dyDescent="0.25">
      <c r="B115" s="187" t="e">
        <f>IF('Formulario PPGR3'!$G115="","",CONCATENATE('Formulario PPGR3'!$C115,".",'Formulario PPGR3'!$D115,".",'Formulario PPGR3'!$E115,".",'Formulario PPGR3'!$F115))</f>
        <v>#REF!</v>
      </c>
      <c r="C115" s="187" t="e">
        <f>IF('Formulario PPGR3'!$G115="","",'Formulario PPGR1'!#REF!)</f>
        <v>#REF!</v>
      </c>
      <c r="D115" s="187" t="e">
        <f>IF('Formulario PPGR3'!$G115="","",'Formulario PPGR1'!#REF!)</f>
        <v>#REF!</v>
      </c>
      <c r="E115" s="187" t="e">
        <f>IF('Formulario PPGR3'!$G115="","",'Formulario PPGR1'!#REF!)</f>
        <v>#REF!</v>
      </c>
      <c r="F115" s="187" t="e">
        <f>IF('Formulario PPGR3'!$G115="","",'Formulario PPGR1'!#REF!)</f>
        <v>#REF!</v>
      </c>
      <c r="G115" s="186" t="s">
        <v>2495</v>
      </c>
      <c r="H115" s="520" t="str" cm="1">
        <f t="array" ref="H115">IF(Tabla1[[#This Row],[Código_Actividad]]="","",_xlfn.XLOOKUP(Tabla1[[#This Row],[Código_Actividad]],CodigoActividad,Tabla2[Actividades Programables Presupuestables],"",0))</f>
        <v>Tramitación oportuna ante el SNS de los registros de firmas en cuentas bancarias a nuevos directores y administradores.</v>
      </c>
      <c r="I115" s="783">
        <f>IFERROR(VLOOKUP('Formulario PPGR3'!$G115,'Formulario PPGR2'!$H$9:$V$536,15,FALSE),"")</f>
        <v>4</v>
      </c>
      <c r="J115" s="525" t="s">
        <v>361</v>
      </c>
      <c r="K115" s="524" t="s">
        <v>1170</v>
      </c>
      <c r="L115" s="521" t="str">
        <f>IF(Tabla1[[#This Row],[Descripción]]="","",_xlfn.XLOOKUP(Tabla1[[#This Row],[Descripción]],Tabla10[Descripción],Tabla10[Unidad de Medida],"",0))</f>
        <v>resma</v>
      </c>
      <c r="M115" s="317">
        <v>1</v>
      </c>
      <c r="N115" s="535">
        <f>IF(Tabla1[[#This Row],[Descripción]]="","",_xlfn.XLOOKUP(Tabla1[[#This Row],[Descripción]],Tabla10[Descripción],Tabla10[Precio Unitario],0))</f>
        <v>288</v>
      </c>
      <c r="O115" s="535">
        <f>IF(Tabla1[[#This Row],[Cantidad de Insumos]]="","",Tabla1[[#This Row],[Precio Unitario]]*Tabla1[[#This Row],[Cantidad de Insumos]])</f>
        <v>288</v>
      </c>
      <c r="P115" s="522" t="str">
        <f>IF(Tabla1[[#This Row],[Descripción]]="","",_xlfn.XLOOKUP(Tabla1[[#This Row],[Descripción]],Tabla10[Descripción],Tabla10[CODIGO PRESUPUESTARIO],0))</f>
        <v>2.3.3.1.01</v>
      </c>
      <c r="Q115" s="523"/>
      <c r="R115" s="523" t="str">
        <f>IF(Tabla1[[#This Row],[Insumos]]="","",_xlfn.XLOOKUP(Tabla1[[#This Row],[Insumos]],Tabla10[Insumo],Tabla10[InsumoAbrev],"",0))</f>
        <v>lsProductosdePapel</v>
      </c>
      <c r="S115" s="694"/>
      <c r="T115" s="187"/>
      <c r="U115" s="187"/>
    </row>
    <row r="116" spans="2:21" ht="40.9" customHeight="1" x14ac:dyDescent="0.25">
      <c r="B116" s="187" t="str">
        <f>IF('Formulario PPGR3'!$G116="","",CONCATENATE('Formulario PPGR3'!$C116,".",'Formulario PPGR3'!$D116,".",'Formulario PPGR3'!$E116,".",'Formulario PPGR3'!$F116))</f>
        <v/>
      </c>
      <c r="C116" s="187" t="str">
        <f>IF('Formulario PPGR3'!$G116="","",'Formulario PPGR1'!#REF!)</f>
        <v/>
      </c>
      <c r="D116" s="187" t="str">
        <f>IF('Formulario PPGR3'!$G116="","",'Formulario PPGR1'!#REF!)</f>
        <v/>
      </c>
      <c r="E116" s="187" t="str">
        <f>IF('Formulario PPGR3'!$G116="","",'Formulario PPGR1'!#REF!)</f>
        <v/>
      </c>
      <c r="F116" s="187" t="str">
        <f>IF('Formulario PPGR3'!$G116="","",'Formulario PPGR1'!#REF!)</f>
        <v/>
      </c>
      <c r="G116" s="186"/>
      <c r="H116" s="520" t="str" cm="1">
        <f t="array" ref="H116">IF(Tabla1[[#This Row],[Código_Actividad]]="","",_xlfn.XLOOKUP(Tabla1[[#This Row],[Código_Actividad]],CodigoActividad,Tabla2[Actividades Programables Presupuestables],"",0))</f>
        <v/>
      </c>
      <c r="I116" s="783" t="str">
        <f>IFERROR(VLOOKUP('Formulario PPGR3'!$G116,'Formulario PPGR2'!$H$9:$V$536,15,FALSE),"")</f>
        <v/>
      </c>
      <c r="J116" s="525" t="s">
        <v>1266</v>
      </c>
      <c r="K116" s="524" t="s">
        <v>1376</v>
      </c>
      <c r="L116" s="521" t="str">
        <f>IF(Tabla1[[#This Row],[Descripción]]="","",_xlfn.XLOOKUP(Tabla1[[#This Row],[Descripción]],Tabla10[Descripción],Tabla10[Unidad de Medida],"",0))</f>
        <v>unidad</v>
      </c>
      <c r="M116" s="317">
        <v>1</v>
      </c>
      <c r="N116" s="535">
        <f>IF(Tabla1[[#This Row],[Descripción]]="","",_xlfn.XLOOKUP(Tabla1[[#This Row],[Descripción]],Tabla10[Descripción],Tabla10[Precio Unitario],0))</f>
        <v>2242</v>
      </c>
      <c r="O116" s="535">
        <f>IF(Tabla1[[#This Row],[Cantidad de Insumos]]="","",Tabla1[[#This Row],[Precio Unitario]]*Tabla1[[#This Row],[Cantidad de Insumos]])</f>
        <v>2242</v>
      </c>
      <c r="P116" s="522" t="str">
        <f>IF(Tabla1[[#This Row],[Descripción]]="","",_xlfn.XLOOKUP(Tabla1[[#This Row],[Descripción]],Tabla10[Descripción],Tabla10[CODIGO PRESUPUESTARIO],0))</f>
        <v xml:space="preserve">2.3.9.2.01 </v>
      </c>
      <c r="Q116" s="523"/>
      <c r="R116" s="523" t="str">
        <f>IF(Tabla1[[#This Row],[Insumos]]="","",_xlfn.XLOOKUP(Tabla1[[#This Row],[Insumos]],Tabla10[Insumo],Tabla10[InsumoAbrev],"",0))</f>
        <v>lsUtilesdeOficina</v>
      </c>
      <c r="S116" s="694"/>
      <c r="T116" s="187"/>
      <c r="U116" s="187"/>
    </row>
    <row r="117" spans="2:21" ht="42.6" customHeight="1" x14ac:dyDescent="0.25">
      <c r="B117" s="187" t="str">
        <f>IF('Formulario PPGR3'!$G117="","",CONCATENATE('Formulario PPGR3'!$C117,".",'Formulario PPGR3'!$D117,".",'Formulario PPGR3'!$E117,".",'Formulario PPGR3'!$F117))</f>
        <v/>
      </c>
      <c r="C117" s="187" t="str">
        <f>IF('Formulario PPGR3'!$G117="","",'Formulario PPGR1'!#REF!)</f>
        <v/>
      </c>
      <c r="D117" s="187" t="str">
        <f>IF('Formulario PPGR3'!$G117="","",'Formulario PPGR1'!#REF!)</f>
        <v/>
      </c>
      <c r="E117" s="187" t="str">
        <f>IF('Formulario PPGR3'!$G117="","",'Formulario PPGR1'!#REF!)</f>
        <v/>
      </c>
      <c r="F117" s="187" t="str">
        <f>IF('Formulario PPGR3'!$G117="","",'Formulario PPGR1'!#REF!)</f>
        <v/>
      </c>
      <c r="G117" s="186"/>
      <c r="H117" s="520" t="str" cm="1">
        <f t="array" ref="H117">IF(Tabla1[[#This Row],[Código_Actividad]]="","",_xlfn.XLOOKUP(Tabla1[[#This Row],[Código_Actividad]],CodigoActividad,Tabla2[Actividades Programables Presupuestables],"",0))</f>
        <v/>
      </c>
      <c r="I117" s="783" t="str">
        <f>IFERROR(VLOOKUP('Formulario PPGR3'!$G117,'Formulario PPGR2'!$H$9:$V$536,15,FALSE),"")</f>
        <v/>
      </c>
      <c r="J117" s="525" t="s">
        <v>1266</v>
      </c>
      <c r="K117" s="524" t="s">
        <v>1335</v>
      </c>
      <c r="L117" s="521" t="str">
        <f>IF(Tabla1[[#This Row],[Descripción]]="","",_xlfn.XLOOKUP(Tabla1[[#This Row],[Descripción]],Tabla10[Descripción],Tabla10[Unidad de Medida],"",0))</f>
        <v>unidad</v>
      </c>
      <c r="M117" s="317">
        <v>1</v>
      </c>
      <c r="N117" s="535">
        <f>IF(Tabla1[[#This Row],[Descripción]]="","",_xlfn.XLOOKUP(Tabla1[[#This Row],[Descripción]],Tabla10[Descripción],Tabla10[Precio Unitario],0))</f>
        <v>55</v>
      </c>
      <c r="O117" s="535">
        <f>IF(Tabla1[[#This Row],[Cantidad de Insumos]]="","",Tabla1[[#This Row],[Precio Unitario]]*Tabla1[[#This Row],[Cantidad de Insumos]])</f>
        <v>55</v>
      </c>
      <c r="P117" s="522" t="str">
        <f>IF(Tabla1[[#This Row],[Descripción]]="","",_xlfn.XLOOKUP(Tabla1[[#This Row],[Descripción]],Tabla10[Descripción],Tabla10[CODIGO PRESUPUESTARIO],0))</f>
        <v xml:space="preserve">2.3.9.2.01 </v>
      </c>
      <c r="Q117" s="523"/>
      <c r="R117" s="523" t="str">
        <f>IF(Tabla1[[#This Row],[Insumos]]="","",_xlfn.XLOOKUP(Tabla1[[#This Row],[Insumos]],Tabla10[Insumo],Tabla10[InsumoAbrev],"",0))</f>
        <v>lsUtilesdeOficina</v>
      </c>
      <c r="S117" s="694"/>
      <c r="T117" s="187"/>
      <c r="U117" s="187"/>
    </row>
    <row r="118" spans="2:21" ht="15" x14ac:dyDescent="0.25">
      <c r="B118" s="187" t="str">
        <f>IF('Formulario PPGR3'!$G118="","",CONCATENATE('Formulario PPGR3'!$C118,".",'Formulario PPGR3'!$D118,".",'Formulario PPGR3'!$E118,".",'Formulario PPGR3'!$F118))</f>
        <v/>
      </c>
      <c r="C118" s="187" t="str">
        <f>IF('Formulario PPGR3'!$G118="","",'Formulario PPGR1'!#REF!)</f>
        <v/>
      </c>
      <c r="D118" s="187" t="str">
        <f>IF('Formulario PPGR3'!$G118="","",'Formulario PPGR1'!#REF!)</f>
        <v/>
      </c>
      <c r="E118" s="187" t="str">
        <f>IF('Formulario PPGR3'!$G118="","",'Formulario PPGR1'!#REF!)</f>
        <v/>
      </c>
      <c r="F118" s="187" t="str">
        <f>IF('Formulario PPGR3'!$G118="","",'Formulario PPGR1'!#REF!)</f>
        <v/>
      </c>
      <c r="G118" s="186"/>
      <c r="H118" s="520" t="str" cm="1">
        <f t="array" ref="H118">IF(Tabla1[[#This Row],[Código_Actividad]]="","",_xlfn.XLOOKUP(Tabla1[[#This Row],[Código_Actividad]],CodigoActividad,Tabla2[Actividades Programables Presupuestables],"",0))</f>
        <v/>
      </c>
      <c r="I118" s="783" t="str">
        <f>IFERROR(VLOOKUP('Formulario PPGR3'!$G118,'Formulario PPGR2'!$H$9:$V$536,15,FALSE),"")</f>
        <v/>
      </c>
      <c r="J118" s="525" t="s">
        <v>361</v>
      </c>
      <c r="K118" s="524" t="s">
        <v>1170</v>
      </c>
      <c r="L118" s="521" t="str">
        <f>IF(Tabla1[[#This Row],[Descripción]]="","",_xlfn.XLOOKUP(Tabla1[[#This Row],[Descripción]],Tabla10[Descripción],Tabla10[Unidad de Medida],"",0))</f>
        <v>resma</v>
      </c>
      <c r="M118" s="317">
        <v>55</v>
      </c>
      <c r="N118" s="535">
        <f>IF(Tabla1[[#This Row],[Descripción]]="","",_xlfn.XLOOKUP(Tabla1[[#This Row],[Descripción]],Tabla10[Descripción],Tabla10[Precio Unitario],0))</f>
        <v>288</v>
      </c>
      <c r="O118" s="535">
        <f>IF(Tabla1[[#This Row],[Cantidad de Insumos]]="","",Tabla1[[#This Row],[Precio Unitario]]*Tabla1[[#This Row],[Cantidad de Insumos]])</f>
        <v>15840</v>
      </c>
      <c r="P118" s="522" t="str">
        <f>IF(Tabla1[[#This Row],[Descripción]]="","",_xlfn.XLOOKUP(Tabla1[[#This Row],[Descripción]],Tabla10[Descripción],Tabla10[CODIGO PRESUPUESTARIO],0))</f>
        <v>2.3.3.1.01</v>
      </c>
      <c r="Q118" s="523"/>
      <c r="R118" s="523" t="str">
        <f>IF(Tabla1[[#This Row],[Insumos]]="","",_xlfn.XLOOKUP(Tabla1[[#This Row],[Insumos]],Tabla10[Insumo],Tabla10[InsumoAbrev],"",0))</f>
        <v>lsProductosdePapel</v>
      </c>
      <c r="S118" s="694"/>
      <c r="T118" s="187"/>
      <c r="U118" s="187"/>
    </row>
    <row r="119" spans="2:21" ht="15" x14ac:dyDescent="0.25">
      <c r="B119" s="187" t="str">
        <f>IF('Formulario PPGR3'!$G119="","",CONCATENATE('Formulario PPGR3'!$C119,".",'Formulario PPGR3'!$D119,".",'Formulario PPGR3'!$E119,".",'Formulario PPGR3'!$F119))</f>
        <v/>
      </c>
      <c r="C119" s="187" t="str">
        <f>IF('Formulario PPGR3'!$G119="","",'Formulario PPGR1'!#REF!)</f>
        <v/>
      </c>
      <c r="D119" s="187" t="str">
        <f>IF('Formulario PPGR3'!$G119="","",'Formulario PPGR1'!#REF!)</f>
        <v/>
      </c>
      <c r="E119" s="187" t="str">
        <f>IF('Formulario PPGR3'!$G119="","",'Formulario PPGR1'!#REF!)</f>
        <v/>
      </c>
      <c r="F119" s="187" t="str">
        <f>IF('Formulario PPGR3'!$G119="","",'Formulario PPGR1'!#REF!)</f>
        <v/>
      </c>
      <c r="G119" s="186"/>
      <c r="H119" s="520" t="str" cm="1">
        <f t="array" ref="H119">IF(Tabla1[[#This Row],[Código_Actividad]]="","",_xlfn.XLOOKUP(Tabla1[[#This Row],[Código_Actividad]],CodigoActividad,Tabla2[Actividades Programables Presupuestables],"",0))</f>
        <v/>
      </c>
      <c r="I119" s="783" t="str">
        <f>IFERROR(VLOOKUP('Formulario PPGR3'!$G119,'Formulario PPGR2'!$H$9:$V$536,15,FALSE),"")</f>
        <v/>
      </c>
      <c r="J119" s="525" t="s">
        <v>361</v>
      </c>
      <c r="K119" s="524" t="s">
        <v>1173</v>
      </c>
      <c r="L119" s="521" t="str">
        <f>IF(Tabla1[[#This Row],[Descripción]]="","",_xlfn.XLOOKUP(Tabla1[[#This Row],[Descripción]],Tabla10[Descripción],Tabla10[Unidad de Medida],"",0))</f>
        <v>resma</v>
      </c>
      <c r="M119" s="317">
        <v>5</v>
      </c>
      <c r="N119" s="535">
        <f>IF(Tabla1[[#This Row],[Descripción]]="","",_xlfn.XLOOKUP(Tabla1[[#This Row],[Descripción]],Tabla10[Descripción],Tabla10[Precio Unitario],0))</f>
        <v>294.7</v>
      </c>
      <c r="O119" s="535">
        <f>IF(Tabla1[[#This Row],[Cantidad de Insumos]]="","",Tabla1[[#This Row],[Precio Unitario]]*Tabla1[[#This Row],[Cantidad de Insumos]])</f>
        <v>1473.5</v>
      </c>
      <c r="P119" s="522" t="str">
        <f>IF(Tabla1[[#This Row],[Descripción]]="","",_xlfn.XLOOKUP(Tabla1[[#This Row],[Descripción]],Tabla10[Descripción],Tabla10[CODIGO PRESUPUESTARIO],0))</f>
        <v>2.3.3.1.01</v>
      </c>
      <c r="Q119" s="523"/>
      <c r="R119" s="523" t="str">
        <f>IF(Tabla1[[#This Row],[Insumos]]="","",_xlfn.XLOOKUP(Tabla1[[#This Row],[Insumos]],Tabla10[Insumo],Tabla10[InsumoAbrev],"",0))</f>
        <v>lsProductosdePapel</v>
      </c>
      <c r="S119" s="694"/>
      <c r="T119" s="187"/>
      <c r="U119" s="187"/>
    </row>
    <row r="120" spans="2:21" ht="25.5" x14ac:dyDescent="0.25">
      <c r="B120" s="187" t="str">
        <f>IF('Formulario PPGR3'!$G120="","",CONCATENATE('Formulario PPGR3'!$C120,".",'Formulario PPGR3'!$D120,".",'Formulario PPGR3'!$E120,".",'Formulario PPGR3'!$F120))</f>
        <v/>
      </c>
      <c r="C120" s="187" t="str">
        <f>IF('Formulario PPGR3'!$G120="","",'Formulario PPGR1'!#REF!)</f>
        <v/>
      </c>
      <c r="D120" s="187" t="str">
        <f>IF('Formulario PPGR3'!$G120="","",'Formulario PPGR1'!#REF!)</f>
        <v/>
      </c>
      <c r="E120" s="187" t="str">
        <f>IF('Formulario PPGR3'!$G120="","",'Formulario PPGR1'!#REF!)</f>
        <v/>
      </c>
      <c r="F120" s="187" t="str">
        <f>IF('Formulario PPGR3'!$G120="","",'Formulario PPGR1'!#REF!)</f>
        <v/>
      </c>
      <c r="G120" s="186"/>
      <c r="H120" s="520" t="str" cm="1">
        <f t="array" ref="H120">IF(Tabla1[[#This Row],[Código_Actividad]]="","",_xlfn.XLOOKUP(Tabla1[[#This Row],[Código_Actividad]],CodigoActividad,Tabla2[Actividades Programables Presupuestables],"",0))</f>
        <v/>
      </c>
      <c r="I120" s="783" t="str">
        <f>IFERROR(VLOOKUP('Formulario PPGR3'!$G120,'Formulario PPGR2'!$H$9:$V$536,15,FALSE),"")</f>
        <v/>
      </c>
      <c r="J120" s="525" t="s">
        <v>1266</v>
      </c>
      <c r="K120" s="524" t="s">
        <v>1376</v>
      </c>
      <c r="L120" s="521" t="str">
        <f>IF(Tabla1[[#This Row],[Descripción]]="","",_xlfn.XLOOKUP(Tabla1[[#This Row],[Descripción]],Tabla10[Descripción],Tabla10[Unidad de Medida],"",0))</f>
        <v>unidad</v>
      </c>
      <c r="M120" s="317">
        <v>15</v>
      </c>
      <c r="N120" s="535">
        <f>IF(Tabla1[[#This Row],[Descripción]]="","",_xlfn.XLOOKUP(Tabla1[[#This Row],[Descripción]],Tabla10[Descripción],Tabla10[Precio Unitario],0))</f>
        <v>2242</v>
      </c>
      <c r="O120" s="535">
        <f>IF(Tabla1[[#This Row],[Cantidad de Insumos]]="","",Tabla1[[#This Row],[Precio Unitario]]*Tabla1[[#This Row],[Cantidad de Insumos]])</f>
        <v>33630</v>
      </c>
      <c r="P120" s="522" t="str">
        <f>IF(Tabla1[[#This Row],[Descripción]]="","",_xlfn.XLOOKUP(Tabla1[[#This Row],[Descripción]],Tabla10[Descripción],Tabla10[CODIGO PRESUPUESTARIO],0))</f>
        <v xml:space="preserve">2.3.9.2.01 </v>
      </c>
      <c r="Q120" s="523"/>
      <c r="R120" s="523" t="str">
        <f>IF(Tabla1[[#This Row],[Insumos]]="","",_xlfn.XLOOKUP(Tabla1[[#This Row],[Insumos]],Tabla10[Insumo],Tabla10[InsumoAbrev],"",0))</f>
        <v>lsUtilesdeOficina</v>
      </c>
      <c r="S120" s="694"/>
      <c r="T120" s="187"/>
      <c r="U120" s="187"/>
    </row>
    <row r="121" spans="2:21" ht="15" x14ac:dyDescent="0.25">
      <c r="B121" s="187" t="str">
        <f>IF('Formulario PPGR3'!$G121="","",CONCATENATE('Formulario PPGR3'!$C121,".",'Formulario PPGR3'!$D121,".",'Formulario PPGR3'!$E121,".",'Formulario PPGR3'!$F121))</f>
        <v/>
      </c>
      <c r="C121" s="187" t="str">
        <f>IF('Formulario PPGR3'!$G121="","",'Formulario PPGR1'!#REF!)</f>
        <v/>
      </c>
      <c r="D121" s="187" t="str">
        <f>IF('Formulario PPGR3'!$G121="","",'Formulario PPGR1'!#REF!)</f>
        <v/>
      </c>
      <c r="E121" s="187" t="str">
        <f>IF('Formulario PPGR3'!$G121="","",'Formulario PPGR1'!#REF!)</f>
        <v/>
      </c>
      <c r="F121" s="187" t="str">
        <f>IF('Formulario PPGR3'!$G121="","",'Formulario PPGR1'!#REF!)</f>
        <v/>
      </c>
      <c r="G121" s="186"/>
      <c r="H121" s="520" t="str" cm="1">
        <f t="array" ref="H121">IF(Tabla1[[#This Row],[Código_Actividad]]="","",_xlfn.XLOOKUP(Tabla1[[#This Row],[Código_Actividad]],CodigoActividad,Tabla2[Actividades Programables Presupuestables],"",0))</f>
        <v/>
      </c>
      <c r="I121" s="783" t="str">
        <f>IFERROR(VLOOKUP('Formulario PPGR3'!$G121,'Formulario PPGR2'!$H$9:$V$536,15,FALSE),"")</f>
        <v/>
      </c>
      <c r="J121" s="525" t="s">
        <v>284</v>
      </c>
      <c r="K121" s="524" t="s">
        <v>1445</v>
      </c>
      <c r="L121" s="521" t="str">
        <f>IF(Tabla1[[#This Row],[Descripción]]="","",_xlfn.XLOOKUP(Tabla1[[#This Row],[Descripción]],Tabla10[Descripción],Tabla10[Unidad de Medida],"",0))</f>
        <v>Depósito</v>
      </c>
      <c r="M121" s="317">
        <v>20</v>
      </c>
      <c r="N121" s="535">
        <f>IF(Tabla1[[#This Row],[Descripción]]="","",_xlfn.XLOOKUP(Tabla1[[#This Row],[Descripción]],Tabla10[Descripción],Tabla10[Precio Unitario],0))</f>
        <v>2150</v>
      </c>
      <c r="O121" s="535">
        <f>IF(Tabla1[[#This Row],[Cantidad de Insumos]]="","",Tabla1[[#This Row],[Precio Unitario]]*Tabla1[[#This Row],[Cantidad de Insumos]])</f>
        <v>43000</v>
      </c>
      <c r="P121" s="522" t="str">
        <f>IF(Tabla1[[#This Row],[Descripción]]="","",_xlfn.XLOOKUP(Tabla1[[#This Row],[Descripción]],Tabla10[Descripción],Tabla10[CODIGO PRESUPUESTARIO],0))</f>
        <v>2.2.3.1.01</v>
      </c>
      <c r="Q121" s="523"/>
      <c r="R121" s="523" t="str">
        <f>IF(Tabla1[[#This Row],[Insumos]]="","",_xlfn.XLOOKUP(Tabla1[[#This Row],[Insumos]],Tabla10[Insumo],Tabla10[InsumoAbrev],"",0))</f>
        <v>lsViaticosDP</v>
      </c>
      <c r="S121" s="694"/>
      <c r="T121" s="187"/>
      <c r="U121" s="187"/>
    </row>
    <row r="122" spans="2:21" ht="15" x14ac:dyDescent="0.25">
      <c r="B122" s="187" t="str">
        <f>IF('Formulario PPGR3'!$G122="","",CONCATENATE('Formulario PPGR3'!$C122,".",'Formulario PPGR3'!$D122,".",'Formulario PPGR3'!$E122,".",'Formulario PPGR3'!$F122))</f>
        <v/>
      </c>
      <c r="C122" s="187" t="str">
        <f>IF('Formulario PPGR3'!$G122="","",'Formulario PPGR1'!#REF!)</f>
        <v/>
      </c>
      <c r="D122" s="187" t="str">
        <f>IF('Formulario PPGR3'!$G122="","",'Formulario PPGR1'!#REF!)</f>
        <v/>
      </c>
      <c r="E122" s="187" t="str">
        <f>IF('Formulario PPGR3'!$G122="","",'Formulario PPGR1'!#REF!)</f>
        <v/>
      </c>
      <c r="F122" s="187" t="str">
        <f>IF('Formulario PPGR3'!$G122="","",'Formulario PPGR1'!#REF!)</f>
        <v/>
      </c>
      <c r="G122" s="186"/>
      <c r="H122" s="520" t="str" cm="1">
        <f t="array" ref="H122">IF(Tabla1[[#This Row],[Código_Actividad]]="","",_xlfn.XLOOKUP(Tabla1[[#This Row],[Código_Actividad]],CodigoActividad,Tabla2[Actividades Programables Presupuestables],"",0))</f>
        <v/>
      </c>
      <c r="I122" s="783" t="str">
        <f>IFERROR(VLOOKUP('Formulario PPGR3'!$G122,'Formulario PPGR2'!$H$9:$V$536,15,FALSE),"")</f>
        <v/>
      </c>
      <c r="J122" s="525" t="s">
        <v>392</v>
      </c>
      <c r="K122" s="524" t="s">
        <v>991</v>
      </c>
      <c r="L122" s="521" t="str">
        <f>IF(Tabla1[[#This Row],[Descripción]]="","",_xlfn.XLOOKUP(Tabla1[[#This Row],[Descripción]],Tabla10[Descripción],Tabla10[Unidad de Medida],"",0))</f>
        <v>galon</v>
      </c>
      <c r="M122" s="317">
        <v>120</v>
      </c>
      <c r="N122" s="535">
        <f>IF(Tabla1[[#This Row],[Descripción]]="","",_xlfn.XLOOKUP(Tabla1[[#This Row],[Descripción]],Tabla10[Descripción],Tabla10[Precio Unitario],0))</f>
        <v>240</v>
      </c>
      <c r="O122" s="535">
        <f>IF(Tabla1[[#This Row],[Cantidad de Insumos]]="","",Tabla1[[#This Row],[Precio Unitario]]*Tabla1[[#This Row],[Cantidad de Insumos]])</f>
        <v>28800</v>
      </c>
      <c r="P122" s="522" t="str">
        <f>IF(Tabla1[[#This Row],[Descripción]]="","",_xlfn.XLOOKUP(Tabla1[[#This Row],[Descripción]],Tabla10[Descripción],Tabla10[CODIGO PRESUPUESTARIO],0))</f>
        <v>2.3.7.1.02</v>
      </c>
      <c r="Q122" s="523"/>
      <c r="R122" s="523" t="str">
        <f>IF(Tabla1[[#This Row],[Insumos]]="","",_xlfn.XLOOKUP(Tabla1[[#This Row],[Insumos]],Tabla10[Insumo],Tabla10[InsumoAbrev],"",0))</f>
        <v>lsGasoil</v>
      </c>
      <c r="S122" s="694"/>
      <c r="T122" s="187"/>
      <c r="U122" s="187"/>
    </row>
    <row r="123" spans="2:21" ht="15" x14ac:dyDescent="0.25">
      <c r="B123" s="187" t="str">
        <f>IF('Formulario PPGR3'!$G123="","",CONCATENATE('Formulario PPGR3'!$C123,".",'Formulario PPGR3'!$D123,".",'Formulario PPGR3'!$E123,".",'Formulario PPGR3'!$F123))</f>
        <v/>
      </c>
      <c r="C123" s="187" t="str">
        <f>IF('Formulario PPGR3'!$G123="","",'Formulario PPGR1'!#REF!)</f>
        <v/>
      </c>
      <c r="D123" s="187" t="str">
        <f>IF('Formulario PPGR3'!$G123="","",'Formulario PPGR1'!#REF!)</f>
        <v/>
      </c>
      <c r="E123" s="187" t="str">
        <f>IF('Formulario PPGR3'!$G123="","",'Formulario PPGR1'!#REF!)</f>
        <v/>
      </c>
      <c r="F123" s="187" t="str">
        <f>IF('Formulario PPGR3'!$G123="","",'Formulario PPGR1'!#REF!)</f>
        <v/>
      </c>
      <c r="G123" s="186"/>
      <c r="H123" s="520" t="str" cm="1">
        <f t="array" ref="H123">IF(Tabla1[[#This Row],[Código_Actividad]]="","",_xlfn.XLOOKUP(Tabla1[[#This Row],[Código_Actividad]],CodigoActividad,Tabla2[Actividades Programables Presupuestables],"",0))</f>
        <v/>
      </c>
      <c r="I123" s="783" t="str">
        <f>IFERROR(VLOOKUP('Formulario PPGR3'!$G123,'Formulario PPGR2'!$H$9:$V$536,15,FALSE),"")</f>
        <v/>
      </c>
      <c r="J123" s="525" t="s">
        <v>284</v>
      </c>
      <c r="K123" s="524" t="s">
        <v>1441</v>
      </c>
      <c r="L123" s="521" t="str">
        <f>IF(Tabla1[[#This Row],[Descripción]]="","",_xlfn.XLOOKUP(Tabla1[[#This Row],[Descripción]],Tabla10[Descripción],Tabla10[Unidad de Medida],"",0))</f>
        <v>Depósito</v>
      </c>
      <c r="M123" s="317">
        <v>20</v>
      </c>
      <c r="N123" s="535">
        <f>IF(Tabla1[[#This Row],[Descripción]]="","",_xlfn.XLOOKUP(Tabla1[[#This Row],[Descripción]],Tabla10[Descripción],Tabla10[Precio Unitario],0))</f>
        <v>1700</v>
      </c>
      <c r="O123" s="535">
        <f>IF(Tabla1[[#This Row],[Cantidad de Insumos]]="","",Tabla1[[#This Row],[Precio Unitario]]*Tabla1[[#This Row],[Cantidad de Insumos]])</f>
        <v>34000</v>
      </c>
      <c r="P123" s="522" t="str">
        <f>IF(Tabla1[[#This Row],[Descripción]]="","",_xlfn.XLOOKUP(Tabla1[[#This Row],[Descripción]],Tabla10[Descripción],Tabla10[CODIGO PRESUPUESTARIO],0))</f>
        <v>2.2.3.1.01</v>
      </c>
      <c r="Q123" s="523"/>
      <c r="R123" s="523" t="str">
        <f>IF(Tabla1[[#This Row],[Insumos]]="","",_xlfn.XLOOKUP(Tabla1[[#This Row],[Insumos]],Tabla10[Insumo],Tabla10[InsumoAbrev],"",0))</f>
        <v>lsViaticosDP</v>
      </c>
      <c r="S123" s="694"/>
      <c r="T123" s="187"/>
      <c r="U123" s="187"/>
    </row>
    <row r="124" spans="2:21" ht="15" x14ac:dyDescent="0.25">
      <c r="B124" s="187" t="str">
        <f>IF('Formulario PPGR3'!$G124="","",CONCATENATE('Formulario PPGR3'!$C124,".",'Formulario PPGR3'!$D124,".",'Formulario PPGR3'!$E124,".",'Formulario PPGR3'!$F124))</f>
        <v/>
      </c>
      <c r="C124" s="187" t="str">
        <f>IF('Formulario PPGR3'!$G124="","",'Formulario PPGR1'!#REF!)</f>
        <v/>
      </c>
      <c r="D124" s="187" t="str">
        <f>IF('Formulario PPGR3'!$G124="","",'Formulario PPGR1'!#REF!)</f>
        <v/>
      </c>
      <c r="E124" s="187" t="str">
        <f>IF('Formulario PPGR3'!$G124="","",'Formulario PPGR1'!#REF!)</f>
        <v/>
      </c>
      <c r="F124" s="187" t="str">
        <f>IF('Formulario PPGR3'!$G124="","",'Formulario PPGR1'!#REF!)</f>
        <v/>
      </c>
      <c r="G124" s="186"/>
      <c r="H124" s="520" t="str" cm="1">
        <f t="array" ref="H124">IF(Tabla1[[#This Row],[Código_Actividad]]="","",_xlfn.XLOOKUP(Tabla1[[#This Row],[Código_Actividad]],CodigoActividad,Tabla2[Actividades Programables Presupuestables],"",0))</f>
        <v/>
      </c>
      <c r="I124" s="783" t="str">
        <f>IFERROR(VLOOKUP('Formulario PPGR3'!$G124,'Formulario PPGR2'!$H$9:$V$536,15,FALSE),"")</f>
        <v/>
      </c>
      <c r="J124" s="525" t="s">
        <v>289</v>
      </c>
      <c r="K124" s="524" t="s">
        <v>1128</v>
      </c>
      <c r="L124" s="521" t="str">
        <f>IF(Tabla1[[#This Row],[Descripción]]="","",_xlfn.XLOOKUP(Tabla1[[#This Row],[Descripción]],Tabla10[Descripción],Tabla10[Unidad de Medida],"",0))</f>
        <v>unidad</v>
      </c>
      <c r="M124" s="317">
        <v>8</v>
      </c>
      <c r="N124" s="535">
        <f>IF(Tabla1[[#This Row],[Descripción]]="","",_xlfn.XLOOKUP(Tabla1[[#This Row],[Descripción]],Tabla10[Descripción],Tabla10[Precio Unitario],0))</f>
        <v>100</v>
      </c>
      <c r="O124" s="535">
        <f>IF(Tabla1[[#This Row],[Cantidad de Insumos]]="","",Tabla1[[#This Row],[Precio Unitario]]*Tabla1[[#This Row],[Cantidad de Insumos]])</f>
        <v>800</v>
      </c>
      <c r="P124" s="522" t="str">
        <f>IF(Tabla1[[#This Row],[Descripción]]="","",_xlfn.XLOOKUP(Tabla1[[#This Row],[Descripción]],Tabla10[Descripción],Tabla10[CODIGO PRESUPUESTARIO],0))</f>
        <v>2.2.4.4.01</v>
      </c>
      <c r="Q124" s="523"/>
      <c r="R124" s="523" t="str">
        <f>IF(Tabla1[[#This Row],[Insumos]]="","",_xlfn.XLOOKUP(Tabla1[[#This Row],[Insumos]],Tabla10[Insumo],Tabla10[InsumoAbrev],"",0))</f>
        <v>lsPeaje</v>
      </c>
      <c r="S124" s="694"/>
      <c r="T124" s="187"/>
      <c r="U124" s="187"/>
    </row>
    <row r="125" spans="2:21" ht="15" x14ac:dyDescent="0.25">
      <c r="B125" s="187" t="str">
        <f>IF('Formulario PPGR3'!$G125="","",CONCATENATE('Formulario PPGR3'!$C125,".",'Formulario PPGR3'!$D125,".",'Formulario PPGR3'!$E125,".",'Formulario PPGR3'!$F125))</f>
        <v/>
      </c>
      <c r="C125" s="187" t="str">
        <f>IF('Formulario PPGR3'!$G125="","",'Formulario PPGR1'!#REF!)</f>
        <v/>
      </c>
      <c r="D125" s="187" t="str">
        <f>IF('Formulario PPGR3'!$G125="","",'Formulario PPGR1'!#REF!)</f>
        <v/>
      </c>
      <c r="E125" s="187" t="str">
        <f>IF('Formulario PPGR3'!$G125="","",'Formulario PPGR1'!#REF!)</f>
        <v/>
      </c>
      <c r="F125" s="187" t="str">
        <f>IF('Formulario PPGR3'!$G125="","",'Formulario PPGR1'!#REF!)</f>
        <v/>
      </c>
      <c r="G125" s="186"/>
      <c r="H125" s="520" t="str" cm="1">
        <f t="array" ref="H125">IF(Tabla1[[#This Row],[Código_Actividad]]="","",_xlfn.XLOOKUP(Tabla1[[#This Row],[Código_Actividad]],CodigoActividad,Tabla2[Actividades Programables Presupuestables],"",0))</f>
        <v/>
      </c>
      <c r="I125" s="783" t="str">
        <f>IFERROR(VLOOKUP('Formulario PPGR3'!$G125,'Formulario PPGR2'!$H$9:$V$536,15,FALSE),"")</f>
        <v/>
      </c>
      <c r="J125" s="525" t="s">
        <v>1266</v>
      </c>
      <c r="K125" s="524" t="s">
        <v>1281</v>
      </c>
      <c r="L125" s="521" t="str">
        <f>IF(Tabla1[[#This Row],[Descripción]]="","",_xlfn.XLOOKUP(Tabla1[[#This Row],[Descripción]],Tabla10[Descripción],Tabla10[Unidad de Medida],"",0))</f>
        <v>unidad</v>
      </c>
      <c r="M125" s="317">
        <v>4</v>
      </c>
      <c r="N125" s="535">
        <f>IF(Tabla1[[#This Row],[Descripción]]="","",_xlfn.XLOOKUP(Tabla1[[#This Row],[Descripción]],Tabla10[Descripción],Tabla10[Precio Unitario],0))</f>
        <v>200.6</v>
      </c>
      <c r="O125" s="535">
        <f>IF(Tabla1[[#This Row],[Cantidad de Insumos]]="","",Tabla1[[#This Row],[Precio Unitario]]*Tabla1[[#This Row],[Cantidad de Insumos]])</f>
        <v>802.4</v>
      </c>
      <c r="P125" s="522" t="str">
        <f>IF(Tabla1[[#This Row],[Descripción]]="","",_xlfn.XLOOKUP(Tabla1[[#This Row],[Descripción]],Tabla10[Descripción],Tabla10[CODIGO PRESUPUESTARIO],0))</f>
        <v xml:space="preserve">2.3.9.2.01 </v>
      </c>
      <c r="Q125" s="523"/>
      <c r="R125" s="523" t="str">
        <f>IF(Tabla1[[#This Row],[Insumos]]="","",_xlfn.XLOOKUP(Tabla1[[#This Row],[Insumos]],Tabla10[Insumo],Tabla10[InsumoAbrev],"",0))</f>
        <v>lsUtilesdeOficina</v>
      </c>
      <c r="S125" s="694"/>
      <c r="T125" s="187"/>
      <c r="U125" s="187"/>
    </row>
    <row r="126" spans="2:21" ht="26.45" customHeight="1" x14ac:dyDescent="0.25">
      <c r="B126" s="187" t="str">
        <f>IF('Formulario PPGR3'!$G126="","",CONCATENATE('Formulario PPGR3'!$C126,".",'Formulario PPGR3'!$D126,".",'Formulario PPGR3'!$E126,".",'Formulario PPGR3'!$F126))</f>
        <v/>
      </c>
      <c r="C126" s="187" t="str">
        <f>IF('Formulario PPGR3'!$G126="","",'Formulario PPGR1'!#REF!)</f>
        <v/>
      </c>
      <c r="D126" s="187" t="str">
        <f>IF('Formulario PPGR3'!$G126="","",'Formulario PPGR1'!#REF!)</f>
        <v/>
      </c>
      <c r="E126" s="187" t="str">
        <f>IF('Formulario PPGR3'!$G126="","",'Formulario PPGR1'!#REF!)</f>
        <v/>
      </c>
      <c r="F126" s="187" t="str">
        <f>IF('Formulario PPGR3'!$G126="","",'Formulario PPGR1'!#REF!)</f>
        <v/>
      </c>
      <c r="G126" s="186"/>
      <c r="H126" s="520" t="str" cm="1">
        <f t="array" ref="H126">IF(Tabla1[[#This Row],[Código_Actividad]]="","",_xlfn.XLOOKUP(Tabla1[[#This Row],[Código_Actividad]],CodigoActividad,Tabla2[Actividades Programables Presupuestables],"",0))</f>
        <v/>
      </c>
      <c r="I126" s="783" t="str">
        <f>IFERROR(VLOOKUP('Formulario PPGR3'!$G126,'Formulario PPGR2'!$H$9:$V$536,15,FALSE),"")</f>
        <v/>
      </c>
      <c r="J126" s="525" t="s">
        <v>1266</v>
      </c>
      <c r="K126" s="524" t="s">
        <v>1314</v>
      </c>
      <c r="L126" s="521" t="str">
        <f>IF(Tabla1[[#This Row],[Descripción]]="","",_xlfn.XLOOKUP(Tabla1[[#This Row],[Descripción]],Tabla10[Descripción],Tabla10[Unidad de Medida],"",0))</f>
        <v>unidad</v>
      </c>
      <c r="M126" s="317">
        <v>12</v>
      </c>
      <c r="N126" s="535">
        <f>IF(Tabla1[[#This Row],[Descripción]]="","",_xlfn.XLOOKUP(Tabla1[[#This Row],[Descripción]],Tabla10[Descripción],Tabla10[Precio Unitario],0))</f>
        <v>30.68</v>
      </c>
      <c r="O126" s="535">
        <f>IF(Tabla1[[#This Row],[Cantidad de Insumos]]="","",Tabla1[[#This Row],[Precio Unitario]]*Tabla1[[#This Row],[Cantidad de Insumos]])</f>
        <v>368.15999999999997</v>
      </c>
      <c r="P126" s="522" t="str">
        <f>IF(Tabla1[[#This Row],[Descripción]]="","",_xlfn.XLOOKUP(Tabla1[[#This Row],[Descripción]],Tabla10[Descripción],Tabla10[CODIGO PRESUPUESTARIO],0))</f>
        <v xml:space="preserve">2.3.9.2.01 </v>
      </c>
      <c r="Q126" s="523"/>
      <c r="R126" s="523" t="str">
        <f>IF(Tabla1[[#This Row],[Insumos]]="","",_xlfn.XLOOKUP(Tabla1[[#This Row],[Insumos]],Tabla10[Insumo],Tabla10[InsumoAbrev],"",0))</f>
        <v>lsUtilesdeOficina</v>
      </c>
      <c r="S126" s="694"/>
      <c r="T126" s="187"/>
      <c r="U126" s="187"/>
    </row>
    <row r="127" spans="2:21" ht="26.45" customHeight="1" x14ac:dyDescent="0.25">
      <c r="B127" s="187" t="str">
        <f>IF('Formulario PPGR3'!$G127="","",CONCATENATE('Formulario PPGR3'!$C127,".",'Formulario PPGR3'!$D127,".",'Formulario PPGR3'!$E127,".",'Formulario PPGR3'!$F127))</f>
        <v/>
      </c>
      <c r="C127" s="187" t="str">
        <f>IF('Formulario PPGR3'!$G127="","",'Formulario PPGR1'!#REF!)</f>
        <v/>
      </c>
      <c r="D127" s="187" t="str">
        <f>IF('Formulario PPGR3'!$G127="","",'Formulario PPGR1'!#REF!)</f>
        <v/>
      </c>
      <c r="E127" s="187" t="str">
        <f>IF('Formulario PPGR3'!$G127="","",'Formulario PPGR1'!#REF!)</f>
        <v/>
      </c>
      <c r="F127" s="187" t="str">
        <f>IF('Formulario PPGR3'!$G127="","",'Formulario PPGR1'!#REF!)</f>
        <v/>
      </c>
      <c r="G127" s="186"/>
      <c r="H127" s="520" t="str" cm="1">
        <f t="array" ref="H127">IF(Tabla1[[#This Row],[Código_Actividad]]="","",_xlfn.XLOOKUP(Tabla1[[#This Row],[Código_Actividad]],CodigoActividad,Tabla2[Actividades Programables Presupuestables],"",0))</f>
        <v/>
      </c>
      <c r="I127" s="783" t="str">
        <f>IFERROR(VLOOKUP('Formulario PPGR3'!$G127,'Formulario PPGR2'!$H$9:$V$536,15,FALSE),"")</f>
        <v/>
      </c>
      <c r="J127" s="525" t="s">
        <v>1266</v>
      </c>
      <c r="K127" s="524" t="s">
        <v>1328</v>
      </c>
      <c r="L127" s="521" t="str">
        <f>IF(Tabla1[[#This Row],[Descripción]]="","",_xlfn.XLOOKUP(Tabla1[[#This Row],[Descripción]],Tabla10[Descripción],Tabla10[Unidad de Medida],"",0))</f>
        <v>unidad</v>
      </c>
      <c r="M127" s="317">
        <v>12</v>
      </c>
      <c r="N127" s="535">
        <f>IF(Tabla1[[#This Row],[Descripción]]="","",_xlfn.XLOOKUP(Tabla1[[#This Row],[Descripción]],Tabla10[Descripción],Tabla10[Precio Unitario],0))</f>
        <v>20.001000000000001</v>
      </c>
      <c r="O127" s="535">
        <f>IF(Tabla1[[#This Row],[Cantidad de Insumos]]="","",Tabla1[[#This Row],[Precio Unitario]]*Tabla1[[#This Row],[Cantidad de Insumos]])</f>
        <v>240.012</v>
      </c>
      <c r="P127" s="522" t="str">
        <f>IF(Tabla1[[#This Row],[Descripción]]="","",_xlfn.XLOOKUP(Tabla1[[#This Row],[Descripción]],Tabla10[Descripción],Tabla10[CODIGO PRESUPUESTARIO],0))</f>
        <v xml:space="preserve">2.3.9.2.01 </v>
      </c>
      <c r="Q127" s="523"/>
      <c r="R127" s="523" t="str">
        <f>IF(Tabla1[[#This Row],[Insumos]]="","",_xlfn.XLOOKUP(Tabla1[[#This Row],[Insumos]],Tabla10[Insumo],Tabla10[InsumoAbrev],"",0))</f>
        <v>lsUtilesdeOficina</v>
      </c>
      <c r="S127" s="694"/>
      <c r="T127" s="187"/>
      <c r="U127" s="187"/>
    </row>
    <row r="128" spans="2:21" ht="25.5" x14ac:dyDescent="0.25">
      <c r="B128" s="187" t="str">
        <f>IF('Formulario PPGR3'!$G128="","",CONCATENATE('Formulario PPGR3'!$C128,".",'Formulario PPGR3'!$D128,".",'Formulario PPGR3'!$E128,".",'Formulario PPGR3'!$F128))</f>
        <v/>
      </c>
      <c r="C128" s="187" t="str">
        <f>IF('Formulario PPGR3'!$G128="","",'Formulario PPGR1'!#REF!)</f>
        <v/>
      </c>
      <c r="D128" s="187" t="str">
        <f>IF('Formulario PPGR3'!$G128="","",'Formulario PPGR1'!#REF!)</f>
        <v/>
      </c>
      <c r="E128" s="187" t="str">
        <f>IF('Formulario PPGR3'!$G128="","",'Formulario PPGR1'!#REF!)</f>
        <v/>
      </c>
      <c r="F128" s="187" t="str">
        <f>IF('Formulario PPGR3'!$G128="","",'Formulario PPGR1'!#REF!)</f>
        <v/>
      </c>
      <c r="G128" s="186"/>
      <c r="H128" s="520" t="str" cm="1">
        <f t="array" ref="H128">IF(Tabla1[[#This Row],[Código_Actividad]]="","",_xlfn.XLOOKUP(Tabla1[[#This Row],[Código_Actividad]],CodigoActividad,Tabla2[Actividades Programables Presupuestables],"",0))</f>
        <v/>
      </c>
      <c r="I128" s="783" t="str">
        <f>IFERROR(VLOOKUP('Formulario PPGR3'!$G128,'Formulario PPGR2'!$H$9:$V$536,15,FALSE),"")</f>
        <v/>
      </c>
      <c r="J128" s="525" t="s">
        <v>1266</v>
      </c>
      <c r="K128" s="524" t="s">
        <v>1318</v>
      </c>
      <c r="L128" s="521" t="str">
        <f>IF(Tabla1[[#This Row],[Descripción]]="","",_xlfn.XLOOKUP(Tabla1[[#This Row],[Descripción]],Tabla10[Descripción],Tabla10[Unidad de Medida],"",0))</f>
        <v>unidad</v>
      </c>
      <c r="M128" s="317">
        <v>12</v>
      </c>
      <c r="N128" s="535">
        <f>IF(Tabla1[[#This Row],[Descripción]]="","",_xlfn.XLOOKUP(Tabla1[[#This Row],[Descripción]],Tabla10[Descripción],Tabla10[Precio Unitario],0))</f>
        <v>35.4</v>
      </c>
      <c r="O128" s="535">
        <f>IF(Tabla1[[#This Row],[Cantidad de Insumos]]="","",Tabla1[[#This Row],[Precio Unitario]]*Tabla1[[#This Row],[Cantidad de Insumos]])</f>
        <v>424.79999999999995</v>
      </c>
      <c r="P128" s="522" t="str">
        <f>IF(Tabla1[[#This Row],[Descripción]]="","",_xlfn.XLOOKUP(Tabla1[[#This Row],[Descripción]],Tabla10[Descripción],Tabla10[CODIGO PRESUPUESTARIO],0))</f>
        <v xml:space="preserve">2.3.9.2.01 </v>
      </c>
      <c r="Q128" s="523"/>
      <c r="R128" s="523" t="str">
        <f>IF(Tabla1[[#This Row],[Insumos]]="","",_xlfn.XLOOKUP(Tabla1[[#This Row],[Insumos]],Tabla10[Insumo],Tabla10[InsumoAbrev],"",0))</f>
        <v>lsUtilesdeOficina</v>
      </c>
      <c r="S128" s="694"/>
      <c r="T128" s="187"/>
      <c r="U128" s="187"/>
    </row>
    <row r="129" spans="2:21" ht="15" x14ac:dyDescent="0.25">
      <c r="B129" s="187" t="str">
        <f>IF('Formulario PPGR3'!$G129="","",CONCATENATE('Formulario PPGR3'!$C129,".",'Formulario PPGR3'!$D129,".",'Formulario PPGR3'!$E129,".",'Formulario PPGR3'!$F129))</f>
        <v/>
      </c>
      <c r="C129" s="187" t="str">
        <f>IF('Formulario PPGR3'!$G129="","",'Formulario PPGR1'!#REF!)</f>
        <v/>
      </c>
      <c r="D129" s="187" t="str">
        <f>IF('Formulario PPGR3'!$G129="","",'Formulario PPGR1'!#REF!)</f>
        <v/>
      </c>
      <c r="E129" s="187" t="str">
        <f>IF('Formulario PPGR3'!$G129="","",'Formulario PPGR1'!#REF!)</f>
        <v/>
      </c>
      <c r="F129" s="187" t="str">
        <f>IF('Formulario PPGR3'!$G129="","",'Formulario PPGR1'!#REF!)</f>
        <v/>
      </c>
      <c r="G129" s="186"/>
      <c r="H129" s="520" t="str" cm="1">
        <f t="array" ref="H129">IF(Tabla1[[#This Row],[Código_Actividad]]="","",_xlfn.XLOOKUP(Tabla1[[#This Row],[Código_Actividad]],CodigoActividad,Tabla2[Actividades Programables Presupuestables],"",0))</f>
        <v/>
      </c>
      <c r="I129" s="783" t="str">
        <f>IFERROR(VLOOKUP('Formulario PPGR3'!$G129,'Formulario PPGR2'!$H$9:$V$536,15,FALSE),"")</f>
        <v/>
      </c>
      <c r="J129" s="525" t="s">
        <v>1266</v>
      </c>
      <c r="K129" s="524" t="s">
        <v>1317</v>
      </c>
      <c r="L129" s="521" t="str">
        <f>IF(Tabla1[[#This Row],[Descripción]]="","",_xlfn.XLOOKUP(Tabla1[[#This Row],[Descripción]],Tabla10[Descripción],Tabla10[Unidad de Medida],"",0))</f>
        <v>unidad</v>
      </c>
      <c r="M129" s="317">
        <v>5</v>
      </c>
      <c r="N129" s="535">
        <f>IF(Tabla1[[#This Row],[Descripción]]="","",_xlfn.XLOOKUP(Tabla1[[#This Row],[Descripción]],Tabla10[Descripción],Tabla10[Precio Unitario],0))</f>
        <v>9.9946000000000002</v>
      </c>
      <c r="O129" s="535">
        <f>IF(Tabla1[[#This Row],[Cantidad de Insumos]]="","",Tabla1[[#This Row],[Precio Unitario]]*Tabla1[[#This Row],[Cantidad de Insumos]])</f>
        <v>49.972999999999999</v>
      </c>
      <c r="P129" s="522" t="str">
        <f>IF(Tabla1[[#This Row],[Descripción]]="","",_xlfn.XLOOKUP(Tabla1[[#This Row],[Descripción]],Tabla10[Descripción],Tabla10[CODIGO PRESUPUESTARIO],0))</f>
        <v xml:space="preserve">2.3.9.2.01 </v>
      </c>
      <c r="Q129" s="523"/>
      <c r="R129" s="523" t="str">
        <f>IF(Tabla1[[#This Row],[Insumos]]="","",_xlfn.XLOOKUP(Tabla1[[#This Row],[Insumos]],Tabla10[Insumo],Tabla10[InsumoAbrev],"",0))</f>
        <v>lsUtilesdeOficina</v>
      </c>
      <c r="S129" s="694"/>
      <c r="T129" s="187"/>
      <c r="U129" s="187"/>
    </row>
    <row r="130" spans="2:21" ht="15" x14ac:dyDescent="0.25">
      <c r="B130" s="187" t="str">
        <f>IF('Formulario PPGR3'!$G130="","",CONCATENATE('Formulario PPGR3'!$C130,".",'Formulario PPGR3'!$D130,".",'Formulario PPGR3'!$E130,".",'Formulario PPGR3'!$F130))</f>
        <v/>
      </c>
      <c r="C130" s="187" t="str">
        <f>IF('Formulario PPGR3'!$G130="","",'Formulario PPGR1'!#REF!)</f>
        <v/>
      </c>
      <c r="D130" s="187" t="str">
        <f>IF('Formulario PPGR3'!$G130="","",'Formulario PPGR1'!#REF!)</f>
        <v/>
      </c>
      <c r="E130" s="187" t="str">
        <f>IF('Formulario PPGR3'!$G130="","",'Formulario PPGR1'!#REF!)</f>
        <v/>
      </c>
      <c r="F130" s="187" t="str">
        <f>IF('Formulario PPGR3'!$G130="","",'Formulario PPGR1'!#REF!)</f>
        <v/>
      </c>
      <c r="G130" s="186"/>
      <c r="H130" s="520" t="str" cm="1">
        <f t="array" ref="H130">IF(Tabla1[[#This Row],[Código_Actividad]]="","",_xlfn.XLOOKUP(Tabla1[[#This Row],[Código_Actividad]],CodigoActividad,Tabla2[Actividades Programables Presupuestables],"",0))</f>
        <v/>
      </c>
      <c r="I130" s="783" t="str">
        <f>IFERROR(VLOOKUP('Formulario PPGR3'!$G130,'Formulario PPGR2'!$H$9:$V$536,15,FALSE),"")</f>
        <v/>
      </c>
      <c r="J130" s="525" t="s">
        <v>1266</v>
      </c>
      <c r="K130" s="524" t="s">
        <v>1332</v>
      </c>
      <c r="L130" s="521" t="str">
        <f>IF(Tabla1[[#This Row],[Descripción]]="","",_xlfn.XLOOKUP(Tabla1[[#This Row],[Descripción]],Tabla10[Descripción],Tabla10[Unidad de Medida],"",0))</f>
        <v>unidad</v>
      </c>
      <c r="M130" s="317">
        <v>6</v>
      </c>
      <c r="N130" s="535">
        <f>IF(Tabla1[[#This Row],[Descripción]]="","",_xlfn.XLOOKUP(Tabla1[[#This Row],[Descripción]],Tabla10[Descripción],Tabla10[Precio Unitario],0))</f>
        <v>144.9984</v>
      </c>
      <c r="O130" s="535">
        <f>IF(Tabla1[[#This Row],[Cantidad de Insumos]]="","",Tabla1[[#This Row],[Precio Unitario]]*Tabla1[[#This Row],[Cantidad de Insumos]])</f>
        <v>869.99040000000002</v>
      </c>
      <c r="P130" s="522" t="str">
        <f>IF(Tabla1[[#This Row],[Descripción]]="","",_xlfn.XLOOKUP(Tabla1[[#This Row],[Descripción]],Tabla10[Descripción],Tabla10[CODIGO PRESUPUESTARIO],0))</f>
        <v xml:space="preserve">2.3.9.2.01 </v>
      </c>
      <c r="Q130" s="523"/>
      <c r="R130" s="523" t="str">
        <f>IF(Tabla1[[#This Row],[Insumos]]="","",_xlfn.XLOOKUP(Tabla1[[#This Row],[Insumos]],Tabla10[Insumo],Tabla10[InsumoAbrev],"",0))</f>
        <v>lsUtilesdeOficina</v>
      </c>
      <c r="S130" s="694"/>
      <c r="T130" s="187"/>
      <c r="U130" s="187"/>
    </row>
    <row r="131" spans="2:21" ht="25.5" x14ac:dyDescent="0.25">
      <c r="B131" s="187" t="str">
        <f>IF('Formulario PPGR3'!$G131="","",CONCATENATE('Formulario PPGR3'!$C131,".",'Formulario PPGR3'!$D131,".",'Formulario PPGR3'!$E131,".",'Formulario PPGR3'!$F131))</f>
        <v/>
      </c>
      <c r="C131" s="187" t="str">
        <f>IF('Formulario PPGR3'!$G131="","",'Formulario PPGR1'!#REF!)</f>
        <v/>
      </c>
      <c r="D131" s="187" t="str">
        <f>IF('Formulario PPGR3'!$G131="","",'Formulario PPGR1'!#REF!)</f>
        <v/>
      </c>
      <c r="E131" s="187" t="str">
        <f>IF('Formulario PPGR3'!$G131="","",'Formulario PPGR1'!#REF!)</f>
        <v/>
      </c>
      <c r="F131" s="187" t="str">
        <f>IF('Formulario PPGR3'!$G131="","",'Formulario PPGR1'!#REF!)</f>
        <v/>
      </c>
      <c r="G131" s="186"/>
      <c r="H131" s="520" t="str" cm="1">
        <f t="array" ref="H131">IF(Tabla1[[#This Row],[Código_Actividad]]="","",_xlfn.XLOOKUP(Tabla1[[#This Row],[Código_Actividad]],CodigoActividad,Tabla2[Actividades Programables Presupuestables],"",0))</f>
        <v/>
      </c>
      <c r="I131" s="783" t="str">
        <f>IFERROR(VLOOKUP('Formulario PPGR3'!$G131,'Formulario PPGR2'!$H$9:$V$536,15,FALSE),"")</f>
        <v/>
      </c>
      <c r="J131" s="525" t="s">
        <v>1266</v>
      </c>
      <c r="K131" s="524" t="s">
        <v>1343</v>
      </c>
      <c r="L131" s="521" t="str">
        <f>IF(Tabla1[[#This Row],[Descripción]]="","",_xlfn.XLOOKUP(Tabla1[[#This Row],[Descripción]],Tabla10[Descripción],Tabla10[Unidad de Medida],"",0))</f>
        <v>unidad</v>
      </c>
      <c r="M131" s="317">
        <v>12</v>
      </c>
      <c r="N131" s="535">
        <f>IF(Tabla1[[#This Row],[Descripción]]="","",_xlfn.XLOOKUP(Tabla1[[#This Row],[Descripción]],Tabla10[Descripción],Tabla10[Precio Unitario],0))</f>
        <v>53.1</v>
      </c>
      <c r="O131" s="535">
        <f>IF(Tabla1[[#This Row],[Cantidad de Insumos]]="","",Tabla1[[#This Row],[Precio Unitario]]*Tabla1[[#This Row],[Cantidad de Insumos]])</f>
        <v>637.20000000000005</v>
      </c>
      <c r="P131" s="522" t="str">
        <f>IF(Tabla1[[#This Row],[Descripción]]="","",_xlfn.XLOOKUP(Tabla1[[#This Row],[Descripción]],Tabla10[Descripción],Tabla10[CODIGO PRESUPUESTARIO],0))</f>
        <v xml:space="preserve">2.3.9.2.01 </v>
      </c>
      <c r="Q131" s="523"/>
      <c r="R131" s="523" t="str">
        <f>IF(Tabla1[[#This Row],[Insumos]]="","",_xlfn.XLOOKUP(Tabla1[[#This Row],[Insumos]],Tabla10[Insumo],Tabla10[InsumoAbrev],"",0))</f>
        <v>lsUtilesdeOficina</v>
      </c>
      <c r="S131" s="694"/>
      <c r="T131" s="187"/>
      <c r="U131" s="187"/>
    </row>
    <row r="132" spans="2:21" ht="26.45" customHeight="1" x14ac:dyDescent="0.25">
      <c r="B132" s="187" t="str">
        <f>IF('Formulario PPGR3'!$G132="","",CONCATENATE('Formulario PPGR3'!$C132,".",'Formulario PPGR3'!$D132,".",'Formulario PPGR3'!$E132,".",'Formulario PPGR3'!$F132))</f>
        <v/>
      </c>
      <c r="C132" s="187" t="str">
        <f>IF('Formulario PPGR3'!$G132="","",'Formulario PPGR1'!#REF!)</f>
        <v/>
      </c>
      <c r="D132" s="187" t="str">
        <f>IF('Formulario PPGR3'!$G132="","",'Formulario PPGR1'!#REF!)</f>
        <v/>
      </c>
      <c r="E132" s="187" t="str">
        <f>IF('Formulario PPGR3'!$G132="","",'Formulario PPGR1'!#REF!)</f>
        <v/>
      </c>
      <c r="F132" s="187" t="str">
        <f>IF('Formulario PPGR3'!$G132="","",'Formulario PPGR1'!#REF!)</f>
        <v/>
      </c>
      <c r="G132" s="186"/>
      <c r="H132" s="520" t="str" cm="1">
        <f t="array" ref="H132">IF(Tabla1[[#This Row],[Código_Actividad]]="","",_xlfn.XLOOKUP(Tabla1[[#This Row],[Código_Actividad]],CodigoActividad,Tabla2[Actividades Programables Presupuestables],"",0))</f>
        <v/>
      </c>
      <c r="I132" s="783" t="str">
        <f>IFERROR(VLOOKUP('Formulario PPGR3'!$G132,'Formulario PPGR2'!$H$9:$V$536,15,FALSE),"")</f>
        <v/>
      </c>
      <c r="J132" s="525" t="s">
        <v>1266</v>
      </c>
      <c r="K132" s="524" t="s">
        <v>1358</v>
      </c>
      <c r="L132" s="521" t="str">
        <f>IF(Tabla1[[#This Row],[Descripción]]="","",_xlfn.XLOOKUP(Tabla1[[#This Row],[Descripción]],Tabla10[Descripción],Tabla10[Unidad de Medida],"",0))</f>
        <v>unidad</v>
      </c>
      <c r="M132" s="317">
        <v>6</v>
      </c>
      <c r="N132" s="535">
        <f>IF(Tabla1[[#This Row],[Descripción]]="","",_xlfn.XLOOKUP(Tabla1[[#This Row],[Descripción]],Tabla10[Descripción],Tabla10[Precio Unitario],0))</f>
        <v>5.31</v>
      </c>
      <c r="O132" s="535">
        <f>IF(Tabla1[[#This Row],[Cantidad de Insumos]]="","",Tabla1[[#This Row],[Precio Unitario]]*Tabla1[[#This Row],[Cantidad de Insumos]])</f>
        <v>31.86</v>
      </c>
      <c r="P132" s="522" t="str">
        <f>IF(Tabla1[[#This Row],[Descripción]]="","",_xlfn.XLOOKUP(Tabla1[[#This Row],[Descripción]],Tabla10[Descripción],Tabla10[CODIGO PRESUPUESTARIO],0))</f>
        <v xml:space="preserve">2.3.9.2.01 </v>
      </c>
      <c r="Q132" s="523"/>
      <c r="R132" s="523" t="str">
        <f>IF(Tabla1[[#This Row],[Insumos]]="","",_xlfn.XLOOKUP(Tabla1[[#This Row],[Insumos]],Tabla10[Insumo],Tabla10[InsumoAbrev],"",0))</f>
        <v>lsUtilesdeOficina</v>
      </c>
      <c r="S132" s="694"/>
      <c r="T132" s="187"/>
      <c r="U132" s="187"/>
    </row>
    <row r="133" spans="2:21" ht="22.9" customHeight="1" x14ac:dyDescent="0.25">
      <c r="B133" s="187" t="str">
        <f>IF('Formulario PPGR3'!$G133="","",CONCATENATE('Formulario PPGR3'!$C133,".",'Formulario PPGR3'!$D133,".",'Formulario PPGR3'!$E133,".",'Formulario PPGR3'!$F133))</f>
        <v/>
      </c>
      <c r="C133" s="187" t="str">
        <f>IF('Formulario PPGR3'!$G133="","",'Formulario PPGR1'!#REF!)</f>
        <v/>
      </c>
      <c r="D133" s="187" t="str">
        <f>IF('Formulario PPGR3'!$G133="","",'Formulario PPGR1'!#REF!)</f>
        <v/>
      </c>
      <c r="E133" s="187" t="str">
        <f>IF('Formulario PPGR3'!$G133="","",'Formulario PPGR1'!#REF!)</f>
        <v/>
      </c>
      <c r="F133" s="187" t="str">
        <f>IF('Formulario PPGR3'!$G133="","",'Formulario PPGR1'!#REF!)</f>
        <v/>
      </c>
      <c r="G133" s="186"/>
      <c r="H133" s="520" t="str" cm="1">
        <f t="array" ref="H133">IF(Tabla1[[#This Row],[Código_Actividad]]="","",_xlfn.XLOOKUP(Tabla1[[#This Row],[Código_Actividad]],CodigoActividad,Tabla2[Actividades Programables Presupuestables],"",0))</f>
        <v/>
      </c>
      <c r="I133" s="783" t="str">
        <f>IFERROR(VLOOKUP('Formulario PPGR3'!$G133,'Formulario PPGR2'!$H$9:$V$536,15,FALSE),"")</f>
        <v/>
      </c>
      <c r="J133" s="525" t="s">
        <v>1266</v>
      </c>
      <c r="K133" s="524" t="s">
        <v>1359</v>
      </c>
      <c r="L133" s="521" t="str">
        <f>IF(Tabla1[[#This Row],[Descripción]]="","",_xlfn.XLOOKUP(Tabla1[[#This Row],[Descripción]],Tabla10[Descripción],Tabla10[Unidad de Medida],"",0))</f>
        <v>unidad</v>
      </c>
      <c r="M133" s="317">
        <v>6</v>
      </c>
      <c r="N133" s="535">
        <f>IF(Tabla1[[#This Row],[Descripción]]="","",_xlfn.XLOOKUP(Tabla1[[#This Row],[Descripción]],Tabla10[Descripción],Tabla10[Precio Unitario],0))</f>
        <v>9.6760000000000002</v>
      </c>
      <c r="O133" s="535">
        <f>IF(Tabla1[[#This Row],[Cantidad de Insumos]]="","",Tabla1[[#This Row],[Precio Unitario]]*Tabla1[[#This Row],[Cantidad de Insumos]])</f>
        <v>58.055999999999997</v>
      </c>
      <c r="P133" s="522" t="str">
        <f>IF(Tabla1[[#This Row],[Descripción]]="","",_xlfn.XLOOKUP(Tabla1[[#This Row],[Descripción]],Tabla10[Descripción],Tabla10[CODIGO PRESUPUESTARIO],0))</f>
        <v xml:space="preserve">2.3.9.2.01 </v>
      </c>
      <c r="Q133" s="523"/>
      <c r="R133" s="523" t="str">
        <f>IF(Tabla1[[#This Row],[Insumos]]="","",_xlfn.XLOOKUP(Tabla1[[#This Row],[Insumos]],Tabla10[Insumo],Tabla10[InsumoAbrev],"",0))</f>
        <v>lsUtilesdeOficina</v>
      </c>
      <c r="S133" s="694"/>
      <c r="T133" s="187"/>
      <c r="U133" s="187"/>
    </row>
    <row r="134" spans="2:21" ht="25.9" customHeight="1" x14ac:dyDescent="0.25">
      <c r="B134" s="187" t="str">
        <f>IF('Formulario PPGR3'!$G134="","",CONCATENATE('Formulario PPGR3'!$C134,".",'Formulario PPGR3'!$D134,".",'Formulario PPGR3'!$E134,".",'Formulario PPGR3'!$F134))</f>
        <v/>
      </c>
      <c r="C134" s="187" t="str">
        <f>IF('Formulario PPGR3'!$G134="","",'Formulario PPGR1'!#REF!)</f>
        <v/>
      </c>
      <c r="D134" s="187" t="str">
        <f>IF('Formulario PPGR3'!$G134="","",'Formulario PPGR1'!#REF!)</f>
        <v/>
      </c>
      <c r="E134" s="187" t="str">
        <f>IF('Formulario PPGR3'!$G134="","",'Formulario PPGR1'!#REF!)</f>
        <v/>
      </c>
      <c r="F134" s="187" t="str">
        <f>IF('Formulario PPGR3'!$G134="","",'Formulario PPGR1'!#REF!)</f>
        <v/>
      </c>
      <c r="G134" s="186"/>
      <c r="H134" s="520" t="str" cm="1">
        <f t="array" ref="H134">IF(Tabla1[[#This Row],[Código_Actividad]]="","",_xlfn.XLOOKUP(Tabla1[[#This Row],[Código_Actividad]],CodigoActividad,Tabla2[Actividades Programables Presupuestables],"",0))</f>
        <v/>
      </c>
      <c r="I134" s="783" t="str">
        <f>IFERROR(VLOOKUP('Formulario PPGR3'!$G134,'Formulario PPGR2'!$H$9:$V$536,15,FALSE),"")</f>
        <v/>
      </c>
      <c r="J134" s="525" t="s">
        <v>1266</v>
      </c>
      <c r="K134" s="524" t="s">
        <v>1362</v>
      </c>
      <c r="L134" s="521" t="str">
        <f>IF(Tabla1[[#This Row],[Descripción]]="","",_xlfn.XLOOKUP(Tabla1[[#This Row],[Descripción]],Tabla10[Descripción],Tabla10[Unidad de Medida],"",0))</f>
        <v>unidad</v>
      </c>
      <c r="M134" s="317">
        <v>12</v>
      </c>
      <c r="N134" s="535">
        <f>IF(Tabla1[[#This Row],[Descripción]]="","",_xlfn.XLOOKUP(Tabla1[[#This Row],[Descripción]],Tabla10[Descripción],Tabla10[Precio Unitario],0))</f>
        <v>15.34</v>
      </c>
      <c r="O134" s="535">
        <f>IF(Tabla1[[#This Row],[Cantidad de Insumos]]="","",Tabla1[[#This Row],[Precio Unitario]]*Tabla1[[#This Row],[Cantidad de Insumos]])</f>
        <v>184.07999999999998</v>
      </c>
      <c r="P134" s="522" t="str">
        <f>IF(Tabla1[[#This Row],[Descripción]]="","",_xlfn.XLOOKUP(Tabla1[[#This Row],[Descripción]],Tabla10[Descripción],Tabla10[CODIGO PRESUPUESTARIO],0))</f>
        <v xml:space="preserve">2.3.9.2.01 </v>
      </c>
      <c r="Q134" s="523"/>
      <c r="R134" s="523" t="str">
        <f>IF(Tabla1[[#This Row],[Insumos]]="","",_xlfn.XLOOKUP(Tabla1[[#This Row],[Insumos]],Tabla10[Insumo],Tabla10[InsumoAbrev],"",0))</f>
        <v>lsUtilesdeOficina</v>
      </c>
      <c r="S134" s="694"/>
      <c r="T134" s="187"/>
      <c r="U134" s="187"/>
    </row>
    <row r="135" spans="2:21" ht="26.45" customHeight="1" x14ac:dyDescent="0.25">
      <c r="B135" s="187" t="str">
        <f>IF('Formulario PPGR3'!$G135="","",CONCATENATE('Formulario PPGR3'!$C135,".",'Formulario PPGR3'!$D135,".",'Formulario PPGR3'!$E135,".",'Formulario PPGR3'!$F135))</f>
        <v/>
      </c>
      <c r="C135" s="187" t="str">
        <f>IF('Formulario PPGR3'!$G135="","",'Formulario PPGR1'!#REF!)</f>
        <v/>
      </c>
      <c r="D135" s="187" t="str">
        <f>IF('Formulario PPGR3'!$G135="","",'Formulario PPGR1'!#REF!)</f>
        <v/>
      </c>
      <c r="E135" s="187" t="str">
        <f>IF('Formulario PPGR3'!$G135="","",'Formulario PPGR1'!#REF!)</f>
        <v/>
      </c>
      <c r="F135" s="187" t="str">
        <f>IF('Formulario PPGR3'!$G135="","",'Formulario PPGR1'!#REF!)</f>
        <v/>
      </c>
      <c r="G135" s="186"/>
      <c r="H135" s="520" t="str" cm="1">
        <f t="array" ref="H135">IF(Tabla1[[#This Row],[Código_Actividad]]="","",_xlfn.XLOOKUP(Tabla1[[#This Row],[Código_Actividad]],CodigoActividad,Tabla2[Actividades Programables Presupuestables],"",0))</f>
        <v/>
      </c>
      <c r="I135" s="783" t="str">
        <f>IFERROR(VLOOKUP('Formulario PPGR3'!$G135,'Formulario PPGR2'!$H$9:$V$536,15,FALSE),"")</f>
        <v/>
      </c>
      <c r="J135" s="525" t="s">
        <v>1266</v>
      </c>
      <c r="K135" s="524" t="s">
        <v>1338</v>
      </c>
      <c r="L135" s="521" t="str">
        <f>IF(Tabla1[[#This Row],[Descripción]]="","",_xlfn.XLOOKUP(Tabla1[[#This Row],[Descripción]],Tabla10[Descripción],Tabla10[Unidad de Medida],"",0))</f>
        <v>unidad</v>
      </c>
      <c r="M135" s="317">
        <v>1</v>
      </c>
      <c r="N135" s="535">
        <f>IF(Tabla1[[#This Row],[Descripción]]="","",_xlfn.XLOOKUP(Tabla1[[#This Row],[Descripción]],Tabla10[Descripción],Tabla10[Precio Unitario],0))</f>
        <v>50</v>
      </c>
      <c r="O135" s="535">
        <f>IF(Tabla1[[#This Row],[Cantidad de Insumos]]="","",Tabla1[[#This Row],[Precio Unitario]]*Tabla1[[#This Row],[Cantidad de Insumos]])</f>
        <v>50</v>
      </c>
      <c r="P135" s="522" t="str">
        <f>IF(Tabla1[[#This Row],[Descripción]]="","",_xlfn.XLOOKUP(Tabla1[[#This Row],[Descripción]],Tabla10[Descripción],Tabla10[CODIGO PRESUPUESTARIO],0))</f>
        <v xml:space="preserve">2.3.9.2.01 </v>
      </c>
      <c r="Q135" s="523"/>
      <c r="R135" s="523" t="str">
        <f>IF(Tabla1[[#This Row],[Insumos]]="","",_xlfn.XLOOKUP(Tabla1[[#This Row],[Insumos]],Tabla10[Insumo],Tabla10[InsumoAbrev],"",0))</f>
        <v>lsUtilesdeOficina</v>
      </c>
      <c r="S135" s="694"/>
      <c r="T135" s="187"/>
      <c r="U135" s="187"/>
    </row>
    <row r="136" spans="2:21" ht="21" customHeight="1" x14ac:dyDescent="0.25">
      <c r="B136" s="187" t="str">
        <f>IF('Formulario PPGR3'!$G136="","",CONCATENATE('Formulario PPGR3'!$C136,".",'Formulario PPGR3'!$D136,".",'Formulario PPGR3'!$E136,".",'Formulario PPGR3'!$F136))</f>
        <v/>
      </c>
      <c r="C136" s="187" t="str">
        <f>IF('Formulario PPGR3'!$G136="","",'Formulario PPGR1'!#REF!)</f>
        <v/>
      </c>
      <c r="D136" s="187" t="str">
        <f>IF('Formulario PPGR3'!$G136="","",'Formulario PPGR1'!#REF!)</f>
        <v/>
      </c>
      <c r="E136" s="187" t="str">
        <f>IF('Formulario PPGR3'!$G136="","",'Formulario PPGR1'!#REF!)</f>
        <v/>
      </c>
      <c r="F136" s="187" t="str">
        <f>IF('Formulario PPGR3'!$G136="","",'Formulario PPGR1'!#REF!)</f>
        <v/>
      </c>
      <c r="G136" s="186"/>
      <c r="H136" s="520" t="str" cm="1">
        <f t="array" ref="H136">IF(Tabla1[[#This Row],[Código_Actividad]]="","",_xlfn.XLOOKUP(Tabla1[[#This Row],[Código_Actividad]],CodigoActividad,Tabla2[Actividades Programables Presupuestables],"",0))</f>
        <v/>
      </c>
      <c r="I136" s="783" t="str">
        <f>IFERROR(VLOOKUP('Formulario PPGR3'!$G136,'Formulario PPGR2'!$H$9:$V$536,15,FALSE),"")</f>
        <v/>
      </c>
      <c r="J136" s="525" t="s">
        <v>1266</v>
      </c>
      <c r="K136" s="524" t="s">
        <v>1372</v>
      </c>
      <c r="L136" s="521" t="str">
        <f>IF(Tabla1[[#This Row],[Descripción]]="","",_xlfn.XLOOKUP(Tabla1[[#This Row],[Descripción]],Tabla10[Descripción],Tabla10[Unidad de Medida],"",0))</f>
        <v>unidad</v>
      </c>
      <c r="M136" s="317">
        <v>3</v>
      </c>
      <c r="N136" s="535">
        <f>IF(Tabla1[[#This Row],[Descripción]]="","",_xlfn.XLOOKUP(Tabla1[[#This Row],[Descripción]],Tabla10[Descripción],Tabla10[Precio Unitario],0))</f>
        <v>49.607300000000002</v>
      </c>
      <c r="O136" s="535">
        <f>IF(Tabla1[[#This Row],[Cantidad de Insumos]]="","",Tabla1[[#This Row],[Precio Unitario]]*Tabla1[[#This Row],[Cantidad de Insumos]])</f>
        <v>148.8219</v>
      </c>
      <c r="P136" s="522" t="str">
        <f>IF(Tabla1[[#This Row],[Descripción]]="","",_xlfn.XLOOKUP(Tabla1[[#This Row],[Descripción]],Tabla10[Descripción],Tabla10[CODIGO PRESUPUESTARIO],0))</f>
        <v xml:space="preserve">2.3.9.2.01 </v>
      </c>
      <c r="Q136" s="523"/>
      <c r="R136" s="523" t="str">
        <f>IF(Tabla1[[#This Row],[Insumos]]="","",_xlfn.XLOOKUP(Tabla1[[#This Row],[Insumos]],Tabla10[Insumo],Tabla10[InsumoAbrev],"",0))</f>
        <v>lsUtilesdeOficina</v>
      </c>
      <c r="S136" s="694"/>
      <c r="T136" s="187"/>
      <c r="U136" s="187"/>
    </row>
    <row r="137" spans="2:21" ht="19.149999999999999" customHeight="1" x14ac:dyDescent="0.25">
      <c r="B137" s="187" t="str">
        <f>IF('Formulario PPGR3'!$G137="","",CONCATENATE('Formulario PPGR3'!$C137,".",'Formulario PPGR3'!$D137,".",'Formulario PPGR3'!$E137,".",'Formulario PPGR3'!$F137))</f>
        <v/>
      </c>
      <c r="C137" s="187" t="str">
        <f>IF('Formulario PPGR3'!$G137="","",'Formulario PPGR1'!#REF!)</f>
        <v/>
      </c>
      <c r="D137" s="187" t="str">
        <f>IF('Formulario PPGR3'!$G137="","",'Formulario PPGR1'!#REF!)</f>
        <v/>
      </c>
      <c r="E137" s="187" t="str">
        <f>IF('Formulario PPGR3'!$G137="","",'Formulario PPGR1'!#REF!)</f>
        <v/>
      </c>
      <c r="F137" s="187" t="str">
        <f>IF('Formulario PPGR3'!$G137="","",'Formulario PPGR1'!#REF!)</f>
        <v/>
      </c>
      <c r="G137" s="186"/>
      <c r="H137" s="520" t="str" cm="1">
        <f t="array" ref="H137">IF(Tabla1[[#This Row],[Código_Actividad]]="","",_xlfn.XLOOKUP(Tabla1[[#This Row],[Código_Actividad]],CodigoActividad,Tabla2[Actividades Programables Presupuestables],"",0))</f>
        <v/>
      </c>
      <c r="I137" s="783" t="str">
        <f>IFERROR(VLOOKUP('Formulario PPGR3'!$G137,'Formulario PPGR2'!$H$9:$V$536,15,FALSE),"")</f>
        <v/>
      </c>
      <c r="J137" s="525" t="s">
        <v>1266</v>
      </c>
      <c r="K137" s="524" t="s">
        <v>1373</v>
      </c>
      <c r="L137" s="521" t="str">
        <f>IF(Tabla1[[#This Row],[Descripción]]="","",_xlfn.XLOOKUP(Tabla1[[#This Row],[Descripción]],Tabla10[Descripción],Tabla10[Unidad de Medida],"",0))</f>
        <v>unidad</v>
      </c>
      <c r="M137" s="317">
        <v>2</v>
      </c>
      <c r="N137" s="535">
        <f>IF(Tabla1[[#This Row],[Descripción]]="","",_xlfn.XLOOKUP(Tabla1[[#This Row],[Descripción]],Tabla10[Descripción],Tabla10[Precio Unitario],0))</f>
        <v>1362.9</v>
      </c>
      <c r="O137" s="535">
        <f>IF(Tabla1[[#This Row],[Cantidad de Insumos]]="","",Tabla1[[#This Row],[Precio Unitario]]*Tabla1[[#This Row],[Cantidad de Insumos]])</f>
        <v>2725.8</v>
      </c>
      <c r="P137" s="522" t="str">
        <f>IF(Tabla1[[#This Row],[Descripción]]="","",_xlfn.XLOOKUP(Tabla1[[#This Row],[Descripción]],Tabla10[Descripción],Tabla10[CODIGO PRESUPUESTARIO],0))</f>
        <v xml:space="preserve">2.3.9.2.01 </v>
      </c>
      <c r="Q137" s="523"/>
      <c r="R137" s="523" t="str">
        <f>IF(Tabla1[[#This Row],[Insumos]]="","",_xlfn.XLOOKUP(Tabla1[[#This Row],[Insumos]],Tabla10[Insumo],Tabla10[InsumoAbrev],"",0))</f>
        <v>lsUtilesdeOficina</v>
      </c>
      <c r="S137" s="694"/>
      <c r="T137" s="187"/>
      <c r="U137" s="187"/>
    </row>
    <row r="138" spans="2:21" ht="15" x14ac:dyDescent="0.25">
      <c r="B138" s="187" t="str">
        <f>IF('Formulario PPGR3'!$G138="","",CONCATENATE('Formulario PPGR3'!$C138,".",'Formulario PPGR3'!$D138,".",'Formulario PPGR3'!$E138,".",'Formulario PPGR3'!$F138))</f>
        <v/>
      </c>
      <c r="C138" s="187" t="str">
        <f>IF('Formulario PPGR3'!$G138="","",'Formulario PPGR1'!#REF!)</f>
        <v/>
      </c>
      <c r="D138" s="187" t="str">
        <f>IF('Formulario PPGR3'!$G138="","",'Formulario PPGR1'!#REF!)</f>
        <v/>
      </c>
      <c r="E138" s="187" t="str">
        <f>IF('Formulario PPGR3'!$G138="","",'Formulario PPGR1'!#REF!)</f>
        <v/>
      </c>
      <c r="F138" s="187" t="str">
        <f>IF('Formulario PPGR3'!$G138="","",'Formulario PPGR1'!#REF!)</f>
        <v/>
      </c>
      <c r="G138" s="186"/>
      <c r="H138" s="520" t="str" cm="1">
        <f t="array" ref="H138">IF(Tabla1[[#This Row],[Código_Actividad]]="","",_xlfn.XLOOKUP(Tabla1[[#This Row],[Código_Actividad]],CodigoActividad,Tabla2[Actividades Programables Presupuestables],"",0))</f>
        <v/>
      </c>
      <c r="I138" s="783" t="str">
        <f>IFERROR(VLOOKUP('Formulario PPGR3'!$G138,'Formulario PPGR2'!$H$9:$V$536,15,FALSE),"")</f>
        <v/>
      </c>
      <c r="J138" s="525" t="s">
        <v>1266</v>
      </c>
      <c r="K138" s="524" t="s">
        <v>1393</v>
      </c>
      <c r="L138" s="521" t="str">
        <f>IF(Tabla1[[#This Row],[Descripción]]="","",_xlfn.XLOOKUP(Tabla1[[#This Row],[Descripción]],Tabla10[Descripción],Tabla10[Unidad de Medida],"",0))</f>
        <v>unidad</v>
      </c>
      <c r="M138" s="317">
        <v>6</v>
      </c>
      <c r="N138" s="535">
        <f>IF(Tabla1[[#This Row],[Descripción]]="","",_xlfn.XLOOKUP(Tabla1[[#This Row],[Descripción]],Tabla10[Descripción],Tabla10[Precio Unitario],0))</f>
        <v>14.75</v>
      </c>
      <c r="O138" s="535">
        <f>IF(Tabla1[[#This Row],[Cantidad de Insumos]]="","",Tabla1[[#This Row],[Precio Unitario]]*Tabla1[[#This Row],[Cantidad de Insumos]])</f>
        <v>88.5</v>
      </c>
      <c r="P138" s="522" t="str">
        <f>IF(Tabla1[[#This Row],[Descripción]]="","",_xlfn.XLOOKUP(Tabla1[[#This Row],[Descripción]],Tabla10[Descripción],Tabla10[CODIGO PRESUPUESTARIO],0))</f>
        <v xml:space="preserve">2.3.9.2.01 </v>
      </c>
      <c r="Q138" s="523"/>
      <c r="R138" s="523" t="str">
        <f>IF(Tabla1[[#This Row],[Insumos]]="","",_xlfn.XLOOKUP(Tabla1[[#This Row],[Insumos]],Tabla10[Insumo],Tabla10[InsumoAbrev],"",0))</f>
        <v>lsUtilesdeOficina</v>
      </c>
      <c r="S138" s="694"/>
      <c r="T138" s="187"/>
      <c r="U138" s="187"/>
    </row>
    <row r="139" spans="2:21" s="743" customFormat="1" ht="53.45" customHeight="1" x14ac:dyDescent="0.25">
      <c r="B139" s="732" t="str">
        <f>IF('Formulario PPGR3'!$G139="","",CONCATENATE('Formulario PPGR3'!$C139,".",'Formulario PPGR3'!$D139,".",'Formulario PPGR3'!$E139,".",'Formulario PPGR3'!$F139))</f>
        <v/>
      </c>
      <c r="C139" s="732" t="str">
        <f>IF('Formulario PPGR3'!$G139="","",'Formulario PPGR1'!#REF!)</f>
        <v/>
      </c>
      <c r="D139" s="732" t="str">
        <f>IF('Formulario PPGR3'!$G139="","",'Formulario PPGR1'!#REF!)</f>
        <v/>
      </c>
      <c r="E139" s="732" t="str">
        <f>IF('Formulario PPGR3'!$G139="","",'Formulario PPGR1'!#REF!)</f>
        <v/>
      </c>
      <c r="F139" s="732" t="str">
        <f>IF('Formulario PPGR3'!$G139="","",'Formulario PPGR1'!#REF!)</f>
        <v/>
      </c>
      <c r="G139" s="733"/>
      <c r="H139" s="734" t="str" cm="1">
        <f t="array" ref="H139">IF(Tabla1[[#This Row],[Código_Actividad]]="","",_xlfn.XLOOKUP(Tabla1[[#This Row],[Código_Actividad]],CodigoActividad,Tabla2[Actividades Programables Presupuestables],"",0))</f>
        <v/>
      </c>
      <c r="I139" s="784" t="str">
        <f>IFERROR(VLOOKUP('Formulario PPGR3'!$G139,'Formulario PPGR2'!$H$9:$V$536,15,FALSE),"")</f>
        <v/>
      </c>
      <c r="J139" s="735" t="s">
        <v>351</v>
      </c>
      <c r="K139" s="736" t="s">
        <v>832</v>
      </c>
      <c r="L139" s="737" t="str">
        <f>IF(Tabla1[[#This Row],[Descripción]]="","",_xlfn.XLOOKUP(Tabla1[[#This Row],[Descripción]],Tabla10[Descripción],Tabla10[Unidad de Medida],"",0))</f>
        <v>unidad</v>
      </c>
      <c r="M139" s="738">
        <v>9</v>
      </c>
      <c r="N139" s="739">
        <f>IF(Tabla1[[#This Row],[Descripción]]="","",_xlfn.XLOOKUP(Tabla1[[#This Row],[Descripción]],Tabla10[Descripción],Tabla10[Precio Unitario],0))</f>
        <v>9410.5</v>
      </c>
      <c r="O139" s="739">
        <f>IF(Tabla1[[#This Row],[Cantidad de Insumos]]="","",Tabla1[[#This Row],[Precio Unitario]]*Tabla1[[#This Row],[Cantidad de Insumos]])</f>
        <v>84694.5</v>
      </c>
      <c r="P139" s="740" t="str">
        <f>IF(Tabla1[[#This Row],[Descripción]]="","",_xlfn.XLOOKUP(Tabla1[[#This Row],[Descripción]],Tabla10[Descripción],Tabla10[CODIGO PRESUPUESTARIO],0))</f>
        <v>2.3.1.1.01</v>
      </c>
      <c r="Q139" s="741"/>
      <c r="R139" s="741" t="str">
        <f>IF(Tabla1[[#This Row],[Insumos]]="","",_xlfn.XLOOKUP(Tabla1[[#This Row],[Insumos]],Tabla10[Insumo],Tabla10[InsumoAbrev],"",0))</f>
        <v>lsAlimentosyBebidas</v>
      </c>
      <c r="S139" s="742"/>
      <c r="T139" s="187"/>
      <c r="U139" s="187"/>
    </row>
    <row r="140" spans="2:21" ht="44.45" customHeight="1" x14ac:dyDescent="0.25">
      <c r="B140" s="187" t="e">
        <f>IF('Formulario PPGR3'!$G140="","",CONCATENATE('Formulario PPGR3'!$C140,".",'Formulario PPGR3'!$D140,".",'Formulario PPGR3'!$E140,".",'Formulario PPGR3'!$F140))</f>
        <v>#REF!</v>
      </c>
      <c r="C140" s="187" t="e">
        <f>IF('Formulario PPGR3'!$G140="","",'Formulario PPGR1'!#REF!)</f>
        <v>#REF!</v>
      </c>
      <c r="D140" s="187" t="e">
        <f>IF('Formulario PPGR3'!$G140="","",'Formulario PPGR1'!#REF!)</f>
        <v>#REF!</v>
      </c>
      <c r="E140" s="187" t="e">
        <f>IF('Formulario PPGR3'!$G140="","",'Formulario PPGR1'!#REF!)</f>
        <v>#REF!</v>
      </c>
      <c r="F140" s="187" t="e">
        <f>IF('Formulario PPGR3'!$G140="","",'Formulario PPGR1'!#REF!)</f>
        <v>#REF!</v>
      </c>
      <c r="G140" s="237" t="s">
        <v>2094</v>
      </c>
      <c r="H140" s="520" t="str" cm="1">
        <f t="array" ref="H140">IF(Tabla1[[#This Row],[Código_Actividad]]="","",_xlfn.XLOOKUP(Tabla1[[#This Row],[Código_Actividad]],CodigoActividad,Tabla2[Actividades Programables Presupuestables],"",0))</f>
        <v>Seguimiento a la implementación del programa de malaria.</v>
      </c>
      <c r="I140" s="783">
        <f>IFERROR(VLOOKUP('Formulario PPGR3'!$G140,'Formulario PPGR2'!$H$9:$V$536,15,FALSE),"")</f>
        <v>4</v>
      </c>
      <c r="J140" s="523" t="s">
        <v>284</v>
      </c>
      <c r="K140" s="524" t="s">
        <v>1445</v>
      </c>
      <c r="L140" s="521" t="str">
        <f>IF(Tabla1[[#This Row],[Descripción]]="","",_xlfn.XLOOKUP(Tabla1[[#This Row],[Descripción]],Tabla10[Descripción],Tabla10[Unidad de Medida],"",0))</f>
        <v>Depósito</v>
      </c>
      <c r="M140" s="317">
        <v>5</v>
      </c>
      <c r="N140" s="535">
        <f>IF(Tabla1[[#This Row],[Descripción]]="","",_xlfn.XLOOKUP(Tabla1[[#This Row],[Descripción]],Tabla10[Descripción],Tabla10[Precio Unitario],0))</f>
        <v>2150</v>
      </c>
      <c r="O140" s="535">
        <f>IF(Tabla1[[#This Row],[Cantidad de Insumos]]="","",Tabla1[[#This Row],[Precio Unitario]]*Tabla1[[#This Row],[Cantidad de Insumos]])</f>
        <v>10750</v>
      </c>
      <c r="P140" s="522" t="str">
        <f>IF(Tabla1[[#This Row],[Descripción]]="","",_xlfn.XLOOKUP(Tabla1[[#This Row],[Descripción]],Tabla10[Descripción],Tabla10[CODIGO PRESUPUESTARIO],0))</f>
        <v>2.2.3.1.01</v>
      </c>
      <c r="Q140" s="523"/>
      <c r="R140" s="523" t="str">
        <f>IF(Tabla1[[#This Row],[Insumos]]="","",_xlfn.XLOOKUP(Tabla1[[#This Row],[Insumos]],Tabla10[Insumo],Tabla10[InsumoAbrev],"",0))</f>
        <v>lsViaticosDP</v>
      </c>
      <c r="S140" s="694"/>
      <c r="T140" s="187"/>
      <c r="U140" s="187" t="s">
        <v>2755</v>
      </c>
    </row>
    <row r="141" spans="2:21" ht="15" x14ac:dyDescent="0.25">
      <c r="B141" s="187" t="str">
        <f>IF('Formulario PPGR3'!$G141="","",CONCATENATE('Formulario PPGR3'!$C141,".",'Formulario PPGR3'!$D141,".",'Formulario PPGR3'!$E141,".",'Formulario PPGR3'!$F141))</f>
        <v/>
      </c>
      <c r="C141" s="187" t="str">
        <f>IF('Formulario PPGR3'!$G141="","",'Formulario PPGR1'!#REF!)</f>
        <v/>
      </c>
      <c r="D141" s="187" t="str">
        <f>IF('Formulario PPGR3'!$G141="","",'Formulario PPGR1'!#REF!)</f>
        <v/>
      </c>
      <c r="E141" s="187" t="str">
        <f>IF('Formulario PPGR3'!$G141="","",'Formulario PPGR1'!#REF!)</f>
        <v/>
      </c>
      <c r="F141" s="187" t="str">
        <f>IF('Formulario PPGR3'!$G141="","",'Formulario PPGR1'!#REF!)</f>
        <v/>
      </c>
      <c r="G141" s="237"/>
      <c r="H141" s="520" t="str" cm="1">
        <f t="array" ref="H141">IF(Tabla1[[#This Row],[Código_Actividad]]="","",_xlfn.XLOOKUP(Tabla1[[#This Row],[Código_Actividad]],CodigoActividad,Tabla2[Actividades Programables Presupuestables],"",0))</f>
        <v/>
      </c>
      <c r="I141" s="783" t="str">
        <f>IFERROR(VLOOKUP('Formulario PPGR3'!$G141,'Formulario PPGR2'!$H$9:$V$536,15,FALSE),"")</f>
        <v/>
      </c>
      <c r="J141" s="525" t="s">
        <v>284</v>
      </c>
      <c r="K141" s="524" t="s">
        <v>1441</v>
      </c>
      <c r="L141" s="521" t="str">
        <f>IF(Tabla1[[#This Row],[Descripción]]="","",_xlfn.XLOOKUP(Tabla1[[#This Row],[Descripción]],Tabla10[Descripción],Tabla10[Unidad de Medida],"",0))</f>
        <v>Depósito</v>
      </c>
      <c r="M141" s="317">
        <v>5</v>
      </c>
      <c r="N141" s="535">
        <f>IF(Tabla1[[#This Row],[Descripción]]="","",_xlfn.XLOOKUP(Tabla1[[#This Row],[Descripción]],Tabla10[Descripción],Tabla10[Precio Unitario],0))</f>
        <v>1700</v>
      </c>
      <c r="O141" s="535">
        <f>IF(Tabla1[[#This Row],[Cantidad de Insumos]]="","",Tabla1[[#This Row],[Precio Unitario]]*Tabla1[[#This Row],[Cantidad de Insumos]])</f>
        <v>8500</v>
      </c>
      <c r="P141" s="522" t="str">
        <f>IF(Tabla1[[#This Row],[Descripción]]="","",_xlfn.XLOOKUP(Tabla1[[#This Row],[Descripción]],Tabla10[Descripción],Tabla10[CODIGO PRESUPUESTARIO],0))</f>
        <v>2.2.3.1.01</v>
      </c>
      <c r="Q141" s="523"/>
      <c r="R141" s="523" t="str">
        <f>IF(Tabla1[[#This Row],[Insumos]]="","",_xlfn.XLOOKUP(Tabla1[[#This Row],[Insumos]],Tabla10[Insumo],Tabla10[InsumoAbrev],"",0))</f>
        <v>lsViaticosDP</v>
      </c>
      <c r="S141" s="694"/>
      <c r="T141" s="187"/>
      <c r="U141" s="187"/>
    </row>
    <row r="142" spans="2:21" ht="15" x14ac:dyDescent="0.25">
      <c r="B142" s="187" t="str">
        <f>IF('Formulario PPGR3'!$G142="","",CONCATENATE('Formulario PPGR3'!$C142,".",'Formulario PPGR3'!$D142,".",'Formulario PPGR3'!$E142,".",'Formulario PPGR3'!$F142))</f>
        <v/>
      </c>
      <c r="C142" s="187" t="str">
        <f>IF('Formulario PPGR3'!$G142="","",'Formulario PPGR1'!#REF!)</f>
        <v/>
      </c>
      <c r="D142" s="187" t="str">
        <f>IF('Formulario PPGR3'!$G142="","",'Formulario PPGR1'!#REF!)</f>
        <v/>
      </c>
      <c r="E142" s="187" t="str">
        <f>IF('Formulario PPGR3'!$G142="","",'Formulario PPGR1'!#REF!)</f>
        <v/>
      </c>
      <c r="F142" s="187" t="str">
        <f>IF('Formulario PPGR3'!$G142="","",'Formulario PPGR1'!#REF!)</f>
        <v/>
      </c>
      <c r="G142" s="237"/>
      <c r="H142" s="520" t="str" cm="1">
        <f t="array" ref="H142">IF(Tabla1[[#This Row],[Código_Actividad]]="","",_xlfn.XLOOKUP(Tabla1[[#This Row],[Código_Actividad]],CodigoActividad,Tabla2[Actividades Programables Presupuestables],"",0))</f>
        <v/>
      </c>
      <c r="I142" s="783" t="str">
        <f>IFERROR(VLOOKUP('Formulario PPGR3'!$G142,'Formulario PPGR2'!$H$9:$V$536,15,FALSE),"")</f>
        <v/>
      </c>
      <c r="J142" s="525" t="s">
        <v>392</v>
      </c>
      <c r="K142" s="524" t="s">
        <v>991</v>
      </c>
      <c r="L142" s="521" t="str">
        <f>IF(Tabla1[[#This Row],[Descripción]]="","",_xlfn.XLOOKUP(Tabla1[[#This Row],[Descripción]],Tabla10[Descripción],Tabla10[Unidad de Medida],"",0))</f>
        <v>galon</v>
      </c>
      <c r="M142" s="317">
        <v>50</v>
      </c>
      <c r="N142" s="535">
        <f>IF(Tabla1[[#This Row],[Descripción]]="","",_xlfn.XLOOKUP(Tabla1[[#This Row],[Descripción]],Tabla10[Descripción],Tabla10[Precio Unitario],0))</f>
        <v>240</v>
      </c>
      <c r="O142" s="535">
        <f>IF(Tabla1[[#This Row],[Cantidad de Insumos]]="","",Tabla1[[#This Row],[Precio Unitario]]*Tabla1[[#This Row],[Cantidad de Insumos]])</f>
        <v>12000</v>
      </c>
      <c r="P142" s="522" t="str">
        <f>IF(Tabla1[[#This Row],[Descripción]]="","",_xlfn.XLOOKUP(Tabla1[[#This Row],[Descripción]],Tabla10[Descripción],Tabla10[CODIGO PRESUPUESTARIO],0))</f>
        <v>2.3.7.1.02</v>
      </c>
      <c r="Q142" s="523"/>
      <c r="R142" s="523" t="str">
        <f>IF(Tabla1[[#This Row],[Insumos]]="","",_xlfn.XLOOKUP(Tabla1[[#This Row],[Insumos]],Tabla10[Insumo],Tabla10[InsumoAbrev],"",0))</f>
        <v>lsGasoil</v>
      </c>
      <c r="S142" s="694"/>
      <c r="T142" s="187"/>
      <c r="U142" s="187"/>
    </row>
    <row r="143" spans="2:21" ht="15" x14ac:dyDescent="0.25">
      <c r="B143" s="187" t="str">
        <f>IF('Formulario PPGR3'!$G143="","",CONCATENATE('Formulario PPGR3'!$C143,".",'Formulario PPGR3'!$D143,".",'Formulario PPGR3'!$E143,".",'Formulario PPGR3'!$F143))</f>
        <v/>
      </c>
      <c r="C143" s="187" t="str">
        <f>IF('Formulario PPGR3'!$G143="","",'Formulario PPGR1'!#REF!)</f>
        <v/>
      </c>
      <c r="D143" s="187" t="str">
        <f>IF('Formulario PPGR3'!$G143="","",'Formulario PPGR1'!#REF!)</f>
        <v/>
      </c>
      <c r="E143" s="187" t="str">
        <f>IF('Formulario PPGR3'!$G143="","",'Formulario PPGR1'!#REF!)</f>
        <v/>
      </c>
      <c r="F143" s="187" t="str">
        <f>IF('Formulario PPGR3'!$G143="","",'Formulario PPGR1'!#REF!)</f>
        <v/>
      </c>
      <c r="G143" s="237"/>
      <c r="H143" s="520" t="str" cm="1">
        <f t="array" ref="H143">IF(Tabla1[[#This Row],[Código_Actividad]]="","",_xlfn.XLOOKUP(Tabla1[[#This Row],[Código_Actividad]],CodigoActividad,Tabla2[Actividades Programables Presupuestables],"",0))</f>
        <v/>
      </c>
      <c r="I143" s="783" t="str">
        <f>IFERROR(VLOOKUP('Formulario PPGR3'!$G143,'Formulario PPGR2'!$H$9:$V$536,15,FALSE),"")</f>
        <v/>
      </c>
      <c r="J143" s="525" t="s">
        <v>289</v>
      </c>
      <c r="K143" s="524" t="s">
        <v>1128</v>
      </c>
      <c r="L143" s="521" t="str">
        <f>IF(Tabla1[[#This Row],[Descripción]]="","",_xlfn.XLOOKUP(Tabla1[[#This Row],[Descripción]],Tabla10[Descripción],Tabla10[Unidad de Medida],"",0))</f>
        <v>unidad</v>
      </c>
      <c r="M143" s="317">
        <v>8</v>
      </c>
      <c r="N143" s="535">
        <f>IF(Tabla1[[#This Row],[Descripción]]="","",_xlfn.XLOOKUP(Tabla1[[#This Row],[Descripción]],Tabla10[Descripción],Tabla10[Precio Unitario],0))</f>
        <v>100</v>
      </c>
      <c r="O143" s="535">
        <f>IF(Tabla1[[#This Row],[Cantidad de Insumos]]="","",Tabla1[[#This Row],[Precio Unitario]]*Tabla1[[#This Row],[Cantidad de Insumos]])</f>
        <v>800</v>
      </c>
      <c r="P143" s="522" t="str">
        <f>IF(Tabla1[[#This Row],[Descripción]]="","",_xlfn.XLOOKUP(Tabla1[[#This Row],[Descripción]],Tabla10[Descripción],Tabla10[CODIGO PRESUPUESTARIO],0))</f>
        <v>2.2.4.4.01</v>
      </c>
      <c r="Q143" s="523"/>
      <c r="R143" s="523" t="str">
        <f>IF(Tabla1[[#This Row],[Insumos]]="","",_xlfn.XLOOKUP(Tabla1[[#This Row],[Insumos]],Tabla10[Insumo],Tabla10[InsumoAbrev],"",0))</f>
        <v>lsPeaje</v>
      </c>
      <c r="S143" s="694"/>
      <c r="T143" s="187"/>
      <c r="U143" s="187"/>
    </row>
    <row r="144" spans="2:21" ht="34.15" customHeight="1" x14ac:dyDescent="0.25">
      <c r="B144" s="187" t="e">
        <f>IF('Formulario PPGR3'!$G144="","",CONCATENATE('Formulario PPGR3'!$C144,".",'Formulario PPGR3'!$D144,".",'Formulario PPGR3'!$E144,".",'Formulario PPGR3'!$F144))</f>
        <v>#REF!</v>
      </c>
      <c r="C144" s="187" t="e">
        <f>IF('Formulario PPGR3'!$G144="","",'Formulario PPGR1'!#REF!)</f>
        <v>#REF!</v>
      </c>
      <c r="D144" s="187" t="e">
        <f>IF('Formulario PPGR3'!$G144="","",'Formulario PPGR1'!#REF!)</f>
        <v>#REF!</v>
      </c>
      <c r="E144" s="187" t="e">
        <f>IF('Formulario PPGR3'!$G144="","",'Formulario PPGR1'!#REF!)</f>
        <v>#REF!</v>
      </c>
      <c r="F144" s="187" t="e">
        <f>IF('Formulario PPGR3'!$G144="","",'Formulario PPGR1'!#REF!)</f>
        <v>#REF!</v>
      </c>
      <c r="G144" s="237" t="s">
        <v>2096</v>
      </c>
      <c r="H144" s="520" t="str" cm="1">
        <f t="array" ref="H144">IF(Tabla1[[#This Row],[Código_Actividad]]="","",_xlfn.XLOOKUP(Tabla1[[#This Row],[Código_Actividad]],CodigoActividad,Tabla2[Actividades Programables Presupuestables],"",0))</f>
        <v>Seguimiento a las enfermedades zoonoticas en los centros de salud.</v>
      </c>
      <c r="I144" s="783">
        <f>IFERROR(VLOOKUP('Formulario PPGR3'!$G144,'Formulario PPGR2'!$H$9:$V$536,15,FALSE),"")</f>
        <v>4</v>
      </c>
      <c r="J144" s="525" t="s">
        <v>284</v>
      </c>
      <c r="K144" s="524" t="s">
        <v>1445</v>
      </c>
      <c r="L144" s="521" t="str">
        <f>IF(Tabla1[[#This Row],[Descripción]]="","",_xlfn.XLOOKUP(Tabla1[[#This Row],[Descripción]],Tabla10[Descripción],Tabla10[Unidad de Medida],"",0))</f>
        <v>Depósito</v>
      </c>
      <c r="M144" s="317">
        <v>3</v>
      </c>
      <c r="N144" s="535">
        <f>IF(Tabla1[[#This Row],[Descripción]]="","",_xlfn.XLOOKUP(Tabla1[[#This Row],[Descripción]],Tabla10[Descripción],Tabla10[Precio Unitario],0))</f>
        <v>2150</v>
      </c>
      <c r="O144" s="535">
        <f>IF(Tabla1[[#This Row],[Cantidad de Insumos]]="","",Tabla1[[#This Row],[Precio Unitario]]*Tabla1[[#This Row],[Cantidad de Insumos]])</f>
        <v>6450</v>
      </c>
      <c r="P144" s="522" t="str">
        <f>IF(Tabla1[[#This Row],[Descripción]]="","",_xlfn.XLOOKUP(Tabla1[[#This Row],[Descripción]],Tabla10[Descripción],Tabla10[CODIGO PRESUPUESTARIO],0))</f>
        <v>2.2.3.1.01</v>
      </c>
      <c r="Q144" s="523"/>
      <c r="R144" s="523" t="str">
        <f>IF(Tabla1[[#This Row],[Insumos]]="","",_xlfn.XLOOKUP(Tabla1[[#This Row],[Insumos]],Tabla10[Insumo],Tabla10[InsumoAbrev],"",0))</f>
        <v>lsViaticosDP</v>
      </c>
      <c r="S144" s="694"/>
      <c r="T144" s="187"/>
      <c r="U144" s="187"/>
    </row>
    <row r="145" spans="2:21" ht="15" x14ac:dyDescent="0.25">
      <c r="B145" s="187" t="str">
        <f>IF('Formulario PPGR3'!$G145="","",CONCATENATE('Formulario PPGR3'!$C145,".",'Formulario PPGR3'!$D145,".",'Formulario PPGR3'!$E145,".",'Formulario PPGR3'!$F145))</f>
        <v/>
      </c>
      <c r="C145" s="187" t="str">
        <f>IF('Formulario PPGR3'!$G145="","",'Formulario PPGR1'!#REF!)</f>
        <v/>
      </c>
      <c r="D145" s="187" t="str">
        <f>IF('Formulario PPGR3'!$G145="","",'Formulario PPGR1'!#REF!)</f>
        <v/>
      </c>
      <c r="E145" s="187" t="str">
        <f>IF('Formulario PPGR3'!$G145="","",'Formulario PPGR1'!#REF!)</f>
        <v/>
      </c>
      <c r="F145" s="187" t="str">
        <f>IF('Formulario PPGR3'!$G145="","",'Formulario PPGR1'!#REF!)</f>
        <v/>
      </c>
      <c r="G145" s="237"/>
      <c r="H145" s="520" t="str" cm="1">
        <f t="array" ref="H145">IF(Tabla1[[#This Row],[Código_Actividad]]="","",_xlfn.XLOOKUP(Tabla1[[#This Row],[Código_Actividad]],CodigoActividad,Tabla2[Actividades Programables Presupuestables],"",0))</f>
        <v/>
      </c>
      <c r="I145" s="783" t="str">
        <f>IFERROR(VLOOKUP('Formulario PPGR3'!$G145,'Formulario PPGR2'!$H$9:$V$536,15,FALSE),"")</f>
        <v/>
      </c>
      <c r="J145" s="525" t="s">
        <v>284</v>
      </c>
      <c r="K145" s="524" t="s">
        <v>1441</v>
      </c>
      <c r="L145" s="521" t="str">
        <f>IF(Tabla1[[#This Row],[Descripción]]="","",_xlfn.XLOOKUP(Tabla1[[#This Row],[Descripción]],Tabla10[Descripción],Tabla10[Unidad de Medida],"",0))</f>
        <v>Depósito</v>
      </c>
      <c r="M145" s="317">
        <v>3</v>
      </c>
      <c r="N145" s="535">
        <f>IF(Tabla1[[#This Row],[Descripción]]="","",_xlfn.XLOOKUP(Tabla1[[#This Row],[Descripción]],Tabla10[Descripción],Tabla10[Precio Unitario],0))</f>
        <v>1700</v>
      </c>
      <c r="O145" s="535">
        <f>IF(Tabla1[[#This Row],[Cantidad de Insumos]]="","",Tabla1[[#This Row],[Precio Unitario]]*Tabla1[[#This Row],[Cantidad de Insumos]])</f>
        <v>5100</v>
      </c>
      <c r="P145" s="522" t="str">
        <f>IF(Tabla1[[#This Row],[Descripción]]="","",_xlfn.XLOOKUP(Tabla1[[#This Row],[Descripción]],Tabla10[Descripción],Tabla10[CODIGO PRESUPUESTARIO],0))</f>
        <v>2.2.3.1.01</v>
      </c>
      <c r="Q145" s="523"/>
      <c r="R145" s="523" t="str">
        <f>IF(Tabla1[[#This Row],[Insumos]]="","",_xlfn.XLOOKUP(Tabla1[[#This Row],[Insumos]],Tabla10[Insumo],Tabla10[InsumoAbrev],"",0))</f>
        <v>lsViaticosDP</v>
      </c>
      <c r="S145" s="694"/>
      <c r="T145" s="187"/>
      <c r="U145" s="187"/>
    </row>
    <row r="146" spans="2:21" ht="15" x14ac:dyDescent="0.25">
      <c r="B146" s="187" t="str">
        <f>IF('Formulario PPGR3'!$G146="","",CONCATENATE('Formulario PPGR3'!$C146,".",'Formulario PPGR3'!$D146,".",'Formulario PPGR3'!$E146,".",'Formulario PPGR3'!$F146))</f>
        <v/>
      </c>
      <c r="C146" s="187" t="str">
        <f>IF('Formulario PPGR3'!$G146="","",'Formulario PPGR1'!#REF!)</f>
        <v/>
      </c>
      <c r="D146" s="187" t="str">
        <f>IF('Formulario PPGR3'!$G146="","",'Formulario PPGR1'!#REF!)</f>
        <v/>
      </c>
      <c r="E146" s="187" t="str">
        <f>IF('Formulario PPGR3'!$G146="","",'Formulario PPGR1'!#REF!)</f>
        <v/>
      </c>
      <c r="F146" s="187" t="str">
        <f>IF('Formulario PPGR3'!$G146="","",'Formulario PPGR1'!#REF!)</f>
        <v/>
      </c>
      <c r="G146" s="237"/>
      <c r="H146" s="520" t="str" cm="1">
        <f t="array" ref="H146">IF(Tabla1[[#This Row],[Código_Actividad]]="","",_xlfn.XLOOKUP(Tabla1[[#This Row],[Código_Actividad]],CodigoActividad,Tabla2[Actividades Programables Presupuestables],"",0))</f>
        <v/>
      </c>
      <c r="I146" s="783" t="str">
        <f>IFERROR(VLOOKUP('Formulario PPGR3'!$G146,'Formulario PPGR2'!$H$9:$V$536,15,FALSE),"")</f>
        <v/>
      </c>
      <c r="J146" s="525" t="s">
        <v>392</v>
      </c>
      <c r="K146" s="524" t="s">
        <v>991</v>
      </c>
      <c r="L146" s="521" t="str">
        <f>IF(Tabla1[[#This Row],[Descripción]]="","",_xlfn.XLOOKUP(Tabla1[[#This Row],[Descripción]],Tabla10[Descripción],Tabla10[Unidad de Medida],"",0))</f>
        <v>galon</v>
      </c>
      <c r="M146" s="317">
        <v>50</v>
      </c>
      <c r="N146" s="535">
        <f>IF(Tabla1[[#This Row],[Descripción]]="","",_xlfn.XLOOKUP(Tabla1[[#This Row],[Descripción]],Tabla10[Descripción],Tabla10[Precio Unitario],0))</f>
        <v>240</v>
      </c>
      <c r="O146" s="535">
        <f>IF(Tabla1[[#This Row],[Cantidad de Insumos]]="","",Tabla1[[#This Row],[Precio Unitario]]*Tabla1[[#This Row],[Cantidad de Insumos]])</f>
        <v>12000</v>
      </c>
      <c r="P146" s="522" t="str">
        <f>IF(Tabla1[[#This Row],[Descripción]]="","",_xlfn.XLOOKUP(Tabla1[[#This Row],[Descripción]],Tabla10[Descripción],Tabla10[CODIGO PRESUPUESTARIO],0))</f>
        <v>2.3.7.1.02</v>
      </c>
      <c r="Q146" s="523"/>
      <c r="R146" s="523" t="str">
        <f>IF(Tabla1[[#This Row],[Insumos]]="","",_xlfn.XLOOKUP(Tabla1[[#This Row],[Insumos]],Tabla10[Insumo],Tabla10[InsumoAbrev],"",0))</f>
        <v>lsGasoil</v>
      </c>
      <c r="S146" s="694"/>
      <c r="T146" s="187"/>
      <c r="U146" s="187"/>
    </row>
    <row r="147" spans="2:21" ht="15" x14ac:dyDescent="0.25">
      <c r="B147" s="187" t="str">
        <f>IF('Formulario PPGR3'!$G147="","",CONCATENATE('Formulario PPGR3'!$C147,".",'Formulario PPGR3'!$D147,".",'Formulario PPGR3'!$E147,".",'Formulario PPGR3'!$F147))</f>
        <v/>
      </c>
      <c r="C147" s="187" t="str">
        <f>IF('Formulario PPGR3'!$G147="","",'Formulario PPGR1'!#REF!)</f>
        <v/>
      </c>
      <c r="D147" s="187" t="str">
        <f>IF('Formulario PPGR3'!$G147="","",'Formulario PPGR1'!#REF!)</f>
        <v/>
      </c>
      <c r="E147" s="187" t="str">
        <f>IF('Formulario PPGR3'!$G147="","",'Formulario PPGR1'!#REF!)</f>
        <v/>
      </c>
      <c r="F147" s="187" t="str">
        <f>IF('Formulario PPGR3'!$G147="","",'Formulario PPGR1'!#REF!)</f>
        <v/>
      </c>
      <c r="G147" s="237"/>
      <c r="H147" s="520" t="str" cm="1">
        <f t="array" ref="H147">IF(Tabla1[[#This Row],[Código_Actividad]]="","",_xlfn.XLOOKUP(Tabla1[[#This Row],[Código_Actividad]],CodigoActividad,Tabla2[Actividades Programables Presupuestables],"",0))</f>
        <v/>
      </c>
      <c r="I147" s="783" t="str">
        <f>IFERROR(VLOOKUP('Formulario PPGR3'!$G147,'Formulario PPGR2'!$H$9:$V$536,15,FALSE),"")</f>
        <v/>
      </c>
      <c r="J147" s="525" t="s">
        <v>289</v>
      </c>
      <c r="K147" s="524" t="s">
        <v>1128</v>
      </c>
      <c r="L147" s="521" t="str">
        <f>IF(Tabla1[[#This Row],[Descripción]]="","",_xlfn.XLOOKUP(Tabla1[[#This Row],[Descripción]],Tabla10[Descripción],Tabla10[Unidad de Medida],"",0))</f>
        <v>unidad</v>
      </c>
      <c r="M147" s="317">
        <v>8</v>
      </c>
      <c r="N147" s="535">
        <f>IF(Tabla1[[#This Row],[Descripción]]="","",_xlfn.XLOOKUP(Tabla1[[#This Row],[Descripción]],Tabla10[Descripción],Tabla10[Precio Unitario],0))</f>
        <v>100</v>
      </c>
      <c r="O147" s="535">
        <f>IF(Tabla1[[#This Row],[Cantidad de Insumos]]="","",Tabla1[[#This Row],[Precio Unitario]]*Tabla1[[#This Row],[Cantidad de Insumos]])</f>
        <v>800</v>
      </c>
      <c r="P147" s="522" t="str">
        <f>IF(Tabla1[[#This Row],[Descripción]]="","",_xlfn.XLOOKUP(Tabla1[[#This Row],[Descripción]],Tabla10[Descripción],Tabla10[CODIGO PRESUPUESTARIO],0))</f>
        <v>2.2.4.4.01</v>
      </c>
      <c r="Q147" s="523"/>
      <c r="R147" s="523" t="str">
        <f>IF(Tabla1[[#This Row],[Insumos]]="","",_xlfn.XLOOKUP(Tabla1[[#This Row],[Insumos]],Tabla10[Insumo],Tabla10[InsumoAbrev],"",0))</f>
        <v>lsPeaje</v>
      </c>
      <c r="S147" s="694"/>
      <c r="T147" s="187"/>
      <c r="U147" s="187"/>
    </row>
    <row r="148" spans="2:21" ht="34.9" customHeight="1" x14ac:dyDescent="0.25">
      <c r="B148" s="187" t="e">
        <f>IF('Formulario PPGR3'!$G148="","",CONCATENATE('Formulario PPGR3'!$C148,".",'Formulario PPGR3'!$D148,".",'Formulario PPGR3'!$E148,".",'Formulario PPGR3'!$F148))</f>
        <v>#REF!</v>
      </c>
      <c r="C148" s="187" t="e">
        <f>IF('Formulario PPGR3'!$G148="","",'Formulario PPGR1'!#REF!)</f>
        <v>#REF!</v>
      </c>
      <c r="D148" s="187" t="e">
        <f>IF('Formulario PPGR3'!$G148="","",'Formulario PPGR1'!#REF!)</f>
        <v>#REF!</v>
      </c>
      <c r="E148" s="187" t="e">
        <f>IF('Formulario PPGR3'!$G148="","",'Formulario PPGR1'!#REF!)</f>
        <v>#REF!</v>
      </c>
      <c r="F148" s="187" t="e">
        <f>IF('Formulario PPGR3'!$G148="","",'Formulario PPGR1'!#REF!)</f>
        <v>#REF!</v>
      </c>
      <c r="G148" s="237" t="s">
        <v>2098</v>
      </c>
      <c r="H148" s="520" t="str" cm="1">
        <f t="array" ref="H148">IF(Tabla1[[#This Row],[Código_Actividad]]="","",_xlfn.XLOOKUP(Tabla1[[#This Row],[Código_Actividad]],CodigoActividad,Tabla2[Actividades Programables Presupuestables],"",0))</f>
        <v>Capacitación en el manejo y control de zoonosis en centros de salud de primer nivel de atención.</v>
      </c>
      <c r="I148" s="783">
        <f>IFERROR(VLOOKUP('Formulario PPGR3'!$G148,'Formulario PPGR2'!$H$9:$V$536,15,FALSE),"")</f>
        <v>4</v>
      </c>
      <c r="J148" s="525" t="s">
        <v>351</v>
      </c>
      <c r="K148" s="524" t="s">
        <v>843</v>
      </c>
      <c r="L148" s="521" t="str">
        <f>IF(Tabla1[[#This Row],[Descripción]]="","",_xlfn.XLOOKUP(Tabla1[[#This Row],[Descripción]],Tabla10[Descripción],Tabla10[Unidad de Medida],"",0))</f>
        <v>unidad</v>
      </c>
      <c r="M148" s="317">
        <v>2</v>
      </c>
      <c r="N148" s="535">
        <f>IF(Tabla1[[#This Row],[Descripción]]="","",_xlfn.XLOOKUP(Tabla1[[#This Row],[Descripción]],Tabla10[Descripción],Tabla10[Precio Unitario],0))</f>
        <v>19706</v>
      </c>
      <c r="O148" s="535">
        <f>IF(Tabla1[[#This Row],[Cantidad de Insumos]]="","",Tabla1[[#This Row],[Precio Unitario]]*Tabla1[[#This Row],[Cantidad de Insumos]])</f>
        <v>39412</v>
      </c>
      <c r="P148" s="522" t="str">
        <f>IF(Tabla1[[#This Row],[Descripción]]="","",_xlfn.XLOOKUP(Tabla1[[#This Row],[Descripción]],Tabla10[Descripción],Tabla10[CODIGO PRESUPUESTARIO],0))</f>
        <v>2.3.1.1.01</v>
      </c>
      <c r="Q148" s="523"/>
      <c r="R148" s="523" t="str">
        <f>IF(Tabla1[[#This Row],[Insumos]]="","",_xlfn.XLOOKUP(Tabla1[[#This Row],[Insumos]],Tabla10[Insumo],Tabla10[InsumoAbrev],"",0))</f>
        <v>lsAlimentosyBebidas</v>
      </c>
      <c r="S148" s="694"/>
      <c r="T148" s="187"/>
      <c r="U148" s="187"/>
    </row>
    <row r="149" spans="2:21" ht="15" x14ac:dyDescent="0.25">
      <c r="B149" s="187" t="str">
        <f>IF('Formulario PPGR3'!$G149="","",CONCATENATE('Formulario PPGR3'!$C149,".",'Formulario PPGR3'!$D149,".",'Formulario PPGR3'!$E149,".",'Formulario PPGR3'!$F149))</f>
        <v/>
      </c>
      <c r="C149" s="187" t="str">
        <f>IF('Formulario PPGR3'!$G149="","",'Formulario PPGR1'!#REF!)</f>
        <v/>
      </c>
      <c r="D149" s="187" t="str">
        <f>IF('Formulario PPGR3'!$G149="","",'Formulario PPGR1'!#REF!)</f>
        <v/>
      </c>
      <c r="E149" s="187" t="str">
        <f>IF('Formulario PPGR3'!$G149="","",'Formulario PPGR1'!#REF!)</f>
        <v/>
      </c>
      <c r="F149" s="187" t="str">
        <f>IF('Formulario PPGR3'!$G149="","",'Formulario PPGR1'!#REF!)</f>
        <v/>
      </c>
      <c r="G149" s="237"/>
      <c r="H149" s="520" t="str" cm="1">
        <f t="array" ref="H149">IF(Tabla1[[#This Row],[Código_Actividad]]="","",_xlfn.XLOOKUP(Tabla1[[#This Row],[Código_Actividad]],CodigoActividad,Tabla2[Actividades Programables Presupuestables],"",0))</f>
        <v/>
      </c>
      <c r="I149" s="783" t="str">
        <f>IFERROR(VLOOKUP('Formulario PPGR3'!$G149,'Formulario PPGR2'!$H$9:$V$536,15,FALSE),"")</f>
        <v/>
      </c>
      <c r="J149" s="525" t="s">
        <v>1266</v>
      </c>
      <c r="K149" s="524" t="s">
        <v>1288</v>
      </c>
      <c r="L149" s="521" t="str">
        <f>IF(Tabla1[[#This Row],[Descripción]]="","",_xlfn.XLOOKUP(Tabla1[[#This Row],[Descripción]],Tabla10[Descripción],Tabla10[Unidad de Medida],"",0))</f>
        <v>Caja</v>
      </c>
      <c r="M149" s="317">
        <v>9</v>
      </c>
      <c r="N149" s="535">
        <f>IF(Tabla1[[#This Row],[Descripción]]="","",_xlfn.XLOOKUP(Tabla1[[#This Row],[Descripción]],Tabla10[Descripción],Tabla10[Precio Unitario],0))</f>
        <v>36</v>
      </c>
      <c r="O149" s="535">
        <f>IF(Tabla1[[#This Row],[Cantidad de Insumos]]="","",Tabla1[[#This Row],[Precio Unitario]]*Tabla1[[#This Row],[Cantidad de Insumos]])</f>
        <v>324</v>
      </c>
      <c r="P149" s="522" t="str">
        <f>IF(Tabla1[[#This Row],[Descripción]]="","",_xlfn.XLOOKUP(Tabla1[[#This Row],[Descripción]],Tabla10[Descripción],Tabla10[CODIGO PRESUPUESTARIO],0))</f>
        <v xml:space="preserve">2.3.9.2.01 </v>
      </c>
      <c r="Q149" s="523"/>
      <c r="R149" s="523" t="str">
        <f>IF(Tabla1[[#This Row],[Insumos]]="","",_xlfn.XLOOKUP(Tabla1[[#This Row],[Insumos]],Tabla10[Insumo],Tabla10[InsumoAbrev],"",0))</f>
        <v>lsUtilesdeOficina</v>
      </c>
      <c r="S149" s="694"/>
      <c r="T149" s="187"/>
      <c r="U149" s="187"/>
    </row>
    <row r="150" spans="2:21" ht="15" x14ac:dyDescent="0.25">
      <c r="B150" s="187" t="str">
        <f>IF('Formulario PPGR3'!$G150="","",CONCATENATE('Formulario PPGR3'!$C150,".",'Formulario PPGR3'!$D150,".",'Formulario PPGR3'!$E150,".",'Formulario PPGR3'!$F150))</f>
        <v/>
      </c>
      <c r="C150" s="187" t="str">
        <f>IF('Formulario PPGR3'!$G150="","",'Formulario PPGR1'!#REF!)</f>
        <v/>
      </c>
      <c r="D150" s="187" t="str">
        <f>IF('Formulario PPGR3'!$G150="","",'Formulario PPGR1'!#REF!)</f>
        <v/>
      </c>
      <c r="E150" s="187" t="str">
        <f>IF('Formulario PPGR3'!$G150="","",'Formulario PPGR1'!#REF!)</f>
        <v/>
      </c>
      <c r="F150" s="187" t="str">
        <f>IF('Formulario PPGR3'!$G150="","",'Formulario PPGR1'!#REF!)</f>
        <v/>
      </c>
      <c r="G150" s="237"/>
      <c r="H150" s="520" t="str" cm="1">
        <f t="array" ref="H150">IF(Tabla1[[#This Row],[Código_Actividad]]="","",_xlfn.XLOOKUP(Tabla1[[#This Row],[Código_Actividad]],CodigoActividad,Tabla2[Actividades Programables Presupuestables],"",0))</f>
        <v/>
      </c>
      <c r="I150" s="783" t="str">
        <f>IFERROR(VLOOKUP('Formulario PPGR3'!$G150,'Formulario PPGR2'!$H$9:$V$536,15,FALSE),"")</f>
        <v/>
      </c>
      <c r="J150" s="525" t="s">
        <v>361</v>
      </c>
      <c r="K150" s="524" t="s">
        <v>1166</v>
      </c>
      <c r="L150" s="521" t="str">
        <f>IF(Tabla1[[#This Row],[Descripción]]="","",_xlfn.XLOOKUP(Tabla1[[#This Row],[Descripción]],Tabla10[Descripción],Tabla10[Unidad de Medida],"",0))</f>
        <v>unidad</v>
      </c>
      <c r="M150" s="317">
        <v>9</v>
      </c>
      <c r="N150" s="535">
        <f>IF(Tabla1[[#This Row],[Descripción]]="","",_xlfn.XLOOKUP(Tabla1[[#This Row],[Descripción]],Tabla10[Descripción],Tabla10[Precio Unitario],0))</f>
        <v>132.75</v>
      </c>
      <c r="O150" s="535">
        <f>IF(Tabla1[[#This Row],[Cantidad de Insumos]]="","",Tabla1[[#This Row],[Precio Unitario]]*Tabla1[[#This Row],[Cantidad de Insumos]])</f>
        <v>1194.75</v>
      </c>
      <c r="P150" s="522" t="str">
        <f>IF(Tabla1[[#This Row],[Descripción]]="","",_xlfn.XLOOKUP(Tabla1[[#This Row],[Descripción]],Tabla10[Descripción],Tabla10[CODIGO PRESUPUESTARIO],0))</f>
        <v>2.3.3.2.01</v>
      </c>
      <c r="Q150" s="523"/>
      <c r="R150" s="523" t="str">
        <f>IF(Tabla1[[#This Row],[Insumos]]="","",_xlfn.XLOOKUP(Tabla1[[#This Row],[Insumos]],Tabla10[Insumo],Tabla10[InsumoAbrev],"",0))</f>
        <v>lsProductosdePapel</v>
      </c>
      <c r="S150" s="694"/>
      <c r="T150" s="187"/>
      <c r="U150" s="187"/>
    </row>
    <row r="151" spans="2:21" ht="15" x14ac:dyDescent="0.25">
      <c r="B151" s="187" t="str">
        <f>IF('Formulario PPGR3'!$G151="","",CONCATENATE('Formulario PPGR3'!$C151,".",'Formulario PPGR3'!$D151,".",'Formulario PPGR3'!$E151,".",'Formulario PPGR3'!$F151))</f>
        <v/>
      </c>
      <c r="C151" s="187" t="str">
        <f>IF('Formulario PPGR3'!$G151="","",'Formulario PPGR1'!#REF!)</f>
        <v/>
      </c>
      <c r="D151" s="187" t="str">
        <f>IF('Formulario PPGR3'!$G151="","",'Formulario PPGR1'!#REF!)</f>
        <v/>
      </c>
      <c r="E151" s="187" t="str">
        <f>IF('Formulario PPGR3'!$G151="","",'Formulario PPGR1'!#REF!)</f>
        <v/>
      </c>
      <c r="F151" s="187" t="str">
        <f>IF('Formulario PPGR3'!$G151="","",'Formulario PPGR1'!#REF!)</f>
        <v/>
      </c>
      <c r="G151" s="186"/>
      <c r="H151" s="520" t="str" cm="1">
        <f t="array" ref="H151">IF(Tabla1[[#This Row],[Código_Actividad]]="","",_xlfn.XLOOKUP(Tabla1[[#This Row],[Código_Actividad]],CodigoActividad,Tabla2[Actividades Programables Presupuestables],"",0))</f>
        <v/>
      </c>
      <c r="I151" s="783" t="str">
        <f>IFERROR(VLOOKUP('Formulario PPGR3'!$G151,'Formulario PPGR2'!$H$9:$V$536,15,FALSE),"")</f>
        <v/>
      </c>
      <c r="J151" s="525"/>
      <c r="K151" s="524"/>
      <c r="L151" s="521" t="str">
        <f>IF(Tabla1[[#This Row],[Descripción]]="","",_xlfn.XLOOKUP(Tabla1[[#This Row],[Descripción]],Tabla10[Descripción],Tabla10[Unidad de Medida],"",0))</f>
        <v/>
      </c>
      <c r="M151" s="317"/>
      <c r="N151" s="535" t="str">
        <f>IF(Tabla1[[#This Row],[Descripción]]="","",_xlfn.XLOOKUP(Tabla1[[#This Row],[Descripción]],Tabla10[Descripción],Tabla10[Precio Unitario],0))</f>
        <v/>
      </c>
      <c r="O151" s="535" t="str">
        <f>IF(Tabla1[[#This Row],[Cantidad de Insumos]]="","",Tabla1[[#This Row],[Precio Unitario]]*Tabla1[[#This Row],[Cantidad de Insumos]])</f>
        <v/>
      </c>
      <c r="P151" s="522" t="str">
        <f>IF(Tabla1[[#This Row],[Descripción]]="","",_xlfn.XLOOKUP(Tabla1[[#This Row],[Descripción]],Tabla10[Descripción],Tabla10[CODIGO PRESUPUESTARIO],0))</f>
        <v/>
      </c>
      <c r="Q151" s="523"/>
      <c r="R151" s="523" t="str">
        <f>IF(Tabla1[[#This Row],[Insumos]]="","",_xlfn.XLOOKUP(Tabla1[[#This Row],[Insumos]],Tabla10[Insumo],Tabla10[InsumoAbrev],"",0))</f>
        <v/>
      </c>
      <c r="S151" s="694"/>
      <c r="T151" s="187"/>
      <c r="U151" s="187"/>
    </row>
    <row r="152" spans="2:21" ht="31.15" customHeight="1" x14ac:dyDescent="0.25">
      <c r="B152" s="187" t="e">
        <f>IF('Formulario PPGR3'!$G152="","",CONCATENATE('Formulario PPGR3'!$C152,".",'Formulario PPGR3'!$D152,".",'Formulario PPGR3'!$E152,".",'Formulario PPGR3'!$F152))</f>
        <v>#REF!</v>
      </c>
      <c r="C152" s="187" t="e">
        <f>IF('Formulario PPGR3'!$G152="","",'Formulario PPGR1'!#REF!)</f>
        <v>#REF!</v>
      </c>
      <c r="D152" s="187" t="e">
        <f>IF('Formulario PPGR3'!$G152="","",'Formulario PPGR1'!#REF!)</f>
        <v>#REF!</v>
      </c>
      <c r="E152" s="187" t="e">
        <f>IF('Formulario PPGR3'!$G152="","",'Formulario PPGR1'!#REF!)</f>
        <v>#REF!</v>
      </c>
      <c r="F152" s="187" t="e">
        <f>IF('Formulario PPGR3'!$G152="","",'Formulario PPGR1'!#REF!)</f>
        <v>#REF!</v>
      </c>
      <c r="G152" s="186" t="s">
        <v>2252</v>
      </c>
      <c r="H152" s="520" t="str" cm="1">
        <f t="array" ref="H152">IF(Tabla1[[#This Row],[Código_Actividad]]="","",_xlfn.XLOOKUP(Tabla1[[#This Row],[Código_Actividad]],CodigoActividad,Tabla2[Actividades Programables Presupuestables],"",0))</f>
        <v xml:space="preserve">Supervisión al buen llenado del Registro Diario de Referencia y Contrareferencia  para garantizar su uso oportuno, adecuado y correcto.  </v>
      </c>
      <c r="I152" s="783">
        <f>IFERROR(VLOOKUP('Formulario PPGR3'!$G152,'Formulario PPGR2'!$H$9:$V$536,15,FALSE),"")</f>
        <v>2</v>
      </c>
      <c r="J152" s="525" t="s">
        <v>284</v>
      </c>
      <c r="K152" s="524" t="s">
        <v>1445</v>
      </c>
      <c r="L152" s="521" t="str">
        <f>IF(Tabla1[[#This Row],[Descripción]]="","",_xlfn.XLOOKUP(Tabla1[[#This Row],[Descripción]],Tabla10[Descripción],Tabla10[Unidad de Medida],"",0))</f>
        <v>Depósito</v>
      </c>
      <c r="M152" s="317">
        <v>12</v>
      </c>
      <c r="N152" s="535">
        <f>IF(Tabla1[[#This Row],[Descripción]]="","",_xlfn.XLOOKUP(Tabla1[[#This Row],[Descripción]],Tabla10[Descripción],Tabla10[Precio Unitario],0))</f>
        <v>2150</v>
      </c>
      <c r="O152" s="535">
        <f>IF(Tabla1[[#This Row],[Cantidad de Insumos]]="","",Tabla1[[#This Row],[Precio Unitario]]*Tabla1[[#This Row],[Cantidad de Insumos]])</f>
        <v>25800</v>
      </c>
      <c r="P152" s="522" t="str">
        <f>IF(Tabla1[[#This Row],[Descripción]]="","",_xlfn.XLOOKUP(Tabla1[[#This Row],[Descripción]],Tabla10[Descripción],Tabla10[CODIGO PRESUPUESTARIO],0))</f>
        <v>2.2.3.1.01</v>
      </c>
      <c r="Q152" s="523"/>
      <c r="R152" s="523" t="str">
        <f>IF(Tabla1[[#This Row],[Insumos]]="","",_xlfn.XLOOKUP(Tabla1[[#This Row],[Insumos]],Tabla10[Insumo],Tabla10[InsumoAbrev],"",0))</f>
        <v>lsViaticosDP</v>
      </c>
      <c r="S152" s="694"/>
      <c r="T152" s="187"/>
      <c r="U152" s="187"/>
    </row>
    <row r="153" spans="2:21" ht="15" x14ac:dyDescent="0.25">
      <c r="B153" s="187" t="str">
        <f>IF('Formulario PPGR3'!$G153="","",CONCATENATE('Formulario PPGR3'!$C153,".",'Formulario PPGR3'!$D153,".",'Formulario PPGR3'!$E153,".",'Formulario PPGR3'!$F153))</f>
        <v/>
      </c>
      <c r="C153" s="187" t="str">
        <f>IF('Formulario PPGR3'!$G153="","",'Formulario PPGR1'!#REF!)</f>
        <v/>
      </c>
      <c r="D153" s="187" t="str">
        <f>IF('Formulario PPGR3'!$G153="","",'Formulario PPGR1'!#REF!)</f>
        <v/>
      </c>
      <c r="E153" s="187" t="str">
        <f>IF('Formulario PPGR3'!$G153="","",'Formulario PPGR1'!#REF!)</f>
        <v/>
      </c>
      <c r="F153" s="187" t="str">
        <f>IF('Formulario PPGR3'!$G153="","",'Formulario PPGR1'!#REF!)</f>
        <v/>
      </c>
      <c r="G153" s="186"/>
      <c r="H153" s="520" t="str" cm="1">
        <f t="array" ref="H153">IF(Tabla1[[#This Row],[Código_Actividad]]="","",_xlfn.XLOOKUP(Tabla1[[#This Row],[Código_Actividad]],CodigoActividad,Tabla2[Actividades Programables Presupuestables],"",0))</f>
        <v/>
      </c>
      <c r="I153" s="783" t="str">
        <f>IFERROR(VLOOKUP('Formulario PPGR3'!$G153,'Formulario PPGR2'!$H$9:$V$536,15,FALSE),"")</f>
        <v/>
      </c>
      <c r="J153" s="525" t="s">
        <v>284</v>
      </c>
      <c r="K153" s="524" t="s">
        <v>1441</v>
      </c>
      <c r="L153" s="521" t="str">
        <f>IF(Tabla1[[#This Row],[Descripción]]="","",_xlfn.XLOOKUP(Tabla1[[#This Row],[Descripción]],Tabla10[Descripción],Tabla10[Unidad de Medida],"",0))</f>
        <v>Depósito</v>
      </c>
      <c r="M153" s="317">
        <v>12</v>
      </c>
      <c r="N153" s="535">
        <f>IF(Tabla1[[#This Row],[Descripción]]="","",_xlfn.XLOOKUP(Tabla1[[#This Row],[Descripción]],Tabla10[Descripción],Tabla10[Precio Unitario],0))</f>
        <v>1700</v>
      </c>
      <c r="O153" s="535">
        <f>IF(Tabla1[[#This Row],[Cantidad de Insumos]]="","",Tabla1[[#This Row],[Precio Unitario]]*Tabla1[[#This Row],[Cantidad de Insumos]])</f>
        <v>20400</v>
      </c>
      <c r="P153" s="522" t="str">
        <f>IF(Tabla1[[#This Row],[Descripción]]="","",_xlfn.XLOOKUP(Tabla1[[#This Row],[Descripción]],Tabla10[Descripción],Tabla10[CODIGO PRESUPUESTARIO],0))</f>
        <v>2.2.3.1.01</v>
      </c>
      <c r="Q153" s="523"/>
      <c r="R153" s="523" t="str">
        <f>IF(Tabla1[[#This Row],[Insumos]]="","",_xlfn.XLOOKUP(Tabla1[[#This Row],[Insumos]],Tabla10[Insumo],Tabla10[InsumoAbrev],"",0))</f>
        <v>lsViaticosDP</v>
      </c>
      <c r="S153" s="694"/>
      <c r="T153" s="187"/>
      <c r="U153" s="187"/>
    </row>
    <row r="154" spans="2:21" ht="15" x14ac:dyDescent="0.25">
      <c r="B154" s="187" t="str">
        <f>IF('Formulario PPGR3'!$G154="","",CONCATENATE('Formulario PPGR3'!$C154,".",'Formulario PPGR3'!$D154,".",'Formulario PPGR3'!$E154,".",'Formulario PPGR3'!$F154))</f>
        <v/>
      </c>
      <c r="C154" s="187" t="str">
        <f>IF('Formulario PPGR3'!$G154="","",'Formulario PPGR1'!#REF!)</f>
        <v/>
      </c>
      <c r="D154" s="187" t="str">
        <f>IF('Formulario PPGR3'!$G154="","",'Formulario PPGR1'!#REF!)</f>
        <v/>
      </c>
      <c r="E154" s="187" t="str">
        <f>IF('Formulario PPGR3'!$G154="","",'Formulario PPGR1'!#REF!)</f>
        <v/>
      </c>
      <c r="F154" s="187" t="str">
        <f>IF('Formulario PPGR3'!$G154="","",'Formulario PPGR1'!#REF!)</f>
        <v/>
      </c>
      <c r="G154" s="186"/>
      <c r="H154" s="520" t="str" cm="1">
        <f t="array" ref="H154">IF(Tabla1[[#This Row],[Código_Actividad]]="","",_xlfn.XLOOKUP(Tabla1[[#This Row],[Código_Actividad]],CodigoActividad,Tabla2[Actividades Programables Presupuestables],"",0))</f>
        <v/>
      </c>
      <c r="I154" s="783" t="str">
        <f>IFERROR(VLOOKUP('Formulario PPGR3'!$G154,'Formulario PPGR2'!$H$9:$V$536,15,FALSE),"")</f>
        <v/>
      </c>
      <c r="J154" s="525" t="s">
        <v>289</v>
      </c>
      <c r="K154" s="524" t="s">
        <v>1128</v>
      </c>
      <c r="L154" s="521" t="str">
        <f>IF(Tabla1[[#This Row],[Descripción]]="","",_xlfn.XLOOKUP(Tabla1[[#This Row],[Descripción]],Tabla10[Descripción],Tabla10[Unidad de Medida],"",0))</f>
        <v>unidad</v>
      </c>
      <c r="M154" s="317">
        <v>12</v>
      </c>
      <c r="N154" s="535">
        <f>IF(Tabla1[[#This Row],[Descripción]]="","",_xlfn.XLOOKUP(Tabla1[[#This Row],[Descripción]],Tabla10[Descripción],Tabla10[Precio Unitario],0))</f>
        <v>100</v>
      </c>
      <c r="O154" s="535">
        <f>IF(Tabla1[[#This Row],[Cantidad de Insumos]]="","",Tabla1[[#This Row],[Precio Unitario]]*Tabla1[[#This Row],[Cantidad de Insumos]])</f>
        <v>1200</v>
      </c>
      <c r="P154" s="522" t="str">
        <f>IF(Tabla1[[#This Row],[Descripción]]="","",_xlfn.XLOOKUP(Tabla1[[#This Row],[Descripción]],Tabla10[Descripción],Tabla10[CODIGO PRESUPUESTARIO],0))</f>
        <v>2.2.4.4.01</v>
      </c>
      <c r="Q154" s="523"/>
      <c r="R154" s="523" t="str">
        <f>IF(Tabla1[[#This Row],[Insumos]]="","",_xlfn.XLOOKUP(Tabla1[[#This Row],[Insumos]],Tabla10[Insumo],Tabla10[InsumoAbrev],"",0))</f>
        <v>lsPeaje</v>
      </c>
      <c r="S154" s="694"/>
      <c r="T154" s="187"/>
      <c r="U154" s="187"/>
    </row>
    <row r="155" spans="2:21" ht="36.6" customHeight="1" x14ac:dyDescent="0.25">
      <c r="B155" s="187" t="e">
        <f>IF('Formulario PPGR3'!$G155="","",CONCATENATE('Formulario PPGR3'!$C155,".",'Formulario PPGR3'!$D155,".",'Formulario PPGR3'!$E155,".",'Formulario PPGR3'!$F155))</f>
        <v>#REF!</v>
      </c>
      <c r="C155" s="187" t="e">
        <f>IF('Formulario PPGR3'!$G155="","",'Formulario PPGR1'!#REF!)</f>
        <v>#REF!</v>
      </c>
      <c r="D155" s="187" t="e">
        <f>IF('Formulario PPGR3'!$G155="","",'Formulario PPGR1'!#REF!)</f>
        <v>#REF!</v>
      </c>
      <c r="E155" s="187" t="e">
        <f>IF('Formulario PPGR3'!$G155="","",'Formulario PPGR1'!#REF!)</f>
        <v>#REF!</v>
      </c>
      <c r="F155" s="187" t="e">
        <f>IF('Formulario PPGR3'!$G155="","",'Formulario PPGR1'!#REF!)</f>
        <v>#REF!</v>
      </c>
      <c r="G155" s="186" t="s">
        <v>2256</v>
      </c>
      <c r="H155" s="520" t="str" cm="1">
        <f t="array" ref="H155">IF(Tabla1[[#This Row],[Código_Actividad]]="","",_xlfn.XLOOKUP(Tabla1[[#This Row],[Código_Actividad]],CodigoActividad,Tabla2[Actividades Programables Presupuestables],"",0))</f>
        <v xml:space="preserve"> Taller de capacitación en el fortalecimiento de buenas prácticas en protocolos y documentación estandarizada.</v>
      </c>
      <c r="I155" s="783">
        <f>IFERROR(VLOOKUP('Formulario PPGR3'!$G155,'Formulario PPGR2'!$H$9:$V$536,15,FALSE),"")</f>
        <v>4</v>
      </c>
      <c r="J155" s="525" t="s">
        <v>351</v>
      </c>
      <c r="K155" s="524" t="s">
        <v>843</v>
      </c>
      <c r="L155" s="521" t="str">
        <f>IF(Tabla1[[#This Row],[Descripción]]="","",_xlfn.XLOOKUP(Tabla1[[#This Row],[Descripción]],Tabla10[Descripción],Tabla10[Unidad de Medida],"",0))</f>
        <v>unidad</v>
      </c>
      <c r="M155" s="317">
        <v>2</v>
      </c>
      <c r="N155" s="535">
        <f>IF(Tabla1[[#This Row],[Descripción]]="","",_xlfn.XLOOKUP(Tabla1[[#This Row],[Descripción]],Tabla10[Descripción],Tabla10[Precio Unitario],0))</f>
        <v>19706</v>
      </c>
      <c r="O155" s="535">
        <f>IF(Tabla1[[#This Row],[Cantidad de Insumos]]="","",Tabla1[[#This Row],[Precio Unitario]]*Tabla1[[#This Row],[Cantidad de Insumos]])</f>
        <v>39412</v>
      </c>
      <c r="P155" s="522" t="str">
        <f>IF(Tabla1[[#This Row],[Descripción]]="","",_xlfn.XLOOKUP(Tabla1[[#This Row],[Descripción]],Tabla10[Descripción],Tabla10[CODIGO PRESUPUESTARIO],0))</f>
        <v>2.3.1.1.01</v>
      </c>
      <c r="Q155" s="523"/>
      <c r="R155" s="523" t="str">
        <f>IF(Tabla1[[#This Row],[Insumos]]="","",_xlfn.XLOOKUP(Tabla1[[#This Row],[Insumos]],Tabla10[Insumo],Tabla10[InsumoAbrev],"",0))</f>
        <v>lsAlimentosyBebidas</v>
      </c>
      <c r="S155" s="694"/>
      <c r="T155" s="187"/>
      <c r="U155" s="187"/>
    </row>
    <row r="156" spans="2:21" ht="15" x14ac:dyDescent="0.25">
      <c r="B156" s="187" t="str">
        <f>IF('Formulario PPGR3'!$G156="","",CONCATENATE('Formulario PPGR3'!$C156,".",'Formulario PPGR3'!$D156,".",'Formulario PPGR3'!$E156,".",'Formulario PPGR3'!$F156))</f>
        <v/>
      </c>
      <c r="C156" s="187" t="str">
        <f>IF('Formulario PPGR3'!$G156="","",'Formulario PPGR1'!#REF!)</f>
        <v/>
      </c>
      <c r="D156" s="187" t="str">
        <f>IF('Formulario PPGR3'!$G156="","",'Formulario PPGR1'!#REF!)</f>
        <v/>
      </c>
      <c r="E156" s="187" t="str">
        <f>IF('Formulario PPGR3'!$G156="","",'Formulario PPGR1'!#REF!)</f>
        <v/>
      </c>
      <c r="F156" s="187" t="str">
        <f>IF('Formulario PPGR3'!$G156="","",'Formulario PPGR1'!#REF!)</f>
        <v/>
      </c>
      <c r="G156" s="186"/>
      <c r="H156" s="520" t="str" cm="1">
        <f t="array" ref="H156">IF(Tabla1[[#This Row],[Código_Actividad]]="","",_xlfn.XLOOKUP(Tabla1[[#This Row],[Código_Actividad]],CodigoActividad,Tabla2[Actividades Programables Presupuestables],"",0))</f>
        <v/>
      </c>
      <c r="I156" s="783" t="str">
        <f>IFERROR(VLOOKUP('Formulario PPGR3'!$G156,'Formulario PPGR2'!$H$9:$V$536,15,FALSE),"")</f>
        <v/>
      </c>
      <c r="J156" s="525" t="s">
        <v>1266</v>
      </c>
      <c r="K156" s="524" t="s">
        <v>1288</v>
      </c>
      <c r="L156" s="521" t="str">
        <f>IF(Tabla1[[#This Row],[Descripción]]="","",_xlfn.XLOOKUP(Tabla1[[#This Row],[Descripción]],Tabla10[Descripción],Tabla10[Unidad de Medida],"",0))</f>
        <v>Caja</v>
      </c>
      <c r="M156" s="317">
        <v>9</v>
      </c>
      <c r="N156" s="535">
        <f>IF(Tabla1[[#This Row],[Descripción]]="","",_xlfn.XLOOKUP(Tabla1[[#This Row],[Descripción]],Tabla10[Descripción],Tabla10[Precio Unitario],0))</f>
        <v>36</v>
      </c>
      <c r="O156" s="535">
        <f>IF(Tabla1[[#This Row],[Cantidad de Insumos]]="","",Tabla1[[#This Row],[Precio Unitario]]*Tabla1[[#This Row],[Cantidad de Insumos]])</f>
        <v>324</v>
      </c>
      <c r="P156" s="522" t="str">
        <f>IF(Tabla1[[#This Row],[Descripción]]="","",_xlfn.XLOOKUP(Tabla1[[#This Row],[Descripción]],Tabla10[Descripción],Tabla10[CODIGO PRESUPUESTARIO],0))</f>
        <v xml:space="preserve">2.3.9.2.01 </v>
      </c>
      <c r="Q156" s="523"/>
      <c r="R156" s="523" t="str">
        <f>IF(Tabla1[[#This Row],[Insumos]]="","",_xlfn.XLOOKUP(Tabla1[[#This Row],[Insumos]],Tabla10[Insumo],Tabla10[InsumoAbrev],"",0))</f>
        <v>lsUtilesdeOficina</v>
      </c>
      <c r="S156" s="694"/>
      <c r="T156" s="187"/>
      <c r="U156" s="187"/>
    </row>
    <row r="157" spans="2:21" ht="15" x14ac:dyDescent="0.25">
      <c r="B157" s="187" t="str">
        <f>IF('Formulario PPGR3'!$G157="","",CONCATENATE('Formulario PPGR3'!$C157,".",'Formulario PPGR3'!$D157,".",'Formulario PPGR3'!$E157,".",'Formulario PPGR3'!$F157))</f>
        <v/>
      </c>
      <c r="C157" s="187" t="str">
        <f>IF('Formulario PPGR3'!$G157="","",'Formulario PPGR1'!#REF!)</f>
        <v/>
      </c>
      <c r="D157" s="187" t="str">
        <f>IF('Formulario PPGR3'!$G157="","",'Formulario PPGR1'!#REF!)</f>
        <v/>
      </c>
      <c r="E157" s="187" t="str">
        <f>IF('Formulario PPGR3'!$G157="","",'Formulario PPGR1'!#REF!)</f>
        <v/>
      </c>
      <c r="F157" s="187" t="str">
        <f>IF('Formulario PPGR3'!$G157="","",'Formulario PPGR1'!#REF!)</f>
        <v/>
      </c>
      <c r="G157" s="186"/>
      <c r="H157" s="520" t="str" cm="1">
        <f t="array" ref="H157">IF(Tabla1[[#This Row],[Código_Actividad]]="","",_xlfn.XLOOKUP(Tabla1[[#This Row],[Código_Actividad]],CodigoActividad,Tabla2[Actividades Programables Presupuestables],"",0))</f>
        <v/>
      </c>
      <c r="I157" s="783" t="str">
        <f>IFERROR(VLOOKUP('Formulario PPGR3'!$G157,'Formulario PPGR2'!$H$9:$V$536,15,FALSE),"")</f>
        <v/>
      </c>
      <c r="J157" s="525" t="s">
        <v>361</v>
      </c>
      <c r="K157" s="524" t="s">
        <v>1166</v>
      </c>
      <c r="L157" s="521" t="str">
        <f>IF(Tabla1[[#This Row],[Descripción]]="","",_xlfn.XLOOKUP(Tabla1[[#This Row],[Descripción]],Tabla10[Descripción],Tabla10[Unidad de Medida],"",0))</f>
        <v>unidad</v>
      </c>
      <c r="M157" s="317">
        <v>9</v>
      </c>
      <c r="N157" s="535">
        <f>IF(Tabla1[[#This Row],[Descripción]]="","",_xlfn.XLOOKUP(Tabla1[[#This Row],[Descripción]],Tabla10[Descripción],Tabla10[Precio Unitario],0))</f>
        <v>132.75</v>
      </c>
      <c r="O157" s="535">
        <f>IF(Tabla1[[#This Row],[Cantidad de Insumos]]="","",Tabla1[[#This Row],[Precio Unitario]]*Tabla1[[#This Row],[Cantidad de Insumos]])</f>
        <v>1194.75</v>
      </c>
      <c r="P157" s="522" t="str">
        <f>IF(Tabla1[[#This Row],[Descripción]]="","",_xlfn.XLOOKUP(Tabla1[[#This Row],[Descripción]],Tabla10[Descripción],Tabla10[CODIGO PRESUPUESTARIO],0))</f>
        <v>2.3.3.2.01</v>
      </c>
      <c r="Q157" s="523"/>
      <c r="R157" s="523" t="str">
        <f>IF(Tabla1[[#This Row],[Insumos]]="","",_xlfn.XLOOKUP(Tabla1[[#This Row],[Insumos]],Tabla10[Insumo],Tabla10[InsumoAbrev],"",0))</f>
        <v>lsProductosdePapel</v>
      </c>
      <c r="S157" s="694"/>
      <c r="T157" s="187"/>
      <c r="U157" s="187"/>
    </row>
    <row r="158" spans="2:21" ht="38.25" x14ac:dyDescent="0.25">
      <c r="B158" s="187" t="str">
        <f>IF('Formulario PPGR3'!$G158="","",CONCATENATE('Formulario PPGR3'!$C158,".",'Formulario PPGR3'!$D158,".",'Formulario PPGR3'!$E158,".",'Formulario PPGR3'!$F158))</f>
        <v/>
      </c>
      <c r="C158" s="187" t="str">
        <f>IF('Formulario PPGR3'!$G158="","",'Formulario PPGR1'!#REF!)</f>
        <v/>
      </c>
      <c r="D158" s="187" t="str">
        <f>IF('Formulario PPGR3'!$G158="","",'Formulario PPGR1'!#REF!)</f>
        <v/>
      </c>
      <c r="E158" s="187" t="str">
        <f>IF('Formulario PPGR3'!$G158="","",'Formulario PPGR1'!#REF!)</f>
        <v/>
      </c>
      <c r="F158" s="187" t="str">
        <f>IF('Formulario PPGR3'!$G158="","",'Formulario PPGR1'!#REF!)</f>
        <v/>
      </c>
      <c r="G158" s="186"/>
      <c r="H158" s="520" t="str" cm="1">
        <f t="array" ref="H158">IF(Tabla1[[#This Row],[Código_Actividad]]="","",_xlfn.XLOOKUP(Tabla1[[#This Row],[Código_Actividad]],CodigoActividad,Tabla2[Actividades Programables Presupuestables],"",0))</f>
        <v/>
      </c>
      <c r="I158" s="783" t="str">
        <f>IFERROR(VLOOKUP('Formulario PPGR3'!$G158,'Formulario PPGR2'!$H$9:$V$536,15,FALSE),"")</f>
        <v/>
      </c>
      <c r="J158" s="525" t="s">
        <v>351</v>
      </c>
      <c r="K158" s="524" t="s">
        <v>843</v>
      </c>
      <c r="L158" s="521" t="str">
        <f>IF(Tabla1[[#This Row],[Descripción]]="","",_xlfn.XLOOKUP(Tabla1[[#This Row],[Descripción]],Tabla10[Descripción],Tabla10[Unidad de Medida],"",0))</f>
        <v>unidad</v>
      </c>
      <c r="M158" s="317">
        <v>1</v>
      </c>
      <c r="N158" s="535">
        <f>IF(Tabla1[[#This Row],[Descripción]]="","",_xlfn.XLOOKUP(Tabla1[[#This Row],[Descripción]],Tabla10[Descripción],Tabla10[Precio Unitario],0))</f>
        <v>19706</v>
      </c>
      <c r="O158" s="535">
        <f>IF(Tabla1[[#This Row],[Cantidad de Insumos]]="","",Tabla1[[#This Row],[Precio Unitario]]*Tabla1[[#This Row],[Cantidad de Insumos]])</f>
        <v>19706</v>
      </c>
      <c r="P158" s="522" t="str">
        <f>IF(Tabla1[[#This Row],[Descripción]]="","",_xlfn.XLOOKUP(Tabla1[[#This Row],[Descripción]],Tabla10[Descripción],Tabla10[CODIGO PRESUPUESTARIO],0))</f>
        <v>2.3.1.1.01</v>
      </c>
      <c r="Q158" s="523"/>
      <c r="R158" s="523" t="str">
        <f>IF(Tabla1[[#This Row],[Insumos]]="","",_xlfn.XLOOKUP(Tabla1[[#This Row],[Insumos]],Tabla10[Insumo],Tabla10[InsumoAbrev],"",0))</f>
        <v>lsAlimentosyBebidas</v>
      </c>
      <c r="S158" s="694"/>
      <c r="T158" s="187"/>
      <c r="U158" s="187"/>
    </row>
    <row r="159" spans="2:21" ht="44.45" customHeight="1" x14ac:dyDescent="0.25">
      <c r="B159" s="187" t="e">
        <f>IF('Formulario PPGR3'!$G159="","",CONCATENATE('Formulario PPGR3'!$C159,".",'Formulario PPGR3'!$D159,".",'Formulario PPGR3'!$E159,".",'Formulario PPGR3'!$F159))</f>
        <v>#REF!</v>
      </c>
      <c r="C159" s="187" t="e">
        <f>IF('Formulario PPGR3'!$G159="","",'Formulario PPGR1'!#REF!)</f>
        <v>#REF!</v>
      </c>
      <c r="D159" s="187" t="e">
        <f>IF('Formulario PPGR3'!$G159="","",'Formulario PPGR1'!#REF!)</f>
        <v>#REF!</v>
      </c>
      <c r="E159" s="187" t="e">
        <f>IF('Formulario PPGR3'!$G159="","",'Formulario PPGR1'!#REF!)</f>
        <v>#REF!</v>
      </c>
      <c r="F159" s="187" t="e">
        <f>IF('Formulario PPGR3'!$G159="","",'Formulario PPGR1'!#REF!)</f>
        <v>#REF!</v>
      </c>
      <c r="G159" s="186" t="s">
        <v>2259</v>
      </c>
      <c r="H159" s="520" t="str" cm="1">
        <f t="array" ref="H159">IF(Tabla1[[#This Row],[Código_Actividad]]="","",_xlfn.XLOOKUP(Tabla1[[#This Row],[Código_Actividad]],CodigoActividad,Tabla2[Actividades Programables Presupuestables],"",0))</f>
        <v>Taller de Prevención y Detección Temprana del Suicidio en lso SRS Noroeste, Nordeste, Valdesia y Yuma</v>
      </c>
      <c r="I159" s="783">
        <f>IFERROR(VLOOKUP('Formulario PPGR3'!$G159,'Formulario PPGR2'!$H$9:$V$536,15,FALSE),"")</f>
        <v>9</v>
      </c>
      <c r="J159" s="525" t="s">
        <v>1266</v>
      </c>
      <c r="K159" s="524" t="s">
        <v>1288</v>
      </c>
      <c r="L159" s="521" t="str">
        <f>IF(Tabla1[[#This Row],[Descripción]]="","",_xlfn.XLOOKUP(Tabla1[[#This Row],[Descripción]],Tabla10[Descripción],Tabla10[Unidad de Medida],"",0))</f>
        <v>Caja</v>
      </c>
      <c r="M159" s="317">
        <v>9</v>
      </c>
      <c r="N159" s="535">
        <f>IF(Tabla1[[#This Row],[Descripción]]="","",_xlfn.XLOOKUP(Tabla1[[#This Row],[Descripción]],Tabla10[Descripción],Tabla10[Precio Unitario],0))</f>
        <v>36</v>
      </c>
      <c r="O159" s="535">
        <f>IF(Tabla1[[#This Row],[Cantidad de Insumos]]="","",Tabla1[[#This Row],[Precio Unitario]]*Tabla1[[#This Row],[Cantidad de Insumos]])</f>
        <v>324</v>
      </c>
      <c r="P159" s="522" t="str">
        <f>IF(Tabla1[[#This Row],[Descripción]]="","",_xlfn.XLOOKUP(Tabla1[[#This Row],[Descripción]],Tabla10[Descripción],Tabla10[CODIGO PRESUPUESTARIO],0))</f>
        <v xml:space="preserve">2.3.9.2.01 </v>
      </c>
      <c r="Q159" s="523"/>
      <c r="R159" s="523" t="str">
        <f>IF(Tabla1[[#This Row],[Insumos]]="","",_xlfn.XLOOKUP(Tabla1[[#This Row],[Insumos]],Tabla10[Insumo],Tabla10[InsumoAbrev],"",0))</f>
        <v>lsUtilesdeOficina</v>
      </c>
      <c r="S159" s="694"/>
      <c r="T159" s="187"/>
      <c r="U159" s="187"/>
    </row>
    <row r="160" spans="2:21" ht="15" x14ac:dyDescent="0.25">
      <c r="B160" s="187" t="str">
        <f>IF('Formulario PPGR3'!$G160="","",CONCATENATE('Formulario PPGR3'!$C160,".",'Formulario PPGR3'!$D160,".",'Formulario PPGR3'!$E160,".",'Formulario PPGR3'!$F160))</f>
        <v/>
      </c>
      <c r="C160" s="187" t="str">
        <f>IF('Formulario PPGR3'!$G160="","",'Formulario PPGR1'!#REF!)</f>
        <v/>
      </c>
      <c r="D160" s="187" t="str">
        <f>IF('Formulario PPGR3'!$G160="","",'Formulario PPGR1'!#REF!)</f>
        <v/>
      </c>
      <c r="E160" s="187" t="str">
        <f>IF('Formulario PPGR3'!$G160="","",'Formulario PPGR1'!#REF!)</f>
        <v/>
      </c>
      <c r="F160" s="187" t="str">
        <f>IF('Formulario PPGR3'!$G160="","",'Formulario PPGR1'!#REF!)</f>
        <v/>
      </c>
      <c r="G160" s="186"/>
      <c r="H160" s="520" t="str" cm="1">
        <f t="array" ref="H160">IF(Tabla1[[#This Row],[Código_Actividad]]="","",_xlfn.XLOOKUP(Tabla1[[#This Row],[Código_Actividad]],CodigoActividad,Tabla2[Actividades Programables Presupuestables],"",0))</f>
        <v/>
      </c>
      <c r="I160" s="783" t="str">
        <f>IFERROR(VLOOKUP('Formulario PPGR3'!$G160,'Formulario PPGR2'!$H$9:$V$536,15,FALSE),"")</f>
        <v/>
      </c>
      <c r="J160" s="525" t="s">
        <v>361</v>
      </c>
      <c r="K160" s="524" t="s">
        <v>1166</v>
      </c>
      <c r="L160" s="521" t="str">
        <f>IF(Tabla1[[#This Row],[Descripción]]="","",_xlfn.XLOOKUP(Tabla1[[#This Row],[Descripción]],Tabla10[Descripción],Tabla10[Unidad de Medida],"",0))</f>
        <v>unidad</v>
      </c>
      <c r="M160" s="317">
        <v>9</v>
      </c>
      <c r="N160" s="535">
        <f>IF(Tabla1[[#This Row],[Descripción]]="","",_xlfn.XLOOKUP(Tabla1[[#This Row],[Descripción]],Tabla10[Descripción],Tabla10[Precio Unitario],0))</f>
        <v>132.75</v>
      </c>
      <c r="O160" s="535">
        <f>IF(Tabla1[[#This Row],[Cantidad de Insumos]]="","",Tabla1[[#This Row],[Precio Unitario]]*Tabla1[[#This Row],[Cantidad de Insumos]])</f>
        <v>1194.75</v>
      </c>
      <c r="P160" s="522" t="str">
        <f>IF(Tabla1[[#This Row],[Descripción]]="","",_xlfn.XLOOKUP(Tabla1[[#This Row],[Descripción]],Tabla10[Descripción],Tabla10[CODIGO PRESUPUESTARIO],0))</f>
        <v>2.3.3.2.01</v>
      </c>
      <c r="Q160" s="523"/>
      <c r="R160" s="523" t="str">
        <f>IF(Tabla1[[#This Row],[Insumos]]="","",_xlfn.XLOOKUP(Tabla1[[#This Row],[Insumos]],Tabla10[Insumo],Tabla10[InsumoAbrev],"",0))</f>
        <v>lsProductosdePapel</v>
      </c>
      <c r="S160" s="694"/>
      <c r="T160" s="187"/>
      <c r="U160" s="187"/>
    </row>
    <row r="161" spans="2:21" ht="15" x14ac:dyDescent="0.25">
      <c r="B161" s="187" t="str">
        <f>IF('Formulario PPGR3'!$G161="","",CONCATENATE('Formulario PPGR3'!$C161,".",'Formulario PPGR3'!$D161,".",'Formulario PPGR3'!$E161,".",'Formulario PPGR3'!$F161))</f>
        <v/>
      </c>
      <c r="C161" s="187" t="str">
        <f>IF('Formulario PPGR3'!$G161="","",'Formulario PPGR1'!#REF!)</f>
        <v/>
      </c>
      <c r="D161" s="187" t="str">
        <f>IF('Formulario PPGR3'!$G161="","",'Formulario PPGR1'!#REF!)</f>
        <v/>
      </c>
      <c r="E161" s="187" t="str">
        <f>IF('Formulario PPGR3'!$G161="","",'Formulario PPGR1'!#REF!)</f>
        <v/>
      </c>
      <c r="F161" s="187" t="str">
        <f>IF('Formulario PPGR3'!$G161="","",'Formulario PPGR1'!#REF!)</f>
        <v/>
      </c>
      <c r="G161" s="186"/>
      <c r="H161" s="520" t="str" cm="1">
        <f t="array" ref="H161">IF(Tabla1[[#This Row],[Código_Actividad]]="","",_xlfn.XLOOKUP(Tabla1[[#This Row],[Código_Actividad]],CodigoActividad,Tabla2[Actividades Programables Presupuestables],"",0))</f>
        <v/>
      </c>
      <c r="I161" s="783" t="str">
        <f>IFERROR(VLOOKUP('Formulario PPGR3'!$G161,'Formulario PPGR2'!$H$9:$V$536,15,FALSE),"")</f>
        <v/>
      </c>
      <c r="J161" s="525"/>
      <c r="K161" s="524"/>
      <c r="L161" s="521" t="str">
        <f>IF(Tabla1[[#This Row],[Descripción]]="","",_xlfn.XLOOKUP(Tabla1[[#This Row],[Descripción]],Tabla10[Descripción],Tabla10[Unidad de Medida],"",0))</f>
        <v/>
      </c>
      <c r="M161" s="317"/>
      <c r="N161" s="535" t="str">
        <f>IF(Tabla1[[#This Row],[Descripción]]="","",_xlfn.XLOOKUP(Tabla1[[#This Row],[Descripción]],Tabla10[Descripción],Tabla10[Precio Unitario],0))</f>
        <v/>
      </c>
      <c r="O161" s="535" t="str">
        <f>IF(Tabla1[[#This Row],[Cantidad de Insumos]]="","",Tabla1[[#This Row],[Precio Unitario]]*Tabla1[[#This Row],[Cantidad de Insumos]])</f>
        <v/>
      </c>
      <c r="P161" s="522" t="str">
        <f>IF(Tabla1[[#This Row],[Descripción]]="","",_xlfn.XLOOKUP(Tabla1[[#This Row],[Descripción]],Tabla10[Descripción],Tabla10[CODIGO PRESUPUESTARIO],0))</f>
        <v/>
      </c>
      <c r="Q161" s="523"/>
      <c r="R161" s="523" t="str">
        <f>IF(Tabla1[[#This Row],[Insumos]]="","",_xlfn.XLOOKUP(Tabla1[[#This Row],[Insumos]],Tabla10[Insumo],Tabla10[InsumoAbrev],"",0))</f>
        <v/>
      </c>
      <c r="S161" s="694"/>
      <c r="T161" s="187"/>
      <c r="U161" s="187"/>
    </row>
    <row r="162" spans="2:21" ht="48.6" customHeight="1" x14ac:dyDescent="0.25">
      <c r="B162" s="187" t="e">
        <f>IF('Formulario PPGR3'!$G162="","",CONCATENATE('Formulario PPGR3'!$C162,".",'Formulario PPGR3'!$D162,".",'Formulario PPGR3'!$E162,".",'Formulario PPGR3'!$F162))</f>
        <v>#REF!</v>
      </c>
      <c r="C162" s="187" t="e">
        <f>IF('Formulario PPGR3'!$G162="","",'Formulario PPGR1'!#REF!)</f>
        <v>#REF!</v>
      </c>
      <c r="D162" s="187" t="e">
        <f>IF('Formulario PPGR3'!$G162="","",'Formulario PPGR1'!#REF!)</f>
        <v>#REF!</v>
      </c>
      <c r="E162" s="187" t="e">
        <f>IF('Formulario PPGR3'!$G162="","",'Formulario PPGR1'!#REF!)</f>
        <v>#REF!</v>
      </c>
      <c r="F162" s="187" t="e">
        <f>IF('Formulario PPGR3'!$G162="","",'Formulario PPGR1'!#REF!)</f>
        <v>#REF!</v>
      </c>
      <c r="G162" s="186" t="s">
        <v>2260</v>
      </c>
      <c r="H162" s="520" t="str" cm="1">
        <f t="array" ref="H162">IF(Tabla1[[#This Row],[Código_Actividad]]="","",_xlfn.XLOOKUP(Tabla1[[#This Row],[Código_Actividad]],CodigoActividad,Tabla2[Actividades Programables Presupuestables],"",0))</f>
        <v>Visita de supervisión a los EESS para evaluar la disponibilidad y la articulación de los servicios integrales de salud ofertados.</v>
      </c>
      <c r="I162" s="783">
        <f>IFERROR(VLOOKUP('Formulario PPGR3'!$G162,'Formulario PPGR2'!$H$9:$V$536,15,FALSE),"")</f>
        <v>12</v>
      </c>
      <c r="J162" s="525" t="s">
        <v>284</v>
      </c>
      <c r="K162" s="524" t="s">
        <v>1445</v>
      </c>
      <c r="L162" s="521" t="str">
        <f>IF(Tabla1[[#This Row],[Descripción]]="","",_xlfn.XLOOKUP(Tabla1[[#This Row],[Descripción]],Tabla10[Descripción],Tabla10[Unidad de Medida],"",0))</f>
        <v>Depósito</v>
      </c>
      <c r="M162" s="317">
        <v>8</v>
      </c>
      <c r="N162" s="535">
        <f>IF(Tabla1[[#This Row],[Descripción]]="","",_xlfn.XLOOKUP(Tabla1[[#This Row],[Descripción]],Tabla10[Descripción],Tabla10[Precio Unitario],0))</f>
        <v>2150</v>
      </c>
      <c r="O162" s="535">
        <f>IF(Tabla1[[#This Row],[Cantidad de Insumos]]="","",Tabla1[[#This Row],[Precio Unitario]]*Tabla1[[#This Row],[Cantidad de Insumos]])</f>
        <v>17200</v>
      </c>
      <c r="P162" s="522" t="str">
        <f>IF(Tabla1[[#This Row],[Descripción]]="","",_xlfn.XLOOKUP(Tabla1[[#This Row],[Descripción]],Tabla10[Descripción],Tabla10[CODIGO PRESUPUESTARIO],0))</f>
        <v>2.2.3.1.01</v>
      </c>
      <c r="Q162" s="523"/>
      <c r="R162" s="523" t="str">
        <f>IF(Tabla1[[#This Row],[Insumos]]="","",_xlfn.XLOOKUP(Tabla1[[#This Row],[Insumos]],Tabla10[Insumo],Tabla10[InsumoAbrev],"",0))</f>
        <v>lsViaticosDP</v>
      </c>
      <c r="S162" s="694"/>
      <c r="T162" s="187"/>
      <c r="U162" s="187"/>
    </row>
    <row r="163" spans="2:21" ht="15" x14ac:dyDescent="0.25">
      <c r="B163" s="187" t="str">
        <f>IF('Formulario PPGR3'!$G163="","",CONCATENATE('Formulario PPGR3'!$C163,".",'Formulario PPGR3'!$D163,".",'Formulario PPGR3'!$E163,".",'Formulario PPGR3'!$F163))</f>
        <v/>
      </c>
      <c r="C163" s="187" t="str">
        <f>IF('Formulario PPGR3'!$G163="","",'Formulario PPGR1'!#REF!)</f>
        <v/>
      </c>
      <c r="D163" s="187" t="str">
        <f>IF('Formulario PPGR3'!$G163="","",'Formulario PPGR1'!#REF!)</f>
        <v/>
      </c>
      <c r="E163" s="187" t="str">
        <f>IF('Formulario PPGR3'!$G163="","",'Formulario PPGR1'!#REF!)</f>
        <v/>
      </c>
      <c r="F163" s="187" t="str">
        <f>IF('Formulario PPGR3'!$G163="","",'Formulario PPGR1'!#REF!)</f>
        <v/>
      </c>
      <c r="G163" s="186"/>
      <c r="H163" s="520" t="str" cm="1">
        <f t="array" ref="H163">IF(Tabla1[[#This Row],[Código_Actividad]]="","",_xlfn.XLOOKUP(Tabla1[[#This Row],[Código_Actividad]],CodigoActividad,Tabla2[Actividades Programables Presupuestables],"",0))</f>
        <v/>
      </c>
      <c r="I163" s="783" t="str">
        <f>IFERROR(VLOOKUP('Formulario PPGR3'!$G163,'Formulario PPGR2'!$H$9:$V$536,15,FALSE),"")</f>
        <v/>
      </c>
      <c r="J163" s="525" t="s">
        <v>284</v>
      </c>
      <c r="K163" s="524" t="s">
        <v>1441</v>
      </c>
      <c r="L163" s="521" t="str">
        <f>IF(Tabla1[[#This Row],[Descripción]]="","",_xlfn.XLOOKUP(Tabla1[[#This Row],[Descripción]],Tabla10[Descripción],Tabla10[Unidad de Medida],"",0))</f>
        <v>Depósito</v>
      </c>
      <c r="M163" s="317">
        <v>8</v>
      </c>
      <c r="N163" s="535">
        <f>IF(Tabla1[[#This Row],[Descripción]]="","",_xlfn.XLOOKUP(Tabla1[[#This Row],[Descripción]],Tabla10[Descripción],Tabla10[Precio Unitario],0))</f>
        <v>1700</v>
      </c>
      <c r="O163" s="535">
        <f>IF(Tabla1[[#This Row],[Cantidad de Insumos]]="","",Tabla1[[#This Row],[Precio Unitario]]*Tabla1[[#This Row],[Cantidad de Insumos]])</f>
        <v>13600</v>
      </c>
      <c r="P163" s="522" t="str">
        <f>IF(Tabla1[[#This Row],[Descripción]]="","",_xlfn.XLOOKUP(Tabla1[[#This Row],[Descripción]],Tabla10[Descripción],Tabla10[CODIGO PRESUPUESTARIO],0))</f>
        <v>2.2.3.1.01</v>
      </c>
      <c r="Q163" s="523"/>
      <c r="R163" s="523" t="str">
        <f>IF(Tabla1[[#This Row],[Insumos]]="","",_xlfn.XLOOKUP(Tabla1[[#This Row],[Insumos]],Tabla10[Insumo],Tabla10[InsumoAbrev],"",0))</f>
        <v>lsViaticosDP</v>
      </c>
      <c r="S163" s="694"/>
      <c r="T163" s="187"/>
      <c r="U163" s="187"/>
    </row>
    <row r="164" spans="2:21" ht="15" x14ac:dyDescent="0.25">
      <c r="B164" s="187" t="str">
        <f>IF('Formulario PPGR3'!$G164="","",CONCATENATE('Formulario PPGR3'!$C164,".",'Formulario PPGR3'!$D164,".",'Formulario PPGR3'!$E164,".",'Formulario PPGR3'!$F164))</f>
        <v/>
      </c>
      <c r="C164" s="187" t="str">
        <f>IF('Formulario PPGR3'!$G164="","",'Formulario PPGR1'!#REF!)</f>
        <v/>
      </c>
      <c r="D164" s="187" t="str">
        <f>IF('Formulario PPGR3'!$G164="","",'Formulario PPGR1'!#REF!)</f>
        <v/>
      </c>
      <c r="E164" s="187" t="str">
        <f>IF('Formulario PPGR3'!$G164="","",'Formulario PPGR1'!#REF!)</f>
        <v/>
      </c>
      <c r="F164" s="187" t="str">
        <f>IF('Formulario PPGR3'!$G164="","",'Formulario PPGR1'!#REF!)</f>
        <v/>
      </c>
      <c r="G164" s="186"/>
      <c r="H164" s="520" t="str" cm="1">
        <f t="array" ref="H164">IF(Tabla1[[#This Row],[Código_Actividad]]="","",_xlfn.XLOOKUP(Tabla1[[#This Row],[Código_Actividad]],CodigoActividad,Tabla2[Actividades Programables Presupuestables],"",0))</f>
        <v/>
      </c>
      <c r="I164" s="783" t="str">
        <f>IFERROR(VLOOKUP('Formulario PPGR3'!$G164,'Formulario PPGR2'!$H$9:$V$536,15,FALSE),"")</f>
        <v/>
      </c>
      <c r="J164" s="525" t="s">
        <v>289</v>
      </c>
      <c r="K164" s="524" t="s">
        <v>1128</v>
      </c>
      <c r="L164" s="521" t="str">
        <f>IF(Tabla1[[#This Row],[Descripción]]="","",_xlfn.XLOOKUP(Tabla1[[#This Row],[Descripción]],Tabla10[Descripción],Tabla10[Unidad de Medida],"",0))</f>
        <v>unidad</v>
      </c>
      <c r="M164" s="317">
        <v>8</v>
      </c>
      <c r="N164" s="535">
        <f>IF(Tabla1[[#This Row],[Descripción]]="","",_xlfn.XLOOKUP(Tabla1[[#This Row],[Descripción]],Tabla10[Descripción],Tabla10[Precio Unitario],0))</f>
        <v>100</v>
      </c>
      <c r="O164" s="535">
        <f>IF(Tabla1[[#This Row],[Cantidad de Insumos]]="","",Tabla1[[#This Row],[Precio Unitario]]*Tabla1[[#This Row],[Cantidad de Insumos]])</f>
        <v>800</v>
      </c>
      <c r="P164" s="522" t="str">
        <f>IF(Tabla1[[#This Row],[Descripción]]="","",_xlfn.XLOOKUP(Tabla1[[#This Row],[Descripción]],Tabla10[Descripción],Tabla10[CODIGO PRESUPUESTARIO],0))</f>
        <v>2.2.4.4.01</v>
      </c>
      <c r="Q164" s="523"/>
      <c r="R164" s="523" t="str">
        <f>IF(Tabla1[[#This Row],[Insumos]]="","",_xlfn.XLOOKUP(Tabla1[[#This Row],[Insumos]],Tabla10[Insumo],Tabla10[InsumoAbrev],"",0))</f>
        <v>lsPeaje</v>
      </c>
      <c r="S164" s="694"/>
      <c r="T164" s="187"/>
      <c r="U164" s="187"/>
    </row>
    <row r="165" spans="2:21" ht="15" x14ac:dyDescent="0.25">
      <c r="B165" s="187" t="str">
        <f>IF('Formulario PPGR3'!$G165="","",CONCATENATE('Formulario PPGR3'!$C165,".",'Formulario PPGR3'!$D165,".",'Formulario PPGR3'!$E165,".",'Formulario PPGR3'!$F165))</f>
        <v/>
      </c>
      <c r="C165" s="187" t="str">
        <f>IF('Formulario PPGR3'!$G165="","",'Formulario PPGR1'!#REF!)</f>
        <v/>
      </c>
      <c r="D165" s="187" t="str">
        <f>IF('Formulario PPGR3'!$G165="","",'Formulario PPGR1'!#REF!)</f>
        <v/>
      </c>
      <c r="E165" s="187" t="str">
        <f>IF('Formulario PPGR3'!$G165="","",'Formulario PPGR1'!#REF!)</f>
        <v/>
      </c>
      <c r="F165" s="187" t="str">
        <f>IF('Formulario PPGR3'!$G165="","",'Formulario PPGR1'!#REF!)</f>
        <v/>
      </c>
      <c r="G165" s="186"/>
      <c r="H165" s="520" t="str" cm="1">
        <f t="array" ref="H165">IF(Tabla1[[#This Row],[Código_Actividad]]="","",_xlfn.XLOOKUP(Tabla1[[#This Row],[Código_Actividad]],CodigoActividad,Tabla2[Actividades Programables Presupuestables],"",0))</f>
        <v/>
      </c>
      <c r="I165" s="783" t="str">
        <f>IFERROR(VLOOKUP('Formulario PPGR3'!$G165,'Formulario PPGR2'!$H$9:$V$536,15,FALSE),"")</f>
        <v/>
      </c>
      <c r="J165" s="525"/>
      <c r="K165" s="524"/>
      <c r="L165" s="521" t="str">
        <f>IF(Tabla1[[#This Row],[Descripción]]="","",_xlfn.XLOOKUP(Tabla1[[#This Row],[Descripción]],Tabla10[Descripción],Tabla10[Unidad de Medida],"",0))</f>
        <v/>
      </c>
      <c r="M165" s="317"/>
      <c r="N165" s="535" t="str">
        <f>IF(Tabla1[[#This Row],[Descripción]]="","",_xlfn.XLOOKUP(Tabla1[[#This Row],[Descripción]],Tabla10[Descripción],Tabla10[Precio Unitario],0))</f>
        <v/>
      </c>
      <c r="O165" s="535" t="str">
        <f>IF(Tabla1[[#This Row],[Cantidad de Insumos]]="","",Tabla1[[#This Row],[Precio Unitario]]*Tabla1[[#This Row],[Cantidad de Insumos]])</f>
        <v/>
      </c>
      <c r="P165" s="522" t="str">
        <f>IF(Tabla1[[#This Row],[Descripción]]="","",_xlfn.XLOOKUP(Tabla1[[#This Row],[Descripción]],Tabla10[Descripción],Tabla10[CODIGO PRESUPUESTARIO],0))</f>
        <v/>
      </c>
      <c r="Q165" s="523"/>
      <c r="R165" s="523" t="str">
        <f>IF(Tabla1[[#This Row],[Insumos]]="","",_xlfn.XLOOKUP(Tabla1[[#This Row],[Insumos]],Tabla10[Insumo],Tabla10[InsumoAbrev],"",0))</f>
        <v/>
      </c>
      <c r="S165" s="694"/>
      <c r="T165" s="187"/>
      <c r="U165" s="187"/>
    </row>
    <row r="166" spans="2:21" ht="38.450000000000003" customHeight="1" x14ac:dyDescent="0.25">
      <c r="B166" s="187" t="e">
        <f>IF('Formulario PPGR3'!$G166="","",CONCATENATE('Formulario PPGR3'!$C166,".",'Formulario PPGR3'!$D166,".",'Formulario PPGR3'!$E166,".",'Formulario PPGR3'!$F166))</f>
        <v>#REF!</v>
      </c>
      <c r="C166" s="187" t="e">
        <f>IF('Formulario PPGR3'!$G166="","",'Formulario PPGR1'!#REF!)</f>
        <v>#REF!</v>
      </c>
      <c r="D166" s="187" t="e">
        <f>IF('Formulario PPGR3'!$G166="","",'Formulario PPGR1'!#REF!)</f>
        <v>#REF!</v>
      </c>
      <c r="E166" s="187" t="e">
        <f>IF('Formulario PPGR3'!$G166="","",'Formulario PPGR1'!#REF!)</f>
        <v>#REF!</v>
      </c>
      <c r="F166" s="187" t="e">
        <f>IF('Formulario PPGR3'!$G166="","",'Formulario PPGR1'!#REF!)</f>
        <v>#REF!</v>
      </c>
      <c r="G166" s="186" t="s">
        <v>2262</v>
      </c>
      <c r="H166" s="520" t="str" cm="1">
        <f t="array" ref="H166">IF(Tabla1[[#This Row],[Código_Actividad]]="","",_xlfn.XLOOKUP(Tabla1[[#This Row],[Código_Actividad]],CodigoActividad,Tabla2[Actividades Programables Presupuestables],"",0))</f>
        <v xml:space="preserve">Sesiones de trabajo con los EES para la adecuación de las carteras de servicios y su actualizacion.   </v>
      </c>
      <c r="I166" s="783">
        <f>IFERROR(VLOOKUP('Formulario PPGR3'!$G166,'Formulario PPGR2'!$H$9:$V$536,15,FALSE),"")</f>
        <v>4</v>
      </c>
      <c r="J166" s="525" t="s">
        <v>351</v>
      </c>
      <c r="K166" s="524" t="s">
        <v>845</v>
      </c>
      <c r="L166" s="521" t="str">
        <f>IF(Tabla1[[#This Row],[Descripción]]="","",_xlfn.XLOOKUP(Tabla1[[#This Row],[Descripción]],Tabla10[Descripción],Tabla10[Unidad de Medida],"",0))</f>
        <v>unidad</v>
      </c>
      <c r="M166" s="317">
        <v>9</v>
      </c>
      <c r="N166" s="535">
        <f>IF(Tabla1[[#This Row],[Descripción]]="","",_xlfn.XLOOKUP(Tabla1[[#This Row],[Descripción]],Tabla10[Descripción],Tabla10[Precio Unitario],0))</f>
        <v>15251.5</v>
      </c>
      <c r="O166" s="535">
        <f>IF(Tabla1[[#This Row],[Cantidad de Insumos]]="","",Tabla1[[#This Row],[Precio Unitario]]*Tabla1[[#This Row],[Cantidad de Insumos]])</f>
        <v>137263.5</v>
      </c>
      <c r="P166" s="522" t="str">
        <f>IF(Tabla1[[#This Row],[Descripción]]="","",_xlfn.XLOOKUP(Tabla1[[#This Row],[Descripción]],Tabla10[Descripción],Tabla10[CODIGO PRESUPUESTARIO],0))</f>
        <v>2.3.1.1.01</v>
      </c>
      <c r="Q166" s="523"/>
      <c r="R166" s="523" t="str">
        <f>IF(Tabla1[[#This Row],[Insumos]]="","",_xlfn.XLOOKUP(Tabla1[[#This Row],[Insumos]],Tabla10[Insumo],Tabla10[InsumoAbrev],"",0))</f>
        <v>lsAlimentosyBebidas</v>
      </c>
      <c r="S166" s="694"/>
      <c r="T166" s="187"/>
      <c r="U166" s="187"/>
    </row>
    <row r="167" spans="2:21" ht="15" x14ac:dyDescent="0.25">
      <c r="B167" s="187" t="str">
        <f>IF('Formulario PPGR3'!$G167="","",CONCATENATE('Formulario PPGR3'!$C167,".",'Formulario PPGR3'!$D167,".",'Formulario PPGR3'!$E167,".",'Formulario PPGR3'!$F167))</f>
        <v/>
      </c>
      <c r="C167" s="187" t="str">
        <f>IF('Formulario PPGR3'!$G167="","",'Formulario PPGR1'!#REF!)</f>
        <v/>
      </c>
      <c r="D167" s="187" t="str">
        <f>IF('Formulario PPGR3'!$G167="","",'Formulario PPGR1'!#REF!)</f>
        <v/>
      </c>
      <c r="E167" s="187" t="str">
        <f>IF('Formulario PPGR3'!$G167="","",'Formulario PPGR1'!#REF!)</f>
        <v/>
      </c>
      <c r="F167" s="187" t="str">
        <f>IF('Formulario PPGR3'!$G167="","",'Formulario PPGR1'!#REF!)</f>
        <v/>
      </c>
      <c r="G167" s="186"/>
      <c r="H167" s="520" t="str" cm="1">
        <f t="array" ref="H167">IF(Tabla1[[#This Row],[Código_Actividad]]="","",_xlfn.XLOOKUP(Tabla1[[#This Row],[Código_Actividad]],CodigoActividad,Tabla2[Actividades Programables Presupuestables],"",0))</f>
        <v/>
      </c>
      <c r="I167" s="783" t="str">
        <f>IFERROR(VLOOKUP('Formulario PPGR3'!$G167,'Formulario PPGR2'!$H$9:$V$536,15,FALSE),"")</f>
        <v/>
      </c>
      <c r="J167" s="525" t="s">
        <v>282</v>
      </c>
      <c r="K167" s="524" t="s">
        <v>1029</v>
      </c>
      <c r="L167" s="521" t="str">
        <f>IF(Tabla1[[#This Row],[Descripción]]="","",_xlfn.XLOOKUP(Tabla1[[#This Row],[Descripción]],Tabla10[Descripción],Tabla10[Unidad de Medida],"",0))</f>
        <v>unidad</v>
      </c>
      <c r="M167" s="317">
        <v>50</v>
      </c>
      <c r="N167" s="535">
        <f>IF(Tabla1[[#This Row],[Descripción]]="","",_xlfn.XLOOKUP(Tabla1[[#This Row],[Descripción]],Tabla10[Descripción],Tabla10[Precio Unitario],0))</f>
        <v>5</v>
      </c>
      <c r="O167" s="535">
        <f>IF(Tabla1[[#This Row],[Cantidad de Insumos]]="","",Tabla1[[#This Row],[Precio Unitario]]*Tabla1[[#This Row],[Cantidad de Insumos]])</f>
        <v>250</v>
      </c>
      <c r="P167" s="522" t="str">
        <f>IF(Tabla1[[#This Row],[Descripción]]="","",_xlfn.XLOOKUP(Tabla1[[#This Row],[Descripción]],Tabla10[Descripción],Tabla10[CODIGO PRESUPUESTARIO],0))</f>
        <v xml:space="preserve">2.2.2.2.01 </v>
      </c>
      <c r="Q167" s="523"/>
      <c r="R167" s="523" t="str">
        <f>IF(Tabla1[[#This Row],[Insumos]]="","",_xlfn.XLOOKUP(Tabla1[[#This Row],[Insumos]],Tabla10[Insumo],Tabla10[InsumoAbrev],"",0))</f>
        <v>lsImpresionyEncuadernacion</v>
      </c>
      <c r="S167" s="694"/>
      <c r="T167" s="187"/>
      <c r="U167" s="187"/>
    </row>
    <row r="168" spans="2:21" ht="15" x14ac:dyDescent="0.25">
      <c r="B168" s="187" t="str">
        <f>IF('Formulario PPGR3'!$G168="","",CONCATENATE('Formulario PPGR3'!$C168,".",'Formulario PPGR3'!$D168,".",'Formulario PPGR3'!$E168,".",'Formulario PPGR3'!$F168))</f>
        <v/>
      </c>
      <c r="C168" s="187" t="str">
        <f>IF('Formulario PPGR3'!$G168="","",'Formulario PPGR1'!#REF!)</f>
        <v/>
      </c>
      <c r="D168" s="187" t="str">
        <f>IF('Formulario PPGR3'!$G168="","",'Formulario PPGR1'!#REF!)</f>
        <v/>
      </c>
      <c r="E168" s="187" t="str">
        <f>IF('Formulario PPGR3'!$G168="","",'Formulario PPGR1'!#REF!)</f>
        <v/>
      </c>
      <c r="F168" s="187" t="str">
        <f>IF('Formulario PPGR3'!$G168="","",'Formulario PPGR1'!#REF!)</f>
        <v/>
      </c>
      <c r="G168" s="186"/>
      <c r="H168" s="520" t="str" cm="1">
        <f t="array" ref="H168">IF(Tabla1[[#This Row],[Código_Actividad]]="","",_xlfn.XLOOKUP(Tabla1[[#This Row],[Código_Actividad]],CodigoActividad,Tabla2[Actividades Programables Presupuestables],"",0))</f>
        <v/>
      </c>
      <c r="I168" s="783" t="str">
        <f>IFERROR(VLOOKUP('Formulario PPGR3'!$G168,'Formulario PPGR2'!$H$9:$V$536,15,FALSE),"")</f>
        <v/>
      </c>
      <c r="J168" s="525" t="s">
        <v>361</v>
      </c>
      <c r="K168" s="524" t="s">
        <v>1170</v>
      </c>
      <c r="L168" s="521" t="str">
        <f>IF(Tabla1[[#This Row],[Descripción]]="","",_xlfn.XLOOKUP(Tabla1[[#This Row],[Descripción]],Tabla10[Descripción],Tabla10[Unidad de Medida],"",0))</f>
        <v>resma</v>
      </c>
      <c r="M168" s="317">
        <v>1</v>
      </c>
      <c r="N168" s="535">
        <f>IF(Tabla1[[#This Row],[Descripción]]="","",_xlfn.XLOOKUP(Tabla1[[#This Row],[Descripción]],Tabla10[Descripción],Tabla10[Precio Unitario],0))</f>
        <v>288</v>
      </c>
      <c r="O168" s="535">
        <f>IF(Tabla1[[#This Row],[Cantidad de Insumos]]="","",Tabla1[[#This Row],[Precio Unitario]]*Tabla1[[#This Row],[Cantidad de Insumos]])</f>
        <v>288</v>
      </c>
      <c r="P168" s="522" t="str">
        <f>IF(Tabla1[[#This Row],[Descripción]]="","",_xlfn.XLOOKUP(Tabla1[[#This Row],[Descripción]],Tabla10[Descripción],Tabla10[CODIGO PRESUPUESTARIO],0))</f>
        <v>2.3.3.1.01</v>
      </c>
      <c r="Q168" s="523"/>
      <c r="R168" s="523" t="str">
        <f>IF(Tabla1[[#This Row],[Insumos]]="","",_xlfn.XLOOKUP(Tabla1[[#This Row],[Insumos]],Tabla10[Insumo],Tabla10[InsumoAbrev],"",0))</f>
        <v>lsProductosdePapel</v>
      </c>
      <c r="S168" s="694"/>
      <c r="T168" s="187"/>
      <c r="U168" s="187"/>
    </row>
    <row r="169" spans="2:21" ht="15" x14ac:dyDescent="0.25">
      <c r="B169" s="187" t="str">
        <f>IF('Formulario PPGR3'!$G169="","",CONCATENATE('Formulario PPGR3'!$C169,".",'Formulario PPGR3'!$D169,".",'Formulario PPGR3'!$E169,".",'Formulario PPGR3'!$F169))</f>
        <v/>
      </c>
      <c r="C169" s="187" t="str">
        <f>IF('Formulario PPGR3'!$G169="","",'Formulario PPGR1'!#REF!)</f>
        <v/>
      </c>
      <c r="D169" s="187" t="str">
        <f>IF('Formulario PPGR3'!$G169="","",'Formulario PPGR1'!#REF!)</f>
        <v/>
      </c>
      <c r="E169" s="187" t="str">
        <f>IF('Formulario PPGR3'!$G169="","",'Formulario PPGR1'!#REF!)</f>
        <v/>
      </c>
      <c r="F169" s="187" t="str">
        <f>IF('Formulario PPGR3'!$G169="","",'Formulario PPGR1'!#REF!)</f>
        <v/>
      </c>
      <c r="G169" s="186"/>
      <c r="H169" s="520" t="str" cm="1">
        <f t="array" ref="H169">IF(Tabla1[[#This Row],[Código_Actividad]]="","",_xlfn.XLOOKUP(Tabla1[[#This Row],[Código_Actividad]],CodigoActividad,Tabla2[Actividades Programables Presupuestables],"",0))</f>
        <v/>
      </c>
      <c r="I169" s="783" t="str">
        <f>IFERROR(VLOOKUP('Formulario PPGR3'!$G169,'Formulario PPGR2'!$H$9:$V$536,15,FALSE),"")</f>
        <v/>
      </c>
      <c r="J169" s="525"/>
      <c r="K169" s="524"/>
      <c r="L169" s="521" t="str">
        <f>IF(Tabla1[[#This Row],[Descripción]]="","",_xlfn.XLOOKUP(Tabla1[[#This Row],[Descripción]],Tabla10[Descripción],Tabla10[Unidad de Medida],"",0))</f>
        <v/>
      </c>
      <c r="M169" s="317"/>
      <c r="N169" s="535" t="str">
        <f>IF(Tabla1[[#This Row],[Descripción]]="","",_xlfn.XLOOKUP(Tabla1[[#This Row],[Descripción]],Tabla10[Descripción],Tabla10[Precio Unitario],0))</f>
        <v/>
      </c>
      <c r="O169" s="535" t="str">
        <f>IF(Tabla1[[#This Row],[Cantidad de Insumos]]="","",Tabla1[[#This Row],[Precio Unitario]]*Tabla1[[#This Row],[Cantidad de Insumos]])</f>
        <v/>
      </c>
      <c r="P169" s="522" t="str">
        <f>IF(Tabla1[[#This Row],[Descripción]]="","",_xlfn.XLOOKUP(Tabla1[[#This Row],[Descripción]],Tabla10[Descripción],Tabla10[CODIGO PRESUPUESTARIO],0))</f>
        <v/>
      </c>
      <c r="Q169" s="523"/>
      <c r="R169" s="523" t="str">
        <f>IF(Tabla1[[#This Row],[Insumos]]="","",_xlfn.XLOOKUP(Tabla1[[#This Row],[Insumos]],Tabla10[Insumo],Tabla10[InsumoAbrev],"",0))</f>
        <v/>
      </c>
      <c r="S169" s="694"/>
      <c r="T169" s="187"/>
      <c r="U169" s="187"/>
    </row>
    <row r="170" spans="2:21" ht="43.15" customHeight="1" x14ac:dyDescent="0.25">
      <c r="B170" s="187" t="e">
        <f>IF('Formulario PPGR3'!$G170="","",CONCATENATE('Formulario PPGR3'!$C170,".",'Formulario PPGR3'!$D170,".",'Formulario PPGR3'!$E170,".",'Formulario PPGR3'!$F170))</f>
        <v>#REF!</v>
      </c>
      <c r="C170" s="187" t="e">
        <f>IF('Formulario PPGR3'!$G170="","",'Formulario PPGR1'!#REF!)</f>
        <v>#REF!</v>
      </c>
      <c r="D170" s="187" t="e">
        <f>IF('Formulario PPGR3'!$G170="","",'Formulario PPGR1'!#REF!)</f>
        <v>#REF!</v>
      </c>
      <c r="E170" s="187" t="e">
        <f>IF('Formulario PPGR3'!$G170="","",'Formulario PPGR1'!#REF!)</f>
        <v>#REF!</v>
      </c>
      <c r="F170" s="187" t="e">
        <f>IF('Formulario PPGR3'!$G170="","",'Formulario PPGR1'!#REF!)</f>
        <v>#REF!</v>
      </c>
      <c r="G170" s="186" t="s">
        <v>2264</v>
      </c>
      <c r="H170" s="520" t="str" cm="1">
        <f t="array" ref="H170">IF(Tabla1[[#This Row],[Código_Actividad]]="","",_xlfn.XLOOKUP(Tabla1[[#This Row],[Código_Actividad]],CodigoActividad,Tabla2[Actividades Programables Presupuestables],"",0))</f>
        <v>Visita de supervisión a los  EES para la verificacion del cumplimiento de la adecuacion y  actualizacion de las carteras de servicios.</v>
      </c>
      <c r="I170" s="783">
        <f>IFERROR(VLOOKUP('Formulario PPGR3'!$G170,'Formulario PPGR2'!$H$9:$V$536,15,FALSE),"")</f>
        <v>2</v>
      </c>
      <c r="J170" s="525" t="s">
        <v>284</v>
      </c>
      <c r="K170" s="524" t="s">
        <v>1445</v>
      </c>
      <c r="L170" s="521" t="str">
        <f>IF(Tabla1[[#This Row],[Descripción]]="","",_xlfn.XLOOKUP(Tabla1[[#This Row],[Descripción]],Tabla10[Descripción],Tabla10[Unidad de Medida],"",0))</f>
        <v>Depósito</v>
      </c>
      <c r="M170" s="317">
        <v>9</v>
      </c>
      <c r="N170" s="535">
        <f>IF(Tabla1[[#This Row],[Descripción]]="","",_xlfn.XLOOKUP(Tabla1[[#This Row],[Descripción]],Tabla10[Descripción],Tabla10[Precio Unitario],0))</f>
        <v>2150</v>
      </c>
      <c r="O170" s="535">
        <f>IF(Tabla1[[#This Row],[Cantidad de Insumos]]="","",Tabla1[[#This Row],[Precio Unitario]]*Tabla1[[#This Row],[Cantidad de Insumos]])</f>
        <v>19350</v>
      </c>
      <c r="P170" s="522" t="str">
        <f>IF(Tabla1[[#This Row],[Descripción]]="","",_xlfn.XLOOKUP(Tabla1[[#This Row],[Descripción]],Tabla10[Descripción],Tabla10[CODIGO PRESUPUESTARIO],0))</f>
        <v>2.2.3.1.01</v>
      </c>
      <c r="Q170" s="523"/>
      <c r="R170" s="523" t="str">
        <f>IF(Tabla1[[#This Row],[Insumos]]="","",_xlfn.XLOOKUP(Tabla1[[#This Row],[Insumos]],Tabla10[Insumo],Tabla10[InsumoAbrev],"",0))</f>
        <v>lsViaticosDP</v>
      </c>
      <c r="S170" s="694"/>
      <c r="T170" s="187"/>
      <c r="U170" s="187"/>
    </row>
    <row r="171" spans="2:21" ht="15" x14ac:dyDescent="0.25">
      <c r="B171" s="187" t="str">
        <f>IF('Formulario PPGR3'!$G171="","",CONCATENATE('Formulario PPGR3'!$C171,".",'Formulario PPGR3'!$D171,".",'Formulario PPGR3'!$E171,".",'Formulario PPGR3'!$F171))</f>
        <v/>
      </c>
      <c r="C171" s="187" t="str">
        <f>IF('Formulario PPGR3'!$G171="","",'Formulario PPGR1'!#REF!)</f>
        <v/>
      </c>
      <c r="D171" s="187" t="str">
        <f>IF('Formulario PPGR3'!$G171="","",'Formulario PPGR1'!#REF!)</f>
        <v/>
      </c>
      <c r="E171" s="187" t="str">
        <f>IF('Formulario PPGR3'!$G171="","",'Formulario PPGR1'!#REF!)</f>
        <v/>
      </c>
      <c r="F171" s="187" t="str">
        <f>IF('Formulario PPGR3'!$G171="","",'Formulario PPGR1'!#REF!)</f>
        <v/>
      </c>
      <c r="G171" s="186"/>
      <c r="H171" s="520" t="str" cm="1">
        <f t="array" ref="H171">IF(Tabla1[[#This Row],[Código_Actividad]]="","",_xlfn.XLOOKUP(Tabla1[[#This Row],[Código_Actividad]],CodigoActividad,Tabla2[Actividades Programables Presupuestables],"",0))</f>
        <v/>
      </c>
      <c r="I171" s="783" t="str">
        <f>IFERROR(VLOOKUP('Formulario PPGR3'!$G171,'Formulario PPGR2'!$H$9:$V$536,15,FALSE),"")</f>
        <v/>
      </c>
      <c r="J171" s="525" t="s">
        <v>284</v>
      </c>
      <c r="K171" s="524" t="s">
        <v>1441</v>
      </c>
      <c r="L171" s="521" t="str">
        <f>IF(Tabla1[[#This Row],[Descripción]]="","",_xlfn.XLOOKUP(Tabla1[[#This Row],[Descripción]],Tabla10[Descripción],Tabla10[Unidad de Medida],"",0))</f>
        <v>Depósito</v>
      </c>
      <c r="M171" s="317">
        <v>9</v>
      </c>
      <c r="N171" s="535">
        <f>IF(Tabla1[[#This Row],[Descripción]]="","",_xlfn.XLOOKUP(Tabla1[[#This Row],[Descripción]],Tabla10[Descripción],Tabla10[Precio Unitario],0))</f>
        <v>1700</v>
      </c>
      <c r="O171" s="535">
        <f>IF(Tabla1[[#This Row],[Cantidad de Insumos]]="","",Tabla1[[#This Row],[Precio Unitario]]*Tabla1[[#This Row],[Cantidad de Insumos]])</f>
        <v>15300</v>
      </c>
      <c r="P171" s="522" t="str">
        <f>IF(Tabla1[[#This Row],[Descripción]]="","",_xlfn.XLOOKUP(Tabla1[[#This Row],[Descripción]],Tabla10[Descripción],Tabla10[CODIGO PRESUPUESTARIO],0))</f>
        <v>2.2.3.1.01</v>
      </c>
      <c r="Q171" s="523"/>
      <c r="R171" s="523" t="str">
        <f>IF(Tabla1[[#This Row],[Insumos]]="","",_xlfn.XLOOKUP(Tabla1[[#This Row],[Insumos]],Tabla10[Insumo],Tabla10[InsumoAbrev],"",0))</f>
        <v>lsViaticosDP</v>
      </c>
      <c r="S171" s="694"/>
      <c r="T171" s="187"/>
      <c r="U171" s="187"/>
    </row>
    <row r="172" spans="2:21" ht="15" x14ac:dyDescent="0.25">
      <c r="B172" s="187" t="str">
        <f>IF('Formulario PPGR3'!$G172="","",CONCATENATE('Formulario PPGR3'!$C172,".",'Formulario PPGR3'!$D172,".",'Formulario PPGR3'!$E172,".",'Formulario PPGR3'!$F172))</f>
        <v/>
      </c>
      <c r="C172" s="187" t="str">
        <f>IF('Formulario PPGR3'!$G172="","",'Formulario PPGR1'!#REF!)</f>
        <v/>
      </c>
      <c r="D172" s="187" t="str">
        <f>IF('Formulario PPGR3'!$G172="","",'Formulario PPGR1'!#REF!)</f>
        <v/>
      </c>
      <c r="E172" s="187" t="str">
        <f>IF('Formulario PPGR3'!$G172="","",'Formulario PPGR1'!#REF!)</f>
        <v/>
      </c>
      <c r="F172" s="187" t="str">
        <f>IF('Formulario PPGR3'!$G172="","",'Formulario PPGR1'!#REF!)</f>
        <v/>
      </c>
      <c r="G172" s="186"/>
      <c r="H172" s="520" t="str" cm="1">
        <f t="array" ref="H172">IF(Tabla1[[#This Row],[Código_Actividad]]="","",_xlfn.XLOOKUP(Tabla1[[#This Row],[Código_Actividad]],CodigoActividad,Tabla2[Actividades Programables Presupuestables],"",0))</f>
        <v/>
      </c>
      <c r="I172" s="783" t="str">
        <f>IFERROR(VLOOKUP('Formulario PPGR3'!$G172,'Formulario PPGR2'!$H$9:$V$536,15,FALSE),"")</f>
        <v/>
      </c>
      <c r="J172" s="525" t="s">
        <v>289</v>
      </c>
      <c r="K172" s="524" t="s">
        <v>1128</v>
      </c>
      <c r="L172" s="521" t="str">
        <f>IF(Tabla1[[#This Row],[Descripción]]="","",_xlfn.XLOOKUP(Tabla1[[#This Row],[Descripción]],Tabla10[Descripción],Tabla10[Unidad de Medida],"",0))</f>
        <v>unidad</v>
      </c>
      <c r="M172" s="317">
        <v>9</v>
      </c>
      <c r="N172" s="535">
        <f>IF(Tabla1[[#This Row],[Descripción]]="","",_xlfn.XLOOKUP(Tabla1[[#This Row],[Descripción]],Tabla10[Descripción],Tabla10[Precio Unitario],0))</f>
        <v>100</v>
      </c>
      <c r="O172" s="535">
        <f>IF(Tabla1[[#This Row],[Cantidad de Insumos]]="","",Tabla1[[#This Row],[Precio Unitario]]*Tabla1[[#This Row],[Cantidad de Insumos]])</f>
        <v>900</v>
      </c>
      <c r="P172" s="522" t="str">
        <f>IF(Tabla1[[#This Row],[Descripción]]="","",_xlfn.XLOOKUP(Tabla1[[#This Row],[Descripción]],Tabla10[Descripción],Tabla10[CODIGO PRESUPUESTARIO],0))</f>
        <v>2.2.4.4.01</v>
      </c>
      <c r="Q172" s="523"/>
      <c r="R172" s="523" t="str">
        <f>IF(Tabla1[[#This Row],[Insumos]]="","",_xlfn.XLOOKUP(Tabla1[[#This Row],[Insumos]],Tabla10[Insumo],Tabla10[InsumoAbrev],"",0))</f>
        <v>lsPeaje</v>
      </c>
      <c r="S172" s="694"/>
      <c r="T172" s="187"/>
      <c r="U172" s="187"/>
    </row>
    <row r="173" spans="2:21" ht="15" x14ac:dyDescent="0.25">
      <c r="B173" s="187" t="str">
        <f>IF('Formulario PPGR3'!$G173="","",CONCATENATE('Formulario PPGR3'!$C173,".",'Formulario PPGR3'!$D173,".",'Formulario PPGR3'!$E173,".",'Formulario PPGR3'!$F173))</f>
        <v/>
      </c>
      <c r="C173" s="187" t="str">
        <f>IF('Formulario PPGR3'!$G173="","",'Formulario PPGR1'!#REF!)</f>
        <v/>
      </c>
      <c r="D173" s="187" t="str">
        <f>IF('Formulario PPGR3'!$G173="","",'Formulario PPGR1'!#REF!)</f>
        <v/>
      </c>
      <c r="E173" s="187" t="str">
        <f>IF('Formulario PPGR3'!$G173="","",'Formulario PPGR1'!#REF!)</f>
        <v/>
      </c>
      <c r="F173" s="187" t="str">
        <f>IF('Formulario PPGR3'!$G173="","",'Formulario PPGR1'!#REF!)</f>
        <v/>
      </c>
      <c r="G173" s="186"/>
      <c r="H173" s="520" t="str" cm="1">
        <f t="array" ref="H173">IF(Tabla1[[#This Row],[Código_Actividad]]="","",_xlfn.XLOOKUP(Tabla1[[#This Row],[Código_Actividad]],CodigoActividad,Tabla2[Actividades Programables Presupuestables],"",0))</f>
        <v/>
      </c>
      <c r="I173" s="783" t="str">
        <f>IFERROR(VLOOKUP('Formulario PPGR3'!$G173,'Formulario PPGR2'!$H$9:$V$536,15,FALSE),"")</f>
        <v/>
      </c>
      <c r="J173" s="525"/>
      <c r="K173" s="524"/>
      <c r="L173" s="521" t="str">
        <f>IF(Tabla1[[#This Row],[Descripción]]="","",_xlfn.XLOOKUP(Tabla1[[#This Row],[Descripción]],Tabla10[Descripción],Tabla10[Unidad de Medida],"",0))</f>
        <v/>
      </c>
      <c r="M173" s="317"/>
      <c r="N173" s="535" t="str">
        <f>IF(Tabla1[[#This Row],[Descripción]]="","",_xlfn.XLOOKUP(Tabla1[[#This Row],[Descripción]],Tabla10[Descripción],Tabla10[Precio Unitario],0))</f>
        <v/>
      </c>
      <c r="O173" s="535" t="str">
        <f>IF(Tabla1[[#This Row],[Cantidad de Insumos]]="","",Tabla1[[#This Row],[Precio Unitario]]*Tabla1[[#This Row],[Cantidad de Insumos]])</f>
        <v/>
      </c>
      <c r="P173" s="522" t="str">
        <f>IF(Tabla1[[#This Row],[Descripción]]="","",_xlfn.XLOOKUP(Tabla1[[#This Row],[Descripción]],Tabla10[Descripción],Tabla10[CODIGO PRESUPUESTARIO],0))</f>
        <v/>
      </c>
      <c r="Q173" s="523"/>
      <c r="R173" s="523" t="str">
        <f>IF(Tabla1[[#This Row],[Insumos]]="","",_xlfn.XLOOKUP(Tabla1[[#This Row],[Insumos]],Tabla10[Insumo],Tabla10[InsumoAbrev],"",0))</f>
        <v/>
      </c>
      <c r="S173" s="694"/>
      <c r="T173" s="187"/>
      <c r="U173" s="187"/>
    </row>
    <row r="174" spans="2:21" ht="69.599999999999994" customHeight="1" x14ac:dyDescent="0.25">
      <c r="B174" s="187" t="e">
        <f>IF('Formulario PPGR3'!$G174="","",CONCATENATE('Formulario PPGR3'!$C174,".",'Formulario PPGR3'!$D174,".",'Formulario PPGR3'!$E174,".",'Formulario PPGR3'!$F174))</f>
        <v>#REF!</v>
      </c>
      <c r="C174" s="187" t="e">
        <f>IF('Formulario PPGR3'!$G174="","",'Formulario PPGR1'!#REF!)</f>
        <v>#REF!</v>
      </c>
      <c r="D174" s="187" t="e">
        <f>IF('Formulario PPGR3'!$G174="","",'Formulario PPGR1'!#REF!)</f>
        <v>#REF!</v>
      </c>
      <c r="E174" s="187" t="e">
        <f>IF('Formulario PPGR3'!$G174="","",'Formulario PPGR1'!#REF!)</f>
        <v>#REF!</v>
      </c>
      <c r="F174" s="187" t="e">
        <f>IF('Formulario PPGR3'!$G174="","",'Formulario PPGR1'!#REF!)</f>
        <v>#REF!</v>
      </c>
      <c r="G174" s="186" t="s">
        <v>2100</v>
      </c>
      <c r="H174" s="520" t="str" cm="1">
        <f t="array" ref="H174">IF(Tabla1[[#This Row],[Código_Actividad]]="","",_xlfn.XLOOKUP(Tabla1[[#This Row],[Código_Actividad]],CodigoActividad,Tabla2[Actividades Programables Presupuestables],"",0))</f>
        <v>Reuniones de seguimiento al cumplimiento de indicadores del PoR 42  (SRS Ozama, Valdesia, Cibao Norte, Cibao Nordeste, Enriquillo, Yuma, Higuamo, El Valle, Cibao Noroeste, Cibao Sur)</v>
      </c>
      <c r="I174" s="783">
        <f>IFERROR(VLOOKUP('Formulario PPGR3'!$G174,'Formulario PPGR2'!$H$9:$V$536,15,FALSE),"")</f>
        <v>5</v>
      </c>
      <c r="J174" s="525" t="s">
        <v>351</v>
      </c>
      <c r="K174" s="524" t="s">
        <v>841</v>
      </c>
      <c r="L174" s="521" t="str">
        <f>IF(Tabla1[[#This Row],[Descripción]]="","",_xlfn.XLOOKUP(Tabla1[[#This Row],[Descripción]],Tabla10[Descripción],Tabla10[Unidad de Medida],"",0))</f>
        <v>unidad</v>
      </c>
      <c r="M174" s="317">
        <v>4</v>
      </c>
      <c r="N174" s="535">
        <f>IF(Tabla1[[#This Row],[Descripción]]="","",_xlfn.XLOOKUP(Tabla1[[#This Row],[Descripción]],Tabla10[Descripción],Tabla10[Precio Unitario],0))</f>
        <v>12626</v>
      </c>
      <c r="O174" s="535">
        <f>IF(Tabla1[[#This Row],[Cantidad de Insumos]]="","",Tabla1[[#This Row],[Precio Unitario]]*Tabla1[[#This Row],[Cantidad de Insumos]])</f>
        <v>50504</v>
      </c>
      <c r="P174" s="522" t="str">
        <f>IF(Tabla1[[#This Row],[Descripción]]="","",_xlfn.XLOOKUP(Tabla1[[#This Row],[Descripción]],Tabla10[Descripción],Tabla10[CODIGO PRESUPUESTARIO],0))</f>
        <v>2.3.1.1.01</v>
      </c>
      <c r="Q174" s="523"/>
      <c r="R174" s="523" t="str">
        <f>IF(Tabla1[[#This Row],[Insumos]]="","",_xlfn.XLOOKUP(Tabla1[[#This Row],[Insumos]],Tabla10[Insumo],Tabla10[InsumoAbrev],"",0))</f>
        <v>lsAlimentosyBebidas</v>
      </c>
      <c r="S174" s="694"/>
      <c r="T174" s="187"/>
      <c r="U174" s="187"/>
    </row>
    <row r="175" spans="2:21" ht="15" x14ac:dyDescent="0.25">
      <c r="B175" s="187" t="str">
        <f>IF('Formulario PPGR3'!$G175="","",CONCATENATE('Formulario PPGR3'!$C175,".",'Formulario PPGR3'!$D175,".",'Formulario PPGR3'!$E175,".",'Formulario PPGR3'!$F175))</f>
        <v/>
      </c>
      <c r="C175" s="187" t="str">
        <f>IF('Formulario PPGR3'!$G175="","",'Formulario PPGR1'!#REF!)</f>
        <v/>
      </c>
      <c r="D175" s="187" t="str">
        <f>IF('Formulario PPGR3'!$G175="","",'Formulario PPGR1'!#REF!)</f>
        <v/>
      </c>
      <c r="E175" s="187" t="str">
        <f>IF('Formulario PPGR3'!$G175="","",'Formulario PPGR1'!#REF!)</f>
        <v/>
      </c>
      <c r="F175" s="187" t="str">
        <f>IF('Formulario PPGR3'!$G175="","",'Formulario PPGR1'!#REF!)</f>
        <v/>
      </c>
      <c r="G175" s="186"/>
      <c r="H175" s="520" t="str" cm="1">
        <f t="array" ref="H175">IF(Tabla1[[#This Row],[Código_Actividad]]="","",_xlfn.XLOOKUP(Tabla1[[#This Row],[Código_Actividad]],CodigoActividad,Tabla2[Actividades Programables Presupuestables],"",0))</f>
        <v/>
      </c>
      <c r="I175" s="783" t="str">
        <f>IFERROR(VLOOKUP('Formulario PPGR3'!$G175,'Formulario PPGR2'!$H$9:$V$536,15,FALSE),"")</f>
        <v/>
      </c>
      <c r="J175" s="525" t="s">
        <v>361</v>
      </c>
      <c r="K175" s="524" t="s">
        <v>1160</v>
      </c>
      <c r="L175" s="521" t="str">
        <f>IF(Tabla1[[#This Row],[Descripción]]="","",_xlfn.XLOOKUP(Tabla1[[#This Row],[Descripción]],Tabla10[Descripción],Tabla10[Unidad de Medida],"",0))</f>
        <v>unidad</v>
      </c>
      <c r="M175" s="317">
        <v>4</v>
      </c>
      <c r="N175" s="535">
        <f>IF(Tabla1[[#This Row],[Descripción]]="","",_xlfn.XLOOKUP(Tabla1[[#This Row],[Descripción]],Tabla10[Descripción],Tabla10[Precio Unitario],0))</f>
        <v>526.57500000000005</v>
      </c>
      <c r="O175" s="535">
        <f>IF(Tabla1[[#This Row],[Cantidad de Insumos]]="","",Tabla1[[#This Row],[Precio Unitario]]*Tabla1[[#This Row],[Cantidad de Insumos]])</f>
        <v>2106.3000000000002</v>
      </c>
      <c r="P175" s="522" t="str">
        <f>IF(Tabla1[[#This Row],[Descripción]]="","",_xlfn.XLOOKUP(Tabla1[[#This Row],[Descripción]],Tabla10[Descripción],Tabla10[CODIGO PRESUPUESTARIO],0))</f>
        <v>2.3.3.2.01</v>
      </c>
      <c r="Q175" s="523"/>
      <c r="R175" s="523" t="str">
        <f>IF(Tabla1[[#This Row],[Insumos]]="","",_xlfn.XLOOKUP(Tabla1[[#This Row],[Insumos]],Tabla10[Insumo],Tabla10[InsumoAbrev],"",0))</f>
        <v>lsProductosdePapel</v>
      </c>
      <c r="S175" s="694"/>
      <c r="T175" s="187"/>
      <c r="U175" s="187"/>
    </row>
    <row r="176" spans="2:21" ht="15" x14ac:dyDescent="0.25">
      <c r="B176" s="187" t="str">
        <f>IF('Formulario PPGR3'!$G176="","",CONCATENATE('Formulario PPGR3'!$C176,".",'Formulario PPGR3'!$D176,".",'Formulario PPGR3'!$E176,".",'Formulario PPGR3'!$F176))</f>
        <v/>
      </c>
      <c r="C176" s="187" t="str">
        <f>IF('Formulario PPGR3'!$G176="","",'Formulario PPGR1'!#REF!)</f>
        <v/>
      </c>
      <c r="D176" s="187" t="str">
        <f>IF('Formulario PPGR3'!$G176="","",'Formulario PPGR1'!#REF!)</f>
        <v/>
      </c>
      <c r="E176" s="187" t="str">
        <f>IF('Formulario PPGR3'!$G176="","",'Formulario PPGR1'!#REF!)</f>
        <v/>
      </c>
      <c r="F176" s="187" t="str">
        <f>IF('Formulario PPGR3'!$G176="","",'Formulario PPGR1'!#REF!)</f>
        <v/>
      </c>
      <c r="G176" s="186"/>
      <c r="H176" s="520" t="str" cm="1">
        <f t="array" ref="H176">IF(Tabla1[[#This Row],[Código_Actividad]]="","",_xlfn.XLOOKUP(Tabla1[[#This Row],[Código_Actividad]],CodigoActividad,Tabla2[Actividades Programables Presupuestables],"",0))</f>
        <v/>
      </c>
      <c r="I176" s="783" t="str">
        <f>IFERROR(VLOOKUP('Formulario PPGR3'!$G176,'Formulario PPGR2'!$H$9:$V$536,15,FALSE),"")</f>
        <v/>
      </c>
      <c r="J176" s="525" t="s">
        <v>282</v>
      </c>
      <c r="K176" s="524" t="s">
        <v>1029</v>
      </c>
      <c r="L176" s="521" t="str">
        <f>IF(Tabla1[[#This Row],[Descripción]]="","",_xlfn.XLOOKUP(Tabla1[[#This Row],[Descripción]],Tabla10[Descripción],Tabla10[Unidad de Medida],"",0))</f>
        <v>unidad</v>
      </c>
      <c r="M176" s="317">
        <v>100</v>
      </c>
      <c r="N176" s="535">
        <f>IF(Tabla1[[#This Row],[Descripción]]="","",_xlfn.XLOOKUP(Tabla1[[#This Row],[Descripción]],Tabla10[Descripción],Tabla10[Precio Unitario],0))</f>
        <v>5</v>
      </c>
      <c r="O176" s="535">
        <f>IF(Tabla1[[#This Row],[Cantidad de Insumos]]="","",Tabla1[[#This Row],[Precio Unitario]]*Tabla1[[#This Row],[Cantidad de Insumos]])</f>
        <v>500</v>
      </c>
      <c r="P176" s="522" t="str">
        <f>IF(Tabla1[[#This Row],[Descripción]]="","",_xlfn.XLOOKUP(Tabla1[[#This Row],[Descripción]],Tabla10[Descripción],Tabla10[CODIGO PRESUPUESTARIO],0))</f>
        <v xml:space="preserve">2.2.2.2.01 </v>
      </c>
      <c r="Q176" s="523"/>
      <c r="R176" s="523" t="str">
        <f>IF(Tabla1[[#This Row],[Insumos]]="","",_xlfn.XLOOKUP(Tabla1[[#This Row],[Insumos]],Tabla10[Insumo],Tabla10[InsumoAbrev],"",0))</f>
        <v>lsImpresionyEncuadernacion</v>
      </c>
      <c r="S176" s="694"/>
      <c r="T176" s="187"/>
      <c r="U176" s="187"/>
    </row>
    <row r="177" spans="2:21" ht="15" x14ac:dyDescent="0.25">
      <c r="B177" s="187" t="str">
        <f>IF('Formulario PPGR3'!$G177="","",CONCATENATE('Formulario PPGR3'!$C177,".",'Formulario PPGR3'!$D177,".",'Formulario PPGR3'!$E177,".",'Formulario PPGR3'!$F177))</f>
        <v/>
      </c>
      <c r="C177" s="187" t="str">
        <f>IF('Formulario PPGR3'!$G177="","",'Formulario PPGR1'!#REF!)</f>
        <v/>
      </c>
      <c r="D177" s="187" t="str">
        <f>IF('Formulario PPGR3'!$G177="","",'Formulario PPGR1'!#REF!)</f>
        <v/>
      </c>
      <c r="E177" s="187" t="str">
        <f>IF('Formulario PPGR3'!$G177="","",'Formulario PPGR1'!#REF!)</f>
        <v/>
      </c>
      <c r="F177" s="187" t="str">
        <f>IF('Formulario PPGR3'!$G177="","",'Formulario PPGR1'!#REF!)</f>
        <v/>
      </c>
      <c r="G177" s="186"/>
      <c r="H177" s="520" t="str" cm="1">
        <f t="array" ref="H177">IF(Tabla1[[#This Row],[Código_Actividad]]="","",_xlfn.XLOOKUP(Tabla1[[#This Row],[Código_Actividad]],CodigoActividad,Tabla2[Actividades Programables Presupuestables],"",0))</f>
        <v/>
      </c>
      <c r="I177" s="783" t="str">
        <f>IFERROR(VLOOKUP('Formulario PPGR3'!$G177,'Formulario PPGR2'!$H$9:$V$536,15,FALSE),"")</f>
        <v/>
      </c>
      <c r="J177" s="525" t="s">
        <v>1266</v>
      </c>
      <c r="K177" s="524" t="s">
        <v>1335</v>
      </c>
      <c r="L177" s="521" t="str">
        <f>IF(Tabla1[[#This Row],[Descripción]]="","",_xlfn.XLOOKUP(Tabla1[[#This Row],[Descripción]],Tabla10[Descripción],Tabla10[Unidad de Medida],"",0))</f>
        <v>unidad</v>
      </c>
      <c r="M177" s="317">
        <v>4</v>
      </c>
      <c r="N177" s="535">
        <f>IF(Tabla1[[#This Row],[Descripción]]="","",_xlfn.XLOOKUP(Tabla1[[#This Row],[Descripción]],Tabla10[Descripción],Tabla10[Precio Unitario],0))</f>
        <v>55</v>
      </c>
      <c r="O177" s="535">
        <f>IF(Tabla1[[#This Row],[Cantidad de Insumos]]="","",Tabla1[[#This Row],[Precio Unitario]]*Tabla1[[#This Row],[Cantidad de Insumos]])</f>
        <v>220</v>
      </c>
      <c r="P177" s="522" t="str">
        <f>IF(Tabla1[[#This Row],[Descripción]]="","",_xlfn.XLOOKUP(Tabla1[[#This Row],[Descripción]],Tabla10[Descripción],Tabla10[CODIGO PRESUPUESTARIO],0))</f>
        <v xml:space="preserve">2.3.9.2.01 </v>
      </c>
      <c r="Q177" s="523"/>
      <c r="R177" s="523" t="str">
        <f>IF(Tabla1[[#This Row],[Insumos]]="","",_xlfn.XLOOKUP(Tabla1[[#This Row],[Insumos]],Tabla10[Insumo],Tabla10[InsumoAbrev],"",0))</f>
        <v>lsUtilesdeOficina</v>
      </c>
      <c r="S177" s="694"/>
      <c r="T177" s="187"/>
      <c r="U177" s="187"/>
    </row>
    <row r="178" spans="2:21" ht="15" x14ac:dyDescent="0.25">
      <c r="B178" s="187" t="str">
        <f>IF('Formulario PPGR3'!$G178="","",CONCATENATE('Formulario PPGR3'!$C178,".",'Formulario PPGR3'!$D178,".",'Formulario PPGR3'!$E178,".",'Formulario PPGR3'!$F178))</f>
        <v/>
      </c>
      <c r="C178" s="187" t="str">
        <f>IF('Formulario PPGR3'!$G178="","",'Formulario PPGR1'!#REF!)</f>
        <v/>
      </c>
      <c r="D178" s="187" t="str">
        <f>IF('Formulario PPGR3'!$G178="","",'Formulario PPGR1'!#REF!)</f>
        <v/>
      </c>
      <c r="E178" s="187" t="str">
        <f>IF('Formulario PPGR3'!$G178="","",'Formulario PPGR1'!#REF!)</f>
        <v/>
      </c>
      <c r="F178" s="187" t="str">
        <f>IF('Formulario PPGR3'!$G178="","",'Formulario PPGR1'!#REF!)</f>
        <v/>
      </c>
      <c r="G178" s="186"/>
      <c r="H178" s="520" t="str" cm="1">
        <f t="array" ref="H178">IF(Tabla1[[#This Row],[Código_Actividad]]="","",_xlfn.XLOOKUP(Tabla1[[#This Row],[Código_Actividad]],CodigoActividad,Tabla2[Actividades Programables Presupuestables],"",0))</f>
        <v/>
      </c>
      <c r="I178" s="783" t="str">
        <f>IFERROR(VLOOKUP('Formulario PPGR3'!$G178,'Formulario PPGR2'!$H$9:$V$536,15,FALSE),"")</f>
        <v/>
      </c>
      <c r="J178" s="525" t="s">
        <v>361</v>
      </c>
      <c r="K178" s="524" t="s">
        <v>1166</v>
      </c>
      <c r="L178" s="521" t="str">
        <f>IF(Tabla1[[#This Row],[Descripción]]="","",_xlfn.XLOOKUP(Tabla1[[#This Row],[Descripción]],Tabla10[Descripción],Tabla10[Unidad de Medida],"",0))</f>
        <v>unidad</v>
      </c>
      <c r="M178" s="317">
        <v>8</v>
      </c>
      <c r="N178" s="535">
        <f>IF(Tabla1[[#This Row],[Descripción]]="","",_xlfn.XLOOKUP(Tabla1[[#This Row],[Descripción]],Tabla10[Descripción],Tabla10[Precio Unitario],0))</f>
        <v>132.75</v>
      </c>
      <c r="O178" s="535">
        <f>IF(Tabla1[[#This Row],[Cantidad de Insumos]]="","",Tabla1[[#This Row],[Precio Unitario]]*Tabla1[[#This Row],[Cantidad de Insumos]])</f>
        <v>1062</v>
      </c>
      <c r="P178" s="522" t="str">
        <f>IF(Tabla1[[#This Row],[Descripción]]="","",_xlfn.XLOOKUP(Tabla1[[#This Row],[Descripción]],Tabla10[Descripción],Tabla10[CODIGO PRESUPUESTARIO],0))</f>
        <v>2.3.3.2.01</v>
      </c>
      <c r="Q178" s="523"/>
      <c r="R178" s="523" t="str">
        <f>IF(Tabla1[[#This Row],[Insumos]]="","",_xlfn.XLOOKUP(Tabla1[[#This Row],[Insumos]],Tabla10[Insumo],Tabla10[InsumoAbrev],"",0))</f>
        <v>lsProductosdePapel</v>
      </c>
      <c r="S178" s="694"/>
      <c r="T178" s="187"/>
      <c r="U178" s="187"/>
    </row>
    <row r="179" spans="2:21" ht="15" x14ac:dyDescent="0.25">
      <c r="B179" s="187" t="str">
        <f>IF('Formulario PPGR3'!$G179="","",CONCATENATE('Formulario PPGR3'!$C179,".",'Formulario PPGR3'!$D179,".",'Formulario PPGR3'!$E179,".",'Formulario PPGR3'!$F179))</f>
        <v/>
      </c>
      <c r="C179" s="187" t="str">
        <f>IF('Formulario PPGR3'!$G179="","",'Formulario PPGR1'!#REF!)</f>
        <v/>
      </c>
      <c r="D179" s="187" t="str">
        <f>IF('Formulario PPGR3'!$G179="","",'Formulario PPGR1'!#REF!)</f>
        <v/>
      </c>
      <c r="E179" s="187" t="str">
        <f>IF('Formulario PPGR3'!$G179="","",'Formulario PPGR1'!#REF!)</f>
        <v/>
      </c>
      <c r="F179" s="187" t="str">
        <f>IF('Formulario PPGR3'!$G179="","",'Formulario PPGR1'!#REF!)</f>
        <v/>
      </c>
      <c r="G179" s="186"/>
      <c r="H179" s="520" t="str" cm="1">
        <f t="array" ref="H179">IF(Tabla1[[#This Row],[Código_Actividad]]="","",_xlfn.XLOOKUP(Tabla1[[#This Row],[Código_Actividad]],CodigoActividad,Tabla2[Actividades Programables Presupuestables],"",0))</f>
        <v/>
      </c>
      <c r="I179" s="783" t="str">
        <f>IFERROR(VLOOKUP('Formulario PPGR3'!$G179,'Formulario PPGR2'!$H$9:$V$536,15,FALSE),"")</f>
        <v/>
      </c>
      <c r="J179" s="525" t="s">
        <v>361</v>
      </c>
      <c r="K179" s="524" t="s">
        <v>1170</v>
      </c>
      <c r="L179" s="521" t="str">
        <f>IF(Tabla1[[#This Row],[Descripción]]="","",_xlfn.XLOOKUP(Tabla1[[#This Row],[Descripción]],Tabla10[Descripción],Tabla10[Unidad de Medida],"",0))</f>
        <v>resma</v>
      </c>
      <c r="M179" s="317">
        <v>1</v>
      </c>
      <c r="N179" s="535">
        <f>IF(Tabla1[[#This Row],[Descripción]]="","",_xlfn.XLOOKUP(Tabla1[[#This Row],[Descripción]],Tabla10[Descripción],Tabla10[Precio Unitario],0))</f>
        <v>288</v>
      </c>
      <c r="O179" s="535">
        <f>IF(Tabla1[[#This Row],[Cantidad de Insumos]]="","",Tabla1[[#This Row],[Precio Unitario]]*Tabla1[[#This Row],[Cantidad de Insumos]])</f>
        <v>288</v>
      </c>
      <c r="P179" s="522" t="str">
        <f>IF(Tabla1[[#This Row],[Descripción]]="","",_xlfn.XLOOKUP(Tabla1[[#This Row],[Descripción]],Tabla10[Descripción],Tabla10[CODIGO PRESUPUESTARIO],0))</f>
        <v>2.3.3.1.01</v>
      </c>
      <c r="Q179" s="523"/>
      <c r="R179" s="523" t="str">
        <f>IF(Tabla1[[#This Row],[Insumos]]="","",_xlfn.XLOOKUP(Tabla1[[#This Row],[Insumos]],Tabla10[Insumo],Tabla10[InsumoAbrev],"",0))</f>
        <v>lsProductosdePapel</v>
      </c>
      <c r="S179" s="694"/>
      <c r="T179" s="187"/>
      <c r="U179" s="187"/>
    </row>
    <row r="180" spans="2:21" ht="15" x14ac:dyDescent="0.25">
      <c r="B180" s="187" t="str">
        <f>IF('Formulario PPGR3'!$G180="","",CONCATENATE('Formulario PPGR3'!$C180,".",'Formulario PPGR3'!$D180,".",'Formulario PPGR3'!$E180,".",'Formulario PPGR3'!$F180))</f>
        <v/>
      </c>
      <c r="C180" s="187" t="str">
        <f>IF('Formulario PPGR3'!$G180="","",'Formulario PPGR1'!#REF!)</f>
        <v/>
      </c>
      <c r="D180" s="187" t="str">
        <f>IF('Formulario PPGR3'!$G180="","",'Formulario PPGR1'!#REF!)</f>
        <v/>
      </c>
      <c r="E180" s="187" t="str">
        <f>IF('Formulario PPGR3'!$G180="","",'Formulario PPGR1'!#REF!)</f>
        <v/>
      </c>
      <c r="F180" s="187" t="str">
        <f>IF('Formulario PPGR3'!$G180="","",'Formulario PPGR1'!#REF!)</f>
        <v/>
      </c>
      <c r="G180" s="186"/>
      <c r="H180" s="520" t="str" cm="1">
        <f t="array" ref="H180">IF(Tabla1[[#This Row],[Código_Actividad]]="","",_xlfn.XLOOKUP(Tabla1[[#This Row],[Código_Actividad]],CodigoActividad,Tabla2[Actividades Programables Presupuestables],"",0))</f>
        <v/>
      </c>
      <c r="I180" s="783" t="str">
        <f>IFERROR(VLOOKUP('Formulario PPGR3'!$G180,'Formulario PPGR2'!$H$9:$V$536,15,FALSE),"")</f>
        <v/>
      </c>
      <c r="J180" s="525"/>
      <c r="K180" s="524"/>
      <c r="L180" s="521" t="str">
        <f>IF(Tabla1[[#This Row],[Descripción]]="","",_xlfn.XLOOKUP(Tabla1[[#This Row],[Descripción]],Tabla10[Descripción],Tabla10[Unidad de Medida],"",0))</f>
        <v/>
      </c>
      <c r="M180" s="317"/>
      <c r="N180" s="535" t="str">
        <f>IF(Tabla1[[#This Row],[Descripción]]="","",_xlfn.XLOOKUP(Tabla1[[#This Row],[Descripción]],Tabla10[Descripción],Tabla10[Precio Unitario],0))</f>
        <v/>
      </c>
      <c r="O180" s="535" t="str">
        <f>IF(Tabla1[[#This Row],[Cantidad de Insumos]]="","",Tabla1[[#This Row],[Precio Unitario]]*Tabla1[[#This Row],[Cantidad de Insumos]])</f>
        <v/>
      </c>
      <c r="P180" s="522" t="str">
        <f>IF(Tabla1[[#This Row],[Descripción]]="","",_xlfn.XLOOKUP(Tabla1[[#This Row],[Descripción]],Tabla10[Descripción],Tabla10[CODIGO PRESUPUESTARIO],0))</f>
        <v/>
      </c>
      <c r="Q180" s="523"/>
      <c r="R180" s="523" t="str">
        <f>IF(Tabla1[[#This Row],[Insumos]]="","",_xlfn.XLOOKUP(Tabla1[[#This Row],[Insumos]],Tabla10[Insumo],Tabla10[InsumoAbrev],"",0))</f>
        <v/>
      </c>
      <c r="S180" s="694"/>
      <c r="T180" s="187"/>
      <c r="U180" s="187"/>
    </row>
    <row r="181" spans="2:21" ht="46.15" customHeight="1" x14ac:dyDescent="0.25">
      <c r="B181" s="187" t="e">
        <f>IF('Formulario PPGR3'!$G181="","",CONCATENATE('Formulario PPGR3'!$C181,".",'Formulario PPGR3'!$D181,".",'Formulario PPGR3'!$E181,".",'Formulario PPGR3'!$F181))</f>
        <v>#REF!</v>
      </c>
      <c r="C181" s="187" t="e">
        <f>IF('Formulario PPGR3'!$G181="","",'Formulario PPGR1'!#REF!)</f>
        <v>#REF!</v>
      </c>
      <c r="D181" s="187" t="e">
        <f>IF('Formulario PPGR3'!$G181="","",'Formulario PPGR1'!#REF!)</f>
        <v>#REF!</v>
      </c>
      <c r="E181" s="187" t="e">
        <f>IF('Formulario PPGR3'!$G181="","",'Formulario PPGR1'!#REF!)</f>
        <v>#REF!</v>
      </c>
      <c r="F181" s="187" t="e">
        <f>IF('Formulario PPGR3'!$G181="","",'Formulario PPGR1'!#REF!)</f>
        <v>#REF!</v>
      </c>
      <c r="G181" s="186" t="s">
        <v>2102</v>
      </c>
      <c r="H181" s="520" t="str" cm="1">
        <f t="array" ref="H181">IF(Tabla1[[#This Row],[Código_Actividad]]="","",_xlfn.XLOOKUP(Tabla1[[#This Row],[Código_Actividad]],CodigoActividad,Tabla2[Actividades Programables Presupuestables],"",0))</f>
        <v>Supervisión de las Intervenciones Implementadas para el Fortalecimiento de la Adherencia por el Personal del Programa 42.</v>
      </c>
      <c r="I181" s="783">
        <f>IFERROR(VLOOKUP('Formulario PPGR3'!$G181,'Formulario PPGR2'!$H$9:$V$536,15,FALSE),"")</f>
        <v>3</v>
      </c>
      <c r="J181" s="525" t="s">
        <v>284</v>
      </c>
      <c r="K181" s="524" t="s">
        <v>1443</v>
      </c>
      <c r="L181" s="521" t="str">
        <f>IF(Tabla1[[#This Row],[Descripción]]="","",_xlfn.XLOOKUP(Tabla1[[#This Row],[Descripción]],Tabla10[Descripción],Tabla10[Unidad de Medida],"",0))</f>
        <v>Depósito</v>
      </c>
      <c r="M181" s="317">
        <v>16</v>
      </c>
      <c r="N181" s="535">
        <f>IF(Tabla1[[#This Row],[Descripción]]="","",_xlfn.XLOOKUP(Tabla1[[#This Row],[Descripción]],Tabla10[Descripción],Tabla10[Precio Unitario],0))</f>
        <v>1900</v>
      </c>
      <c r="O181" s="535">
        <f>IF(Tabla1[[#This Row],[Cantidad de Insumos]]="","",Tabla1[[#This Row],[Precio Unitario]]*Tabla1[[#This Row],[Cantidad de Insumos]])</f>
        <v>30400</v>
      </c>
      <c r="P181" s="522" t="str">
        <f>IF(Tabla1[[#This Row],[Descripción]]="","",_xlfn.XLOOKUP(Tabla1[[#This Row],[Descripción]],Tabla10[Descripción],Tabla10[CODIGO PRESUPUESTARIO],0))</f>
        <v>2.2.3.1.01</v>
      </c>
      <c r="Q181" s="523"/>
      <c r="R181" s="523" t="str">
        <f>IF(Tabla1[[#This Row],[Insumos]]="","",_xlfn.XLOOKUP(Tabla1[[#This Row],[Insumos]],Tabla10[Insumo],Tabla10[InsumoAbrev],"",0))</f>
        <v>lsViaticosDP</v>
      </c>
      <c r="S181" s="694"/>
      <c r="T181" s="187"/>
      <c r="U181" s="187"/>
    </row>
    <row r="182" spans="2:21" ht="15" x14ac:dyDescent="0.25">
      <c r="B182" s="187" t="str">
        <f>IF('Formulario PPGR3'!$G182="","",CONCATENATE('Formulario PPGR3'!$C182,".",'Formulario PPGR3'!$D182,".",'Formulario PPGR3'!$E182,".",'Formulario PPGR3'!$F182))</f>
        <v/>
      </c>
      <c r="C182" s="187" t="str">
        <f>IF('Formulario PPGR3'!$G182="","",'Formulario PPGR1'!#REF!)</f>
        <v/>
      </c>
      <c r="D182" s="187" t="str">
        <f>IF('Formulario PPGR3'!$G182="","",'Formulario PPGR1'!#REF!)</f>
        <v/>
      </c>
      <c r="E182" s="187" t="str">
        <f>IF('Formulario PPGR3'!$G182="","",'Formulario PPGR1'!#REF!)</f>
        <v/>
      </c>
      <c r="F182" s="187" t="str">
        <f>IF('Formulario PPGR3'!$G182="","",'Formulario PPGR1'!#REF!)</f>
        <v/>
      </c>
      <c r="G182" s="186"/>
      <c r="H182" s="520" t="str" cm="1">
        <f t="array" ref="H182">IF(Tabla1[[#This Row],[Código_Actividad]]="","",_xlfn.XLOOKUP(Tabla1[[#This Row],[Código_Actividad]],CodigoActividad,Tabla2[Actividades Programables Presupuestables],"",0))</f>
        <v/>
      </c>
      <c r="I182" s="783" t="str">
        <f>IFERROR(VLOOKUP('Formulario PPGR3'!$G182,'Formulario PPGR2'!$H$9:$V$536,15,FALSE),"")</f>
        <v/>
      </c>
      <c r="J182" s="525" t="s">
        <v>284</v>
      </c>
      <c r="K182" s="524" t="s">
        <v>1441</v>
      </c>
      <c r="L182" s="521" t="str">
        <f>IF(Tabla1[[#This Row],[Descripción]]="","",_xlfn.XLOOKUP(Tabla1[[#This Row],[Descripción]],Tabla10[Descripción],Tabla10[Unidad de Medida],"",0))</f>
        <v>Depósito</v>
      </c>
      <c r="M182" s="317">
        <v>16</v>
      </c>
      <c r="N182" s="535">
        <f>IF(Tabla1[[#This Row],[Descripción]]="","",_xlfn.XLOOKUP(Tabla1[[#This Row],[Descripción]],Tabla10[Descripción],Tabla10[Precio Unitario],0))</f>
        <v>1700</v>
      </c>
      <c r="O182" s="535">
        <f>IF(Tabla1[[#This Row],[Cantidad de Insumos]]="","",Tabla1[[#This Row],[Precio Unitario]]*Tabla1[[#This Row],[Cantidad de Insumos]])</f>
        <v>27200</v>
      </c>
      <c r="P182" s="522" t="str">
        <f>IF(Tabla1[[#This Row],[Descripción]]="","",_xlfn.XLOOKUP(Tabla1[[#This Row],[Descripción]],Tabla10[Descripción],Tabla10[CODIGO PRESUPUESTARIO],0))</f>
        <v>2.2.3.1.01</v>
      </c>
      <c r="Q182" s="523"/>
      <c r="R182" s="523" t="str">
        <f>IF(Tabla1[[#This Row],[Insumos]]="","",_xlfn.XLOOKUP(Tabla1[[#This Row],[Insumos]],Tabla10[Insumo],Tabla10[InsumoAbrev],"",0))</f>
        <v>lsViaticosDP</v>
      </c>
      <c r="S182" s="694"/>
      <c r="T182" s="187"/>
      <c r="U182" s="187"/>
    </row>
    <row r="183" spans="2:21" ht="15" x14ac:dyDescent="0.25">
      <c r="B183" s="187" t="str">
        <f>IF('Formulario PPGR3'!$G183="","",CONCATENATE('Formulario PPGR3'!$C183,".",'Formulario PPGR3'!$D183,".",'Formulario PPGR3'!$E183,".",'Formulario PPGR3'!$F183))</f>
        <v/>
      </c>
      <c r="C183" s="187" t="str">
        <f>IF('Formulario PPGR3'!$G183="","",'Formulario PPGR1'!#REF!)</f>
        <v/>
      </c>
      <c r="D183" s="187" t="str">
        <f>IF('Formulario PPGR3'!$G183="","",'Formulario PPGR1'!#REF!)</f>
        <v/>
      </c>
      <c r="E183" s="187" t="str">
        <f>IF('Formulario PPGR3'!$G183="","",'Formulario PPGR1'!#REF!)</f>
        <v/>
      </c>
      <c r="F183" s="187" t="str">
        <f>IF('Formulario PPGR3'!$G183="","",'Formulario PPGR1'!#REF!)</f>
        <v/>
      </c>
      <c r="G183" s="186"/>
      <c r="H183" s="520" t="str" cm="1">
        <f t="array" ref="H183">IF(Tabla1[[#This Row],[Código_Actividad]]="","",_xlfn.XLOOKUP(Tabla1[[#This Row],[Código_Actividad]],CodigoActividad,Tabla2[Actividades Programables Presupuestables],"",0))</f>
        <v/>
      </c>
      <c r="I183" s="783" t="str">
        <f>IFERROR(VLOOKUP('Formulario PPGR3'!$G183,'Formulario PPGR2'!$H$9:$V$536,15,FALSE),"")</f>
        <v/>
      </c>
      <c r="J183" s="525" t="s">
        <v>392</v>
      </c>
      <c r="K183" s="524" t="s">
        <v>991</v>
      </c>
      <c r="L183" s="521" t="str">
        <f>IF(Tabla1[[#This Row],[Descripción]]="","",_xlfn.XLOOKUP(Tabla1[[#This Row],[Descripción]],Tabla10[Descripción],Tabla10[Unidad de Medida],"",0))</f>
        <v>galon</v>
      </c>
      <c r="M183" s="317">
        <v>100</v>
      </c>
      <c r="N183" s="535">
        <f>IF(Tabla1[[#This Row],[Descripción]]="","",_xlfn.XLOOKUP(Tabla1[[#This Row],[Descripción]],Tabla10[Descripción],Tabla10[Precio Unitario],0))</f>
        <v>240</v>
      </c>
      <c r="O183" s="535">
        <f>IF(Tabla1[[#This Row],[Cantidad de Insumos]]="","",Tabla1[[#This Row],[Precio Unitario]]*Tabla1[[#This Row],[Cantidad de Insumos]])</f>
        <v>24000</v>
      </c>
      <c r="P183" s="522" t="str">
        <f>IF(Tabla1[[#This Row],[Descripción]]="","",_xlfn.XLOOKUP(Tabla1[[#This Row],[Descripción]],Tabla10[Descripción],Tabla10[CODIGO PRESUPUESTARIO],0))</f>
        <v>2.3.7.1.02</v>
      </c>
      <c r="Q183" s="523"/>
      <c r="R183" s="523" t="str">
        <f>IF(Tabla1[[#This Row],[Insumos]]="","",_xlfn.XLOOKUP(Tabla1[[#This Row],[Insumos]],Tabla10[Insumo],Tabla10[InsumoAbrev],"",0))</f>
        <v>lsGasoil</v>
      </c>
      <c r="S183" s="694"/>
      <c r="T183" s="187"/>
      <c r="U183" s="187"/>
    </row>
    <row r="184" spans="2:21" ht="15" x14ac:dyDescent="0.25">
      <c r="B184" s="187" t="str">
        <f>IF('Formulario PPGR3'!$G184="","",CONCATENATE('Formulario PPGR3'!$C184,".",'Formulario PPGR3'!$D184,".",'Formulario PPGR3'!$E184,".",'Formulario PPGR3'!$F184))</f>
        <v/>
      </c>
      <c r="C184" s="187" t="str">
        <f>IF('Formulario PPGR3'!$G184="","",'Formulario PPGR1'!#REF!)</f>
        <v/>
      </c>
      <c r="D184" s="187" t="str">
        <f>IF('Formulario PPGR3'!$G184="","",'Formulario PPGR1'!#REF!)</f>
        <v/>
      </c>
      <c r="E184" s="187" t="str">
        <f>IF('Formulario PPGR3'!$G184="","",'Formulario PPGR1'!#REF!)</f>
        <v/>
      </c>
      <c r="F184" s="187" t="str">
        <f>IF('Formulario PPGR3'!$G184="","",'Formulario PPGR1'!#REF!)</f>
        <v/>
      </c>
      <c r="G184" s="186"/>
      <c r="H184" s="520" t="str" cm="1">
        <f t="array" ref="H184">IF(Tabla1[[#This Row],[Código_Actividad]]="","",_xlfn.XLOOKUP(Tabla1[[#This Row],[Código_Actividad]],CodigoActividad,Tabla2[Actividades Programables Presupuestables],"",0))</f>
        <v/>
      </c>
      <c r="I184" s="783" t="str">
        <f>IFERROR(VLOOKUP('Formulario PPGR3'!$G184,'Formulario PPGR2'!$H$9:$V$536,15,FALSE),"")</f>
        <v/>
      </c>
      <c r="J184" s="525"/>
      <c r="K184" s="524"/>
      <c r="L184" s="521" t="str">
        <f>IF(Tabla1[[#This Row],[Descripción]]="","",_xlfn.XLOOKUP(Tabla1[[#This Row],[Descripción]],Tabla10[Descripción],Tabla10[Unidad de Medida],"",0))</f>
        <v/>
      </c>
      <c r="M184" s="317"/>
      <c r="N184" s="535" t="str">
        <f>IF(Tabla1[[#This Row],[Descripción]]="","",_xlfn.XLOOKUP(Tabla1[[#This Row],[Descripción]],Tabla10[Descripción],Tabla10[Precio Unitario],0))</f>
        <v/>
      </c>
      <c r="O184" s="535" t="str">
        <f>IF(Tabla1[[#This Row],[Cantidad de Insumos]]="","",Tabla1[[#This Row],[Precio Unitario]]*Tabla1[[#This Row],[Cantidad de Insumos]])</f>
        <v/>
      </c>
      <c r="P184" s="522" t="str">
        <f>IF(Tabla1[[#This Row],[Descripción]]="","",_xlfn.XLOOKUP(Tabla1[[#This Row],[Descripción]],Tabla10[Descripción],Tabla10[CODIGO PRESUPUESTARIO],0))</f>
        <v/>
      </c>
      <c r="Q184" s="523"/>
      <c r="R184" s="523" t="str">
        <f>IF(Tabla1[[#This Row],[Insumos]]="","",_xlfn.XLOOKUP(Tabla1[[#This Row],[Insumos]],Tabla10[Insumo],Tabla10[InsumoAbrev],"",0))</f>
        <v/>
      </c>
      <c r="S184" s="694"/>
      <c r="T184" s="187"/>
      <c r="U184" s="187"/>
    </row>
    <row r="185" spans="2:21" ht="49.9" customHeight="1" x14ac:dyDescent="0.25">
      <c r="B185" s="187" t="e">
        <f>IF('Formulario PPGR3'!$G185="","",CONCATENATE('Formulario PPGR3'!$C185,".",'Formulario PPGR3'!$D185,".",'Formulario PPGR3'!$E185,".",'Formulario PPGR3'!$F185))</f>
        <v>#REF!</v>
      </c>
      <c r="C185" s="187" t="e">
        <f>IF('Formulario PPGR3'!$G185="","",'Formulario PPGR1'!#REF!)</f>
        <v>#REF!</v>
      </c>
      <c r="D185" s="187" t="e">
        <f>IF('Formulario PPGR3'!$G185="","",'Formulario PPGR1'!#REF!)</f>
        <v>#REF!</v>
      </c>
      <c r="E185" s="187" t="e">
        <f>IF('Formulario PPGR3'!$G185="","",'Formulario PPGR1'!#REF!)</f>
        <v>#REF!</v>
      </c>
      <c r="F185" s="187" t="e">
        <f>IF('Formulario PPGR3'!$G185="","",'Formulario PPGR1'!#REF!)</f>
        <v>#REF!</v>
      </c>
      <c r="G185" s="186" t="s">
        <v>2104</v>
      </c>
      <c r="H185" s="520" t="str" cm="1">
        <f t="array" ref="H185">IF(Tabla1[[#This Row],[Código_Actividad]]="","",_xlfn.XLOOKUP(Tabla1[[#This Row],[Código_Actividad]],CodigoActividad,Tabla2[Actividades Programables Presupuestables],"",0))</f>
        <v xml:space="preserve">Taller de intercambio de buenas prácticas en las intervenciones realizadas por el personal de los Servicios de Atención Integral.
</v>
      </c>
      <c r="I185" s="783">
        <f>IFERROR(VLOOKUP('Formulario PPGR3'!$G185,'Formulario PPGR2'!$H$9:$V$536,15,FALSE),"")</f>
        <v>12</v>
      </c>
      <c r="J185" s="525" t="s">
        <v>351</v>
      </c>
      <c r="K185" s="524" t="s">
        <v>828</v>
      </c>
      <c r="L185" s="521" t="str">
        <f>IF(Tabla1[[#This Row],[Descripción]]="","",_xlfn.XLOOKUP(Tabla1[[#This Row],[Descripción]],Tabla10[Descripción],Tabla10[Unidad de Medida],"",0))</f>
        <v>unidad</v>
      </c>
      <c r="M185" s="317">
        <v>1</v>
      </c>
      <c r="N185" s="535">
        <f>IF(Tabla1[[#This Row],[Descripción]]="","",_xlfn.XLOOKUP(Tabla1[[#This Row],[Descripción]],Tabla10[Descripción],Tabla10[Precio Unitario],0))</f>
        <v>10133.5</v>
      </c>
      <c r="O185" s="535">
        <f>IF(Tabla1[[#This Row],[Cantidad de Insumos]]="","",Tabla1[[#This Row],[Precio Unitario]]*Tabla1[[#This Row],[Cantidad de Insumos]])</f>
        <v>10133.5</v>
      </c>
      <c r="P185" s="522" t="str">
        <f>IF(Tabla1[[#This Row],[Descripción]]="","",_xlfn.XLOOKUP(Tabla1[[#This Row],[Descripción]],Tabla10[Descripción],Tabla10[CODIGO PRESUPUESTARIO],0))</f>
        <v>2.3.1.1.01</v>
      </c>
      <c r="Q185" s="523"/>
      <c r="R185" s="523" t="str">
        <f>IF(Tabla1[[#This Row],[Insumos]]="","",_xlfn.XLOOKUP(Tabla1[[#This Row],[Insumos]],Tabla10[Insumo],Tabla10[InsumoAbrev],"",0))</f>
        <v>lsAlimentosyBebidas</v>
      </c>
      <c r="S185" s="694"/>
      <c r="T185" s="187"/>
      <c r="U185" s="187"/>
    </row>
    <row r="186" spans="2:21" ht="38.25" x14ac:dyDescent="0.25">
      <c r="B186" s="187" t="str">
        <f>IF('Formulario PPGR3'!$G186="","",CONCATENATE('Formulario PPGR3'!$C186,".",'Formulario PPGR3'!$D186,".",'Formulario PPGR3'!$E186,".",'Formulario PPGR3'!$F186))</f>
        <v/>
      </c>
      <c r="C186" s="187" t="str">
        <f>IF('Formulario PPGR3'!$G186="","",'Formulario PPGR1'!#REF!)</f>
        <v/>
      </c>
      <c r="D186" s="187" t="str">
        <f>IF('Formulario PPGR3'!$G186="","",'Formulario PPGR1'!#REF!)</f>
        <v/>
      </c>
      <c r="E186" s="187" t="str">
        <f>IF('Formulario PPGR3'!$G186="","",'Formulario PPGR1'!#REF!)</f>
        <v/>
      </c>
      <c r="F186" s="187" t="str">
        <f>IF('Formulario PPGR3'!$G186="","",'Formulario PPGR1'!#REF!)</f>
        <v/>
      </c>
      <c r="G186" s="186"/>
      <c r="H186" s="520" t="str" cm="1">
        <f t="array" ref="H186">IF(Tabla1[[#This Row],[Código_Actividad]]="","",_xlfn.XLOOKUP(Tabla1[[#This Row],[Código_Actividad]],CodigoActividad,Tabla2[Actividades Programables Presupuestables],"",0))</f>
        <v/>
      </c>
      <c r="I186" s="783" t="str">
        <f>IFERROR(VLOOKUP('Formulario PPGR3'!$G186,'Formulario PPGR2'!$H$9:$V$536,15,FALSE),"")</f>
        <v/>
      </c>
      <c r="J186" s="525" t="s">
        <v>351</v>
      </c>
      <c r="K186" s="524" t="s">
        <v>840</v>
      </c>
      <c r="L186" s="521" t="str">
        <f>IF(Tabla1[[#This Row],[Descripción]]="","",_xlfn.XLOOKUP(Tabla1[[#This Row],[Descripción]],Tabla10[Descripción],Tabla10[Unidad de Medida],"",0))</f>
        <v>unidad</v>
      </c>
      <c r="M186" s="317">
        <v>1</v>
      </c>
      <c r="N186" s="535">
        <f>IF(Tabla1[[#This Row],[Descripción]]="","",_xlfn.XLOOKUP(Tabla1[[#This Row],[Descripción]],Tabla10[Descripción],Tabla10[Precio Unitario],0))</f>
        <v>12537.5</v>
      </c>
      <c r="O186" s="535">
        <f>IF(Tabla1[[#This Row],[Cantidad de Insumos]]="","",Tabla1[[#This Row],[Precio Unitario]]*Tabla1[[#This Row],[Cantidad de Insumos]])</f>
        <v>12537.5</v>
      </c>
      <c r="P186" s="522" t="str">
        <f>IF(Tabla1[[#This Row],[Descripción]]="","",_xlfn.XLOOKUP(Tabla1[[#This Row],[Descripción]],Tabla10[Descripción],Tabla10[CODIGO PRESUPUESTARIO],0))</f>
        <v>2.3.1.1.01</v>
      </c>
      <c r="Q186" s="523"/>
      <c r="R186" s="523" t="str">
        <f>IF(Tabla1[[#This Row],[Insumos]]="","",_xlfn.XLOOKUP(Tabla1[[#This Row],[Insumos]],Tabla10[Insumo],Tabla10[InsumoAbrev],"",0))</f>
        <v>lsAlimentosyBebidas</v>
      </c>
      <c r="S186" s="694"/>
      <c r="T186" s="187"/>
      <c r="U186" s="187"/>
    </row>
    <row r="187" spans="2:21" ht="15" x14ac:dyDescent="0.25">
      <c r="B187" s="187" t="str">
        <f>IF('Formulario PPGR3'!$G187="","",CONCATENATE('Formulario PPGR3'!$C187,".",'Formulario PPGR3'!$D187,".",'Formulario PPGR3'!$E187,".",'Formulario PPGR3'!$F187))</f>
        <v/>
      </c>
      <c r="C187" s="187" t="str">
        <f>IF('Formulario PPGR3'!$G187="","",'Formulario PPGR1'!#REF!)</f>
        <v/>
      </c>
      <c r="D187" s="187" t="str">
        <f>IF('Formulario PPGR3'!$G187="","",'Formulario PPGR1'!#REF!)</f>
        <v/>
      </c>
      <c r="E187" s="187" t="str">
        <f>IF('Formulario PPGR3'!$G187="","",'Formulario PPGR1'!#REF!)</f>
        <v/>
      </c>
      <c r="F187" s="187" t="str">
        <f>IF('Formulario PPGR3'!$G187="","",'Formulario PPGR1'!#REF!)</f>
        <v/>
      </c>
      <c r="G187" s="186"/>
      <c r="H187" s="520" t="str" cm="1">
        <f t="array" ref="H187">IF(Tabla1[[#This Row],[Código_Actividad]]="","",_xlfn.XLOOKUP(Tabla1[[#This Row],[Código_Actividad]],CodigoActividad,Tabla2[Actividades Programables Presupuestables],"",0))</f>
        <v/>
      </c>
      <c r="I187" s="783" t="str">
        <f>IFERROR(VLOOKUP('Formulario PPGR3'!$G187,'Formulario PPGR2'!$H$9:$V$536,15,FALSE),"")</f>
        <v/>
      </c>
      <c r="J187" s="525" t="s">
        <v>361</v>
      </c>
      <c r="K187" s="524" t="s">
        <v>1160</v>
      </c>
      <c r="L187" s="521" t="str">
        <f>IF(Tabla1[[#This Row],[Descripción]]="","",_xlfn.XLOOKUP(Tabla1[[#This Row],[Descripción]],Tabla10[Descripción],Tabla10[Unidad de Medida],"",0))</f>
        <v>unidad</v>
      </c>
      <c r="M187" s="317">
        <v>2</v>
      </c>
      <c r="N187" s="535">
        <f>IF(Tabla1[[#This Row],[Descripción]]="","",_xlfn.XLOOKUP(Tabla1[[#This Row],[Descripción]],Tabla10[Descripción],Tabla10[Precio Unitario],0))</f>
        <v>526.57500000000005</v>
      </c>
      <c r="O187" s="535">
        <f>IF(Tabla1[[#This Row],[Cantidad de Insumos]]="","",Tabla1[[#This Row],[Precio Unitario]]*Tabla1[[#This Row],[Cantidad de Insumos]])</f>
        <v>1053.1500000000001</v>
      </c>
      <c r="P187" s="522" t="str">
        <f>IF(Tabla1[[#This Row],[Descripción]]="","",_xlfn.XLOOKUP(Tabla1[[#This Row],[Descripción]],Tabla10[Descripción],Tabla10[CODIGO PRESUPUESTARIO],0))</f>
        <v>2.3.3.2.01</v>
      </c>
      <c r="Q187" s="523"/>
      <c r="R187" s="523" t="str">
        <f>IF(Tabla1[[#This Row],[Insumos]]="","",_xlfn.XLOOKUP(Tabla1[[#This Row],[Insumos]],Tabla10[Insumo],Tabla10[InsumoAbrev],"",0))</f>
        <v>lsProductosdePapel</v>
      </c>
      <c r="S187" s="694"/>
      <c r="T187" s="187"/>
      <c r="U187" s="187"/>
    </row>
    <row r="188" spans="2:21" ht="15" x14ac:dyDescent="0.25">
      <c r="B188" s="187" t="str">
        <f>IF('Formulario PPGR3'!$G188="","",CONCATENATE('Formulario PPGR3'!$C188,".",'Formulario PPGR3'!$D188,".",'Formulario PPGR3'!$E188,".",'Formulario PPGR3'!$F188))</f>
        <v/>
      </c>
      <c r="C188" s="187" t="str">
        <f>IF('Formulario PPGR3'!$G188="","",'Formulario PPGR1'!#REF!)</f>
        <v/>
      </c>
      <c r="D188" s="187" t="str">
        <f>IF('Formulario PPGR3'!$G188="","",'Formulario PPGR1'!#REF!)</f>
        <v/>
      </c>
      <c r="E188" s="187" t="str">
        <f>IF('Formulario PPGR3'!$G188="","",'Formulario PPGR1'!#REF!)</f>
        <v/>
      </c>
      <c r="F188" s="187" t="str">
        <f>IF('Formulario PPGR3'!$G188="","",'Formulario PPGR1'!#REF!)</f>
        <v/>
      </c>
      <c r="G188" s="186"/>
      <c r="H188" s="520" t="str" cm="1">
        <f t="array" ref="H188">IF(Tabla1[[#This Row],[Código_Actividad]]="","",_xlfn.XLOOKUP(Tabla1[[#This Row],[Código_Actividad]],CodigoActividad,Tabla2[Actividades Programables Presupuestables],"",0))</f>
        <v/>
      </c>
      <c r="I188" s="783" t="str">
        <f>IFERROR(VLOOKUP('Formulario PPGR3'!$G188,'Formulario PPGR2'!$H$9:$V$536,15,FALSE),"")</f>
        <v/>
      </c>
      <c r="J188" s="525" t="s">
        <v>1266</v>
      </c>
      <c r="K188" s="524" t="s">
        <v>1288</v>
      </c>
      <c r="L188" s="521" t="str">
        <f>IF(Tabla1[[#This Row],[Descripción]]="","",_xlfn.XLOOKUP(Tabla1[[#This Row],[Descripción]],Tabla10[Descripción],Tabla10[Unidad de Medida],"",0))</f>
        <v>Caja</v>
      </c>
      <c r="M188" s="317">
        <v>2</v>
      </c>
      <c r="N188" s="535">
        <f>IF(Tabla1[[#This Row],[Descripción]]="","",_xlfn.XLOOKUP(Tabla1[[#This Row],[Descripción]],Tabla10[Descripción],Tabla10[Precio Unitario],0))</f>
        <v>36</v>
      </c>
      <c r="O188" s="535">
        <f>IF(Tabla1[[#This Row],[Cantidad de Insumos]]="","",Tabla1[[#This Row],[Precio Unitario]]*Tabla1[[#This Row],[Cantidad de Insumos]])</f>
        <v>72</v>
      </c>
      <c r="P188" s="522" t="str">
        <f>IF(Tabla1[[#This Row],[Descripción]]="","",_xlfn.XLOOKUP(Tabla1[[#This Row],[Descripción]],Tabla10[Descripción],Tabla10[CODIGO PRESUPUESTARIO],0))</f>
        <v xml:space="preserve">2.3.9.2.01 </v>
      </c>
      <c r="Q188" s="523"/>
      <c r="R188" s="523" t="str">
        <f>IF(Tabla1[[#This Row],[Insumos]]="","",_xlfn.XLOOKUP(Tabla1[[#This Row],[Insumos]],Tabla10[Insumo],Tabla10[InsumoAbrev],"",0))</f>
        <v>lsUtilesdeOficina</v>
      </c>
      <c r="S188" s="694"/>
      <c r="T188" s="187"/>
      <c r="U188" s="187"/>
    </row>
    <row r="189" spans="2:21" ht="15" x14ac:dyDescent="0.25">
      <c r="B189" s="187" t="str">
        <f>IF('Formulario PPGR3'!$G189="","",CONCATENATE('Formulario PPGR3'!$C189,".",'Formulario PPGR3'!$D189,".",'Formulario PPGR3'!$E189,".",'Formulario PPGR3'!$F189))</f>
        <v/>
      </c>
      <c r="C189" s="187" t="str">
        <f>IF('Formulario PPGR3'!$G189="","",'Formulario PPGR1'!#REF!)</f>
        <v/>
      </c>
      <c r="D189" s="187" t="str">
        <f>IF('Formulario PPGR3'!$G189="","",'Formulario PPGR1'!#REF!)</f>
        <v/>
      </c>
      <c r="E189" s="187" t="str">
        <f>IF('Formulario PPGR3'!$G189="","",'Formulario PPGR1'!#REF!)</f>
        <v/>
      </c>
      <c r="F189" s="187" t="str">
        <f>IF('Formulario PPGR3'!$G189="","",'Formulario PPGR1'!#REF!)</f>
        <v/>
      </c>
      <c r="G189" s="186"/>
      <c r="H189" s="520" t="str" cm="1">
        <f t="array" ref="H189">IF(Tabla1[[#This Row],[Código_Actividad]]="","",_xlfn.XLOOKUP(Tabla1[[#This Row],[Código_Actividad]],CodigoActividad,Tabla2[Actividades Programables Presupuestables],"",0))</f>
        <v/>
      </c>
      <c r="I189" s="783" t="str">
        <f>IFERROR(VLOOKUP('Formulario PPGR3'!$G189,'Formulario PPGR2'!$H$9:$V$536,15,FALSE),"")</f>
        <v/>
      </c>
      <c r="J189" s="525" t="s">
        <v>361</v>
      </c>
      <c r="K189" s="524" t="s">
        <v>1166</v>
      </c>
      <c r="L189" s="521" t="str">
        <f>IF(Tabla1[[#This Row],[Descripción]]="","",_xlfn.XLOOKUP(Tabla1[[#This Row],[Descripción]],Tabla10[Descripción],Tabla10[Unidad de Medida],"",0))</f>
        <v>unidad</v>
      </c>
      <c r="M189" s="317">
        <v>2</v>
      </c>
      <c r="N189" s="535">
        <f>IF(Tabla1[[#This Row],[Descripción]]="","",_xlfn.XLOOKUP(Tabla1[[#This Row],[Descripción]],Tabla10[Descripción],Tabla10[Precio Unitario],0))</f>
        <v>132.75</v>
      </c>
      <c r="O189" s="535">
        <f>IF(Tabla1[[#This Row],[Cantidad de Insumos]]="","",Tabla1[[#This Row],[Precio Unitario]]*Tabla1[[#This Row],[Cantidad de Insumos]])</f>
        <v>265.5</v>
      </c>
      <c r="P189" s="522" t="str">
        <f>IF(Tabla1[[#This Row],[Descripción]]="","",_xlfn.XLOOKUP(Tabla1[[#This Row],[Descripción]],Tabla10[Descripción],Tabla10[CODIGO PRESUPUESTARIO],0))</f>
        <v>2.3.3.2.01</v>
      </c>
      <c r="Q189" s="523"/>
      <c r="R189" s="523" t="str">
        <f>IF(Tabla1[[#This Row],[Insumos]]="","",_xlfn.XLOOKUP(Tabla1[[#This Row],[Insumos]],Tabla10[Insumo],Tabla10[InsumoAbrev],"",0))</f>
        <v>lsProductosdePapel</v>
      </c>
      <c r="S189" s="694"/>
      <c r="T189" s="187"/>
      <c r="U189" s="187"/>
    </row>
    <row r="190" spans="2:21" ht="15" x14ac:dyDescent="0.25">
      <c r="B190" s="187" t="str">
        <f>IF('Formulario PPGR3'!$G190="","",CONCATENATE('Formulario PPGR3'!$C190,".",'Formulario PPGR3'!$D190,".",'Formulario PPGR3'!$E190,".",'Formulario PPGR3'!$F190))</f>
        <v/>
      </c>
      <c r="C190" s="187" t="str">
        <f>IF('Formulario PPGR3'!$G190="","",'Formulario PPGR1'!#REF!)</f>
        <v/>
      </c>
      <c r="D190" s="187" t="str">
        <f>IF('Formulario PPGR3'!$G190="","",'Formulario PPGR1'!#REF!)</f>
        <v/>
      </c>
      <c r="E190" s="187" t="str">
        <f>IF('Formulario PPGR3'!$G190="","",'Formulario PPGR1'!#REF!)</f>
        <v/>
      </c>
      <c r="F190" s="187" t="str">
        <f>IF('Formulario PPGR3'!$G190="","",'Formulario PPGR1'!#REF!)</f>
        <v/>
      </c>
      <c r="G190" s="186"/>
      <c r="H190" s="520" t="str" cm="1">
        <f t="array" ref="H190">IF(Tabla1[[#This Row],[Código_Actividad]]="","",_xlfn.XLOOKUP(Tabla1[[#This Row],[Código_Actividad]],CodigoActividad,Tabla2[Actividades Programables Presupuestables],"",0))</f>
        <v/>
      </c>
      <c r="I190" s="783" t="str">
        <f>IFERROR(VLOOKUP('Formulario PPGR3'!$G190,'Formulario PPGR2'!$H$9:$V$536,15,FALSE),"")</f>
        <v/>
      </c>
      <c r="J190" s="525" t="s">
        <v>282</v>
      </c>
      <c r="K190" s="524" t="s">
        <v>1029</v>
      </c>
      <c r="L190" s="521" t="str">
        <f>IF(Tabla1[[#This Row],[Descripción]]="","",_xlfn.XLOOKUP(Tabla1[[#This Row],[Descripción]],Tabla10[Descripción],Tabla10[Unidad de Medida],"",0))</f>
        <v>unidad</v>
      </c>
      <c r="M190" s="317">
        <v>20</v>
      </c>
      <c r="N190" s="535">
        <f>IF(Tabla1[[#This Row],[Descripción]]="","",_xlfn.XLOOKUP(Tabla1[[#This Row],[Descripción]],Tabla10[Descripción],Tabla10[Precio Unitario],0))</f>
        <v>5</v>
      </c>
      <c r="O190" s="535">
        <f>IF(Tabla1[[#This Row],[Cantidad de Insumos]]="","",Tabla1[[#This Row],[Precio Unitario]]*Tabla1[[#This Row],[Cantidad de Insumos]])</f>
        <v>100</v>
      </c>
      <c r="P190" s="522" t="str">
        <f>IF(Tabla1[[#This Row],[Descripción]]="","",_xlfn.XLOOKUP(Tabla1[[#This Row],[Descripción]],Tabla10[Descripción],Tabla10[CODIGO PRESUPUESTARIO],0))</f>
        <v xml:space="preserve">2.2.2.2.01 </v>
      </c>
      <c r="Q190" s="523"/>
      <c r="R190" s="523" t="str">
        <f>IF(Tabla1[[#This Row],[Insumos]]="","",_xlfn.XLOOKUP(Tabla1[[#This Row],[Insumos]],Tabla10[Insumo],Tabla10[InsumoAbrev],"",0))</f>
        <v>lsImpresionyEncuadernacion</v>
      </c>
      <c r="S190" s="694"/>
      <c r="T190" s="187"/>
      <c r="U190" s="187"/>
    </row>
    <row r="191" spans="2:21" ht="15" x14ac:dyDescent="0.25">
      <c r="B191" s="187" t="str">
        <f>IF('Formulario PPGR3'!$G191="","",CONCATENATE('Formulario PPGR3'!$C191,".",'Formulario PPGR3'!$D191,".",'Formulario PPGR3'!$E191,".",'Formulario PPGR3'!$F191))</f>
        <v/>
      </c>
      <c r="C191" s="187" t="str">
        <f>IF('Formulario PPGR3'!$G191="","",'Formulario PPGR1'!#REF!)</f>
        <v/>
      </c>
      <c r="D191" s="187" t="str">
        <f>IF('Formulario PPGR3'!$G191="","",'Formulario PPGR1'!#REF!)</f>
        <v/>
      </c>
      <c r="E191" s="187" t="str">
        <f>IF('Formulario PPGR3'!$G191="","",'Formulario PPGR1'!#REF!)</f>
        <v/>
      </c>
      <c r="F191" s="187" t="str">
        <f>IF('Formulario PPGR3'!$G191="","",'Formulario PPGR1'!#REF!)</f>
        <v/>
      </c>
      <c r="G191" s="186"/>
      <c r="H191" s="520" t="str" cm="1">
        <f t="array" ref="H191">IF(Tabla1[[#This Row],[Código_Actividad]]="","",_xlfn.XLOOKUP(Tabla1[[#This Row],[Código_Actividad]],CodigoActividad,Tabla2[Actividades Programables Presupuestables],"",0))</f>
        <v/>
      </c>
      <c r="I191" s="783" t="str">
        <f>IFERROR(VLOOKUP('Formulario PPGR3'!$G191,'Formulario PPGR2'!$H$9:$V$536,15,FALSE),"")</f>
        <v/>
      </c>
      <c r="J191" s="525"/>
      <c r="K191" s="524"/>
      <c r="L191" s="521" t="str">
        <f>IF(Tabla1[[#This Row],[Descripción]]="","",_xlfn.XLOOKUP(Tabla1[[#This Row],[Descripción]],Tabla10[Descripción],Tabla10[Unidad de Medida],"",0))</f>
        <v/>
      </c>
      <c r="M191" s="317"/>
      <c r="N191" s="535" t="str">
        <f>IF(Tabla1[[#This Row],[Descripción]]="","",_xlfn.XLOOKUP(Tabla1[[#This Row],[Descripción]],Tabla10[Descripción],Tabla10[Precio Unitario],0))</f>
        <v/>
      </c>
      <c r="O191" s="535" t="str">
        <f>IF(Tabla1[[#This Row],[Cantidad de Insumos]]="","",Tabla1[[#This Row],[Precio Unitario]]*Tabla1[[#This Row],[Cantidad de Insumos]])</f>
        <v/>
      </c>
      <c r="P191" s="522" t="str">
        <f>IF(Tabla1[[#This Row],[Descripción]]="","",_xlfn.XLOOKUP(Tabla1[[#This Row],[Descripción]],Tabla10[Descripción],Tabla10[CODIGO PRESUPUESTARIO],0))</f>
        <v/>
      </c>
      <c r="Q191" s="523"/>
      <c r="R191" s="523" t="str">
        <f>IF(Tabla1[[#This Row],[Insumos]]="","",_xlfn.XLOOKUP(Tabla1[[#This Row],[Insumos]],Tabla10[Insumo],Tabla10[InsumoAbrev],"",0))</f>
        <v/>
      </c>
      <c r="S191" s="694"/>
      <c r="T191" s="187"/>
      <c r="U191" s="187"/>
    </row>
    <row r="192" spans="2:21" ht="45.6" customHeight="1" x14ac:dyDescent="0.25">
      <c r="B192" s="187" t="e">
        <f>IF('Formulario PPGR3'!$G192="","",CONCATENATE('Formulario PPGR3'!$C192,".",'Formulario PPGR3'!$D192,".",'Formulario PPGR3'!$E192,".",'Formulario PPGR3'!$F192))</f>
        <v>#REF!</v>
      </c>
      <c r="C192" s="187" t="e">
        <f>IF('Formulario PPGR3'!$G192="","",'Formulario PPGR1'!#REF!)</f>
        <v>#REF!</v>
      </c>
      <c r="D192" s="187" t="e">
        <f>IF('Formulario PPGR3'!$G192="","",'Formulario PPGR1'!#REF!)</f>
        <v>#REF!</v>
      </c>
      <c r="E192" s="187" t="e">
        <f>IF('Formulario PPGR3'!$G192="","",'Formulario PPGR1'!#REF!)</f>
        <v>#REF!</v>
      </c>
      <c r="F192" s="187" t="e">
        <f>IF('Formulario PPGR3'!$G192="","",'Formulario PPGR1'!#REF!)</f>
        <v>#REF!</v>
      </c>
      <c r="G192" s="186" t="s">
        <v>2106</v>
      </c>
      <c r="H192" s="520" t="str" cm="1">
        <f t="array" ref="H192">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192" s="783">
        <f>IFERROR(VLOOKUP('Formulario PPGR3'!$G192,'Formulario PPGR2'!$H$9:$V$536,15,FALSE),"")</f>
        <v>12</v>
      </c>
      <c r="J192" s="525" t="s">
        <v>284</v>
      </c>
      <c r="K192" s="524" t="s">
        <v>1443</v>
      </c>
      <c r="L192" s="521" t="str">
        <f>IF(Tabla1[[#This Row],[Descripción]]="","",_xlfn.XLOOKUP(Tabla1[[#This Row],[Descripción]],Tabla10[Descripción],Tabla10[Unidad de Medida],"",0))</f>
        <v>Depósito</v>
      </c>
      <c r="M192" s="317">
        <v>16</v>
      </c>
      <c r="N192" s="535">
        <f>IF(Tabla1[[#This Row],[Descripción]]="","",_xlfn.XLOOKUP(Tabla1[[#This Row],[Descripción]],Tabla10[Descripción],Tabla10[Precio Unitario],0))</f>
        <v>1900</v>
      </c>
      <c r="O192" s="535">
        <f>IF(Tabla1[[#This Row],[Cantidad de Insumos]]="","",Tabla1[[#This Row],[Precio Unitario]]*Tabla1[[#This Row],[Cantidad de Insumos]])</f>
        <v>30400</v>
      </c>
      <c r="P192" s="522" t="str">
        <f>IF(Tabla1[[#This Row],[Descripción]]="","",_xlfn.XLOOKUP(Tabla1[[#This Row],[Descripción]],Tabla10[Descripción],Tabla10[CODIGO PRESUPUESTARIO],0))</f>
        <v>2.2.3.1.01</v>
      </c>
      <c r="Q192" s="523"/>
      <c r="R192" s="523" t="str">
        <f>IF(Tabla1[[#This Row],[Insumos]]="","",_xlfn.XLOOKUP(Tabla1[[#This Row],[Insumos]],Tabla10[Insumo],Tabla10[InsumoAbrev],"",0))</f>
        <v>lsViaticosDP</v>
      </c>
      <c r="S192" s="694"/>
      <c r="T192" s="187"/>
      <c r="U192" s="187"/>
    </row>
    <row r="193" spans="2:21" ht="15" x14ac:dyDescent="0.25">
      <c r="B193" s="187" t="str">
        <f>IF('Formulario PPGR3'!$G193="","",CONCATENATE('Formulario PPGR3'!$C193,".",'Formulario PPGR3'!$D193,".",'Formulario PPGR3'!$E193,".",'Formulario PPGR3'!$F193))</f>
        <v/>
      </c>
      <c r="C193" s="187" t="str">
        <f>IF('Formulario PPGR3'!$G193="","",'Formulario PPGR1'!#REF!)</f>
        <v/>
      </c>
      <c r="D193" s="187" t="str">
        <f>IF('Formulario PPGR3'!$G193="","",'Formulario PPGR1'!#REF!)</f>
        <v/>
      </c>
      <c r="E193" s="187" t="str">
        <f>IF('Formulario PPGR3'!$G193="","",'Formulario PPGR1'!#REF!)</f>
        <v/>
      </c>
      <c r="F193" s="187" t="str">
        <f>IF('Formulario PPGR3'!$G193="","",'Formulario PPGR1'!#REF!)</f>
        <v/>
      </c>
      <c r="G193" s="186"/>
      <c r="H193" s="520" t="str" cm="1">
        <f t="array" ref="H193">IF(Tabla1[[#This Row],[Código_Actividad]]="","",_xlfn.XLOOKUP(Tabla1[[#This Row],[Código_Actividad]],CodigoActividad,Tabla2[Actividades Programables Presupuestables],"",0))</f>
        <v/>
      </c>
      <c r="I193" s="783" t="str">
        <f>IFERROR(VLOOKUP('Formulario PPGR3'!$G193,'Formulario PPGR2'!$H$9:$V$536,15,FALSE),"")</f>
        <v/>
      </c>
      <c r="J193" s="525" t="s">
        <v>284</v>
      </c>
      <c r="K193" s="524" t="s">
        <v>1441</v>
      </c>
      <c r="L193" s="521" t="str">
        <f>IF(Tabla1[[#This Row],[Descripción]]="","",_xlfn.XLOOKUP(Tabla1[[#This Row],[Descripción]],Tabla10[Descripción],Tabla10[Unidad de Medida],"",0))</f>
        <v>Depósito</v>
      </c>
      <c r="M193" s="317">
        <v>16</v>
      </c>
      <c r="N193" s="535">
        <f>IF(Tabla1[[#This Row],[Descripción]]="","",_xlfn.XLOOKUP(Tabla1[[#This Row],[Descripción]],Tabla10[Descripción],Tabla10[Precio Unitario],0))</f>
        <v>1700</v>
      </c>
      <c r="O193" s="535">
        <f>IF(Tabla1[[#This Row],[Cantidad de Insumos]]="","",Tabla1[[#This Row],[Precio Unitario]]*Tabla1[[#This Row],[Cantidad de Insumos]])</f>
        <v>27200</v>
      </c>
      <c r="P193" s="522" t="str">
        <f>IF(Tabla1[[#This Row],[Descripción]]="","",_xlfn.XLOOKUP(Tabla1[[#This Row],[Descripción]],Tabla10[Descripción],Tabla10[CODIGO PRESUPUESTARIO],0))</f>
        <v>2.2.3.1.01</v>
      </c>
      <c r="Q193" s="523"/>
      <c r="R193" s="523" t="str">
        <f>IF(Tabla1[[#This Row],[Insumos]]="","",_xlfn.XLOOKUP(Tabla1[[#This Row],[Insumos]],Tabla10[Insumo],Tabla10[InsumoAbrev],"",0))</f>
        <v>lsViaticosDP</v>
      </c>
      <c r="S193" s="694"/>
      <c r="T193" s="187"/>
      <c r="U193" s="187"/>
    </row>
    <row r="194" spans="2:21" ht="15" x14ac:dyDescent="0.25">
      <c r="B194" s="187" t="str">
        <f>IF('Formulario PPGR3'!$G194="","",CONCATENATE('Formulario PPGR3'!$C194,".",'Formulario PPGR3'!$D194,".",'Formulario PPGR3'!$E194,".",'Formulario PPGR3'!$F194))</f>
        <v/>
      </c>
      <c r="C194" s="187" t="str">
        <f>IF('Formulario PPGR3'!$G194="","",'Formulario PPGR1'!#REF!)</f>
        <v/>
      </c>
      <c r="D194" s="187" t="str">
        <f>IF('Formulario PPGR3'!$G194="","",'Formulario PPGR1'!#REF!)</f>
        <v/>
      </c>
      <c r="E194" s="187" t="str">
        <f>IF('Formulario PPGR3'!$G194="","",'Formulario PPGR1'!#REF!)</f>
        <v/>
      </c>
      <c r="F194" s="187" t="str">
        <f>IF('Formulario PPGR3'!$G194="","",'Formulario PPGR1'!#REF!)</f>
        <v/>
      </c>
      <c r="G194" s="186"/>
      <c r="H194" s="520" t="str" cm="1">
        <f t="array" ref="H194">IF(Tabla1[[#This Row],[Código_Actividad]]="","",_xlfn.XLOOKUP(Tabla1[[#This Row],[Código_Actividad]],CodigoActividad,Tabla2[Actividades Programables Presupuestables],"",0))</f>
        <v/>
      </c>
      <c r="I194" s="783" t="str">
        <f>IFERROR(VLOOKUP('Formulario PPGR3'!$G194,'Formulario PPGR2'!$H$9:$V$536,15,FALSE),"")</f>
        <v/>
      </c>
      <c r="J194" s="525" t="s">
        <v>392</v>
      </c>
      <c r="K194" s="524" t="s">
        <v>991</v>
      </c>
      <c r="L194" s="521" t="str">
        <f>IF(Tabla1[[#This Row],[Descripción]]="","",_xlfn.XLOOKUP(Tabla1[[#This Row],[Descripción]],Tabla10[Descripción],Tabla10[Unidad de Medida],"",0))</f>
        <v>galon</v>
      </c>
      <c r="M194" s="317">
        <v>100</v>
      </c>
      <c r="N194" s="535">
        <f>IF(Tabla1[[#This Row],[Descripción]]="","",_xlfn.XLOOKUP(Tabla1[[#This Row],[Descripción]],Tabla10[Descripción],Tabla10[Precio Unitario],0))</f>
        <v>240</v>
      </c>
      <c r="O194" s="535">
        <f>IF(Tabla1[[#This Row],[Cantidad de Insumos]]="","",Tabla1[[#This Row],[Precio Unitario]]*Tabla1[[#This Row],[Cantidad de Insumos]])</f>
        <v>24000</v>
      </c>
      <c r="P194" s="522" t="str">
        <f>IF(Tabla1[[#This Row],[Descripción]]="","",_xlfn.XLOOKUP(Tabla1[[#This Row],[Descripción]],Tabla10[Descripción],Tabla10[CODIGO PRESUPUESTARIO],0))</f>
        <v>2.3.7.1.02</v>
      </c>
      <c r="Q194" s="523"/>
      <c r="R194" s="523" t="str">
        <f>IF(Tabla1[[#This Row],[Insumos]]="","",_xlfn.XLOOKUP(Tabla1[[#This Row],[Insumos]],Tabla10[Insumo],Tabla10[InsumoAbrev],"",0))</f>
        <v>lsGasoil</v>
      </c>
      <c r="S194" s="694"/>
      <c r="T194" s="187"/>
      <c r="U194" s="187"/>
    </row>
    <row r="195" spans="2:21" ht="15" x14ac:dyDescent="0.25">
      <c r="B195" s="187" t="str">
        <f>IF('Formulario PPGR3'!$G195="","",CONCATENATE('Formulario PPGR3'!$C195,".",'Formulario PPGR3'!$D195,".",'Formulario PPGR3'!$E195,".",'Formulario PPGR3'!$F195))</f>
        <v/>
      </c>
      <c r="C195" s="187" t="str">
        <f>IF('Formulario PPGR3'!$G195="","",'Formulario PPGR1'!#REF!)</f>
        <v/>
      </c>
      <c r="D195" s="187" t="str">
        <f>IF('Formulario PPGR3'!$G195="","",'Formulario PPGR1'!#REF!)</f>
        <v/>
      </c>
      <c r="E195" s="187" t="str">
        <f>IF('Formulario PPGR3'!$G195="","",'Formulario PPGR1'!#REF!)</f>
        <v/>
      </c>
      <c r="F195" s="187" t="str">
        <f>IF('Formulario PPGR3'!$G195="","",'Formulario PPGR1'!#REF!)</f>
        <v/>
      </c>
      <c r="G195" s="186"/>
      <c r="H195" s="520" t="str" cm="1">
        <f t="array" ref="H195">IF(Tabla1[[#This Row],[Código_Actividad]]="","",_xlfn.XLOOKUP(Tabla1[[#This Row],[Código_Actividad]],CodigoActividad,Tabla2[Actividades Programables Presupuestables],"",0))</f>
        <v/>
      </c>
      <c r="I195" s="783" t="str">
        <f>IFERROR(VLOOKUP('Formulario PPGR3'!$G195,'Formulario PPGR2'!$H$9:$V$536,15,FALSE),"")</f>
        <v/>
      </c>
      <c r="J195" s="525" t="s">
        <v>289</v>
      </c>
      <c r="K195" s="524" t="s">
        <v>1128</v>
      </c>
      <c r="L195" s="521" t="str">
        <f>IF(Tabla1[[#This Row],[Descripción]]="","",_xlfn.XLOOKUP(Tabla1[[#This Row],[Descripción]],Tabla10[Descripción],Tabla10[Unidad de Medida],"",0))</f>
        <v>unidad</v>
      </c>
      <c r="M195" s="317">
        <v>16</v>
      </c>
      <c r="N195" s="535">
        <f>IF(Tabla1[[#This Row],[Descripción]]="","",_xlfn.XLOOKUP(Tabla1[[#This Row],[Descripción]],Tabla10[Descripción],Tabla10[Precio Unitario],0))</f>
        <v>100</v>
      </c>
      <c r="O195" s="535">
        <f>IF(Tabla1[[#This Row],[Cantidad de Insumos]]="","",Tabla1[[#This Row],[Precio Unitario]]*Tabla1[[#This Row],[Cantidad de Insumos]])</f>
        <v>1600</v>
      </c>
      <c r="P195" s="522" t="str">
        <f>IF(Tabla1[[#This Row],[Descripción]]="","",_xlfn.XLOOKUP(Tabla1[[#This Row],[Descripción]],Tabla10[Descripción],Tabla10[CODIGO PRESUPUESTARIO],0))</f>
        <v>2.2.4.4.01</v>
      </c>
      <c r="Q195" s="523"/>
      <c r="R195" s="523" t="str">
        <f>IF(Tabla1[[#This Row],[Insumos]]="","",_xlfn.XLOOKUP(Tabla1[[#This Row],[Insumos]],Tabla10[Insumo],Tabla10[InsumoAbrev],"",0))</f>
        <v>lsPeaje</v>
      </c>
      <c r="S195" s="694"/>
      <c r="T195" s="187"/>
      <c r="U195" s="187"/>
    </row>
    <row r="196" spans="2:21" ht="15" x14ac:dyDescent="0.25">
      <c r="B196" s="187" t="str">
        <f>IF('Formulario PPGR3'!$G196="","",CONCATENATE('Formulario PPGR3'!$C196,".",'Formulario PPGR3'!$D196,".",'Formulario PPGR3'!$E196,".",'Formulario PPGR3'!$F196))</f>
        <v/>
      </c>
      <c r="C196" s="187" t="str">
        <f>IF('Formulario PPGR3'!$G196="","",'Formulario PPGR1'!#REF!)</f>
        <v/>
      </c>
      <c r="D196" s="187" t="str">
        <f>IF('Formulario PPGR3'!$G196="","",'Formulario PPGR1'!#REF!)</f>
        <v/>
      </c>
      <c r="E196" s="187" t="str">
        <f>IF('Formulario PPGR3'!$G196="","",'Formulario PPGR1'!#REF!)</f>
        <v/>
      </c>
      <c r="F196" s="187" t="str">
        <f>IF('Formulario PPGR3'!$G196="","",'Formulario PPGR1'!#REF!)</f>
        <v/>
      </c>
      <c r="G196" s="186"/>
      <c r="H196" s="520" t="str" cm="1">
        <f t="array" ref="H196">IF(Tabla1[[#This Row],[Código_Actividad]]="","",_xlfn.XLOOKUP(Tabla1[[#This Row],[Código_Actividad]],CodigoActividad,Tabla2[Actividades Programables Presupuestables],"",0))</f>
        <v/>
      </c>
      <c r="I196" s="783" t="str">
        <f>IFERROR(VLOOKUP('Formulario PPGR3'!$G196,'Formulario PPGR2'!$H$9:$V$536,15,FALSE),"")</f>
        <v/>
      </c>
      <c r="J196" s="525"/>
      <c r="K196" s="524"/>
      <c r="L196" s="521" t="str">
        <f>IF(Tabla1[[#This Row],[Descripción]]="","",_xlfn.XLOOKUP(Tabla1[[#This Row],[Descripción]],Tabla10[Descripción],Tabla10[Unidad de Medida],"",0))</f>
        <v/>
      </c>
      <c r="M196" s="317"/>
      <c r="N196" s="535" t="str">
        <f>IF(Tabla1[[#This Row],[Descripción]]="","",_xlfn.XLOOKUP(Tabla1[[#This Row],[Descripción]],Tabla10[Descripción],Tabla10[Precio Unitario],0))</f>
        <v/>
      </c>
      <c r="O196" s="535" t="str">
        <f>IF(Tabla1[[#This Row],[Cantidad de Insumos]]="","",Tabla1[[#This Row],[Precio Unitario]]*Tabla1[[#This Row],[Cantidad de Insumos]])</f>
        <v/>
      </c>
      <c r="P196" s="522" t="str">
        <f>IF(Tabla1[[#This Row],[Descripción]]="","",_xlfn.XLOOKUP(Tabla1[[#This Row],[Descripción]],Tabla10[Descripción],Tabla10[CODIGO PRESUPUESTARIO],0))</f>
        <v/>
      </c>
      <c r="Q196" s="523"/>
      <c r="R196" s="523" t="str">
        <f>IF(Tabla1[[#This Row],[Insumos]]="","",_xlfn.XLOOKUP(Tabla1[[#This Row],[Insumos]],Tabla10[Insumo],Tabla10[InsumoAbrev],"",0))</f>
        <v/>
      </c>
      <c r="S196" s="694"/>
      <c r="T196" s="187"/>
      <c r="U196" s="187"/>
    </row>
    <row r="197" spans="2:21" ht="47.45" customHeight="1" x14ac:dyDescent="0.25">
      <c r="B197" s="187" t="e">
        <f>IF('Formulario PPGR3'!$G197="","",CONCATENATE('Formulario PPGR3'!$C197,".",'Formulario PPGR3'!$D197,".",'Formulario PPGR3'!$E197,".",'Formulario PPGR3'!$F197))</f>
        <v>#REF!</v>
      </c>
      <c r="C197" s="187" t="e">
        <f>IF('Formulario PPGR3'!$G197="","",'Formulario PPGR1'!#REF!)</f>
        <v>#REF!</v>
      </c>
      <c r="D197" s="187" t="e">
        <f>IF('Formulario PPGR3'!$G197="","",'Formulario PPGR1'!#REF!)</f>
        <v>#REF!</v>
      </c>
      <c r="E197" s="187" t="e">
        <f>IF('Formulario PPGR3'!$G197="","",'Formulario PPGR1'!#REF!)</f>
        <v>#REF!</v>
      </c>
      <c r="F197" s="187" t="e">
        <f>IF('Formulario PPGR3'!$G197="","",'Formulario PPGR1'!#REF!)</f>
        <v>#REF!</v>
      </c>
      <c r="G197" s="186" t="s">
        <v>2110</v>
      </c>
      <c r="H197" s="520" t="str" cm="1">
        <f t="array" ref="H197">IF(Tabla1[[#This Row],[Código_Actividad]]="","",_xlfn.XLOOKUP(Tabla1[[#This Row],[Código_Actividad]],CodigoActividad,Tabla2[Actividades Programables Presupuestables],"",0))</f>
        <v xml:space="preserve">Visitas de supervisión Áreas de Consejería  para pruebas VIH, de EES priorizados para verificar entrega y registro oportuno de pre y post consejería en el SIRENP </v>
      </c>
      <c r="I197" s="783">
        <f>IFERROR(VLOOKUP('Formulario PPGR3'!$G197,'Formulario PPGR2'!$H$9:$V$536,15,FALSE),"")</f>
        <v>4</v>
      </c>
      <c r="J197" s="525" t="s">
        <v>284</v>
      </c>
      <c r="K197" s="524" t="s">
        <v>1443</v>
      </c>
      <c r="L197" s="521" t="str">
        <f>IF(Tabla1[[#This Row],[Descripción]]="","",_xlfn.XLOOKUP(Tabla1[[#This Row],[Descripción]],Tabla10[Descripción],Tabla10[Unidad de Medida],"",0))</f>
        <v>Depósito</v>
      </c>
      <c r="M197" s="317">
        <v>16</v>
      </c>
      <c r="N197" s="535">
        <f>IF(Tabla1[[#This Row],[Descripción]]="","",_xlfn.XLOOKUP(Tabla1[[#This Row],[Descripción]],Tabla10[Descripción],Tabla10[Precio Unitario],0))</f>
        <v>1900</v>
      </c>
      <c r="O197" s="535">
        <f>IF(Tabla1[[#This Row],[Cantidad de Insumos]]="","",Tabla1[[#This Row],[Precio Unitario]]*Tabla1[[#This Row],[Cantidad de Insumos]])</f>
        <v>30400</v>
      </c>
      <c r="P197" s="522" t="str">
        <f>IF(Tabla1[[#This Row],[Descripción]]="","",_xlfn.XLOOKUP(Tabla1[[#This Row],[Descripción]],Tabla10[Descripción],Tabla10[CODIGO PRESUPUESTARIO],0))</f>
        <v>2.2.3.1.01</v>
      </c>
      <c r="Q197" s="523"/>
      <c r="R197" s="523" t="str">
        <f>IF(Tabla1[[#This Row],[Insumos]]="","",_xlfn.XLOOKUP(Tabla1[[#This Row],[Insumos]],Tabla10[Insumo],Tabla10[InsumoAbrev],"",0))</f>
        <v>lsViaticosDP</v>
      </c>
      <c r="S197" s="694"/>
      <c r="T197" s="187"/>
      <c r="U197" s="187"/>
    </row>
    <row r="198" spans="2:21" ht="15" x14ac:dyDescent="0.25">
      <c r="B198" s="187" t="str">
        <f>IF('Formulario PPGR3'!$G198="","",CONCATENATE('Formulario PPGR3'!$C198,".",'Formulario PPGR3'!$D198,".",'Formulario PPGR3'!$E198,".",'Formulario PPGR3'!$F198))</f>
        <v/>
      </c>
      <c r="C198" s="187" t="str">
        <f>IF('Formulario PPGR3'!$G198="","",'Formulario PPGR1'!#REF!)</f>
        <v/>
      </c>
      <c r="D198" s="187" t="str">
        <f>IF('Formulario PPGR3'!$G198="","",'Formulario PPGR1'!#REF!)</f>
        <v/>
      </c>
      <c r="E198" s="187" t="str">
        <f>IF('Formulario PPGR3'!$G198="","",'Formulario PPGR1'!#REF!)</f>
        <v/>
      </c>
      <c r="F198" s="187" t="str">
        <f>IF('Formulario PPGR3'!$G198="","",'Formulario PPGR1'!#REF!)</f>
        <v/>
      </c>
      <c r="G198" s="186"/>
      <c r="H198" s="520" t="str" cm="1">
        <f t="array" ref="H198">IF(Tabla1[[#This Row],[Código_Actividad]]="","",_xlfn.XLOOKUP(Tabla1[[#This Row],[Código_Actividad]],CodigoActividad,Tabla2[Actividades Programables Presupuestables],"",0))</f>
        <v/>
      </c>
      <c r="I198" s="783" t="str">
        <f>IFERROR(VLOOKUP('Formulario PPGR3'!$G198,'Formulario PPGR2'!$H$9:$V$536,15,FALSE),"")</f>
        <v/>
      </c>
      <c r="J198" s="525" t="s">
        <v>284</v>
      </c>
      <c r="K198" s="524" t="s">
        <v>1441</v>
      </c>
      <c r="L198" s="521" t="str">
        <f>IF(Tabla1[[#This Row],[Descripción]]="","",_xlfn.XLOOKUP(Tabla1[[#This Row],[Descripción]],Tabla10[Descripción],Tabla10[Unidad de Medida],"",0))</f>
        <v>Depósito</v>
      </c>
      <c r="M198" s="317">
        <v>16</v>
      </c>
      <c r="N198" s="535">
        <f>IF(Tabla1[[#This Row],[Descripción]]="","",_xlfn.XLOOKUP(Tabla1[[#This Row],[Descripción]],Tabla10[Descripción],Tabla10[Precio Unitario],0))</f>
        <v>1700</v>
      </c>
      <c r="O198" s="535">
        <f>IF(Tabla1[[#This Row],[Cantidad de Insumos]]="","",Tabla1[[#This Row],[Precio Unitario]]*Tabla1[[#This Row],[Cantidad de Insumos]])</f>
        <v>27200</v>
      </c>
      <c r="P198" s="522" t="str">
        <f>IF(Tabla1[[#This Row],[Descripción]]="","",_xlfn.XLOOKUP(Tabla1[[#This Row],[Descripción]],Tabla10[Descripción],Tabla10[CODIGO PRESUPUESTARIO],0))</f>
        <v>2.2.3.1.01</v>
      </c>
      <c r="Q198" s="523"/>
      <c r="R198" s="523" t="str">
        <f>IF(Tabla1[[#This Row],[Insumos]]="","",_xlfn.XLOOKUP(Tabla1[[#This Row],[Insumos]],Tabla10[Insumo],Tabla10[InsumoAbrev],"",0))</f>
        <v>lsViaticosDP</v>
      </c>
      <c r="S198" s="694"/>
      <c r="T198" s="187"/>
      <c r="U198" s="187"/>
    </row>
    <row r="199" spans="2:21" ht="15" x14ac:dyDescent="0.25">
      <c r="B199" s="187" t="str">
        <f>IF('Formulario PPGR3'!$G199="","",CONCATENATE('Formulario PPGR3'!$C199,".",'Formulario PPGR3'!$D199,".",'Formulario PPGR3'!$E199,".",'Formulario PPGR3'!$F199))</f>
        <v/>
      </c>
      <c r="C199" s="187" t="str">
        <f>IF('Formulario PPGR3'!$G199="","",'Formulario PPGR1'!#REF!)</f>
        <v/>
      </c>
      <c r="D199" s="187" t="str">
        <f>IF('Formulario PPGR3'!$G199="","",'Formulario PPGR1'!#REF!)</f>
        <v/>
      </c>
      <c r="E199" s="187" t="str">
        <f>IF('Formulario PPGR3'!$G199="","",'Formulario PPGR1'!#REF!)</f>
        <v/>
      </c>
      <c r="F199" s="187" t="str">
        <f>IF('Formulario PPGR3'!$G199="","",'Formulario PPGR1'!#REF!)</f>
        <v/>
      </c>
      <c r="G199" s="186"/>
      <c r="H199" s="520" t="str" cm="1">
        <f t="array" ref="H199">IF(Tabla1[[#This Row],[Código_Actividad]]="","",_xlfn.XLOOKUP(Tabla1[[#This Row],[Código_Actividad]],CodigoActividad,Tabla2[Actividades Programables Presupuestables],"",0))</f>
        <v/>
      </c>
      <c r="I199" s="783" t="str">
        <f>IFERROR(VLOOKUP('Formulario PPGR3'!$G199,'Formulario PPGR2'!$H$9:$V$536,15,FALSE),"")</f>
        <v/>
      </c>
      <c r="J199" s="525" t="s">
        <v>392</v>
      </c>
      <c r="K199" s="524" t="s">
        <v>991</v>
      </c>
      <c r="L199" s="521" t="str">
        <f>IF(Tabla1[[#This Row],[Descripción]]="","",_xlfn.XLOOKUP(Tabla1[[#This Row],[Descripción]],Tabla10[Descripción],Tabla10[Unidad de Medida],"",0))</f>
        <v>galon</v>
      </c>
      <c r="M199" s="317">
        <v>150</v>
      </c>
      <c r="N199" s="535">
        <f>IF(Tabla1[[#This Row],[Descripción]]="","",_xlfn.XLOOKUP(Tabla1[[#This Row],[Descripción]],Tabla10[Descripción],Tabla10[Precio Unitario],0))</f>
        <v>240</v>
      </c>
      <c r="O199" s="535">
        <f>IF(Tabla1[[#This Row],[Cantidad de Insumos]]="","",Tabla1[[#This Row],[Precio Unitario]]*Tabla1[[#This Row],[Cantidad de Insumos]])</f>
        <v>36000</v>
      </c>
      <c r="P199" s="522" t="str">
        <f>IF(Tabla1[[#This Row],[Descripción]]="","",_xlfn.XLOOKUP(Tabla1[[#This Row],[Descripción]],Tabla10[Descripción],Tabla10[CODIGO PRESUPUESTARIO],0))</f>
        <v>2.3.7.1.02</v>
      </c>
      <c r="Q199" s="523"/>
      <c r="R199" s="523" t="str">
        <f>IF(Tabla1[[#This Row],[Insumos]]="","",_xlfn.XLOOKUP(Tabla1[[#This Row],[Insumos]],Tabla10[Insumo],Tabla10[InsumoAbrev],"",0))</f>
        <v>lsGasoil</v>
      </c>
      <c r="S199" s="694"/>
      <c r="T199" s="187"/>
      <c r="U199" s="187"/>
    </row>
    <row r="200" spans="2:21" ht="15" x14ac:dyDescent="0.25">
      <c r="B200" s="187" t="str">
        <f>IF('Formulario PPGR3'!$G200="","",CONCATENATE('Formulario PPGR3'!$C200,".",'Formulario PPGR3'!$D200,".",'Formulario PPGR3'!$E200,".",'Formulario PPGR3'!$F200))</f>
        <v/>
      </c>
      <c r="C200" s="187" t="str">
        <f>IF('Formulario PPGR3'!$G200="","",'Formulario PPGR1'!#REF!)</f>
        <v/>
      </c>
      <c r="D200" s="187" t="str">
        <f>IF('Formulario PPGR3'!$G200="","",'Formulario PPGR1'!#REF!)</f>
        <v/>
      </c>
      <c r="E200" s="187" t="str">
        <f>IF('Formulario PPGR3'!$G200="","",'Formulario PPGR1'!#REF!)</f>
        <v/>
      </c>
      <c r="F200" s="187" t="str">
        <f>IF('Formulario PPGR3'!$G200="","",'Formulario PPGR1'!#REF!)</f>
        <v/>
      </c>
      <c r="G200" s="186"/>
      <c r="H200" s="520" t="str" cm="1">
        <f t="array" ref="H200">IF(Tabla1[[#This Row],[Código_Actividad]]="","",_xlfn.XLOOKUP(Tabla1[[#This Row],[Código_Actividad]],CodigoActividad,Tabla2[Actividades Programables Presupuestables],"",0))</f>
        <v/>
      </c>
      <c r="I200" s="783" t="str">
        <f>IFERROR(VLOOKUP('Formulario PPGR3'!$G200,'Formulario PPGR2'!$H$9:$V$536,15,FALSE),"")</f>
        <v/>
      </c>
      <c r="J200" s="525" t="s">
        <v>289</v>
      </c>
      <c r="K200" s="524" t="s">
        <v>1128</v>
      </c>
      <c r="L200" s="521" t="str">
        <f>IF(Tabla1[[#This Row],[Descripción]]="","",_xlfn.XLOOKUP(Tabla1[[#This Row],[Descripción]],Tabla10[Descripción],Tabla10[Unidad de Medida],"",0))</f>
        <v>unidad</v>
      </c>
      <c r="M200" s="317">
        <v>16</v>
      </c>
      <c r="N200" s="535">
        <f>IF(Tabla1[[#This Row],[Descripción]]="","",_xlfn.XLOOKUP(Tabla1[[#This Row],[Descripción]],Tabla10[Descripción],Tabla10[Precio Unitario],0))</f>
        <v>100</v>
      </c>
      <c r="O200" s="535">
        <f>IF(Tabla1[[#This Row],[Cantidad de Insumos]]="","",Tabla1[[#This Row],[Precio Unitario]]*Tabla1[[#This Row],[Cantidad de Insumos]])</f>
        <v>1600</v>
      </c>
      <c r="P200" s="522" t="str">
        <f>IF(Tabla1[[#This Row],[Descripción]]="","",_xlfn.XLOOKUP(Tabla1[[#This Row],[Descripción]],Tabla10[Descripción],Tabla10[CODIGO PRESUPUESTARIO],0))</f>
        <v>2.2.4.4.01</v>
      </c>
      <c r="Q200" s="523"/>
      <c r="R200" s="523" t="str">
        <f>IF(Tabla1[[#This Row],[Insumos]]="","",_xlfn.XLOOKUP(Tabla1[[#This Row],[Insumos]],Tabla10[Insumo],Tabla10[InsumoAbrev],"",0))</f>
        <v>lsPeaje</v>
      </c>
      <c r="S200" s="694"/>
      <c r="T200" s="187"/>
      <c r="U200" s="187"/>
    </row>
    <row r="201" spans="2:21" ht="15" x14ac:dyDescent="0.25">
      <c r="B201" s="187" t="str">
        <f>IF('Formulario PPGR3'!$G201="","",CONCATENATE('Formulario PPGR3'!$C201,".",'Formulario PPGR3'!$D201,".",'Formulario PPGR3'!$E201,".",'Formulario PPGR3'!$F201))</f>
        <v/>
      </c>
      <c r="C201" s="187" t="str">
        <f>IF('Formulario PPGR3'!$G201="","",'Formulario PPGR1'!#REF!)</f>
        <v/>
      </c>
      <c r="D201" s="187" t="str">
        <f>IF('Formulario PPGR3'!$G201="","",'Formulario PPGR1'!#REF!)</f>
        <v/>
      </c>
      <c r="E201" s="187" t="str">
        <f>IF('Formulario PPGR3'!$G201="","",'Formulario PPGR1'!#REF!)</f>
        <v/>
      </c>
      <c r="F201" s="187" t="str">
        <f>IF('Formulario PPGR3'!$G201="","",'Formulario PPGR1'!#REF!)</f>
        <v/>
      </c>
      <c r="G201" s="186"/>
      <c r="H201" s="520" t="str" cm="1">
        <f t="array" ref="H201">IF(Tabla1[[#This Row],[Código_Actividad]]="","",_xlfn.XLOOKUP(Tabla1[[#This Row],[Código_Actividad]],CodigoActividad,Tabla2[Actividades Programables Presupuestables],"",0))</f>
        <v/>
      </c>
      <c r="I201" s="783" t="str">
        <f>IFERROR(VLOOKUP('Formulario PPGR3'!$G201,'Formulario PPGR2'!$H$9:$V$536,15,FALSE),"")</f>
        <v/>
      </c>
      <c r="J201" s="525"/>
      <c r="K201" s="524"/>
      <c r="L201" s="521" t="str">
        <f>IF(Tabla1[[#This Row],[Descripción]]="","",_xlfn.XLOOKUP(Tabla1[[#This Row],[Descripción]],Tabla10[Descripción],Tabla10[Unidad de Medida],"",0))</f>
        <v/>
      </c>
      <c r="M201" s="317"/>
      <c r="N201" s="535" t="str">
        <f>IF(Tabla1[[#This Row],[Descripción]]="","",_xlfn.XLOOKUP(Tabla1[[#This Row],[Descripción]],Tabla10[Descripción],Tabla10[Precio Unitario],0))</f>
        <v/>
      </c>
      <c r="O201" s="535" t="str">
        <f>IF(Tabla1[[#This Row],[Cantidad de Insumos]]="","",Tabla1[[#This Row],[Precio Unitario]]*Tabla1[[#This Row],[Cantidad de Insumos]])</f>
        <v/>
      </c>
      <c r="P201" s="522" t="str">
        <f>IF(Tabla1[[#This Row],[Descripción]]="","",_xlfn.XLOOKUP(Tabla1[[#This Row],[Descripción]],Tabla10[Descripción],Tabla10[CODIGO PRESUPUESTARIO],0))</f>
        <v/>
      </c>
      <c r="Q201" s="523"/>
      <c r="R201" s="523" t="str">
        <f>IF(Tabla1[[#This Row],[Insumos]]="","",_xlfn.XLOOKUP(Tabla1[[#This Row],[Insumos]],Tabla10[Insumo],Tabla10[InsumoAbrev],"",0))</f>
        <v/>
      </c>
      <c r="S201" s="694"/>
      <c r="T201" s="187"/>
      <c r="U201" s="187"/>
    </row>
    <row r="202" spans="2:21" ht="45.6" customHeight="1" x14ac:dyDescent="0.25">
      <c r="B202" s="187" t="e">
        <f>IF('Formulario PPGR3'!$G202="","",CONCATENATE('Formulario PPGR3'!$C202,".",'Formulario PPGR3'!$D202,".",'Formulario PPGR3'!$E202,".",'Formulario PPGR3'!$F202))</f>
        <v>#REF!</v>
      </c>
      <c r="C202" s="187" t="e">
        <f>IF('Formulario PPGR3'!$G202="","",'Formulario PPGR1'!#REF!)</f>
        <v>#REF!</v>
      </c>
      <c r="D202" s="187" t="e">
        <f>IF('Formulario PPGR3'!$G202="","",'Formulario PPGR1'!#REF!)</f>
        <v>#REF!</v>
      </c>
      <c r="E202" s="187" t="e">
        <f>IF('Formulario PPGR3'!$G202="","",'Formulario PPGR1'!#REF!)</f>
        <v>#REF!</v>
      </c>
      <c r="F202" s="187" t="e">
        <f>IF('Formulario PPGR3'!$G202="","",'Formulario PPGR1'!#REF!)</f>
        <v>#REF!</v>
      </c>
      <c r="G202" s="186" t="s">
        <v>2112</v>
      </c>
      <c r="H202" s="520" t="str" cm="1">
        <f t="array" ref="H202">IF(Tabla1[[#This Row],[Código_Actividad]]="","",_xlfn.XLOOKUP(Tabla1[[#This Row],[Código_Actividad]],CodigoActividad,Tabla2[Actividades Programables Presupuestables],"",0))</f>
        <v>Visita de supervisión de la estrategia de prevención de Profilaxis Pre Exposición al VIH (PrEP) en los establecimientos de salud seleccionados</v>
      </c>
      <c r="I202" s="783">
        <f>IFERROR(VLOOKUP('Formulario PPGR3'!$G202,'Formulario PPGR2'!$H$9:$V$536,15,FALSE),"")</f>
        <v>1</v>
      </c>
      <c r="J202" s="525" t="s">
        <v>284</v>
      </c>
      <c r="K202" s="524" t="s">
        <v>1443</v>
      </c>
      <c r="L202" s="521" t="str">
        <f>IF(Tabla1[[#This Row],[Descripción]]="","",_xlfn.XLOOKUP(Tabla1[[#This Row],[Descripción]],Tabla10[Descripción],Tabla10[Unidad de Medida],"",0))</f>
        <v>Depósito</v>
      </c>
      <c r="M202" s="317">
        <v>3</v>
      </c>
      <c r="N202" s="535">
        <f>IF(Tabla1[[#This Row],[Descripción]]="","",_xlfn.XLOOKUP(Tabla1[[#This Row],[Descripción]],Tabla10[Descripción],Tabla10[Precio Unitario],0))</f>
        <v>1900</v>
      </c>
      <c r="O202" s="535">
        <f>IF(Tabla1[[#This Row],[Cantidad de Insumos]]="","",Tabla1[[#This Row],[Precio Unitario]]*Tabla1[[#This Row],[Cantidad de Insumos]])</f>
        <v>5700</v>
      </c>
      <c r="P202" s="522" t="str">
        <f>IF(Tabla1[[#This Row],[Descripción]]="","",_xlfn.XLOOKUP(Tabla1[[#This Row],[Descripción]],Tabla10[Descripción],Tabla10[CODIGO PRESUPUESTARIO],0))</f>
        <v>2.2.3.1.01</v>
      </c>
      <c r="Q202" s="523"/>
      <c r="R202" s="523" t="str">
        <f>IF(Tabla1[[#This Row],[Insumos]]="","",_xlfn.XLOOKUP(Tabla1[[#This Row],[Insumos]],Tabla10[Insumo],Tabla10[InsumoAbrev],"",0))</f>
        <v>lsViaticosDP</v>
      </c>
      <c r="S202" s="694"/>
      <c r="T202" s="187"/>
      <c r="U202" s="187"/>
    </row>
    <row r="203" spans="2:21" ht="15" x14ac:dyDescent="0.25">
      <c r="B203" s="187" t="str">
        <f>IF('Formulario PPGR3'!$G203="","",CONCATENATE('Formulario PPGR3'!$C203,".",'Formulario PPGR3'!$D203,".",'Formulario PPGR3'!$E203,".",'Formulario PPGR3'!$F203))</f>
        <v/>
      </c>
      <c r="C203" s="187" t="str">
        <f>IF('Formulario PPGR3'!$G203="","",'Formulario PPGR1'!#REF!)</f>
        <v/>
      </c>
      <c r="D203" s="187" t="str">
        <f>IF('Formulario PPGR3'!$G203="","",'Formulario PPGR1'!#REF!)</f>
        <v/>
      </c>
      <c r="E203" s="187" t="str">
        <f>IF('Formulario PPGR3'!$G203="","",'Formulario PPGR1'!#REF!)</f>
        <v/>
      </c>
      <c r="F203" s="187" t="str">
        <f>IF('Formulario PPGR3'!$G203="","",'Formulario PPGR1'!#REF!)</f>
        <v/>
      </c>
      <c r="G203" s="186"/>
      <c r="H203" s="520" t="str" cm="1">
        <f t="array" ref="H203">IF(Tabla1[[#This Row],[Código_Actividad]]="","",_xlfn.XLOOKUP(Tabla1[[#This Row],[Código_Actividad]],CodigoActividad,Tabla2[Actividades Programables Presupuestables],"",0))</f>
        <v/>
      </c>
      <c r="I203" s="783" t="str">
        <f>IFERROR(VLOOKUP('Formulario PPGR3'!$G203,'Formulario PPGR2'!$H$9:$V$536,15,FALSE),"")</f>
        <v/>
      </c>
      <c r="J203" s="525" t="s">
        <v>284</v>
      </c>
      <c r="K203" s="524" t="s">
        <v>1441</v>
      </c>
      <c r="L203" s="521" t="str">
        <f>IF(Tabla1[[#This Row],[Descripción]]="","",_xlfn.XLOOKUP(Tabla1[[#This Row],[Descripción]],Tabla10[Descripción],Tabla10[Unidad de Medida],"",0))</f>
        <v>Depósito</v>
      </c>
      <c r="M203" s="317">
        <v>3</v>
      </c>
      <c r="N203" s="535">
        <f>IF(Tabla1[[#This Row],[Descripción]]="","",_xlfn.XLOOKUP(Tabla1[[#This Row],[Descripción]],Tabla10[Descripción],Tabla10[Precio Unitario],0))</f>
        <v>1700</v>
      </c>
      <c r="O203" s="535">
        <f>IF(Tabla1[[#This Row],[Cantidad de Insumos]]="","",Tabla1[[#This Row],[Precio Unitario]]*Tabla1[[#This Row],[Cantidad de Insumos]])</f>
        <v>5100</v>
      </c>
      <c r="P203" s="522" t="str">
        <f>IF(Tabla1[[#This Row],[Descripción]]="","",_xlfn.XLOOKUP(Tabla1[[#This Row],[Descripción]],Tabla10[Descripción],Tabla10[CODIGO PRESUPUESTARIO],0))</f>
        <v>2.2.3.1.01</v>
      </c>
      <c r="Q203" s="523"/>
      <c r="R203" s="523" t="str">
        <f>IF(Tabla1[[#This Row],[Insumos]]="","",_xlfn.XLOOKUP(Tabla1[[#This Row],[Insumos]],Tabla10[Insumo],Tabla10[InsumoAbrev],"",0))</f>
        <v>lsViaticosDP</v>
      </c>
      <c r="S203" s="694"/>
      <c r="T203" s="187"/>
      <c r="U203" s="187"/>
    </row>
    <row r="204" spans="2:21" ht="15" x14ac:dyDescent="0.25">
      <c r="B204" s="187" t="str">
        <f>IF('Formulario PPGR3'!$G204="","",CONCATENATE('Formulario PPGR3'!$C204,".",'Formulario PPGR3'!$D204,".",'Formulario PPGR3'!$E204,".",'Formulario PPGR3'!$F204))</f>
        <v/>
      </c>
      <c r="C204" s="187" t="str">
        <f>IF('Formulario PPGR3'!$G204="","",'Formulario PPGR1'!#REF!)</f>
        <v/>
      </c>
      <c r="D204" s="187" t="str">
        <f>IF('Formulario PPGR3'!$G204="","",'Formulario PPGR1'!#REF!)</f>
        <v/>
      </c>
      <c r="E204" s="187" t="str">
        <f>IF('Formulario PPGR3'!$G204="","",'Formulario PPGR1'!#REF!)</f>
        <v/>
      </c>
      <c r="F204" s="187" t="str">
        <f>IF('Formulario PPGR3'!$G204="","",'Formulario PPGR1'!#REF!)</f>
        <v/>
      </c>
      <c r="G204" s="186"/>
      <c r="H204" s="520" t="str" cm="1">
        <f t="array" ref="H204">IF(Tabla1[[#This Row],[Código_Actividad]]="","",_xlfn.XLOOKUP(Tabla1[[#This Row],[Código_Actividad]],CodigoActividad,Tabla2[Actividades Programables Presupuestables],"",0))</f>
        <v/>
      </c>
      <c r="I204" s="783" t="str">
        <f>IFERROR(VLOOKUP('Formulario PPGR3'!$G204,'Formulario PPGR2'!$H$9:$V$536,15,FALSE),"")</f>
        <v/>
      </c>
      <c r="J204" s="525" t="s">
        <v>392</v>
      </c>
      <c r="K204" s="524" t="s">
        <v>991</v>
      </c>
      <c r="L204" s="521" t="str">
        <f>IF(Tabla1[[#This Row],[Descripción]]="","",_xlfn.XLOOKUP(Tabla1[[#This Row],[Descripción]],Tabla10[Descripción],Tabla10[Unidad de Medida],"",0))</f>
        <v>galon</v>
      </c>
      <c r="M204" s="317">
        <v>30</v>
      </c>
      <c r="N204" s="535">
        <f>IF(Tabla1[[#This Row],[Descripción]]="","",_xlfn.XLOOKUP(Tabla1[[#This Row],[Descripción]],Tabla10[Descripción],Tabla10[Precio Unitario],0))</f>
        <v>240</v>
      </c>
      <c r="O204" s="535">
        <f>IF(Tabla1[[#This Row],[Cantidad de Insumos]]="","",Tabla1[[#This Row],[Precio Unitario]]*Tabla1[[#This Row],[Cantidad de Insumos]])</f>
        <v>7200</v>
      </c>
      <c r="P204" s="522" t="str">
        <f>IF(Tabla1[[#This Row],[Descripción]]="","",_xlfn.XLOOKUP(Tabla1[[#This Row],[Descripción]],Tabla10[Descripción],Tabla10[CODIGO PRESUPUESTARIO],0))</f>
        <v>2.3.7.1.02</v>
      </c>
      <c r="Q204" s="523"/>
      <c r="R204" s="523" t="str">
        <f>IF(Tabla1[[#This Row],[Insumos]]="","",_xlfn.XLOOKUP(Tabla1[[#This Row],[Insumos]],Tabla10[Insumo],Tabla10[InsumoAbrev],"",0))</f>
        <v>lsGasoil</v>
      </c>
      <c r="S204" s="694"/>
      <c r="T204" s="187"/>
      <c r="U204" s="187"/>
    </row>
    <row r="205" spans="2:21" ht="15" x14ac:dyDescent="0.25">
      <c r="B205" s="187" t="str">
        <f>IF('Formulario PPGR3'!$G205="","",CONCATENATE('Formulario PPGR3'!$C205,".",'Formulario PPGR3'!$D205,".",'Formulario PPGR3'!$E205,".",'Formulario PPGR3'!$F205))</f>
        <v/>
      </c>
      <c r="C205" s="187" t="str">
        <f>IF('Formulario PPGR3'!$G205="","",'Formulario PPGR1'!#REF!)</f>
        <v/>
      </c>
      <c r="D205" s="187" t="str">
        <f>IF('Formulario PPGR3'!$G205="","",'Formulario PPGR1'!#REF!)</f>
        <v/>
      </c>
      <c r="E205" s="187" t="str">
        <f>IF('Formulario PPGR3'!$G205="","",'Formulario PPGR1'!#REF!)</f>
        <v/>
      </c>
      <c r="F205" s="187" t="str">
        <f>IF('Formulario PPGR3'!$G205="","",'Formulario PPGR1'!#REF!)</f>
        <v/>
      </c>
      <c r="G205" s="186"/>
      <c r="H205" s="520" t="str" cm="1">
        <f t="array" ref="H205">IF(Tabla1[[#This Row],[Código_Actividad]]="","",_xlfn.XLOOKUP(Tabla1[[#This Row],[Código_Actividad]],CodigoActividad,Tabla2[Actividades Programables Presupuestables],"",0))</f>
        <v/>
      </c>
      <c r="I205" s="783" t="str">
        <f>IFERROR(VLOOKUP('Formulario PPGR3'!$G205,'Formulario PPGR2'!$H$9:$V$536,15,FALSE),"")</f>
        <v/>
      </c>
      <c r="J205" s="525" t="s">
        <v>289</v>
      </c>
      <c r="K205" s="524" t="s">
        <v>1128</v>
      </c>
      <c r="L205" s="521" t="str">
        <f>IF(Tabla1[[#This Row],[Descripción]]="","",_xlfn.XLOOKUP(Tabla1[[#This Row],[Descripción]],Tabla10[Descripción],Tabla10[Unidad de Medida],"",0))</f>
        <v>unidad</v>
      </c>
      <c r="M205" s="317">
        <v>3</v>
      </c>
      <c r="N205" s="535">
        <f>IF(Tabla1[[#This Row],[Descripción]]="","",_xlfn.XLOOKUP(Tabla1[[#This Row],[Descripción]],Tabla10[Descripción],Tabla10[Precio Unitario],0))</f>
        <v>100</v>
      </c>
      <c r="O205" s="535">
        <f>IF(Tabla1[[#This Row],[Cantidad de Insumos]]="","",Tabla1[[#This Row],[Precio Unitario]]*Tabla1[[#This Row],[Cantidad de Insumos]])</f>
        <v>300</v>
      </c>
      <c r="P205" s="522" t="str">
        <f>IF(Tabla1[[#This Row],[Descripción]]="","",_xlfn.XLOOKUP(Tabla1[[#This Row],[Descripción]],Tabla10[Descripción],Tabla10[CODIGO PRESUPUESTARIO],0))</f>
        <v>2.2.4.4.01</v>
      </c>
      <c r="Q205" s="523"/>
      <c r="R205" s="523" t="str">
        <f>IF(Tabla1[[#This Row],[Insumos]]="","",_xlfn.XLOOKUP(Tabla1[[#This Row],[Insumos]],Tabla10[Insumo],Tabla10[InsumoAbrev],"",0))</f>
        <v>lsPeaje</v>
      </c>
      <c r="S205" s="694"/>
      <c r="T205" s="187"/>
      <c r="U205" s="187"/>
    </row>
    <row r="206" spans="2:21" ht="15" x14ac:dyDescent="0.25">
      <c r="B206" s="187" t="str">
        <f>IF('Formulario PPGR3'!$G206="","",CONCATENATE('Formulario PPGR3'!$C206,".",'Formulario PPGR3'!$D206,".",'Formulario PPGR3'!$E206,".",'Formulario PPGR3'!$F206))</f>
        <v/>
      </c>
      <c r="C206" s="187" t="str">
        <f>IF('Formulario PPGR3'!$G206="","",'Formulario PPGR1'!#REF!)</f>
        <v/>
      </c>
      <c r="D206" s="187" t="str">
        <f>IF('Formulario PPGR3'!$G206="","",'Formulario PPGR1'!#REF!)</f>
        <v/>
      </c>
      <c r="E206" s="187" t="str">
        <f>IF('Formulario PPGR3'!$G206="","",'Formulario PPGR1'!#REF!)</f>
        <v/>
      </c>
      <c r="F206" s="187" t="str">
        <f>IF('Formulario PPGR3'!$G206="","",'Formulario PPGR1'!#REF!)</f>
        <v/>
      </c>
      <c r="G206" s="186"/>
      <c r="H206" s="520" t="str" cm="1">
        <f t="array" ref="H206">IF(Tabla1[[#This Row],[Código_Actividad]]="","",_xlfn.XLOOKUP(Tabla1[[#This Row],[Código_Actividad]],CodigoActividad,Tabla2[Actividades Programables Presupuestables],"",0))</f>
        <v/>
      </c>
      <c r="I206" s="783" t="str">
        <f>IFERROR(VLOOKUP('Formulario PPGR3'!$G206,'Formulario PPGR2'!$H$9:$V$536,15,FALSE),"")</f>
        <v/>
      </c>
      <c r="J206" s="525"/>
      <c r="K206" s="524"/>
      <c r="L206" s="521" t="str">
        <f>IF(Tabla1[[#This Row],[Descripción]]="","",_xlfn.XLOOKUP(Tabla1[[#This Row],[Descripción]],Tabla10[Descripción],Tabla10[Unidad de Medida],"",0))</f>
        <v/>
      </c>
      <c r="M206" s="317"/>
      <c r="N206" s="535" t="str">
        <f>IF(Tabla1[[#This Row],[Descripción]]="","",_xlfn.XLOOKUP(Tabla1[[#This Row],[Descripción]],Tabla10[Descripción],Tabla10[Precio Unitario],0))</f>
        <v/>
      </c>
      <c r="O206" s="535" t="str">
        <f>IF(Tabla1[[#This Row],[Cantidad de Insumos]]="","",Tabla1[[#This Row],[Precio Unitario]]*Tabla1[[#This Row],[Cantidad de Insumos]])</f>
        <v/>
      </c>
      <c r="P206" s="522" t="str">
        <f>IF(Tabla1[[#This Row],[Descripción]]="","",_xlfn.XLOOKUP(Tabla1[[#This Row],[Descripción]],Tabla10[Descripción],Tabla10[CODIGO PRESUPUESTARIO],0))</f>
        <v/>
      </c>
      <c r="Q206" s="523"/>
      <c r="R206" s="523" t="str">
        <f>IF(Tabla1[[#This Row],[Insumos]]="","",_xlfn.XLOOKUP(Tabla1[[#This Row],[Insumos]],Tabla10[Insumo],Tabla10[InsumoAbrev],"",0))</f>
        <v/>
      </c>
      <c r="S206" s="694"/>
      <c r="T206" s="187"/>
      <c r="U206" s="187"/>
    </row>
    <row r="207" spans="2:21" ht="46.15" customHeight="1" x14ac:dyDescent="0.25">
      <c r="B207" s="187" t="e">
        <f>IF('Formulario PPGR3'!$G207="","",CONCATENATE('Formulario PPGR3'!$C207,".",'Formulario PPGR3'!$D207,".",'Formulario PPGR3'!$E207,".",'Formulario PPGR3'!$F207))</f>
        <v>#REF!</v>
      </c>
      <c r="C207" s="187" t="e">
        <f>IF('Formulario PPGR3'!$G207="","",'Formulario PPGR1'!#REF!)</f>
        <v>#REF!</v>
      </c>
      <c r="D207" s="187" t="e">
        <f>IF('Formulario PPGR3'!$G207="","",'Formulario PPGR1'!#REF!)</f>
        <v>#REF!</v>
      </c>
      <c r="E207" s="187" t="e">
        <f>IF('Formulario PPGR3'!$G207="","",'Formulario PPGR1'!#REF!)</f>
        <v>#REF!</v>
      </c>
      <c r="F207" s="187" t="e">
        <f>IF('Formulario PPGR3'!$G207="","",'Formulario PPGR1'!#REF!)</f>
        <v>#REF!</v>
      </c>
      <c r="G207" s="186" t="s">
        <v>2114</v>
      </c>
      <c r="H207" s="520" t="str" cm="1">
        <f t="array" ref="H207">IF(Tabla1[[#This Row],[Código_Actividad]]="","",_xlfn.XLOOKUP(Tabla1[[#This Row],[Código_Actividad]],CodigoActividad,Tabla2[Actividades Programables Presupuestables],"",0))</f>
        <v>Taller de Profilaxis Post Exposición al VIH, PPE</v>
      </c>
      <c r="I207" s="783">
        <f>IFERROR(VLOOKUP('Formulario PPGR3'!$G207,'Formulario PPGR2'!$H$9:$V$536,15,FALSE),"")</f>
        <v>4</v>
      </c>
      <c r="J207" s="525" t="s">
        <v>351</v>
      </c>
      <c r="K207" s="524" t="s">
        <v>830</v>
      </c>
      <c r="L207" s="521" t="str">
        <f>IF(Tabla1[[#This Row],[Descripción]]="","",_xlfn.XLOOKUP(Tabla1[[#This Row],[Descripción]],Tabla10[Descripción],Tabla10[Unidad de Medida],"",0))</f>
        <v>unidad</v>
      </c>
      <c r="M207" s="317">
        <v>1</v>
      </c>
      <c r="N207" s="535">
        <f>IF(Tabla1[[#This Row],[Descripción]]="","",_xlfn.XLOOKUP(Tabla1[[#This Row],[Descripción]],Tabla10[Descripción],Tabla10[Precio Unitario],0))</f>
        <v>61419</v>
      </c>
      <c r="O207" s="535">
        <f>IF(Tabla1[[#This Row],[Cantidad de Insumos]]="","",Tabla1[[#This Row],[Precio Unitario]]*Tabla1[[#This Row],[Cantidad de Insumos]])</f>
        <v>61419</v>
      </c>
      <c r="P207" s="522" t="str">
        <f>IF(Tabla1[[#This Row],[Descripción]]="","",_xlfn.XLOOKUP(Tabla1[[#This Row],[Descripción]],Tabla10[Descripción],Tabla10[CODIGO PRESUPUESTARIO],0))</f>
        <v>2.3.1.1.01</v>
      </c>
      <c r="Q207" s="523"/>
      <c r="R207" s="523" t="str">
        <f>IF(Tabla1[[#This Row],[Insumos]]="","",_xlfn.XLOOKUP(Tabla1[[#This Row],[Insumos]],Tabla10[Insumo],Tabla10[InsumoAbrev],"",0))</f>
        <v>lsAlimentosyBebidas</v>
      </c>
      <c r="S207" s="694"/>
      <c r="T207" s="187"/>
      <c r="U207" s="187"/>
    </row>
    <row r="208" spans="2:21" ht="38.25" x14ac:dyDescent="0.25">
      <c r="B208" s="187" t="str">
        <f>IF('Formulario PPGR3'!$G208="","",CONCATENATE('Formulario PPGR3'!$C208,".",'Formulario PPGR3'!$D208,".",'Formulario PPGR3'!$E208,".",'Formulario PPGR3'!$F208))</f>
        <v/>
      </c>
      <c r="C208" s="187" t="str">
        <f>IF('Formulario PPGR3'!$G208="","",'Formulario PPGR1'!#REF!)</f>
        <v/>
      </c>
      <c r="D208" s="187" t="str">
        <f>IF('Formulario PPGR3'!$G208="","",'Formulario PPGR1'!#REF!)</f>
        <v/>
      </c>
      <c r="E208" s="187" t="str">
        <f>IF('Formulario PPGR3'!$G208="","",'Formulario PPGR1'!#REF!)</f>
        <v/>
      </c>
      <c r="F208" s="187" t="str">
        <f>IF('Formulario PPGR3'!$G208="","",'Formulario PPGR1'!#REF!)</f>
        <v/>
      </c>
      <c r="G208" s="186"/>
      <c r="H208" s="520" t="str" cm="1">
        <f t="array" ref="H208">IF(Tabla1[[#This Row],[Código_Actividad]]="","",_xlfn.XLOOKUP(Tabla1[[#This Row],[Código_Actividad]],CodigoActividad,Tabla2[Actividades Programables Presupuestables],"",0))</f>
        <v/>
      </c>
      <c r="I208" s="783" t="str">
        <f>IFERROR(VLOOKUP('Formulario PPGR3'!$G208,'Formulario PPGR2'!$H$9:$V$536,15,FALSE),"")</f>
        <v/>
      </c>
      <c r="J208" s="525" t="s">
        <v>351</v>
      </c>
      <c r="K208" s="524" t="s">
        <v>843</v>
      </c>
      <c r="L208" s="521" t="str">
        <f>IF(Tabla1[[#This Row],[Descripción]]="","",_xlfn.XLOOKUP(Tabla1[[#This Row],[Descripción]],Tabla10[Descripción],Tabla10[Unidad de Medida],"",0))</f>
        <v>unidad</v>
      </c>
      <c r="M208" s="317">
        <v>1</v>
      </c>
      <c r="N208" s="535">
        <f>IF(Tabla1[[#This Row],[Descripción]]="","",_xlfn.XLOOKUP(Tabla1[[#This Row],[Descripción]],Tabla10[Descripción],Tabla10[Precio Unitario],0))</f>
        <v>19706</v>
      </c>
      <c r="O208" s="535">
        <f>IF(Tabla1[[#This Row],[Cantidad de Insumos]]="","",Tabla1[[#This Row],[Precio Unitario]]*Tabla1[[#This Row],[Cantidad de Insumos]])</f>
        <v>19706</v>
      </c>
      <c r="P208" s="522" t="str">
        <f>IF(Tabla1[[#This Row],[Descripción]]="","",_xlfn.XLOOKUP(Tabla1[[#This Row],[Descripción]],Tabla10[Descripción],Tabla10[CODIGO PRESUPUESTARIO],0))</f>
        <v>2.3.1.1.01</v>
      </c>
      <c r="Q208" s="523"/>
      <c r="R208" s="523" t="str">
        <f>IF(Tabla1[[#This Row],[Insumos]]="","",_xlfn.XLOOKUP(Tabla1[[#This Row],[Insumos]],Tabla10[Insumo],Tabla10[InsumoAbrev],"",0))</f>
        <v>lsAlimentosyBebidas</v>
      </c>
      <c r="S208" s="694"/>
      <c r="T208" s="187"/>
      <c r="U208" s="187"/>
    </row>
    <row r="209" spans="2:21" ht="15" x14ac:dyDescent="0.25">
      <c r="B209" s="187" t="str">
        <f>IF('Formulario PPGR3'!$G209="","",CONCATENATE('Formulario PPGR3'!$C209,".",'Formulario PPGR3'!$D209,".",'Formulario PPGR3'!$E209,".",'Formulario PPGR3'!$F209))</f>
        <v/>
      </c>
      <c r="C209" s="187" t="str">
        <f>IF('Formulario PPGR3'!$G209="","",'Formulario PPGR1'!#REF!)</f>
        <v/>
      </c>
      <c r="D209" s="187" t="str">
        <f>IF('Formulario PPGR3'!$G209="","",'Formulario PPGR1'!#REF!)</f>
        <v/>
      </c>
      <c r="E209" s="187" t="str">
        <f>IF('Formulario PPGR3'!$G209="","",'Formulario PPGR1'!#REF!)</f>
        <v/>
      </c>
      <c r="F209" s="187" t="str">
        <f>IF('Formulario PPGR3'!$G209="","",'Formulario PPGR1'!#REF!)</f>
        <v/>
      </c>
      <c r="G209" s="186"/>
      <c r="H209" s="520" t="str" cm="1">
        <f t="array" ref="H209">IF(Tabla1[[#This Row],[Código_Actividad]]="","",_xlfn.XLOOKUP(Tabla1[[#This Row],[Código_Actividad]],CodigoActividad,Tabla2[Actividades Programables Presupuestables],"",0))</f>
        <v/>
      </c>
      <c r="I209" s="783" t="str">
        <f>IFERROR(VLOOKUP('Formulario PPGR3'!$G209,'Formulario PPGR2'!$H$9:$V$536,15,FALSE),"")</f>
        <v/>
      </c>
      <c r="J209" s="525" t="s">
        <v>361</v>
      </c>
      <c r="K209" s="524" t="s">
        <v>1163</v>
      </c>
      <c r="L209" s="521" t="str">
        <f>IF(Tabla1[[#This Row],[Descripción]]="","",_xlfn.XLOOKUP(Tabla1[[#This Row],[Descripción]],Tabla10[Descripción],Tabla10[Unidad de Medida],"",0))</f>
        <v>Caja</v>
      </c>
      <c r="M209" s="317">
        <v>1</v>
      </c>
      <c r="N209" s="535">
        <f>IF(Tabla1[[#This Row],[Descripción]]="","",_xlfn.XLOOKUP(Tabla1[[#This Row],[Descripción]],Tabla10[Descripción],Tabla10[Precio Unitario],0))</f>
        <v>233.64</v>
      </c>
      <c r="O209" s="535">
        <f>IF(Tabla1[[#This Row],[Cantidad de Insumos]]="","",Tabla1[[#This Row],[Precio Unitario]]*Tabla1[[#This Row],[Cantidad de Insumos]])</f>
        <v>233.64</v>
      </c>
      <c r="P209" s="522" t="str">
        <f>IF(Tabla1[[#This Row],[Descripción]]="","",_xlfn.XLOOKUP(Tabla1[[#This Row],[Descripción]],Tabla10[Descripción],Tabla10[CODIGO PRESUPUESTARIO],0))</f>
        <v>2.3.3.2.01</v>
      </c>
      <c r="Q209" s="523"/>
      <c r="R209" s="523" t="str">
        <f>IF(Tabla1[[#This Row],[Insumos]]="","",_xlfn.XLOOKUP(Tabla1[[#This Row],[Insumos]],Tabla10[Insumo],Tabla10[InsumoAbrev],"",0))</f>
        <v>lsProductosdePapel</v>
      </c>
      <c r="S209" s="694"/>
      <c r="T209" s="187"/>
      <c r="U209" s="187"/>
    </row>
    <row r="210" spans="2:21" ht="15" x14ac:dyDescent="0.25">
      <c r="B210" s="187" t="str">
        <f>IF('Formulario PPGR3'!$G210="","",CONCATENATE('Formulario PPGR3'!$C210,".",'Formulario PPGR3'!$D210,".",'Formulario PPGR3'!$E210,".",'Formulario PPGR3'!$F210))</f>
        <v/>
      </c>
      <c r="C210" s="187" t="str">
        <f>IF('Formulario PPGR3'!$G210="","",'Formulario PPGR1'!#REF!)</f>
        <v/>
      </c>
      <c r="D210" s="187" t="str">
        <f>IF('Formulario PPGR3'!$G210="","",'Formulario PPGR1'!#REF!)</f>
        <v/>
      </c>
      <c r="E210" s="187" t="str">
        <f>IF('Formulario PPGR3'!$G210="","",'Formulario PPGR1'!#REF!)</f>
        <v/>
      </c>
      <c r="F210" s="187" t="str">
        <f>IF('Formulario PPGR3'!$G210="","",'Formulario PPGR1'!#REF!)</f>
        <v/>
      </c>
      <c r="G210" s="186"/>
      <c r="H210" s="520" t="str" cm="1">
        <f t="array" ref="H210">IF(Tabla1[[#This Row],[Código_Actividad]]="","",_xlfn.XLOOKUP(Tabla1[[#This Row],[Código_Actividad]],CodigoActividad,Tabla2[Actividades Programables Presupuestables],"",0))</f>
        <v/>
      </c>
      <c r="I210" s="783" t="str">
        <f>IFERROR(VLOOKUP('Formulario PPGR3'!$G210,'Formulario PPGR2'!$H$9:$V$536,15,FALSE),"")</f>
        <v/>
      </c>
      <c r="J210" s="525" t="s">
        <v>282</v>
      </c>
      <c r="K210" s="524" t="s">
        <v>1029</v>
      </c>
      <c r="L210" s="521" t="str">
        <f>IF(Tabla1[[#This Row],[Descripción]]="","",_xlfn.XLOOKUP(Tabla1[[#This Row],[Descripción]],Tabla10[Descripción],Tabla10[Unidad de Medida],"",0))</f>
        <v>unidad</v>
      </c>
      <c r="M210" s="317">
        <v>100</v>
      </c>
      <c r="N210" s="535">
        <f>IF(Tabla1[[#This Row],[Descripción]]="","",_xlfn.XLOOKUP(Tabla1[[#This Row],[Descripción]],Tabla10[Descripción],Tabla10[Precio Unitario],0))</f>
        <v>5</v>
      </c>
      <c r="O210" s="535">
        <f>IF(Tabla1[[#This Row],[Cantidad de Insumos]]="","",Tabla1[[#This Row],[Precio Unitario]]*Tabla1[[#This Row],[Cantidad de Insumos]])</f>
        <v>500</v>
      </c>
      <c r="P210" s="522" t="str">
        <f>IF(Tabla1[[#This Row],[Descripción]]="","",_xlfn.XLOOKUP(Tabla1[[#This Row],[Descripción]],Tabla10[Descripción],Tabla10[CODIGO PRESUPUESTARIO],0))</f>
        <v xml:space="preserve">2.2.2.2.01 </v>
      </c>
      <c r="Q210" s="523"/>
      <c r="R210" s="523" t="str">
        <f>IF(Tabla1[[#This Row],[Insumos]]="","",_xlfn.XLOOKUP(Tabla1[[#This Row],[Insumos]],Tabla10[Insumo],Tabla10[InsumoAbrev],"",0))</f>
        <v>lsImpresionyEncuadernacion</v>
      </c>
      <c r="S210" s="694"/>
      <c r="T210" s="187"/>
      <c r="U210" s="187"/>
    </row>
    <row r="211" spans="2:21" ht="15" x14ac:dyDescent="0.25">
      <c r="B211" s="187" t="str">
        <f>IF('Formulario PPGR3'!$G211="","",CONCATENATE('Formulario PPGR3'!$C211,".",'Formulario PPGR3'!$D211,".",'Formulario PPGR3'!$E211,".",'Formulario PPGR3'!$F211))</f>
        <v/>
      </c>
      <c r="C211" s="187" t="str">
        <f>IF('Formulario PPGR3'!$G211="","",'Formulario PPGR1'!#REF!)</f>
        <v/>
      </c>
      <c r="D211" s="187" t="str">
        <f>IF('Formulario PPGR3'!$G211="","",'Formulario PPGR1'!#REF!)</f>
        <v/>
      </c>
      <c r="E211" s="187" t="str">
        <f>IF('Formulario PPGR3'!$G211="","",'Formulario PPGR1'!#REF!)</f>
        <v/>
      </c>
      <c r="F211" s="187" t="str">
        <f>IF('Formulario PPGR3'!$G211="","",'Formulario PPGR1'!#REF!)</f>
        <v/>
      </c>
      <c r="G211" s="186"/>
      <c r="H211" s="520" t="str" cm="1">
        <f t="array" ref="H211">IF(Tabla1[[#This Row],[Código_Actividad]]="","",_xlfn.XLOOKUP(Tabla1[[#This Row],[Código_Actividad]],CodigoActividad,Tabla2[Actividades Programables Presupuestables],"",0))</f>
        <v/>
      </c>
      <c r="I211" s="783" t="str">
        <f>IFERROR(VLOOKUP('Formulario PPGR3'!$G211,'Formulario PPGR2'!$H$9:$V$536,15,FALSE),"")</f>
        <v/>
      </c>
      <c r="J211" s="525" t="s">
        <v>1266</v>
      </c>
      <c r="K211" s="524" t="s">
        <v>1288</v>
      </c>
      <c r="L211" s="521" t="str">
        <f>IF(Tabla1[[#This Row],[Descripción]]="","",_xlfn.XLOOKUP(Tabla1[[#This Row],[Descripción]],Tabla10[Descripción],Tabla10[Unidad de Medida],"",0))</f>
        <v>Caja</v>
      </c>
      <c r="M211" s="317">
        <v>4</v>
      </c>
      <c r="N211" s="535">
        <f>IF(Tabla1[[#This Row],[Descripción]]="","",_xlfn.XLOOKUP(Tabla1[[#This Row],[Descripción]],Tabla10[Descripción],Tabla10[Precio Unitario],0))</f>
        <v>36</v>
      </c>
      <c r="O211" s="535">
        <f>IF(Tabla1[[#This Row],[Cantidad de Insumos]]="","",Tabla1[[#This Row],[Precio Unitario]]*Tabla1[[#This Row],[Cantidad de Insumos]])</f>
        <v>144</v>
      </c>
      <c r="P211" s="522" t="str">
        <f>IF(Tabla1[[#This Row],[Descripción]]="","",_xlfn.XLOOKUP(Tabla1[[#This Row],[Descripción]],Tabla10[Descripción],Tabla10[CODIGO PRESUPUESTARIO],0))</f>
        <v xml:space="preserve">2.3.9.2.01 </v>
      </c>
      <c r="Q211" s="523"/>
      <c r="R211" s="523" t="str">
        <f>IF(Tabla1[[#This Row],[Insumos]]="","",_xlfn.XLOOKUP(Tabla1[[#This Row],[Insumos]],Tabla10[Insumo],Tabla10[InsumoAbrev],"",0))</f>
        <v>lsUtilesdeOficina</v>
      </c>
      <c r="S211" s="694"/>
      <c r="T211" s="187"/>
      <c r="U211" s="187"/>
    </row>
    <row r="212" spans="2:21" ht="15" x14ac:dyDescent="0.25">
      <c r="B212" s="187" t="str">
        <f>IF('Formulario PPGR3'!$G212="","",CONCATENATE('Formulario PPGR3'!$C212,".",'Formulario PPGR3'!$D212,".",'Formulario PPGR3'!$E212,".",'Formulario PPGR3'!$F212))</f>
        <v/>
      </c>
      <c r="C212" s="187" t="str">
        <f>IF('Formulario PPGR3'!$G212="","",'Formulario PPGR1'!#REF!)</f>
        <v/>
      </c>
      <c r="D212" s="187" t="str">
        <f>IF('Formulario PPGR3'!$G212="","",'Formulario PPGR1'!#REF!)</f>
        <v/>
      </c>
      <c r="E212" s="187" t="str">
        <f>IF('Formulario PPGR3'!$G212="","",'Formulario PPGR1'!#REF!)</f>
        <v/>
      </c>
      <c r="F212" s="187" t="str">
        <f>IF('Formulario PPGR3'!$G212="","",'Formulario PPGR1'!#REF!)</f>
        <v/>
      </c>
      <c r="G212" s="186"/>
      <c r="H212" s="520" t="str" cm="1">
        <f t="array" ref="H212">IF(Tabla1[[#This Row],[Código_Actividad]]="","",_xlfn.XLOOKUP(Tabla1[[#This Row],[Código_Actividad]],CodigoActividad,Tabla2[Actividades Programables Presupuestables],"",0))</f>
        <v/>
      </c>
      <c r="I212" s="783" t="str">
        <f>IFERROR(VLOOKUP('Formulario PPGR3'!$G212,'Formulario PPGR2'!$H$9:$V$536,15,FALSE),"")</f>
        <v/>
      </c>
      <c r="J212" s="525" t="s">
        <v>1266</v>
      </c>
      <c r="K212" s="524" t="s">
        <v>1338</v>
      </c>
      <c r="L212" s="521" t="str">
        <f>IF(Tabla1[[#This Row],[Descripción]]="","",_xlfn.XLOOKUP(Tabla1[[#This Row],[Descripción]],Tabla10[Descripción],Tabla10[Unidad de Medida],"",0))</f>
        <v>unidad</v>
      </c>
      <c r="M212" s="317">
        <v>4</v>
      </c>
      <c r="N212" s="535">
        <f>IF(Tabla1[[#This Row],[Descripción]]="","",_xlfn.XLOOKUP(Tabla1[[#This Row],[Descripción]],Tabla10[Descripción],Tabla10[Precio Unitario],0))</f>
        <v>50</v>
      </c>
      <c r="O212" s="535">
        <f>IF(Tabla1[[#This Row],[Cantidad de Insumos]]="","",Tabla1[[#This Row],[Precio Unitario]]*Tabla1[[#This Row],[Cantidad de Insumos]])</f>
        <v>200</v>
      </c>
      <c r="P212" s="522" t="str">
        <f>IF(Tabla1[[#This Row],[Descripción]]="","",_xlfn.XLOOKUP(Tabla1[[#This Row],[Descripción]],Tabla10[Descripción],Tabla10[CODIGO PRESUPUESTARIO],0))</f>
        <v xml:space="preserve">2.3.9.2.01 </v>
      </c>
      <c r="Q212" s="523"/>
      <c r="R212" s="523" t="str">
        <f>IF(Tabla1[[#This Row],[Insumos]]="","",_xlfn.XLOOKUP(Tabla1[[#This Row],[Insumos]],Tabla10[Insumo],Tabla10[InsumoAbrev],"",0))</f>
        <v>lsUtilesdeOficina</v>
      </c>
      <c r="S212" s="694"/>
      <c r="T212" s="187"/>
      <c r="U212" s="187"/>
    </row>
    <row r="213" spans="2:21" ht="15" x14ac:dyDescent="0.25">
      <c r="B213" s="187" t="str">
        <f>IF('Formulario PPGR3'!$G213="","",CONCATENATE('Formulario PPGR3'!$C213,".",'Formulario PPGR3'!$D213,".",'Formulario PPGR3'!$E213,".",'Formulario PPGR3'!$F213))</f>
        <v/>
      </c>
      <c r="C213" s="187" t="str">
        <f>IF('Formulario PPGR3'!$G213="","",'Formulario PPGR1'!#REF!)</f>
        <v/>
      </c>
      <c r="D213" s="187" t="str">
        <f>IF('Formulario PPGR3'!$G213="","",'Formulario PPGR1'!#REF!)</f>
        <v/>
      </c>
      <c r="E213" s="187" t="str">
        <f>IF('Formulario PPGR3'!$G213="","",'Formulario PPGR1'!#REF!)</f>
        <v/>
      </c>
      <c r="F213" s="187" t="str">
        <f>IF('Formulario PPGR3'!$G213="","",'Formulario PPGR1'!#REF!)</f>
        <v/>
      </c>
      <c r="G213" s="186"/>
      <c r="H213" s="520" t="str" cm="1">
        <f t="array" ref="H213">IF(Tabla1[[#This Row],[Código_Actividad]]="","",_xlfn.XLOOKUP(Tabla1[[#This Row],[Código_Actividad]],CodigoActividad,Tabla2[Actividades Programables Presupuestables],"",0))</f>
        <v/>
      </c>
      <c r="I213" s="783" t="str">
        <f>IFERROR(VLOOKUP('Formulario PPGR3'!$G213,'Formulario PPGR2'!$H$9:$V$536,15,FALSE),"")</f>
        <v/>
      </c>
      <c r="J213" s="525" t="s">
        <v>361</v>
      </c>
      <c r="K213" s="524" t="s">
        <v>1166</v>
      </c>
      <c r="L213" s="521" t="str">
        <f>IF(Tabla1[[#This Row],[Descripción]]="","",_xlfn.XLOOKUP(Tabla1[[#This Row],[Descripción]],Tabla10[Descripción],Tabla10[Unidad de Medida],"",0))</f>
        <v>unidad</v>
      </c>
      <c r="M213" s="317">
        <v>4</v>
      </c>
      <c r="N213" s="535">
        <f>IF(Tabla1[[#This Row],[Descripción]]="","",_xlfn.XLOOKUP(Tabla1[[#This Row],[Descripción]],Tabla10[Descripción],Tabla10[Precio Unitario],0))</f>
        <v>132.75</v>
      </c>
      <c r="O213" s="535">
        <f>IF(Tabla1[[#This Row],[Cantidad de Insumos]]="","",Tabla1[[#This Row],[Precio Unitario]]*Tabla1[[#This Row],[Cantidad de Insumos]])</f>
        <v>531</v>
      </c>
      <c r="P213" s="522" t="str">
        <f>IF(Tabla1[[#This Row],[Descripción]]="","",_xlfn.XLOOKUP(Tabla1[[#This Row],[Descripción]],Tabla10[Descripción],Tabla10[CODIGO PRESUPUESTARIO],0))</f>
        <v>2.3.3.2.01</v>
      </c>
      <c r="Q213" s="523"/>
      <c r="R213" s="523" t="str">
        <f>IF(Tabla1[[#This Row],[Insumos]]="","",_xlfn.XLOOKUP(Tabla1[[#This Row],[Insumos]],Tabla10[Insumo],Tabla10[InsumoAbrev],"",0))</f>
        <v>lsProductosdePapel</v>
      </c>
      <c r="S213" s="694"/>
      <c r="T213" s="187"/>
      <c r="U213" s="187"/>
    </row>
    <row r="214" spans="2:21" ht="15" x14ac:dyDescent="0.25">
      <c r="B214" s="187" t="str">
        <f>IF('Formulario PPGR3'!$G214="","",CONCATENATE('Formulario PPGR3'!$C214,".",'Formulario PPGR3'!$D214,".",'Formulario PPGR3'!$E214,".",'Formulario PPGR3'!$F214))</f>
        <v/>
      </c>
      <c r="C214" s="187" t="str">
        <f>IF('Formulario PPGR3'!$G214="","",'Formulario PPGR1'!#REF!)</f>
        <v/>
      </c>
      <c r="D214" s="187" t="str">
        <f>IF('Formulario PPGR3'!$G214="","",'Formulario PPGR1'!#REF!)</f>
        <v/>
      </c>
      <c r="E214" s="187" t="str">
        <f>IF('Formulario PPGR3'!$G214="","",'Formulario PPGR1'!#REF!)</f>
        <v/>
      </c>
      <c r="F214" s="187" t="str">
        <f>IF('Formulario PPGR3'!$G214="","",'Formulario PPGR1'!#REF!)</f>
        <v/>
      </c>
      <c r="G214" s="186"/>
      <c r="H214" s="520" t="str" cm="1">
        <f t="array" ref="H214">IF(Tabla1[[#This Row],[Código_Actividad]]="","",_xlfn.XLOOKUP(Tabla1[[#This Row],[Código_Actividad]],CodigoActividad,Tabla2[Actividades Programables Presupuestables],"",0))</f>
        <v/>
      </c>
      <c r="I214" s="783" t="str">
        <f>IFERROR(VLOOKUP('Formulario PPGR3'!$G214,'Formulario PPGR2'!$H$9:$V$536,15,FALSE),"")</f>
        <v/>
      </c>
      <c r="J214" s="525"/>
      <c r="K214" s="524"/>
      <c r="L214" s="521" t="str">
        <f>IF(Tabla1[[#This Row],[Descripción]]="","",_xlfn.XLOOKUP(Tabla1[[#This Row],[Descripción]],Tabla10[Descripción],Tabla10[Unidad de Medida],"",0))</f>
        <v/>
      </c>
      <c r="M214" s="317"/>
      <c r="N214" s="535" t="str">
        <f>IF(Tabla1[[#This Row],[Descripción]]="","",_xlfn.XLOOKUP(Tabla1[[#This Row],[Descripción]],Tabla10[Descripción],Tabla10[Precio Unitario],0))</f>
        <v/>
      </c>
      <c r="O214" s="535" t="str">
        <f>IF(Tabla1[[#This Row],[Cantidad de Insumos]]="","",Tabla1[[#This Row],[Precio Unitario]]*Tabla1[[#This Row],[Cantidad de Insumos]])</f>
        <v/>
      </c>
      <c r="P214" s="522" t="str">
        <f>IF(Tabla1[[#This Row],[Descripción]]="","",_xlfn.XLOOKUP(Tabla1[[#This Row],[Descripción]],Tabla10[Descripción],Tabla10[CODIGO PRESUPUESTARIO],0))</f>
        <v/>
      </c>
      <c r="Q214" s="523"/>
      <c r="R214" s="523" t="str">
        <f>IF(Tabla1[[#This Row],[Insumos]]="","",_xlfn.XLOOKUP(Tabla1[[#This Row],[Insumos]],Tabla10[Insumo],Tabla10[InsumoAbrev],"",0))</f>
        <v/>
      </c>
      <c r="S214" s="694"/>
      <c r="T214" s="187"/>
      <c r="U214" s="187"/>
    </row>
    <row r="215" spans="2:21" ht="52.15" customHeight="1" x14ac:dyDescent="0.25">
      <c r="B215" s="187" t="e">
        <f>IF('Formulario PPGR3'!$G215="","",CONCATENATE('Formulario PPGR3'!$C215,".",'Formulario PPGR3'!$D215,".",'Formulario PPGR3'!$E215,".",'Formulario PPGR3'!$F215))</f>
        <v>#REF!</v>
      </c>
      <c r="C215" s="187" t="e">
        <f>IF('Formulario PPGR3'!$G215="","",'Formulario PPGR1'!#REF!)</f>
        <v>#REF!</v>
      </c>
      <c r="D215" s="187" t="e">
        <f>IF('Formulario PPGR3'!$G215="","",'Formulario PPGR1'!#REF!)</f>
        <v>#REF!</v>
      </c>
      <c r="E215" s="187" t="e">
        <f>IF('Formulario PPGR3'!$G215="","",'Formulario PPGR1'!#REF!)</f>
        <v>#REF!</v>
      </c>
      <c r="F215" s="187" t="e">
        <f>IF('Formulario PPGR3'!$G215="","",'Formulario PPGR1'!#REF!)</f>
        <v>#REF!</v>
      </c>
      <c r="G215" s="186" t="s">
        <v>2116</v>
      </c>
      <c r="H215" s="520" t="str" cm="1">
        <f t="array" ref="H215">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215" s="783">
        <f>IFERROR(VLOOKUP('Formulario PPGR3'!$G215,'Formulario PPGR2'!$H$9:$V$536,15,FALSE),"")</f>
        <v>3</v>
      </c>
      <c r="J215" s="525" t="s">
        <v>284</v>
      </c>
      <c r="K215" s="524" t="s">
        <v>1443</v>
      </c>
      <c r="L215" s="521" t="str">
        <f>IF(Tabla1[[#This Row],[Descripción]]="","",_xlfn.XLOOKUP(Tabla1[[#This Row],[Descripción]],Tabla10[Descripción],Tabla10[Unidad de Medida],"",0))</f>
        <v>Depósito</v>
      </c>
      <c r="M215" s="317">
        <v>14</v>
      </c>
      <c r="N215" s="535">
        <f>IF(Tabla1[[#This Row],[Descripción]]="","",_xlfn.XLOOKUP(Tabla1[[#This Row],[Descripción]],Tabla10[Descripción],Tabla10[Precio Unitario],0))</f>
        <v>1900</v>
      </c>
      <c r="O215" s="535">
        <f>IF(Tabla1[[#This Row],[Cantidad de Insumos]]="","",Tabla1[[#This Row],[Precio Unitario]]*Tabla1[[#This Row],[Cantidad de Insumos]])</f>
        <v>26600</v>
      </c>
      <c r="P215" s="522" t="str">
        <f>IF(Tabla1[[#This Row],[Descripción]]="","",_xlfn.XLOOKUP(Tabla1[[#This Row],[Descripción]],Tabla10[Descripción],Tabla10[CODIGO PRESUPUESTARIO],0))</f>
        <v>2.2.3.1.01</v>
      </c>
      <c r="Q215" s="523"/>
      <c r="R215" s="523" t="str">
        <f>IF(Tabla1[[#This Row],[Insumos]]="","",_xlfn.XLOOKUP(Tabla1[[#This Row],[Insumos]],Tabla10[Insumo],Tabla10[InsumoAbrev],"",0))</f>
        <v>lsViaticosDP</v>
      </c>
      <c r="S215" s="694"/>
      <c r="T215" s="187"/>
      <c r="U215" s="187"/>
    </row>
    <row r="216" spans="2:21" ht="15" x14ac:dyDescent="0.25">
      <c r="B216" s="187" t="str">
        <f>IF('Formulario PPGR3'!$G216="","",CONCATENATE('Formulario PPGR3'!$C216,".",'Formulario PPGR3'!$D216,".",'Formulario PPGR3'!$E216,".",'Formulario PPGR3'!$F216))</f>
        <v/>
      </c>
      <c r="C216" s="187" t="str">
        <f>IF('Formulario PPGR3'!$G216="","",'Formulario PPGR1'!#REF!)</f>
        <v/>
      </c>
      <c r="D216" s="187" t="str">
        <f>IF('Formulario PPGR3'!$G216="","",'Formulario PPGR1'!#REF!)</f>
        <v/>
      </c>
      <c r="E216" s="187" t="str">
        <f>IF('Formulario PPGR3'!$G216="","",'Formulario PPGR1'!#REF!)</f>
        <v/>
      </c>
      <c r="F216" s="187" t="str">
        <f>IF('Formulario PPGR3'!$G216="","",'Formulario PPGR1'!#REF!)</f>
        <v/>
      </c>
      <c r="G216" s="186"/>
      <c r="H216" s="520" t="str" cm="1">
        <f t="array" ref="H216">IF(Tabla1[[#This Row],[Código_Actividad]]="","",_xlfn.XLOOKUP(Tabla1[[#This Row],[Código_Actividad]],CodigoActividad,Tabla2[Actividades Programables Presupuestables],"",0))</f>
        <v/>
      </c>
      <c r="I216" s="783" t="str">
        <f>IFERROR(VLOOKUP('Formulario PPGR3'!$G216,'Formulario PPGR2'!$H$9:$V$536,15,FALSE),"")</f>
        <v/>
      </c>
      <c r="J216" s="525" t="s">
        <v>284</v>
      </c>
      <c r="K216" s="524" t="s">
        <v>1441</v>
      </c>
      <c r="L216" s="521" t="str">
        <f>IF(Tabla1[[#This Row],[Descripción]]="","",_xlfn.XLOOKUP(Tabla1[[#This Row],[Descripción]],Tabla10[Descripción],Tabla10[Unidad de Medida],"",0))</f>
        <v>Depósito</v>
      </c>
      <c r="M216" s="317">
        <v>14</v>
      </c>
      <c r="N216" s="535">
        <f>IF(Tabla1[[#This Row],[Descripción]]="","",_xlfn.XLOOKUP(Tabla1[[#This Row],[Descripción]],Tabla10[Descripción],Tabla10[Precio Unitario],0))</f>
        <v>1700</v>
      </c>
      <c r="O216" s="535">
        <f>IF(Tabla1[[#This Row],[Cantidad de Insumos]]="","",Tabla1[[#This Row],[Precio Unitario]]*Tabla1[[#This Row],[Cantidad de Insumos]])</f>
        <v>23800</v>
      </c>
      <c r="P216" s="522" t="str">
        <f>IF(Tabla1[[#This Row],[Descripción]]="","",_xlfn.XLOOKUP(Tabla1[[#This Row],[Descripción]],Tabla10[Descripción],Tabla10[CODIGO PRESUPUESTARIO],0))</f>
        <v>2.2.3.1.01</v>
      </c>
      <c r="Q216" s="523"/>
      <c r="R216" s="523" t="str">
        <f>IF(Tabla1[[#This Row],[Insumos]]="","",_xlfn.XLOOKUP(Tabla1[[#This Row],[Insumos]],Tabla10[Insumo],Tabla10[InsumoAbrev],"",0))</f>
        <v>lsViaticosDP</v>
      </c>
      <c r="S216" s="694"/>
      <c r="T216" s="187"/>
      <c r="U216" s="187"/>
    </row>
    <row r="217" spans="2:21" ht="15" x14ac:dyDescent="0.25">
      <c r="B217" s="187" t="str">
        <f>IF('Formulario PPGR3'!$G217="","",CONCATENATE('Formulario PPGR3'!$C217,".",'Formulario PPGR3'!$D217,".",'Formulario PPGR3'!$E217,".",'Formulario PPGR3'!$F217))</f>
        <v/>
      </c>
      <c r="C217" s="187" t="str">
        <f>IF('Formulario PPGR3'!$G217="","",'Formulario PPGR1'!#REF!)</f>
        <v/>
      </c>
      <c r="D217" s="187" t="str">
        <f>IF('Formulario PPGR3'!$G217="","",'Formulario PPGR1'!#REF!)</f>
        <v/>
      </c>
      <c r="E217" s="187" t="str">
        <f>IF('Formulario PPGR3'!$G217="","",'Formulario PPGR1'!#REF!)</f>
        <v/>
      </c>
      <c r="F217" s="187" t="str">
        <f>IF('Formulario PPGR3'!$G217="","",'Formulario PPGR1'!#REF!)</f>
        <v/>
      </c>
      <c r="G217" s="186"/>
      <c r="H217" s="520" t="str" cm="1">
        <f t="array" ref="H217">IF(Tabla1[[#This Row],[Código_Actividad]]="","",_xlfn.XLOOKUP(Tabla1[[#This Row],[Código_Actividad]],CodigoActividad,Tabla2[Actividades Programables Presupuestables],"",0))</f>
        <v/>
      </c>
      <c r="I217" s="783" t="str">
        <f>IFERROR(VLOOKUP('Formulario PPGR3'!$G217,'Formulario PPGR2'!$H$9:$V$536,15,FALSE),"")</f>
        <v/>
      </c>
      <c r="J217" s="525" t="s">
        <v>392</v>
      </c>
      <c r="K217" s="524" t="s">
        <v>991</v>
      </c>
      <c r="L217" s="521" t="str">
        <f>IF(Tabla1[[#This Row],[Descripción]]="","",_xlfn.XLOOKUP(Tabla1[[#This Row],[Descripción]],Tabla10[Descripción],Tabla10[Unidad de Medida],"",0))</f>
        <v>galon</v>
      </c>
      <c r="M217" s="317">
        <v>240</v>
      </c>
      <c r="N217" s="535">
        <f>IF(Tabla1[[#This Row],[Descripción]]="","",_xlfn.XLOOKUP(Tabla1[[#This Row],[Descripción]],Tabla10[Descripción],Tabla10[Precio Unitario],0))</f>
        <v>240</v>
      </c>
      <c r="O217" s="535">
        <f>IF(Tabla1[[#This Row],[Cantidad de Insumos]]="","",Tabla1[[#This Row],[Precio Unitario]]*Tabla1[[#This Row],[Cantidad de Insumos]])</f>
        <v>57600</v>
      </c>
      <c r="P217" s="522" t="str">
        <f>IF(Tabla1[[#This Row],[Descripción]]="","",_xlfn.XLOOKUP(Tabla1[[#This Row],[Descripción]],Tabla10[Descripción],Tabla10[CODIGO PRESUPUESTARIO],0))</f>
        <v>2.3.7.1.02</v>
      </c>
      <c r="Q217" s="523"/>
      <c r="R217" s="523" t="str">
        <f>IF(Tabla1[[#This Row],[Insumos]]="","",_xlfn.XLOOKUP(Tabla1[[#This Row],[Insumos]],Tabla10[Insumo],Tabla10[InsumoAbrev],"",0))</f>
        <v>lsGasoil</v>
      </c>
      <c r="S217" s="694"/>
      <c r="T217" s="187"/>
      <c r="U217" s="187"/>
    </row>
    <row r="218" spans="2:21" ht="15" x14ac:dyDescent="0.25">
      <c r="B218" s="187" t="str">
        <f>IF('Formulario PPGR3'!$G218="","",CONCATENATE('Formulario PPGR3'!$C218,".",'Formulario PPGR3'!$D218,".",'Formulario PPGR3'!$E218,".",'Formulario PPGR3'!$F218))</f>
        <v/>
      </c>
      <c r="C218" s="187" t="str">
        <f>IF('Formulario PPGR3'!$G218="","",'Formulario PPGR1'!#REF!)</f>
        <v/>
      </c>
      <c r="D218" s="187" t="str">
        <f>IF('Formulario PPGR3'!$G218="","",'Formulario PPGR1'!#REF!)</f>
        <v/>
      </c>
      <c r="E218" s="187" t="str">
        <f>IF('Formulario PPGR3'!$G218="","",'Formulario PPGR1'!#REF!)</f>
        <v/>
      </c>
      <c r="F218" s="187" t="str">
        <f>IF('Formulario PPGR3'!$G218="","",'Formulario PPGR1'!#REF!)</f>
        <v/>
      </c>
      <c r="G218" s="186"/>
      <c r="H218" s="520" t="str" cm="1">
        <f t="array" ref="H218">IF(Tabla1[[#This Row],[Código_Actividad]]="","",_xlfn.XLOOKUP(Tabla1[[#This Row],[Código_Actividad]],CodigoActividad,Tabla2[Actividades Programables Presupuestables],"",0))</f>
        <v/>
      </c>
      <c r="I218" s="783" t="str">
        <f>IFERROR(VLOOKUP('Formulario PPGR3'!$G218,'Formulario PPGR2'!$H$9:$V$536,15,FALSE),"")</f>
        <v/>
      </c>
      <c r="J218" s="525" t="s">
        <v>289</v>
      </c>
      <c r="K218" s="524" t="s">
        <v>1128</v>
      </c>
      <c r="L218" s="521" t="str">
        <f>IF(Tabla1[[#This Row],[Descripción]]="","",_xlfn.XLOOKUP(Tabla1[[#This Row],[Descripción]],Tabla10[Descripción],Tabla10[Unidad de Medida],"",0))</f>
        <v>unidad</v>
      </c>
      <c r="M218" s="317">
        <v>14</v>
      </c>
      <c r="N218" s="535">
        <f>IF(Tabla1[[#This Row],[Descripción]]="","",_xlfn.XLOOKUP(Tabla1[[#This Row],[Descripción]],Tabla10[Descripción],Tabla10[Precio Unitario],0))</f>
        <v>100</v>
      </c>
      <c r="O218" s="535">
        <f>IF(Tabla1[[#This Row],[Cantidad de Insumos]]="","",Tabla1[[#This Row],[Precio Unitario]]*Tabla1[[#This Row],[Cantidad de Insumos]])</f>
        <v>1400</v>
      </c>
      <c r="P218" s="522" t="str">
        <f>IF(Tabla1[[#This Row],[Descripción]]="","",_xlfn.XLOOKUP(Tabla1[[#This Row],[Descripción]],Tabla10[Descripción],Tabla10[CODIGO PRESUPUESTARIO],0))</f>
        <v>2.2.4.4.01</v>
      </c>
      <c r="Q218" s="523"/>
      <c r="R218" s="523" t="str">
        <f>IF(Tabla1[[#This Row],[Insumos]]="","",_xlfn.XLOOKUP(Tabla1[[#This Row],[Insumos]],Tabla10[Insumo],Tabla10[InsumoAbrev],"",0))</f>
        <v>lsPeaje</v>
      </c>
      <c r="S218" s="694"/>
      <c r="T218" s="187"/>
      <c r="U218" s="187"/>
    </row>
    <row r="219" spans="2:21" ht="15" x14ac:dyDescent="0.25">
      <c r="B219" s="187" t="str">
        <f>IF('Formulario PPGR3'!$G219="","",CONCATENATE('Formulario PPGR3'!$C219,".",'Formulario PPGR3'!$D219,".",'Formulario PPGR3'!$E219,".",'Formulario PPGR3'!$F219))</f>
        <v/>
      </c>
      <c r="C219" s="187" t="str">
        <f>IF('Formulario PPGR3'!$G219="","",'Formulario PPGR1'!#REF!)</f>
        <v/>
      </c>
      <c r="D219" s="187" t="str">
        <f>IF('Formulario PPGR3'!$G219="","",'Formulario PPGR1'!#REF!)</f>
        <v/>
      </c>
      <c r="E219" s="187" t="str">
        <f>IF('Formulario PPGR3'!$G219="","",'Formulario PPGR1'!#REF!)</f>
        <v/>
      </c>
      <c r="F219" s="187" t="str">
        <f>IF('Formulario PPGR3'!$G219="","",'Formulario PPGR1'!#REF!)</f>
        <v/>
      </c>
      <c r="G219" s="186"/>
      <c r="H219" s="520" t="str" cm="1">
        <f t="array" ref="H219">IF(Tabla1[[#This Row],[Código_Actividad]]="","",_xlfn.XLOOKUP(Tabla1[[#This Row],[Código_Actividad]],CodigoActividad,Tabla2[Actividades Programables Presupuestables],"",0))</f>
        <v/>
      </c>
      <c r="I219" s="783" t="str">
        <f>IFERROR(VLOOKUP('Formulario PPGR3'!$G219,'Formulario PPGR2'!$H$9:$V$536,15,FALSE),"")</f>
        <v/>
      </c>
      <c r="J219" s="525"/>
      <c r="K219" s="524"/>
      <c r="L219" s="521" t="str">
        <f>IF(Tabla1[[#This Row],[Descripción]]="","",_xlfn.XLOOKUP(Tabla1[[#This Row],[Descripción]],Tabla10[Descripción],Tabla10[Unidad de Medida],"",0))</f>
        <v/>
      </c>
      <c r="M219" s="317"/>
      <c r="N219" s="535" t="str">
        <f>IF(Tabla1[[#This Row],[Descripción]]="","",_xlfn.XLOOKUP(Tabla1[[#This Row],[Descripción]],Tabla10[Descripción],Tabla10[Precio Unitario],0))</f>
        <v/>
      </c>
      <c r="O219" s="535" t="str">
        <f>IF(Tabla1[[#This Row],[Cantidad de Insumos]]="","",Tabla1[[#This Row],[Precio Unitario]]*Tabla1[[#This Row],[Cantidad de Insumos]])</f>
        <v/>
      </c>
      <c r="P219" s="522" t="str">
        <f>IF(Tabla1[[#This Row],[Descripción]]="","",_xlfn.XLOOKUP(Tabla1[[#This Row],[Descripción]],Tabla10[Descripción],Tabla10[CODIGO PRESUPUESTARIO],0))</f>
        <v/>
      </c>
      <c r="Q219" s="523"/>
      <c r="R219" s="523" t="str">
        <f>IF(Tabla1[[#This Row],[Insumos]]="","",_xlfn.XLOOKUP(Tabla1[[#This Row],[Insumos]],Tabla10[Insumo],Tabla10[InsumoAbrev],"",0))</f>
        <v/>
      </c>
      <c r="S219" s="694"/>
      <c r="T219" s="187"/>
      <c r="U219" s="187"/>
    </row>
    <row r="220" spans="2:21" ht="57.6" customHeight="1" x14ac:dyDescent="0.25">
      <c r="B220" s="187" t="e">
        <f>IF('Formulario PPGR3'!$G220="","",CONCATENATE('Formulario PPGR3'!$C220,".",'Formulario PPGR3'!$D220,".",'Formulario PPGR3'!$E220,".",'Formulario PPGR3'!$F220))</f>
        <v>#REF!</v>
      </c>
      <c r="C220" s="187" t="e">
        <f>IF('Formulario PPGR3'!$G220="","",'Formulario PPGR1'!#REF!)</f>
        <v>#REF!</v>
      </c>
      <c r="D220" s="187" t="e">
        <f>IF('Formulario PPGR3'!$G220="","",'Formulario PPGR1'!#REF!)</f>
        <v>#REF!</v>
      </c>
      <c r="E220" s="187" t="e">
        <f>IF('Formulario PPGR3'!$G220="","",'Formulario PPGR1'!#REF!)</f>
        <v>#REF!</v>
      </c>
      <c r="F220" s="187" t="e">
        <f>IF('Formulario PPGR3'!$G220="","",'Formulario PPGR1'!#REF!)</f>
        <v>#REF!</v>
      </c>
      <c r="G220" s="186" t="s">
        <v>2122</v>
      </c>
      <c r="H220" s="520" t="str" cm="1">
        <f t="array" ref="H220">IF(Tabla1[[#This Row],[Código_Actividad]]="","",_xlfn.XLOOKUP(Tabla1[[#This Row],[Código_Actividad]],CodigoActividad,Tabla2[Actividades Programables Presupuestables],"",0))</f>
        <v>Supervisión para la mejora de la calidad de los datos y el registro oportuno en el sistema de Registro Nominal de Pruebas de VIH (SIRENP) para el seguimiento de VIH, Hepatitis B y C, Sífilis</v>
      </c>
      <c r="I220" s="783">
        <f>IFERROR(VLOOKUP('Formulario PPGR3'!$G220,'Formulario PPGR2'!$H$9:$V$536,15,FALSE),"")</f>
        <v>4</v>
      </c>
      <c r="J220" s="525" t="s">
        <v>284</v>
      </c>
      <c r="K220" s="524" t="s">
        <v>1443</v>
      </c>
      <c r="L220" s="521" t="str">
        <f>IF(Tabla1[[#This Row],[Descripción]]="","",_xlfn.XLOOKUP(Tabla1[[#This Row],[Descripción]],Tabla10[Descripción],Tabla10[Unidad de Medida],"",0))</f>
        <v>Depósito</v>
      </c>
      <c r="M220" s="317">
        <v>10</v>
      </c>
      <c r="N220" s="535">
        <f>IF(Tabla1[[#This Row],[Descripción]]="","",_xlfn.XLOOKUP(Tabla1[[#This Row],[Descripción]],Tabla10[Descripción],Tabla10[Precio Unitario],0))</f>
        <v>1900</v>
      </c>
      <c r="O220" s="535">
        <f>IF(Tabla1[[#This Row],[Cantidad de Insumos]]="","",Tabla1[[#This Row],[Precio Unitario]]*Tabla1[[#This Row],[Cantidad de Insumos]])</f>
        <v>19000</v>
      </c>
      <c r="P220" s="522" t="str">
        <f>IF(Tabla1[[#This Row],[Descripción]]="","",_xlfn.XLOOKUP(Tabla1[[#This Row],[Descripción]],Tabla10[Descripción],Tabla10[CODIGO PRESUPUESTARIO],0))</f>
        <v>2.2.3.1.01</v>
      </c>
      <c r="Q220" s="523"/>
      <c r="R220" s="523" t="str">
        <f>IF(Tabla1[[#This Row],[Insumos]]="","",_xlfn.XLOOKUP(Tabla1[[#This Row],[Insumos]],Tabla10[Insumo],Tabla10[InsumoAbrev],"",0))</f>
        <v>lsViaticosDP</v>
      </c>
      <c r="S220" s="694"/>
      <c r="T220" s="187"/>
      <c r="U220" s="187"/>
    </row>
    <row r="221" spans="2:21" ht="15" x14ac:dyDescent="0.25">
      <c r="B221" s="187" t="str">
        <f>IF('Formulario PPGR3'!$G221="","",CONCATENATE('Formulario PPGR3'!$C221,".",'Formulario PPGR3'!$D221,".",'Formulario PPGR3'!$E221,".",'Formulario PPGR3'!$F221))</f>
        <v/>
      </c>
      <c r="C221" s="187" t="str">
        <f>IF('Formulario PPGR3'!$G221="","",'Formulario PPGR1'!#REF!)</f>
        <v/>
      </c>
      <c r="D221" s="187" t="str">
        <f>IF('Formulario PPGR3'!$G221="","",'Formulario PPGR1'!#REF!)</f>
        <v/>
      </c>
      <c r="E221" s="187" t="str">
        <f>IF('Formulario PPGR3'!$G221="","",'Formulario PPGR1'!#REF!)</f>
        <v/>
      </c>
      <c r="F221" s="187" t="str">
        <f>IF('Formulario PPGR3'!$G221="","",'Formulario PPGR1'!#REF!)</f>
        <v/>
      </c>
      <c r="G221" s="186"/>
      <c r="H221" s="520" t="str" cm="1">
        <f t="array" ref="H221">IF(Tabla1[[#This Row],[Código_Actividad]]="","",_xlfn.XLOOKUP(Tabla1[[#This Row],[Código_Actividad]],CodigoActividad,Tabla2[Actividades Programables Presupuestables],"",0))</f>
        <v/>
      </c>
      <c r="I221" s="783" t="str">
        <f>IFERROR(VLOOKUP('Formulario PPGR3'!$G221,'Formulario PPGR2'!$H$9:$V$536,15,FALSE),"")</f>
        <v/>
      </c>
      <c r="J221" s="525" t="s">
        <v>284</v>
      </c>
      <c r="K221" s="524" t="s">
        <v>1441</v>
      </c>
      <c r="L221" s="521" t="str">
        <f>IF(Tabla1[[#This Row],[Descripción]]="","",_xlfn.XLOOKUP(Tabla1[[#This Row],[Descripción]],Tabla10[Descripción],Tabla10[Unidad de Medida],"",0))</f>
        <v>Depósito</v>
      </c>
      <c r="M221" s="317">
        <v>10</v>
      </c>
      <c r="N221" s="535">
        <f>IF(Tabla1[[#This Row],[Descripción]]="","",_xlfn.XLOOKUP(Tabla1[[#This Row],[Descripción]],Tabla10[Descripción],Tabla10[Precio Unitario],0))</f>
        <v>1700</v>
      </c>
      <c r="O221" s="535">
        <f>IF(Tabla1[[#This Row],[Cantidad de Insumos]]="","",Tabla1[[#This Row],[Precio Unitario]]*Tabla1[[#This Row],[Cantidad de Insumos]])</f>
        <v>17000</v>
      </c>
      <c r="P221" s="522" t="str">
        <f>IF(Tabla1[[#This Row],[Descripción]]="","",_xlfn.XLOOKUP(Tabla1[[#This Row],[Descripción]],Tabla10[Descripción],Tabla10[CODIGO PRESUPUESTARIO],0))</f>
        <v>2.2.3.1.01</v>
      </c>
      <c r="Q221" s="523"/>
      <c r="R221" s="523" t="str">
        <f>IF(Tabla1[[#This Row],[Insumos]]="","",_xlfn.XLOOKUP(Tabla1[[#This Row],[Insumos]],Tabla10[Insumo],Tabla10[InsumoAbrev],"",0))</f>
        <v>lsViaticosDP</v>
      </c>
      <c r="S221" s="694"/>
      <c r="T221" s="187"/>
      <c r="U221" s="187"/>
    </row>
    <row r="222" spans="2:21" ht="15" x14ac:dyDescent="0.25">
      <c r="B222" s="187" t="str">
        <f>IF('Formulario PPGR3'!$G222="","",CONCATENATE('Formulario PPGR3'!$C222,".",'Formulario PPGR3'!$D222,".",'Formulario PPGR3'!$E222,".",'Formulario PPGR3'!$F222))</f>
        <v/>
      </c>
      <c r="C222" s="187" t="str">
        <f>IF('Formulario PPGR3'!$G222="","",'Formulario PPGR1'!#REF!)</f>
        <v/>
      </c>
      <c r="D222" s="187" t="str">
        <f>IF('Formulario PPGR3'!$G222="","",'Formulario PPGR1'!#REF!)</f>
        <v/>
      </c>
      <c r="E222" s="187" t="str">
        <f>IF('Formulario PPGR3'!$G222="","",'Formulario PPGR1'!#REF!)</f>
        <v/>
      </c>
      <c r="F222" s="187" t="str">
        <f>IF('Formulario PPGR3'!$G222="","",'Formulario PPGR1'!#REF!)</f>
        <v/>
      </c>
      <c r="G222" s="186"/>
      <c r="H222" s="520" t="str" cm="1">
        <f t="array" ref="H222">IF(Tabla1[[#This Row],[Código_Actividad]]="","",_xlfn.XLOOKUP(Tabla1[[#This Row],[Código_Actividad]],CodigoActividad,Tabla2[Actividades Programables Presupuestables],"",0))</f>
        <v/>
      </c>
      <c r="I222" s="783" t="str">
        <f>IFERROR(VLOOKUP('Formulario PPGR3'!$G222,'Formulario PPGR2'!$H$9:$V$536,15,FALSE),"")</f>
        <v/>
      </c>
      <c r="J222" s="525" t="s">
        <v>392</v>
      </c>
      <c r="K222" s="524" t="s">
        <v>991</v>
      </c>
      <c r="L222" s="521" t="str">
        <f>IF(Tabla1[[#This Row],[Descripción]]="","",_xlfn.XLOOKUP(Tabla1[[#This Row],[Descripción]],Tabla10[Descripción],Tabla10[Unidad de Medida],"",0))</f>
        <v>galon</v>
      </c>
      <c r="M222" s="317">
        <v>120</v>
      </c>
      <c r="N222" s="535">
        <f>IF(Tabla1[[#This Row],[Descripción]]="","",_xlfn.XLOOKUP(Tabla1[[#This Row],[Descripción]],Tabla10[Descripción],Tabla10[Precio Unitario],0))</f>
        <v>240</v>
      </c>
      <c r="O222" s="535">
        <f>IF(Tabla1[[#This Row],[Cantidad de Insumos]]="","",Tabla1[[#This Row],[Precio Unitario]]*Tabla1[[#This Row],[Cantidad de Insumos]])</f>
        <v>28800</v>
      </c>
      <c r="P222" s="522" t="str">
        <f>IF(Tabla1[[#This Row],[Descripción]]="","",_xlfn.XLOOKUP(Tabla1[[#This Row],[Descripción]],Tabla10[Descripción],Tabla10[CODIGO PRESUPUESTARIO],0))</f>
        <v>2.3.7.1.02</v>
      </c>
      <c r="Q222" s="523"/>
      <c r="R222" s="523" t="str">
        <f>IF(Tabla1[[#This Row],[Insumos]]="","",_xlfn.XLOOKUP(Tabla1[[#This Row],[Insumos]],Tabla10[Insumo],Tabla10[InsumoAbrev],"",0))</f>
        <v>lsGasoil</v>
      </c>
      <c r="S222" s="694"/>
      <c r="T222" s="187"/>
      <c r="U222" s="187"/>
    </row>
    <row r="223" spans="2:21" ht="15" x14ac:dyDescent="0.25">
      <c r="B223" s="187" t="str">
        <f>IF('Formulario PPGR3'!$G223="","",CONCATENATE('Formulario PPGR3'!$C223,".",'Formulario PPGR3'!$D223,".",'Formulario PPGR3'!$E223,".",'Formulario PPGR3'!$F223))</f>
        <v/>
      </c>
      <c r="C223" s="187" t="str">
        <f>IF('Formulario PPGR3'!$G223="","",'Formulario PPGR1'!#REF!)</f>
        <v/>
      </c>
      <c r="D223" s="187" t="str">
        <f>IF('Formulario PPGR3'!$G223="","",'Formulario PPGR1'!#REF!)</f>
        <v/>
      </c>
      <c r="E223" s="187" t="str">
        <f>IF('Formulario PPGR3'!$G223="","",'Formulario PPGR1'!#REF!)</f>
        <v/>
      </c>
      <c r="F223" s="187" t="str">
        <f>IF('Formulario PPGR3'!$G223="","",'Formulario PPGR1'!#REF!)</f>
        <v/>
      </c>
      <c r="G223" s="186"/>
      <c r="H223" s="520" t="str" cm="1">
        <f t="array" ref="H223">IF(Tabla1[[#This Row],[Código_Actividad]]="","",_xlfn.XLOOKUP(Tabla1[[#This Row],[Código_Actividad]],CodigoActividad,Tabla2[Actividades Programables Presupuestables],"",0))</f>
        <v/>
      </c>
      <c r="I223" s="783" t="str">
        <f>IFERROR(VLOOKUP('Formulario PPGR3'!$G223,'Formulario PPGR2'!$H$9:$V$536,15,FALSE),"")</f>
        <v/>
      </c>
      <c r="J223" s="525" t="s">
        <v>289</v>
      </c>
      <c r="K223" s="524" t="s">
        <v>1128</v>
      </c>
      <c r="L223" s="521" t="str">
        <f>IF(Tabla1[[#This Row],[Descripción]]="","",_xlfn.XLOOKUP(Tabla1[[#This Row],[Descripción]],Tabla10[Descripción],Tabla10[Unidad de Medida],"",0))</f>
        <v>unidad</v>
      </c>
      <c r="M223" s="317">
        <v>10</v>
      </c>
      <c r="N223" s="535">
        <f>IF(Tabla1[[#This Row],[Descripción]]="","",_xlfn.XLOOKUP(Tabla1[[#This Row],[Descripción]],Tabla10[Descripción],Tabla10[Precio Unitario],0))</f>
        <v>100</v>
      </c>
      <c r="O223" s="535">
        <f>IF(Tabla1[[#This Row],[Cantidad de Insumos]]="","",Tabla1[[#This Row],[Precio Unitario]]*Tabla1[[#This Row],[Cantidad de Insumos]])</f>
        <v>1000</v>
      </c>
      <c r="P223" s="522" t="str">
        <f>IF(Tabla1[[#This Row],[Descripción]]="","",_xlfn.XLOOKUP(Tabla1[[#This Row],[Descripción]],Tabla10[Descripción],Tabla10[CODIGO PRESUPUESTARIO],0))</f>
        <v>2.2.4.4.01</v>
      </c>
      <c r="Q223" s="523"/>
      <c r="R223" s="523" t="str">
        <f>IF(Tabla1[[#This Row],[Insumos]]="","",_xlfn.XLOOKUP(Tabla1[[#This Row],[Insumos]],Tabla10[Insumo],Tabla10[InsumoAbrev],"",0))</f>
        <v>lsPeaje</v>
      </c>
      <c r="S223" s="694"/>
      <c r="T223" s="187"/>
      <c r="U223" s="187"/>
    </row>
    <row r="224" spans="2:21" ht="15" x14ac:dyDescent="0.25">
      <c r="B224" s="187" t="str">
        <f>IF('Formulario PPGR3'!$G224="","",CONCATENATE('Formulario PPGR3'!$C224,".",'Formulario PPGR3'!$D224,".",'Formulario PPGR3'!$E224,".",'Formulario PPGR3'!$F224))</f>
        <v/>
      </c>
      <c r="C224" s="187" t="str">
        <f>IF('Formulario PPGR3'!$G224="","",'Formulario PPGR1'!#REF!)</f>
        <v/>
      </c>
      <c r="D224" s="187" t="str">
        <f>IF('Formulario PPGR3'!$G224="","",'Formulario PPGR1'!#REF!)</f>
        <v/>
      </c>
      <c r="E224" s="187" t="str">
        <f>IF('Formulario PPGR3'!$G224="","",'Formulario PPGR1'!#REF!)</f>
        <v/>
      </c>
      <c r="F224" s="187" t="str">
        <f>IF('Formulario PPGR3'!$G224="","",'Formulario PPGR1'!#REF!)</f>
        <v/>
      </c>
      <c r="G224" s="186"/>
      <c r="H224" s="520" t="str" cm="1">
        <f t="array" ref="H224">IF(Tabla1[[#This Row],[Código_Actividad]]="","",_xlfn.XLOOKUP(Tabla1[[#This Row],[Código_Actividad]],CodigoActividad,Tabla2[Actividades Programables Presupuestables],"",0))</f>
        <v/>
      </c>
      <c r="I224" s="783" t="str">
        <f>IFERROR(VLOOKUP('Formulario PPGR3'!$G224,'Formulario PPGR2'!$H$9:$V$536,15,FALSE),"")</f>
        <v/>
      </c>
      <c r="J224" s="525"/>
      <c r="K224" s="524"/>
      <c r="L224" s="521" t="str">
        <f>IF(Tabla1[[#This Row],[Descripción]]="","",_xlfn.XLOOKUP(Tabla1[[#This Row],[Descripción]],Tabla10[Descripción],Tabla10[Unidad de Medida],"",0))</f>
        <v/>
      </c>
      <c r="M224" s="317"/>
      <c r="N224" s="535" t="str">
        <f>IF(Tabla1[[#This Row],[Descripción]]="","",_xlfn.XLOOKUP(Tabla1[[#This Row],[Descripción]],Tabla10[Descripción],Tabla10[Precio Unitario],0))</f>
        <v/>
      </c>
      <c r="O224" s="535" t="str">
        <f>IF(Tabla1[[#This Row],[Cantidad de Insumos]]="","",Tabla1[[#This Row],[Precio Unitario]]*Tabla1[[#This Row],[Cantidad de Insumos]])</f>
        <v/>
      </c>
      <c r="P224" s="522" t="str">
        <f>IF(Tabla1[[#This Row],[Descripción]]="","",_xlfn.XLOOKUP(Tabla1[[#This Row],[Descripción]],Tabla10[Descripción],Tabla10[CODIGO PRESUPUESTARIO],0))</f>
        <v/>
      </c>
      <c r="Q224" s="523"/>
      <c r="R224" s="523" t="str">
        <f>IF(Tabla1[[#This Row],[Insumos]]="","",_xlfn.XLOOKUP(Tabla1[[#This Row],[Insumos]],Tabla10[Insumo],Tabla10[InsumoAbrev],"",0))</f>
        <v/>
      </c>
      <c r="S224" s="694"/>
      <c r="T224" s="187"/>
      <c r="U224" s="187"/>
    </row>
    <row r="225" spans="2:21" ht="63" customHeight="1" x14ac:dyDescent="0.25">
      <c r="B225" s="187" t="e">
        <f>IF('Formulario PPGR3'!$G225="","",CONCATENATE('Formulario PPGR3'!$C225,".",'Formulario PPGR3'!$D225,".",'Formulario PPGR3'!$E225,".",'Formulario PPGR3'!$F225))</f>
        <v>#REF!</v>
      </c>
      <c r="C225" s="187" t="e">
        <f>IF('Formulario PPGR3'!$G225="","",'Formulario PPGR1'!#REF!)</f>
        <v>#REF!</v>
      </c>
      <c r="D225" s="187" t="e">
        <f>IF('Formulario PPGR3'!$G225="","",'Formulario PPGR1'!#REF!)</f>
        <v>#REF!</v>
      </c>
      <c r="E225" s="187" t="e">
        <f>IF('Formulario PPGR3'!$G225="","",'Formulario PPGR1'!#REF!)</f>
        <v>#REF!</v>
      </c>
      <c r="F225" s="187" t="e">
        <f>IF('Formulario PPGR3'!$G225="","",'Formulario PPGR1'!#REF!)</f>
        <v>#REF!</v>
      </c>
      <c r="G225" s="186" t="s">
        <v>2078</v>
      </c>
      <c r="H225" s="520" t="str" cm="1">
        <f t="array" ref="H225">IF(Tabla1[[#This Row],[Código_Actividad]]="","",_xlfn.XLOOKUP(Tabla1[[#This Row],[Código_Actividad]],CodigoActividad,Tabla2[Actividades Programables Presupuestables],"",0))</f>
        <v>Visitas de supervisión y auditoría al Sistema de Información Operacional y Epidemiológico de TB (SIOE) en 10 EES priorizados para fortalecimiento de la calidad del dato.</v>
      </c>
      <c r="I225" s="783">
        <f>IFERROR(VLOOKUP('Formulario PPGR3'!$G225,'Formulario PPGR2'!$H$9:$V$536,15,FALSE),"")</f>
        <v>4</v>
      </c>
      <c r="J225" s="525" t="s">
        <v>284</v>
      </c>
      <c r="K225" s="524" t="s">
        <v>1443</v>
      </c>
      <c r="L225" s="521" t="str">
        <f>IF(Tabla1[[#This Row],[Descripción]]="","",_xlfn.XLOOKUP(Tabla1[[#This Row],[Descripción]],Tabla10[Descripción],Tabla10[Unidad de Medida],"",0))</f>
        <v>Depósito</v>
      </c>
      <c r="M225" s="317">
        <v>50</v>
      </c>
      <c r="N225" s="535">
        <f>IF(Tabla1[[#This Row],[Descripción]]="","",_xlfn.XLOOKUP(Tabla1[[#This Row],[Descripción]],Tabla10[Descripción],Tabla10[Precio Unitario],0))</f>
        <v>1900</v>
      </c>
      <c r="O225" s="535">
        <f>IF(Tabla1[[#This Row],[Cantidad de Insumos]]="","",Tabla1[[#This Row],[Precio Unitario]]*Tabla1[[#This Row],[Cantidad de Insumos]])</f>
        <v>95000</v>
      </c>
      <c r="P225" s="522" t="str">
        <f>IF(Tabla1[[#This Row],[Descripción]]="","",_xlfn.XLOOKUP(Tabla1[[#This Row],[Descripción]],Tabla10[Descripción],Tabla10[CODIGO PRESUPUESTARIO],0))</f>
        <v>2.2.3.1.01</v>
      </c>
      <c r="Q225" s="523"/>
      <c r="R225" s="523" t="str">
        <f>IF(Tabla1[[#This Row],[Insumos]]="","",_xlfn.XLOOKUP(Tabla1[[#This Row],[Insumos]],Tabla10[Insumo],Tabla10[InsumoAbrev],"",0))</f>
        <v>lsViaticosDP</v>
      </c>
      <c r="S225" s="694"/>
      <c r="T225" s="187"/>
      <c r="U225" s="187"/>
    </row>
    <row r="226" spans="2:21" ht="15" x14ac:dyDescent="0.25">
      <c r="B226" s="187" t="str">
        <f>IF('Formulario PPGR3'!$G226="","",CONCATENATE('Formulario PPGR3'!$C226,".",'Formulario PPGR3'!$D226,".",'Formulario PPGR3'!$E226,".",'Formulario PPGR3'!$F226))</f>
        <v/>
      </c>
      <c r="C226" s="187" t="str">
        <f>IF('Formulario PPGR3'!$G226="","",'Formulario PPGR1'!#REF!)</f>
        <v/>
      </c>
      <c r="D226" s="187" t="str">
        <f>IF('Formulario PPGR3'!$G226="","",'Formulario PPGR1'!#REF!)</f>
        <v/>
      </c>
      <c r="E226" s="187" t="str">
        <f>IF('Formulario PPGR3'!$G226="","",'Formulario PPGR1'!#REF!)</f>
        <v/>
      </c>
      <c r="F226" s="187" t="str">
        <f>IF('Formulario PPGR3'!$G226="","",'Formulario PPGR1'!#REF!)</f>
        <v/>
      </c>
      <c r="G226" s="186"/>
      <c r="H226" s="520" t="str" cm="1">
        <f t="array" ref="H226">IF(Tabla1[[#This Row],[Código_Actividad]]="","",_xlfn.XLOOKUP(Tabla1[[#This Row],[Código_Actividad]],CodigoActividad,Tabla2[Actividades Programables Presupuestables],"",0))</f>
        <v/>
      </c>
      <c r="I226" s="783" t="str">
        <f>IFERROR(VLOOKUP('Formulario PPGR3'!$G226,'Formulario PPGR2'!$H$9:$V$536,15,FALSE),"")</f>
        <v/>
      </c>
      <c r="J226" s="525" t="s">
        <v>284</v>
      </c>
      <c r="K226" s="524" t="s">
        <v>1441</v>
      </c>
      <c r="L226" s="521" t="str">
        <f>IF(Tabla1[[#This Row],[Descripción]]="","",_xlfn.XLOOKUP(Tabla1[[#This Row],[Descripción]],Tabla10[Descripción],Tabla10[Unidad de Medida],"",0))</f>
        <v>Depósito</v>
      </c>
      <c r="M226" s="317">
        <v>25</v>
      </c>
      <c r="N226" s="535">
        <f>IF(Tabla1[[#This Row],[Descripción]]="","",_xlfn.XLOOKUP(Tabla1[[#This Row],[Descripción]],Tabla10[Descripción],Tabla10[Precio Unitario],0))</f>
        <v>1700</v>
      </c>
      <c r="O226" s="535">
        <f>IF(Tabla1[[#This Row],[Cantidad de Insumos]]="","",Tabla1[[#This Row],[Precio Unitario]]*Tabla1[[#This Row],[Cantidad de Insumos]])</f>
        <v>42500</v>
      </c>
      <c r="P226" s="522" t="str">
        <f>IF(Tabla1[[#This Row],[Descripción]]="","",_xlfn.XLOOKUP(Tabla1[[#This Row],[Descripción]],Tabla10[Descripción],Tabla10[CODIGO PRESUPUESTARIO],0))</f>
        <v>2.2.3.1.01</v>
      </c>
      <c r="Q226" s="523"/>
      <c r="R226" s="523" t="str">
        <f>IF(Tabla1[[#This Row],[Insumos]]="","",_xlfn.XLOOKUP(Tabla1[[#This Row],[Insumos]],Tabla10[Insumo],Tabla10[InsumoAbrev],"",0))</f>
        <v>lsViaticosDP</v>
      </c>
      <c r="S226" s="694"/>
      <c r="T226" s="187"/>
      <c r="U226" s="187"/>
    </row>
    <row r="227" spans="2:21" ht="15" x14ac:dyDescent="0.25">
      <c r="B227" s="187" t="str">
        <f>IF('Formulario PPGR3'!$G227="","",CONCATENATE('Formulario PPGR3'!$C227,".",'Formulario PPGR3'!$D227,".",'Formulario PPGR3'!$E227,".",'Formulario PPGR3'!$F227))</f>
        <v/>
      </c>
      <c r="C227" s="187" t="str">
        <f>IF('Formulario PPGR3'!$G227="","",'Formulario PPGR1'!#REF!)</f>
        <v/>
      </c>
      <c r="D227" s="187" t="str">
        <f>IF('Formulario PPGR3'!$G227="","",'Formulario PPGR1'!#REF!)</f>
        <v/>
      </c>
      <c r="E227" s="187" t="str">
        <f>IF('Formulario PPGR3'!$G227="","",'Formulario PPGR1'!#REF!)</f>
        <v/>
      </c>
      <c r="F227" s="187" t="str">
        <f>IF('Formulario PPGR3'!$G227="","",'Formulario PPGR1'!#REF!)</f>
        <v/>
      </c>
      <c r="G227" s="186"/>
      <c r="H227" s="520" t="str" cm="1">
        <f t="array" ref="H227">IF(Tabla1[[#This Row],[Código_Actividad]]="","",_xlfn.XLOOKUP(Tabla1[[#This Row],[Código_Actividad]],CodigoActividad,Tabla2[Actividades Programables Presupuestables],"",0))</f>
        <v/>
      </c>
      <c r="I227" s="783" t="str">
        <f>IFERROR(VLOOKUP('Formulario PPGR3'!$G227,'Formulario PPGR2'!$H$9:$V$536,15,FALSE),"")</f>
        <v/>
      </c>
      <c r="J227" s="525" t="s">
        <v>392</v>
      </c>
      <c r="K227" s="524" t="s">
        <v>991</v>
      </c>
      <c r="L227" s="521" t="str">
        <f>IF(Tabla1[[#This Row],[Descripción]]="","",_xlfn.XLOOKUP(Tabla1[[#This Row],[Descripción]],Tabla10[Descripción],Tabla10[Unidad de Medida],"",0))</f>
        <v>galon</v>
      </c>
      <c r="M227" s="317">
        <v>200</v>
      </c>
      <c r="N227" s="535">
        <f>IF(Tabla1[[#This Row],[Descripción]]="","",_xlfn.XLOOKUP(Tabla1[[#This Row],[Descripción]],Tabla10[Descripción],Tabla10[Precio Unitario],0))</f>
        <v>240</v>
      </c>
      <c r="O227" s="535">
        <f>IF(Tabla1[[#This Row],[Cantidad de Insumos]]="","",Tabla1[[#This Row],[Precio Unitario]]*Tabla1[[#This Row],[Cantidad de Insumos]])</f>
        <v>48000</v>
      </c>
      <c r="P227" s="522" t="str">
        <f>IF(Tabla1[[#This Row],[Descripción]]="","",_xlfn.XLOOKUP(Tabla1[[#This Row],[Descripción]],Tabla10[Descripción],Tabla10[CODIGO PRESUPUESTARIO],0))</f>
        <v>2.3.7.1.02</v>
      </c>
      <c r="Q227" s="523"/>
      <c r="R227" s="523" t="str">
        <f>IF(Tabla1[[#This Row],[Insumos]]="","",_xlfn.XLOOKUP(Tabla1[[#This Row],[Insumos]],Tabla10[Insumo],Tabla10[InsumoAbrev],"",0))</f>
        <v>lsGasoil</v>
      </c>
      <c r="S227" s="694"/>
      <c r="T227" s="187"/>
      <c r="U227" s="187"/>
    </row>
    <row r="228" spans="2:21" ht="15" x14ac:dyDescent="0.25">
      <c r="B228" s="187" t="str">
        <f>IF('Formulario PPGR3'!$G228="","",CONCATENATE('Formulario PPGR3'!$C228,".",'Formulario PPGR3'!$D228,".",'Formulario PPGR3'!$E228,".",'Formulario PPGR3'!$F228))</f>
        <v/>
      </c>
      <c r="C228" s="187" t="str">
        <f>IF('Formulario PPGR3'!$G228="","",'Formulario PPGR1'!#REF!)</f>
        <v/>
      </c>
      <c r="D228" s="187" t="str">
        <f>IF('Formulario PPGR3'!$G228="","",'Formulario PPGR1'!#REF!)</f>
        <v/>
      </c>
      <c r="E228" s="187" t="str">
        <f>IF('Formulario PPGR3'!$G228="","",'Formulario PPGR1'!#REF!)</f>
        <v/>
      </c>
      <c r="F228" s="187" t="str">
        <f>IF('Formulario PPGR3'!$G228="","",'Formulario PPGR1'!#REF!)</f>
        <v/>
      </c>
      <c r="G228" s="186"/>
      <c r="H228" s="520" t="str" cm="1">
        <f t="array" ref="H228">IF(Tabla1[[#This Row],[Código_Actividad]]="","",_xlfn.XLOOKUP(Tabla1[[#This Row],[Código_Actividad]],CodigoActividad,Tabla2[Actividades Programables Presupuestables],"",0))</f>
        <v/>
      </c>
      <c r="I228" s="783" t="str">
        <f>IFERROR(VLOOKUP('Formulario PPGR3'!$G228,'Formulario PPGR2'!$H$9:$V$536,15,FALSE),"")</f>
        <v/>
      </c>
      <c r="J228" s="525" t="s">
        <v>289</v>
      </c>
      <c r="K228" s="524" t="s">
        <v>1128</v>
      </c>
      <c r="L228" s="521" t="str">
        <f>IF(Tabla1[[#This Row],[Descripción]]="","",_xlfn.XLOOKUP(Tabla1[[#This Row],[Descripción]],Tabla10[Descripción],Tabla10[Unidad de Medida],"",0))</f>
        <v>unidad</v>
      </c>
      <c r="M228" s="317">
        <v>25</v>
      </c>
      <c r="N228" s="535">
        <f>IF(Tabla1[[#This Row],[Descripción]]="","",_xlfn.XLOOKUP(Tabla1[[#This Row],[Descripción]],Tabla10[Descripción],Tabla10[Precio Unitario],0))</f>
        <v>100</v>
      </c>
      <c r="O228" s="535">
        <f>IF(Tabla1[[#This Row],[Cantidad de Insumos]]="","",Tabla1[[#This Row],[Precio Unitario]]*Tabla1[[#This Row],[Cantidad de Insumos]])</f>
        <v>2500</v>
      </c>
      <c r="P228" s="522" t="str">
        <f>IF(Tabla1[[#This Row],[Descripción]]="","",_xlfn.XLOOKUP(Tabla1[[#This Row],[Descripción]],Tabla10[Descripción],Tabla10[CODIGO PRESUPUESTARIO],0))</f>
        <v>2.2.4.4.01</v>
      </c>
      <c r="Q228" s="523"/>
      <c r="R228" s="523" t="str">
        <f>IF(Tabla1[[#This Row],[Insumos]]="","",_xlfn.XLOOKUP(Tabla1[[#This Row],[Insumos]],Tabla10[Insumo],Tabla10[InsumoAbrev],"",0))</f>
        <v>lsPeaje</v>
      </c>
      <c r="S228" s="694"/>
      <c r="T228" s="187"/>
      <c r="U228" s="187"/>
    </row>
    <row r="229" spans="2:21" ht="15" x14ac:dyDescent="0.25">
      <c r="B229" s="187" t="str">
        <f>IF('Formulario PPGR3'!$G229="","",CONCATENATE('Formulario PPGR3'!$C229,".",'Formulario PPGR3'!$D229,".",'Formulario PPGR3'!$E229,".",'Formulario PPGR3'!$F229))</f>
        <v/>
      </c>
      <c r="C229" s="187" t="str">
        <f>IF('Formulario PPGR3'!$G229="","",'Formulario PPGR1'!#REF!)</f>
        <v/>
      </c>
      <c r="D229" s="187" t="str">
        <f>IF('Formulario PPGR3'!$G229="","",'Formulario PPGR1'!#REF!)</f>
        <v/>
      </c>
      <c r="E229" s="187" t="str">
        <f>IF('Formulario PPGR3'!$G229="","",'Formulario PPGR1'!#REF!)</f>
        <v/>
      </c>
      <c r="F229" s="187" t="str">
        <f>IF('Formulario PPGR3'!$G229="","",'Formulario PPGR1'!#REF!)</f>
        <v/>
      </c>
      <c r="G229" s="186"/>
      <c r="H229" s="520" t="str" cm="1">
        <f t="array" ref="H229">IF(Tabla1[[#This Row],[Código_Actividad]]="","",_xlfn.XLOOKUP(Tabla1[[#This Row],[Código_Actividad]],CodigoActividad,Tabla2[Actividades Programables Presupuestables],"",0))</f>
        <v/>
      </c>
      <c r="I229" s="783" t="str">
        <f>IFERROR(VLOOKUP('Formulario PPGR3'!$G229,'Formulario PPGR2'!$H$9:$V$536,15,FALSE),"")</f>
        <v/>
      </c>
      <c r="J229" s="525"/>
      <c r="K229" s="524"/>
      <c r="L229" s="521" t="str">
        <f>IF(Tabla1[[#This Row],[Descripción]]="","",_xlfn.XLOOKUP(Tabla1[[#This Row],[Descripción]],Tabla10[Descripción],Tabla10[Unidad de Medida],"",0))</f>
        <v/>
      </c>
      <c r="M229" s="317"/>
      <c r="N229" s="535" t="str">
        <f>IF(Tabla1[[#This Row],[Descripción]]="","",_xlfn.XLOOKUP(Tabla1[[#This Row],[Descripción]],Tabla10[Descripción],Tabla10[Precio Unitario],0))</f>
        <v/>
      </c>
      <c r="O229" s="535" t="str">
        <f>IF(Tabla1[[#This Row],[Cantidad de Insumos]]="","",Tabla1[[#This Row],[Precio Unitario]]*Tabla1[[#This Row],[Cantidad de Insumos]])</f>
        <v/>
      </c>
      <c r="P229" s="522" t="str">
        <f>IF(Tabla1[[#This Row],[Descripción]]="","",_xlfn.XLOOKUP(Tabla1[[#This Row],[Descripción]],Tabla10[Descripción],Tabla10[CODIGO PRESUPUESTARIO],0))</f>
        <v/>
      </c>
      <c r="Q229" s="523"/>
      <c r="R229" s="523" t="str">
        <f>IF(Tabla1[[#This Row],[Insumos]]="","",_xlfn.XLOOKUP(Tabla1[[#This Row],[Insumos]],Tabla10[Insumo],Tabla10[InsumoAbrev],"",0))</f>
        <v/>
      </c>
      <c r="S229" s="694"/>
      <c r="T229" s="187"/>
      <c r="U229" s="187"/>
    </row>
    <row r="230" spans="2:21" ht="49.9" customHeight="1" x14ac:dyDescent="0.25">
      <c r="B230" s="187" t="e">
        <f>IF('Formulario PPGR3'!$G230="","",CONCATENATE('Formulario PPGR3'!$C230,".",'Formulario PPGR3'!$D230,".",'Formulario PPGR3'!$E230,".",'Formulario PPGR3'!$F230))</f>
        <v>#REF!</v>
      </c>
      <c r="C230" s="187" t="e">
        <f>IF('Formulario PPGR3'!$G230="","",'Formulario PPGR1'!#REF!)</f>
        <v>#REF!</v>
      </c>
      <c r="D230" s="187" t="e">
        <f>IF('Formulario PPGR3'!$G230="","",'Formulario PPGR1'!#REF!)</f>
        <v>#REF!</v>
      </c>
      <c r="E230" s="187" t="e">
        <f>IF('Formulario PPGR3'!$G230="","",'Formulario PPGR1'!#REF!)</f>
        <v>#REF!</v>
      </c>
      <c r="F230" s="187" t="e">
        <f>IF('Formulario PPGR3'!$G230="","",'Formulario PPGR1'!#REF!)</f>
        <v>#REF!</v>
      </c>
      <c r="G230" s="186" t="s">
        <v>2080</v>
      </c>
      <c r="H230" s="520" t="str" cm="1">
        <f t="array" ref="H230">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230" s="783">
        <f>IFERROR(VLOOKUP('Formulario PPGR3'!$G230,'Formulario PPGR2'!$H$9:$V$536,15,FALSE),"")</f>
        <v>3</v>
      </c>
      <c r="J230" s="525" t="s">
        <v>284</v>
      </c>
      <c r="K230" s="524" t="s">
        <v>1443</v>
      </c>
      <c r="L230" s="521" t="str">
        <f>IF(Tabla1[[#This Row],[Descripción]]="","",_xlfn.XLOOKUP(Tabla1[[#This Row],[Descripción]],Tabla10[Descripción],Tabla10[Unidad de Medida],"",0))</f>
        <v>Depósito</v>
      </c>
      <c r="M230" s="317">
        <v>12</v>
      </c>
      <c r="N230" s="535">
        <f>IF(Tabla1[[#This Row],[Descripción]]="","",_xlfn.XLOOKUP(Tabla1[[#This Row],[Descripción]],Tabla10[Descripción],Tabla10[Precio Unitario],0))</f>
        <v>1900</v>
      </c>
      <c r="O230" s="535">
        <f>IF(Tabla1[[#This Row],[Cantidad de Insumos]]="","",Tabla1[[#This Row],[Precio Unitario]]*Tabla1[[#This Row],[Cantidad de Insumos]])</f>
        <v>22800</v>
      </c>
      <c r="P230" s="522" t="str">
        <f>IF(Tabla1[[#This Row],[Descripción]]="","",_xlfn.XLOOKUP(Tabla1[[#This Row],[Descripción]],Tabla10[Descripción],Tabla10[CODIGO PRESUPUESTARIO],0))</f>
        <v>2.2.3.1.01</v>
      </c>
      <c r="Q230" s="523"/>
      <c r="R230" s="523" t="str">
        <f>IF(Tabla1[[#This Row],[Insumos]]="","",_xlfn.XLOOKUP(Tabla1[[#This Row],[Insumos]],Tabla10[Insumo],Tabla10[InsumoAbrev],"",0))</f>
        <v>lsViaticosDP</v>
      </c>
      <c r="S230" s="694"/>
      <c r="T230" s="187"/>
      <c r="U230" s="187"/>
    </row>
    <row r="231" spans="2:21" ht="15" x14ac:dyDescent="0.25">
      <c r="B231" s="187" t="str">
        <f>IF('Formulario PPGR3'!$G231="","",CONCATENATE('Formulario PPGR3'!$C231,".",'Formulario PPGR3'!$D231,".",'Formulario PPGR3'!$E231,".",'Formulario PPGR3'!$F231))</f>
        <v/>
      </c>
      <c r="C231" s="187" t="str">
        <f>IF('Formulario PPGR3'!$G231="","",'Formulario PPGR1'!#REF!)</f>
        <v/>
      </c>
      <c r="D231" s="187" t="str">
        <f>IF('Formulario PPGR3'!$G231="","",'Formulario PPGR1'!#REF!)</f>
        <v/>
      </c>
      <c r="E231" s="187" t="str">
        <f>IF('Formulario PPGR3'!$G231="","",'Formulario PPGR1'!#REF!)</f>
        <v/>
      </c>
      <c r="F231" s="187" t="str">
        <f>IF('Formulario PPGR3'!$G231="","",'Formulario PPGR1'!#REF!)</f>
        <v/>
      </c>
      <c r="G231" s="186"/>
      <c r="H231" s="520" t="str" cm="1">
        <f t="array" ref="H231">IF(Tabla1[[#This Row],[Código_Actividad]]="","",_xlfn.XLOOKUP(Tabla1[[#This Row],[Código_Actividad]],CodigoActividad,Tabla2[Actividades Programables Presupuestables],"",0))</f>
        <v/>
      </c>
      <c r="I231" s="783" t="str">
        <f>IFERROR(VLOOKUP('Formulario PPGR3'!$G231,'Formulario PPGR2'!$H$9:$V$536,15,FALSE),"")</f>
        <v/>
      </c>
      <c r="J231" s="525" t="s">
        <v>284</v>
      </c>
      <c r="K231" s="524" t="s">
        <v>1441</v>
      </c>
      <c r="L231" s="521" t="str">
        <f>IF(Tabla1[[#This Row],[Descripción]]="","",_xlfn.XLOOKUP(Tabla1[[#This Row],[Descripción]],Tabla10[Descripción],Tabla10[Unidad de Medida],"",0))</f>
        <v>Depósito</v>
      </c>
      <c r="M231" s="317">
        <v>6</v>
      </c>
      <c r="N231" s="535">
        <f>IF(Tabla1[[#This Row],[Descripción]]="","",_xlfn.XLOOKUP(Tabla1[[#This Row],[Descripción]],Tabla10[Descripción],Tabla10[Precio Unitario],0))</f>
        <v>1700</v>
      </c>
      <c r="O231" s="535">
        <f>IF(Tabla1[[#This Row],[Cantidad de Insumos]]="","",Tabla1[[#This Row],[Precio Unitario]]*Tabla1[[#This Row],[Cantidad de Insumos]])</f>
        <v>10200</v>
      </c>
      <c r="P231" s="522" t="str">
        <f>IF(Tabla1[[#This Row],[Descripción]]="","",_xlfn.XLOOKUP(Tabla1[[#This Row],[Descripción]],Tabla10[Descripción],Tabla10[CODIGO PRESUPUESTARIO],0))</f>
        <v>2.2.3.1.01</v>
      </c>
      <c r="Q231" s="523"/>
      <c r="R231" s="523" t="str">
        <f>IF(Tabla1[[#This Row],[Insumos]]="","",_xlfn.XLOOKUP(Tabla1[[#This Row],[Insumos]],Tabla10[Insumo],Tabla10[InsumoAbrev],"",0))</f>
        <v>lsViaticosDP</v>
      </c>
      <c r="S231" s="694"/>
      <c r="T231" s="187"/>
      <c r="U231" s="187"/>
    </row>
    <row r="232" spans="2:21" ht="15" x14ac:dyDescent="0.25">
      <c r="B232" s="187" t="str">
        <f>IF('Formulario PPGR3'!$G232="","",CONCATENATE('Formulario PPGR3'!$C232,".",'Formulario PPGR3'!$D232,".",'Formulario PPGR3'!$E232,".",'Formulario PPGR3'!$F232))</f>
        <v/>
      </c>
      <c r="C232" s="187" t="str">
        <f>IF('Formulario PPGR3'!$G232="","",'Formulario PPGR1'!#REF!)</f>
        <v/>
      </c>
      <c r="D232" s="187" t="str">
        <f>IF('Formulario PPGR3'!$G232="","",'Formulario PPGR1'!#REF!)</f>
        <v/>
      </c>
      <c r="E232" s="187" t="str">
        <f>IF('Formulario PPGR3'!$G232="","",'Formulario PPGR1'!#REF!)</f>
        <v/>
      </c>
      <c r="F232" s="187" t="str">
        <f>IF('Formulario PPGR3'!$G232="","",'Formulario PPGR1'!#REF!)</f>
        <v/>
      </c>
      <c r="G232" s="186"/>
      <c r="H232" s="520" t="str" cm="1">
        <f t="array" ref="H232">IF(Tabla1[[#This Row],[Código_Actividad]]="","",_xlfn.XLOOKUP(Tabla1[[#This Row],[Código_Actividad]],CodigoActividad,Tabla2[Actividades Programables Presupuestables],"",0))</f>
        <v/>
      </c>
      <c r="I232" s="783" t="str">
        <f>IFERROR(VLOOKUP('Formulario PPGR3'!$G232,'Formulario PPGR2'!$H$9:$V$536,15,FALSE),"")</f>
        <v/>
      </c>
      <c r="J232" s="525" t="s">
        <v>392</v>
      </c>
      <c r="K232" s="524" t="s">
        <v>991</v>
      </c>
      <c r="L232" s="521" t="str">
        <f>IF(Tabla1[[#This Row],[Descripción]]="","",_xlfn.XLOOKUP(Tabla1[[#This Row],[Descripción]],Tabla10[Descripción],Tabla10[Unidad de Medida],"",0))</f>
        <v>galon</v>
      </c>
      <c r="M232" s="317">
        <v>60</v>
      </c>
      <c r="N232" s="535">
        <f>IF(Tabla1[[#This Row],[Descripción]]="","",_xlfn.XLOOKUP(Tabla1[[#This Row],[Descripción]],Tabla10[Descripción],Tabla10[Precio Unitario],0))</f>
        <v>240</v>
      </c>
      <c r="O232" s="535">
        <f>IF(Tabla1[[#This Row],[Cantidad de Insumos]]="","",Tabla1[[#This Row],[Precio Unitario]]*Tabla1[[#This Row],[Cantidad de Insumos]])</f>
        <v>14400</v>
      </c>
      <c r="P232" s="522" t="str">
        <f>IF(Tabla1[[#This Row],[Descripción]]="","",_xlfn.XLOOKUP(Tabla1[[#This Row],[Descripción]],Tabla10[Descripción],Tabla10[CODIGO PRESUPUESTARIO],0))</f>
        <v>2.3.7.1.02</v>
      </c>
      <c r="Q232" s="523"/>
      <c r="R232" s="523" t="str">
        <f>IF(Tabla1[[#This Row],[Insumos]]="","",_xlfn.XLOOKUP(Tabla1[[#This Row],[Insumos]],Tabla10[Insumo],Tabla10[InsumoAbrev],"",0))</f>
        <v>lsGasoil</v>
      </c>
      <c r="S232" s="694"/>
      <c r="T232" s="187"/>
      <c r="U232" s="187"/>
    </row>
    <row r="233" spans="2:21" ht="15" x14ac:dyDescent="0.25">
      <c r="B233" s="187" t="str">
        <f>IF('Formulario PPGR3'!$G233="","",CONCATENATE('Formulario PPGR3'!$C233,".",'Formulario PPGR3'!$D233,".",'Formulario PPGR3'!$E233,".",'Formulario PPGR3'!$F233))</f>
        <v/>
      </c>
      <c r="C233" s="187" t="str">
        <f>IF('Formulario PPGR3'!$G233="","",'Formulario PPGR1'!#REF!)</f>
        <v/>
      </c>
      <c r="D233" s="187" t="str">
        <f>IF('Formulario PPGR3'!$G233="","",'Formulario PPGR1'!#REF!)</f>
        <v/>
      </c>
      <c r="E233" s="187" t="str">
        <f>IF('Formulario PPGR3'!$G233="","",'Formulario PPGR1'!#REF!)</f>
        <v/>
      </c>
      <c r="F233" s="187" t="str">
        <f>IF('Formulario PPGR3'!$G233="","",'Formulario PPGR1'!#REF!)</f>
        <v/>
      </c>
      <c r="G233" s="186"/>
      <c r="H233" s="520" t="str" cm="1">
        <f t="array" ref="H233">IF(Tabla1[[#This Row],[Código_Actividad]]="","",_xlfn.XLOOKUP(Tabla1[[#This Row],[Código_Actividad]],CodigoActividad,Tabla2[Actividades Programables Presupuestables],"",0))</f>
        <v/>
      </c>
      <c r="I233" s="783" t="str">
        <f>IFERROR(VLOOKUP('Formulario PPGR3'!$G233,'Formulario PPGR2'!$H$9:$V$536,15,FALSE),"")</f>
        <v/>
      </c>
      <c r="J233" s="525" t="s">
        <v>289</v>
      </c>
      <c r="K233" s="524" t="s">
        <v>1128</v>
      </c>
      <c r="L233" s="521" t="str">
        <f>IF(Tabla1[[#This Row],[Descripción]]="","",_xlfn.XLOOKUP(Tabla1[[#This Row],[Descripción]],Tabla10[Descripción],Tabla10[Unidad de Medida],"",0))</f>
        <v>unidad</v>
      </c>
      <c r="M233" s="317">
        <v>6</v>
      </c>
      <c r="N233" s="535">
        <f>IF(Tabla1[[#This Row],[Descripción]]="","",_xlfn.XLOOKUP(Tabla1[[#This Row],[Descripción]],Tabla10[Descripción],Tabla10[Precio Unitario],0))</f>
        <v>100</v>
      </c>
      <c r="O233" s="535">
        <f>IF(Tabla1[[#This Row],[Cantidad de Insumos]]="","",Tabla1[[#This Row],[Precio Unitario]]*Tabla1[[#This Row],[Cantidad de Insumos]])</f>
        <v>600</v>
      </c>
      <c r="P233" s="522" t="str">
        <f>IF(Tabla1[[#This Row],[Descripción]]="","",_xlfn.XLOOKUP(Tabla1[[#This Row],[Descripción]],Tabla10[Descripción],Tabla10[CODIGO PRESUPUESTARIO],0))</f>
        <v>2.2.4.4.01</v>
      </c>
      <c r="Q233" s="523"/>
      <c r="R233" s="523" t="str">
        <f>IF(Tabla1[[#This Row],[Insumos]]="","",_xlfn.XLOOKUP(Tabla1[[#This Row],[Insumos]],Tabla10[Insumo],Tabla10[InsumoAbrev],"",0))</f>
        <v>lsPeaje</v>
      </c>
      <c r="S233" s="694"/>
      <c r="T233" s="187"/>
      <c r="U233" s="187"/>
    </row>
    <row r="234" spans="2:21" ht="15" x14ac:dyDescent="0.25">
      <c r="B234" s="187" t="str">
        <f>IF('Formulario PPGR3'!$G234="","",CONCATENATE('Formulario PPGR3'!$C234,".",'Formulario PPGR3'!$D234,".",'Formulario PPGR3'!$E234,".",'Formulario PPGR3'!$F234))</f>
        <v/>
      </c>
      <c r="C234" s="187" t="str">
        <f>IF('Formulario PPGR3'!$G234="","",'Formulario PPGR1'!#REF!)</f>
        <v/>
      </c>
      <c r="D234" s="187" t="str">
        <f>IF('Formulario PPGR3'!$G234="","",'Formulario PPGR1'!#REF!)</f>
        <v/>
      </c>
      <c r="E234" s="187" t="str">
        <f>IF('Formulario PPGR3'!$G234="","",'Formulario PPGR1'!#REF!)</f>
        <v/>
      </c>
      <c r="F234" s="187" t="str">
        <f>IF('Formulario PPGR3'!$G234="","",'Formulario PPGR1'!#REF!)</f>
        <v/>
      </c>
      <c r="G234" s="186"/>
      <c r="H234" s="520" t="str" cm="1">
        <f t="array" ref="H234">IF(Tabla1[[#This Row],[Código_Actividad]]="","",_xlfn.XLOOKUP(Tabla1[[#This Row],[Código_Actividad]],CodigoActividad,Tabla2[Actividades Programables Presupuestables],"",0))</f>
        <v/>
      </c>
      <c r="I234" s="783" t="str">
        <f>IFERROR(VLOOKUP('Formulario PPGR3'!$G234,'Formulario PPGR2'!$H$9:$V$536,15,FALSE),"")</f>
        <v/>
      </c>
      <c r="J234" s="525"/>
      <c r="K234" s="524"/>
      <c r="L234" s="521" t="str">
        <f>IF(Tabla1[[#This Row],[Descripción]]="","",_xlfn.XLOOKUP(Tabla1[[#This Row],[Descripción]],Tabla10[Descripción],Tabla10[Unidad de Medida],"",0))</f>
        <v/>
      </c>
      <c r="M234" s="317"/>
      <c r="N234" s="535" t="str">
        <f>IF(Tabla1[[#This Row],[Descripción]]="","",_xlfn.XLOOKUP(Tabla1[[#This Row],[Descripción]],Tabla10[Descripción],Tabla10[Precio Unitario],0))</f>
        <v/>
      </c>
      <c r="O234" s="535" t="str">
        <f>IF(Tabla1[[#This Row],[Cantidad de Insumos]]="","",Tabla1[[#This Row],[Precio Unitario]]*Tabla1[[#This Row],[Cantidad de Insumos]])</f>
        <v/>
      </c>
      <c r="P234" s="522" t="str">
        <f>IF(Tabla1[[#This Row],[Descripción]]="","",_xlfn.XLOOKUP(Tabla1[[#This Row],[Descripción]],Tabla10[Descripción],Tabla10[CODIGO PRESUPUESTARIO],0))</f>
        <v/>
      </c>
      <c r="Q234" s="523"/>
      <c r="R234" s="523" t="str">
        <f>IF(Tabla1[[#This Row],[Insumos]]="","",_xlfn.XLOOKUP(Tabla1[[#This Row],[Insumos]],Tabla10[Insumo],Tabla10[InsumoAbrev],"",0))</f>
        <v/>
      </c>
      <c r="S234" s="694"/>
      <c r="T234" s="187"/>
      <c r="U234" s="187"/>
    </row>
    <row r="235" spans="2:21" ht="60.6" customHeight="1" x14ac:dyDescent="0.25">
      <c r="B235" s="187" t="e">
        <f>IF('Formulario PPGR3'!$G235="","",CONCATENATE('Formulario PPGR3'!$C235,".",'Formulario PPGR3'!$D235,".",'Formulario PPGR3'!$E235,".",'Formulario PPGR3'!$F235))</f>
        <v>#REF!</v>
      </c>
      <c r="C235" s="187" t="e">
        <f>IF('Formulario PPGR3'!$G235="","",'Formulario PPGR1'!#REF!)</f>
        <v>#REF!</v>
      </c>
      <c r="D235" s="187" t="e">
        <f>IF('Formulario PPGR3'!$G235="","",'Formulario PPGR1'!#REF!)</f>
        <v>#REF!</v>
      </c>
      <c r="E235" s="187" t="e">
        <f>IF('Formulario PPGR3'!$G235="","",'Formulario PPGR1'!#REF!)</f>
        <v>#REF!</v>
      </c>
      <c r="F235" s="187" t="e">
        <f>IF('Formulario PPGR3'!$G235="","",'Formulario PPGR1'!#REF!)</f>
        <v>#REF!</v>
      </c>
      <c r="G235" s="186" t="s">
        <v>2082</v>
      </c>
      <c r="H235" s="520" t="str" cm="1">
        <f t="array" ref="H235">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235" s="783">
        <f>IFERROR(VLOOKUP('Formulario PPGR3'!$G235,'Formulario PPGR2'!$H$9:$V$536,15,FALSE),"")</f>
        <v>3</v>
      </c>
      <c r="J235" s="525" t="s">
        <v>284</v>
      </c>
      <c r="K235" s="524" t="s">
        <v>1443</v>
      </c>
      <c r="L235" s="521" t="str">
        <f>IF(Tabla1[[#This Row],[Descripción]]="","",_xlfn.XLOOKUP(Tabla1[[#This Row],[Descripción]],Tabla10[Descripción],Tabla10[Unidad de Medida],"",0))</f>
        <v>Depósito</v>
      </c>
      <c r="M235" s="317">
        <v>12</v>
      </c>
      <c r="N235" s="535">
        <f>IF(Tabla1[[#This Row],[Descripción]]="","",_xlfn.XLOOKUP(Tabla1[[#This Row],[Descripción]],Tabla10[Descripción],Tabla10[Precio Unitario],0))</f>
        <v>1900</v>
      </c>
      <c r="O235" s="535">
        <f>IF(Tabla1[[#This Row],[Cantidad de Insumos]]="","",Tabla1[[#This Row],[Precio Unitario]]*Tabla1[[#This Row],[Cantidad de Insumos]])</f>
        <v>22800</v>
      </c>
      <c r="P235" s="522" t="str">
        <f>IF(Tabla1[[#This Row],[Descripción]]="","",_xlfn.XLOOKUP(Tabla1[[#This Row],[Descripción]],Tabla10[Descripción],Tabla10[CODIGO PRESUPUESTARIO],0))</f>
        <v>2.2.3.1.01</v>
      </c>
      <c r="Q235" s="523"/>
      <c r="R235" s="523" t="str">
        <f>IF(Tabla1[[#This Row],[Insumos]]="","",_xlfn.XLOOKUP(Tabla1[[#This Row],[Insumos]],Tabla10[Insumo],Tabla10[InsumoAbrev],"",0))</f>
        <v>lsViaticosDP</v>
      </c>
      <c r="S235" s="694"/>
      <c r="T235" s="187"/>
      <c r="U235" s="187"/>
    </row>
    <row r="236" spans="2:21" ht="15" x14ac:dyDescent="0.25">
      <c r="B236" s="187" t="str">
        <f>IF('Formulario PPGR3'!$G236="","",CONCATENATE('Formulario PPGR3'!$C236,".",'Formulario PPGR3'!$D236,".",'Formulario PPGR3'!$E236,".",'Formulario PPGR3'!$F236))</f>
        <v/>
      </c>
      <c r="C236" s="187" t="str">
        <f>IF('Formulario PPGR3'!$G236="","",'Formulario PPGR1'!#REF!)</f>
        <v/>
      </c>
      <c r="D236" s="187" t="str">
        <f>IF('Formulario PPGR3'!$G236="","",'Formulario PPGR1'!#REF!)</f>
        <v/>
      </c>
      <c r="E236" s="187" t="str">
        <f>IF('Formulario PPGR3'!$G236="","",'Formulario PPGR1'!#REF!)</f>
        <v/>
      </c>
      <c r="F236" s="187" t="str">
        <f>IF('Formulario PPGR3'!$G236="","",'Formulario PPGR1'!#REF!)</f>
        <v/>
      </c>
      <c r="G236" s="186"/>
      <c r="H236" s="520" t="str" cm="1">
        <f t="array" ref="H236">IF(Tabla1[[#This Row],[Código_Actividad]]="","",_xlfn.XLOOKUP(Tabla1[[#This Row],[Código_Actividad]],CodigoActividad,Tabla2[Actividades Programables Presupuestables],"",0))</f>
        <v/>
      </c>
      <c r="I236" s="783" t="str">
        <f>IFERROR(VLOOKUP('Formulario PPGR3'!$G236,'Formulario PPGR2'!$H$9:$V$536,15,FALSE),"")</f>
        <v/>
      </c>
      <c r="J236" s="525" t="s">
        <v>284</v>
      </c>
      <c r="K236" s="524" t="s">
        <v>1441</v>
      </c>
      <c r="L236" s="521" t="str">
        <f>IF(Tabla1[[#This Row],[Descripción]]="","",_xlfn.XLOOKUP(Tabla1[[#This Row],[Descripción]],Tabla10[Descripción],Tabla10[Unidad de Medida],"",0))</f>
        <v>Depósito</v>
      </c>
      <c r="M236" s="317">
        <v>6</v>
      </c>
      <c r="N236" s="535">
        <f>IF(Tabla1[[#This Row],[Descripción]]="","",_xlfn.XLOOKUP(Tabla1[[#This Row],[Descripción]],Tabla10[Descripción],Tabla10[Precio Unitario],0))</f>
        <v>1700</v>
      </c>
      <c r="O236" s="535">
        <f>IF(Tabla1[[#This Row],[Cantidad de Insumos]]="","",Tabla1[[#This Row],[Precio Unitario]]*Tabla1[[#This Row],[Cantidad de Insumos]])</f>
        <v>10200</v>
      </c>
      <c r="P236" s="522" t="str">
        <f>IF(Tabla1[[#This Row],[Descripción]]="","",_xlfn.XLOOKUP(Tabla1[[#This Row],[Descripción]],Tabla10[Descripción],Tabla10[CODIGO PRESUPUESTARIO],0))</f>
        <v>2.2.3.1.01</v>
      </c>
      <c r="Q236" s="523"/>
      <c r="R236" s="523" t="str">
        <f>IF(Tabla1[[#This Row],[Insumos]]="","",_xlfn.XLOOKUP(Tabla1[[#This Row],[Insumos]],Tabla10[Insumo],Tabla10[InsumoAbrev],"",0))</f>
        <v>lsViaticosDP</v>
      </c>
      <c r="S236" s="694"/>
      <c r="T236" s="187"/>
      <c r="U236" s="187"/>
    </row>
    <row r="237" spans="2:21" ht="15" x14ac:dyDescent="0.25">
      <c r="B237" s="187" t="str">
        <f>IF('Formulario PPGR3'!$G237="","",CONCATENATE('Formulario PPGR3'!$C237,".",'Formulario PPGR3'!$D237,".",'Formulario PPGR3'!$E237,".",'Formulario PPGR3'!$F237))</f>
        <v/>
      </c>
      <c r="C237" s="187" t="str">
        <f>IF('Formulario PPGR3'!$G237="","",'Formulario PPGR1'!#REF!)</f>
        <v/>
      </c>
      <c r="D237" s="187" t="str">
        <f>IF('Formulario PPGR3'!$G237="","",'Formulario PPGR1'!#REF!)</f>
        <v/>
      </c>
      <c r="E237" s="187" t="str">
        <f>IF('Formulario PPGR3'!$G237="","",'Formulario PPGR1'!#REF!)</f>
        <v/>
      </c>
      <c r="F237" s="187" t="str">
        <f>IF('Formulario PPGR3'!$G237="","",'Formulario PPGR1'!#REF!)</f>
        <v/>
      </c>
      <c r="G237" s="186"/>
      <c r="H237" s="520" t="str" cm="1">
        <f t="array" ref="H237">IF(Tabla1[[#This Row],[Código_Actividad]]="","",_xlfn.XLOOKUP(Tabla1[[#This Row],[Código_Actividad]],CodigoActividad,Tabla2[Actividades Programables Presupuestables],"",0))</f>
        <v/>
      </c>
      <c r="I237" s="783" t="str">
        <f>IFERROR(VLOOKUP('Formulario PPGR3'!$G237,'Formulario PPGR2'!$H$9:$V$536,15,FALSE),"")</f>
        <v/>
      </c>
      <c r="J237" s="525" t="s">
        <v>392</v>
      </c>
      <c r="K237" s="524" t="s">
        <v>991</v>
      </c>
      <c r="L237" s="521" t="str">
        <f>IF(Tabla1[[#This Row],[Descripción]]="","",_xlfn.XLOOKUP(Tabla1[[#This Row],[Descripción]],Tabla10[Descripción],Tabla10[Unidad de Medida],"",0))</f>
        <v>galon</v>
      </c>
      <c r="M237" s="317">
        <v>60</v>
      </c>
      <c r="N237" s="535">
        <f>IF(Tabla1[[#This Row],[Descripción]]="","",_xlfn.XLOOKUP(Tabla1[[#This Row],[Descripción]],Tabla10[Descripción],Tabla10[Precio Unitario],0))</f>
        <v>240</v>
      </c>
      <c r="O237" s="535">
        <f>IF(Tabla1[[#This Row],[Cantidad de Insumos]]="","",Tabla1[[#This Row],[Precio Unitario]]*Tabla1[[#This Row],[Cantidad de Insumos]])</f>
        <v>14400</v>
      </c>
      <c r="P237" s="522" t="str">
        <f>IF(Tabla1[[#This Row],[Descripción]]="","",_xlfn.XLOOKUP(Tabla1[[#This Row],[Descripción]],Tabla10[Descripción],Tabla10[CODIGO PRESUPUESTARIO],0))</f>
        <v>2.3.7.1.02</v>
      </c>
      <c r="Q237" s="523"/>
      <c r="R237" s="523" t="str">
        <f>IF(Tabla1[[#This Row],[Insumos]]="","",_xlfn.XLOOKUP(Tabla1[[#This Row],[Insumos]],Tabla10[Insumo],Tabla10[InsumoAbrev],"",0))</f>
        <v>lsGasoil</v>
      </c>
      <c r="S237" s="694"/>
      <c r="T237" s="187"/>
      <c r="U237" s="187"/>
    </row>
    <row r="238" spans="2:21" ht="15" x14ac:dyDescent="0.25">
      <c r="B238" s="187" t="str">
        <f>IF('Formulario PPGR3'!$G238="","",CONCATENATE('Formulario PPGR3'!$C238,".",'Formulario PPGR3'!$D238,".",'Formulario PPGR3'!$E238,".",'Formulario PPGR3'!$F238))</f>
        <v/>
      </c>
      <c r="C238" s="187" t="str">
        <f>IF('Formulario PPGR3'!$G238="","",'Formulario PPGR1'!#REF!)</f>
        <v/>
      </c>
      <c r="D238" s="187" t="str">
        <f>IF('Formulario PPGR3'!$G238="","",'Formulario PPGR1'!#REF!)</f>
        <v/>
      </c>
      <c r="E238" s="187" t="str">
        <f>IF('Formulario PPGR3'!$G238="","",'Formulario PPGR1'!#REF!)</f>
        <v/>
      </c>
      <c r="F238" s="187" t="str">
        <f>IF('Formulario PPGR3'!$G238="","",'Formulario PPGR1'!#REF!)</f>
        <v/>
      </c>
      <c r="G238" s="186"/>
      <c r="H238" s="520" t="str" cm="1">
        <f t="array" ref="H238">IF(Tabla1[[#This Row],[Código_Actividad]]="","",_xlfn.XLOOKUP(Tabla1[[#This Row],[Código_Actividad]],CodigoActividad,Tabla2[Actividades Programables Presupuestables],"",0))</f>
        <v/>
      </c>
      <c r="I238" s="783" t="str">
        <f>IFERROR(VLOOKUP('Formulario PPGR3'!$G238,'Formulario PPGR2'!$H$9:$V$536,15,FALSE),"")</f>
        <v/>
      </c>
      <c r="J238" s="525" t="s">
        <v>289</v>
      </c>
      <c r="K238" s="524" t="s">
        <v>1128</v>
      </c>
      <c r="L238" s="521" t="str">
        <f>IF(Tabla1[[#This Row],[Descripción]]="","",_xlfn.XLOOKUP(Tabla1[[#This Row],[Descripción]],Tabla10[Descripción],Tabla10[Unidad de Medida],"",0))</f>
        <v>unidad</v>
      </c>
      <c r="M238" s="317">
        <v>6</v>
      </c>
      <c r="N238" s="535">
        <f>IF(Tabla1[[#This Row],[Descripción]]="","",_xlfn.XLOOKUP(Tabla1[[#This Row],[Descripción]],Tabla10[Descripción],Tabla10[Precio Unitario],0))</f>
        <v>100</v>
      </c>
      <c r="O238" s="535">
        <f>IF(Tabla1[[#This Row],[Cantidad de Insumos]]="","",Tabla1[[#This Row],[Precio Unitario]]*Tabla1[[#This Row],[Cantidad de Insumos]])</f>
        <v>600</v>
      </c>
      <c r="P238" s="522" t="str">
        <f>IF(Tabla1[[#This Row],[Descripción]]="","",_xlfn.XLOOKUP(Tabla1[[#This Row],[Descripción]],Tabla10[Descripción],Tabla10[CODIGO PRESUPUESTARIO],0))</f>
        <v>2.2.4.4.01</v>
      </c>
      <c r="Q238" s="523"/>
      <c r="R238" s="523" t="str">
        <f>IF(Tabla1[[#This Row],[Insumos]]="","",_xlfn.XLOOKUP(Tabla1[[#This Row],[Insumos]],Tabla10[Insumo],Tabla10[InsumoAbrev],"",0))</f>
        <v>lsPeaje</v>
      </c>
      <c r="S238" s="694"/>
      <c r="T238" s="187"/>
      <c r="U238" s="187"/>
    </row>
    <row r="239" spans="2:21" ht="15" x14ac:dyDescent="0.25">
      <c r="B239" s="187" t="str">
        <f>IF('Formulario PPGR3'!$G239="","",CONCATENATE('Formulario PPGR3'!$C239,".",'Formulario PPGR3'!$D239,".",'Formulario PPGR3'!$E239,".",'Formulario PPGR3'!$F239))</f>
        <v/>
      </c>
      <c r="C239" s="187" t="str">
        <f>IF('Formulario PPGR3'!$G239="","",'Formulario PPGR1'!#REF!)</f>
        <v/>
      </c>
      <c r="D239" s="187" t="str">
        <f>IF('Formulario PPGR3'!$G239="","",'Formulario PPGR1'!#REF!)</f>
        <v/>
      </c>
      <c r="E239" s="187" t="str">
        <f>IF('Formulario PPGR3'!$G239="","",'Formulario PPGR1'!#REF!)</f>
        <v/>
      </c>
      <c r="F239" s="187" t="str">
        <f>IF('Formulario PPGR3'!$G239="","",'Formulario PPGR1'!#REF!)</f>
        <v/>
      </c>
      <c r="G239" s="186"/>
      <c r="H239" s="520" t="str" cm="1">
        <f t="array" ref="H239">IF(Tabla1[[#This Row],[Código_Actividad]]="","",_xlfn.XLOOKUP(Tabla1[[#This Row],[Código_Actividad]],CodigoActividad,Tabla2[Actividades Programables Presupuestables],"",0))</f>
        <v/>
      </c>
      <c r="I239" s="783" t="str">
        <f>IFERROR(VLOOKUP('Formulario PPGR3'!$G239,'Formulario PPGR2'!$H$9:$V$536,15,FALSE),"")</f>
        <v/>
      </c>
      <c r="J239" s="525"/>
      <c r="K239" s="524"/>
      <c r="L239" s="521" t="str">
        <f>IF(Tabla1[[#This Row],[Descripción]]="","",_xlfn.XLOOKUP(Tabla1[[#This Row],[Descripción]],Tabla10[Descripción],Tabla10[Unidad de Medida],"",0))</f>
        <v/>
      </c>
      <c r="M239" s="317"/>
      <c r="N239" s="535" t="str">
        <f>IF(Tabla1[[#This Row],[Descripción]]="","",_xlfn.XLOOKUP(Tabla1[[#This Row],[Descripción]],Tabla10[Descripción],Tabla10[Precio Unitario],0))</f>
        <v/>
      </c>
      <c r="O239" s="535" t="str">
        <f>IF(Tabla1[[#This Row],[Cantidad de Insumos]]="","",Tabla1[[#This Row],[Precio Unitario]]*Tabla1[[#This Row],[Cantidad de Insumos]])</f>
        <v/>
      </c>
      <c r="P239" s="522" t="str">
        <f>IF(Tabla1[[#This Row],[Descripción]]="","",_xlfn.XLOOKUP(Tabla1[[#This Row],[Descripción]],Tabla10[Descripción],Tabla10[CODIGO PRESUPUESTARIO],0))</f>
        <v/>
      </c>
      <c r="Q239" s="523"/>
      <c r="R239" s="523" t="str">
        <f>IF(Tabla1[[#This Row],[Insumos]]="","",_xlfn.XLOOKUP(Tabla1[[#This Row],[Insumos]],Tabla10[Insumo],Tabla10[InsumoAbrev],"",0))</f>
        <v/>
      </c>
      <c r="S239" s="694"/>
      <c r="T239" s="187"/>
      <c r="U239" s="187"/>
    </row>
    <row r="240" spans="2:21" ht="63.6" customHeight="1" x14ac:dyDescent="0.25">
      <c r="B240" s="187" t="e">
        <f>IF('Formulario PPGR3'!$G240="","",CONCATENATE('Formulario PPGR3'!$C240,".",'Formulario PPGR3'!$D240,".",'Formulario PPGR3'!$E240,".",'Formulario PPGR3'!$F240))</f>
        <v>#REF!</v>
      </c>
      <c r="C240" s="187" t="e">
        <f>IF('Formulario PPGR3'!$G240="","",'Formulario PPGR1'!#REF!)</f>
        <v>#REF!</v>
      </c>
      <c r="D240" s="187" t="e">
        <f>IF('Formulario PPGR3'!$G240="","",'Formulario PPGR1'!#REF!)</f>
        <v>#REF!</v>
      </c>
      <c r="E240" s="187" t="e">
        <f>IF('Formulario PPGR3'!$G240="","",'Formulario PPGR1'!#REF!)</f>
        <v>#REF!</v>
      </c>
      <c r="F240" s="187" t="e">
        <f>IF('Formulario PPGR3'!$G240="","",'Formulario PPGR1'!#REF!)</f>
        <v>#REF!</v>
      </c>
      <c r="G240" s="186" t="s">
        <v>2084</v>
      </c>
      <c r="H240" s="520" t="str" cm="1">
        <f t="array" ref="H240">IF(Tabla1[[#This Row],[Código_Actividad]]="","",_xlfn.XLOOKUP(Tabla1[[#This Row],[Código_Actividad]],CodigoActividad,Tabla2[Actividades Programables Presupuestables],"",0))</f>
        <v>Reunión con la Unidad Técnica Regional (UTR) para monitorear el cumplimiento de los protocolos establecidos por la OMS para el manejo de los pacientes Drogoresistentes.</v>
      </c>
      <c r="I240" s="783">
        <f>IFERROR(VLOOKUP('Formulario PPGR3'!$G240,'Formulario PPGR2'!$H$9:$V$536,15,FALSE),"")</f>
        <v>6</v>
      </c>
      <c r="J240" s="525" t="s">
        <v>351</v>
      </c>
      <c r="K240" s="524" t="s">
        <v>833</v>
      </c>
      <c r="L240" s="521" t="str">
        <f>IF(Tabla1[[#This Row],[Descripción]]="","",_xlfn.XLOOKUP(Tabla1[[#This Row],[Descripción]],Tabla10[Descripción],Tabla10[Unidad de Medida],"",0))</f>
        <v>unidad</v>
      </c>
      <c r="M240" s="317">
        <v>12</v>
      </c>
      <c r="N240" s="535">
        <f>IF(Tabla1[[#This Row],[Descripción]]="","",_xlfn.XLOOKUP(Tabla1[[#This Row],[Descripción]],Tabla10[Descripción],Tabla10[Precio Unitario],0))</f>
        <v>5929.5</v>
      </c>
      <c r="O240" s="535">
        <f>IF(Tabla1[[#This Row],[Cantidad de Insumos]]="","",Tabla1[[#This Row],[Precio Unitario]]*Tabla1[[#This Row],[Cantidad de Insumos]])</f>
        <v>71154</v>
      </c>
      <c r="P240" s="522" t="str">
        <f>IF(Tabla1[[#This Row],[Descripción]]="","",_xlfn.XLOOKUP(Tabla1[[#This Row],[Descripción]],Tabla10[Descripción],Tabla10[CODIGO PRESUPUESTARIO],0))</f>
        <v>2.3.1.1.01</v>
      </c>
      <c r="Q240" s="523"/>
      <c r="R240" s="523" t="str">
        <f>IF(Tabla1[[#This Row],[Insumos]]="","",_xlfn.XLOOKUP(Tabla1[[#This Row],[Insumos]],Tabla10[Insumo],Tabla10[InsumoAbrev],"",0))</f>
        <v>lsAlimentosyBebidas</v>
      </c>
      <c r="S240" s="694"/>
      <c r="T240" s="187"/>
      <c r="U240" s="187"/>
    </row>
    <row r="241" spans="2:21" ht="25.5" x14ac:dyDescent="0.25">
      <c r="B241" s="187" t="str">
        <f>IF('Formulario PPGR3'!$G241="","",CONCATENATE('Formulario PPGR3'!$C241,".",'Formulario PPGR3'!$D241,".",'Formulario PPGR3'!$E241,".",'Formulario PPGR3'!$F241))</f>
        <v/>
      </c>
      <c r="C241" s="187" t="str">
        <f>IF('Formulario PPGR3'!$G241="","",'Formulario PPGR1'!#REF!)</f>
        <v/>
      </c>
      <c r="D241" s="187" t="str">
        <f>IF('Formulario PPGR3'!$G241="","",'Formulario PPGR1'!#REF!)</f>
        <v/>
      </c>
      <c r="E241" s="187" t="str">
        <f>IF('Formulario PPGR3'!$G241="","",'Formulario PPGR1'!#REF!)</f>
        <v/>
      </c>
      <c r="F241" s="187" t="str">
        <f>IF('Formulario PPGR3'!$G241="","",'Formulario PPGR1'!#REF!)</f>
        <v/>
      </c>
      <c r="G241" s="186"/>
      <c r="H241" s="520" t="str" cm="1">
        <f t="array" ref="H241">IF(Tabla1[[#This Row],[Código_Actividad]]="","",_xlfn.XLOOKUP(Tabla1[[#This Row],[Código_Actividad]],CodigoActividad,Tabla2[Actividades Programables Presupuestables],"",0))</f>
        <v/>
      </c>
      <c r="I241" s="783" t="str">
        <f>IFERROR(VLOOKUP('Formulario PPGR3'!$G241,'Formulario PPGR2'!$H$9:$V$536,15,FALSE),"")</f>
        <v/>
      </c>
      <c r="J241" s="525" t="s">
        <v>361</v>
      </c>
      <c r="K241" s="524" t="s">
        <v>1165</v>
      </c>
      <c r="L241" s="521" t="str">
        <f>IF(Tabla1[[#This Row],[Descripción]]="","",_xlfn.XLOOKUP(Tabla1[[#This Row],[Descripción]],Tabla10[Descripción],Tabla10[Unidad de Medida],"",0))</f>
        <v>unidad</v>
      </c>
      <c r="M241" s="317">
        <v>50</v>
      </c>
      <c r="N241" s="535">
        <f>IF(Tabla1[[#This Row],[Descripción]]="","",_xlfn.XLOOKUP(Tabla1[[#This Row],[Descripción]],Tabla10[Descripción],Tabla10[Precio Unitario],0))</f>
        <v>283.2</v>
      </c>
      <c r="O241" s="535">
        <f>IF(Tabla1[[#This Row],[Cantidad de Insumos]]="","",Tabla1[[#This Row],[Precio Unitario]]*Tabla1[[#This Row],[Cantidad de Insumos]])</f>
        <v>14160</v>
      </c>
      <c r="P241" s="522" t="str">
        <f>IF(Tabla1[[#This Row],[Descripción]]="","",_xlfn.XLOOKUP(Tabla1[[#This Row],[Descripción]],Tabla10[Descripción],Tabla10[CODIGO PRESUPUESTARIO],0))</f>
        <v>2.3.3.3.01</v>
      </c>
      <c r="Q241" s="523"/>
      <c r="R241" s="523" t="str">
        <f>IF(Tabla1[[#This Row],[Insumos]]="","",_xlfn.XLOOKUP(Tabla1[[#This Row],[Insumos]],Tabla10[Insumo],Tabla10[InsumoAbrev],"",0))</f>
        <v>lsProductosdePapel</v>
      </c>
      <c r="S241" s="694"/>
      <c r="T241" s="187"/>
      <c r="U241" s="187"/>
    </row>
    <row r="242" spans="2:21" ht="15" x14ac:dyDescent="0.25">
      <c r="B242" s="187" t="str">
        <f>IF('Formulario PPGR3'!$G242="","",CONCATENATE('Formulario PPGR3'!$C242,".",'Formulario PPGR3'!$D242,".",'Formulario PPGR3'!$E242,".",'Formulario PPGR3'!$F242))</f>
        <v/>
      </c>
      <c r="C242" s="187" t="str">
        <f>IF('Formulario PPGR3'!$G242="","",'Formulario PPGR1'!#REF!)</f>
        <v/>
      </c>
      <c r="D242" s="187" t="str">
        <f>IF('Formulario PPGR3'!$G242="","",'Formulario PPGR1'!#REF!)</f>
        <v/>
      </c>
      <c r="E242" s="187" t="str">
        <f>IF('Formulario PPGR3'!$G242="","",'Formulario PPGR1'!#REF!)</f>
        <v/>
      </c>
      <c r="F242" s="187" t="str">
        <f>IF('Formulario PPGR3'!$G242="","",'Formulario PPGR1'!#REF!)</f>
        <v/>
      </c>
      <c r="G242" s="186"/>
      <c r="H242" s="520" t="str" cm="1">
        <f t="array" ref="H242">IF(Tabla1[[#This Row],[Código_Actividad]]="","",_xlfn.XLOOKUP(Tabla1[[#This Row],[Código_Actividad]],CodigoActividad,Tabla2[Actividades Programables Presupuestables],"",0))</f>
        <v/>
      </c>
      <c r="I242" s="783" t="str">
        <f>IFERROR(VLOOKUP('Formulario PPGR3'!$G242,'Formulario PPGR2'!$H$9:$V$536,15,FALSE),"")</f>
        <v/>
      </c>
      <c r="J242" s="525"/>
      <c r="K242" s="524"/>
      <c r="L242" s="521" t="str">
        <f>IF(Tabla1[[#This Row],[Descripción]]="","",_xlfn.XLOOKUP(Tabla1[[#This Row],[Descripción]],Tabla10[Descripción],Tabla10[Unidad de Medida],"",0))</f>
        <v/>
      </c>
      <c r="M242" s="317"/>
      <c r="N242" s="535" t="str">
        <f>IF(Tabla1[[#This Row],[Descripción]]="","",_xlfn.XLOOKUP(Tabla1[[#This Row],[Descripción]],Tabla10[Descripción],Tabla10[Precio Unitario],0))</f>
        <v/>
      </c>
      <c r="O242" s="535" t="str">
        <f>IF(Tabla1[[#This Row],[Cantidad de Insumos]]="","",Tabla1[[#This Row],[Precio Unitario]]*Tabla1[[#This Row],[Cantidad de Insumos]])</f>
        <v/>
      </c>
      <c r="P242" s="522" t="str">
        <f>IF(Tabla1[[#This Row],[Descripción]]="","",_xlfn.XLOOKUP(Tabla1[[#This Row],[Descripción]],Tabla10[Descripción],Tabla10[CODIGO PRESUPUESTARIO],0))</f>
        <v/>
      </c>
      <c r="Q242" s="523"/>
      <c r="R242" s="523" t="str">
        <f>IF(Tabla1[[#This Row],[Insumos]]="","",_xlfn.XLOOKUP(Tabla1[[#This Row],[Insumos]],Tabla10[Insumo],Tabla10[InsumoAbrev],"",0))</f>
        <v/>
      </c>
      <c r="S242" s="694"/>
      <c r="T242" s="187"/>
      <c r="U242" s="187"/>
    </row>
    <row r="243" spans="2:21" ht="46.15" customHeight="1" x14ac:dyDescent="0.25">
      <c r="B243" s="187" t="e">
        <f>IF('Formulario PPGR3'!$G243="","",CONCATENATE('Formulario PPGR3'!$C243,".",'Formulario PPGR3'!$D243,".",'Formulario PPGR3'!$E243,".",'Formulario PPGR3'!$F243))</f>
        <v>#REF!</v>
      </c>
      <c r="C243" s="187" t="e">
        <f>IF('Formulario PPGR3'!$G243="","",'Formulario PPGR1'!#REF!)</f>
        <v>#REF!</v>
      </c>
      <c r="D243" s="187" t="e">
        <f>IF('Formulario PPGR3'!$G243="","",'Formulario PPGR1'!#REF!)</f>
        <v>#REF!</v>
      </c>
      <c r="E243" s="187" t="e">
        <f>IF('Formulario PPGR3'!$G243="","",'Formulario PPGR1'!#REF!)</f>
        <v>#REF!</v>
      </c>
      <c r="F243" s="187" t="e">
        <f>IF('Formulario PPGR3'!$G243="","",'Formulario PPGR1'!#REF!)</f>
        <v>#REF!</v>
      </c>
      <c r="G243" s="186" t="s">
        <v>2086</v>
      </c>
      <c r="H243" s="520" t="str" cm="1">
        <f t="array" ref="H243">IF(Tabla1[[#This Row],[Código_Actividad]]="","",_xlfn.XLOOKUP(Tabla1[[#This Row],[Código_Actividad]],CodigoActividad,Tabla2[Actividades Programables Presupuestables],"",0))</f>
        <v>Reunión con los pediatras pertenecientes a la Red Nacional de Pediatría para seguimiento de casos de TB Infantil en la región.</v>
      </c>
      <c r="I243" s="783">
        <f>IFERROR(VLOOKUP('Formulario PPGR3'!$G243,'Formulario PPGR2'!$H$9:$V$536,15,FALSE),"")</f>
        <v>4</v>
      </c>
      <c r="J243" s="525" t="s">
        <v>351</v>
      </c>
      <c r="K243" s="524" t="s">
        <v>828</v>
      </c>
      <c r="L243" s="521" t="str">
        <f>IF(Tabla1[[#This Row],[Descripción]]="","",_xlfn.XLOOKUP(Tabla1[[#This Row],[Descripción]],Tabla10[Descripción],Tabla10[Unidad de Medida],"",0))</f>
        <v>unidad</v>
      </c>
      <c r="M243" s="317">
        <v>4</v>
      </c>
      <c r="N243" s="535">
        <f>IF(Tabla1[[#This Row],[Descripción]]="","",_xlfn.XLOOKUP(Tabla1[[#This Row],[Descripción]],Tabla10[Descripción],Tabla10[Precio Unitario],0))</f>
        <v>10133.5</v>
      </c>
      <c r="O243" s="535">
        <f>IF(Tabla1[[#This Row],[Cantidad de Insumos]]="","",Tabla1[[#This Row],[Precio Unitario]]*Tabla1[[#This Row],[Cantidad de Insumos]])</f>
        <v>40534</v>
      </c>
      <c r="P243" s="522" t="str">
        <f>IF(Tabla1[[#This Row],[Descripción]]="","",_xlfn.XLOOKUP(Tabla1[[#This Row],[Descripción]],Tabla10[Descripción],Tabla10[CODIGO PRESUPUESTARIO],0))</f>
        <v>2.3.1.1.01</v>
      </c>
      <c r="Q243" s="523"/>
      <c r="R243" s="523" t="str">
        <f>IF(Tabla1[[#This Row],[Insumos]]="","",_xlfn.XLOOKUP(Tabla1[[#This Row],[Insumos]],Tabla10[Insumo],Tabla10[InsumoAbrev],"",0))</f>
        <v>lsAlimentosyBebidas</v>
      </c>
      <c r="S243" s="694"/>
      <c r="T243" s="187"/>
      <c r="U243" s="187"/>
    </row>
    <row r="244" spans="2:21" ht="15" x14ac:dyDescent="0.25">
      <c r="B244" s="187" t="str">
        <f>IF('Formulario PPGR3'!$G244="","",CONCATENATE('Formulario PPGR3'!$C244,".",'Formulario PPGR3'!$D244,".",'Formulario PPGR3'!$E244,".",'Formulario PPGR3'!$F244))</f>
        <v/>
      </c>
      <c r="C244" s="187" t="str">
        <f>IF('Formulario PPGR3'!$G244="","",'Formulario PPGR1'!#REF!)</f>
        <v/>
      </c>
      <c r="D244" s="187" t="str">
        <f>IF('Formulario PPGR3'!$G244="","",'Formulario PPGR1'!#REF!)</f>
        <v/>
      </c>
      <c r="E244" s="187" t="str">
        <f>IF('Formulario PPGR3'!$G244="","",'Formulario PPGR1'!#REF!)</f>
        <v/>
      </c>
      <c r="F244" s="187" t="str">
        <f>IF('Formulario PPGR3'!$G244="","",'Formulario PPGR1'!#REF!)</f>
        <v/>
      </c>
      <c r="G244" s="186"/>
      <c r="H244" s="520" t="str" cm="1">
        <f t="array" ref="H244">IF(Tabla1[[#This Row],[Código_Actividad]]="","",_xlfn.XLOOKUP(Tabla1[[#This Row],[Código_Actividad]],CodigoActividad,Tabla2[Actividades Programables Presupuestables],"",0))</f>
        <v/>
      </c>
      <c r="I244" s="783" t="str">
        <f>IFERROR(VLOOKUP('Formulario PPGR3'!$G244,'Formulario PPGR2'!$H$9:$V$536,15,FALSE),"")</f>
        <v/>
      </c>
      <c r="J244" s="525" t="s">
        <v>282</v>
      </c>
      <c r="K244" s="524" t="s">
        <v>1029</v>
      </c>
      <c r="L244" s="521" t="str">
        <f>IF(Tabla1[[#This Row],[Descripción]]="","",_xlfn.XLOOKUP(Tabla1[[#This Row],[Descripción]],Tabla10[Descripción],Tabla10[Unidad de Medida],"",0))</f>
        <v>unidad</v>
      </c>
      <c r="M244" s="317">
        <v>200</v>
      </c>
      <c r="N244" s="535">
        <f>IF(Tabla1[[#This Row],[Descripción]]="","",_xlfn.XLOOKUP(Tabla1[[#This Row],[Descripción]],Tabla10[Descripción],Tabla10[Precio Unitario],0))</f>
        <v>5</v>
      </c>
      <c r="O244" s="535">
        <f>IF(Tabla1[[#This Row],[Cantidad de Insumos]]="","",Tabla1[[#This Row],[Precio Unitario]]*Tabla1[[#This Row],[Cantidad de Insumos]])</f>
        <v>1000</v>
      </c>
      <c r="P244" s="522" t="str">
        <f>IF(Tabla1[[#This Row],[Descripción]]="","",_xlfn.XLOOKUP(Tabla1[[#This Row],[Descripción]],Tabla10[Descripción],Tabla10[CODIGO PRESUPUESTARIO],0))</f>
        <v xml:space="preserve">2.2.2.2.01 </v>
      </c>
      <c r="Q244" s="523"/>
      <c r="R244" s="523" t="str">
        <f>IF(Tabla1[[#This Row],[Insumos]]="","",_xlfn.XLOOKUP(Tabla1[[#This Row],[Insumos]],Tabla10[Insumo],Tabla10[InsumoAbrev],"",0))</f>
        <v>lsImpresionyEncuadernacion</v>
      </c>
      <c r="S244" s="694"/>
      <c r="T244" s="187"/>
      <c r="U244" s="187"/>
    </row>
    <row r="245" spans="2:21" ht="15" x14ac:dyDescent="0.25">
      <c r="B245" s="187" t="str">
        <f>IF('Formulario PPGR3'!$G245="","",CONCATENATE('Formulario PPGR3'!$C245,".",'Formulario PPGR3'!$D245,".",'Formulario PPGR3'!$E245,".",'Formulario PPGR3'!$F245))</f>
        <v/>
      </c>
      <c r="C245" s="187" t="str">
        <f>IF('Formulario PPGR3'!$G245="","",'Formulario PPGR1'!#REF!)</f>
        <v/>
      </c>
      <c r="D245" s="187" t="str">
        <f>IF('Formulario PPGR3'!$G245="","",'Formulario PPGR1'!#REF!)</f>
        <v/>
      </c>
      <c r="E245" s="187" t="str">
        <f>IF('Formulario PPGR3'!$G245="","",'Formulario PPGR1'!#REF!)</f>
        <v/>
      </c>
      <c r="F245" s="187" t="str">
        <f>IF('Formulario PPGR3'!$G245="","",'Formulario PPGR1'!#REF!)</f>
        <v/>
      </c>
      <c r="G245" s="186"/>
      <c r="H245" s="520" t="str" cm="1">
        <f t="array" ref="H245">IF(Tabla1[[#This Row],[Código_Actividad]]="","",_xlfn.XLOOKUP(Tabla1[[#This Row],[Código_Actividad]],CodigoActividad,Tabla2[Actividades Programables Presupuestables],"",0))</f>
        <v/>
      </c>
      <c r="I245" s="783" t="str">
        <f>IFERROR(VLOOKUP('Formulario PPGR3'!$G245,'Formulario PPGR2'!$H$9:$V$536,15,FALSE),"")</f>
        <v/>
      </c>
      <c r="J245" s="525" t="s">
        <v>361</v>
      </c>
      <c r="K245" s="524" t="s">
        <v>1167</v>
      </c>
      <c r="L245" s="521" t="str">
        <f>IF(Tabla1[[#This Row],[Descripción]]="","",_xlfn.XLOOKUP(Tabla1[[#This Row],[Descripción]],Tabla10[Descripción],Tabla10[Unidad de Medida],"",0))</f>
        <v>unidad</v>
      </c>
      <c r="M245" s="317">
        <v>10</v>
      </c>
      <c r="N245" s="535">
        <f>IF(Tabla1[[#This Row],[Descripción]]="","",_xlfn.XLOOKUP(Tabla1[[#This Row],[Descripción]],Tabla10[Descripción],Tabla10[Precio Unitario],0))</f>
        <v>368.75</v>
      </c>
      <c r="O245" s="535">
        <f>IF(Tabla1[[#This Row],[Cantidad de Insumos]]="","",Tabla1[[#This Row],[Precio Unitario]]*Tabla1[[#This Row],[Cantidad de Insumos]])</f>
        <v>3687.5</v>
      </c>
      <c r="P245" s="522" t="str">
        <f>IF(Tabla1[[#This Row],[Descripción]]="","",_xlfn.XLOOKUP(Tabla1[[#This Row],[Descripción]],Tabla10[Descripción],Tabla10[CODIGO PRESUPUESTARIO],0))</f>
        <v>2.3.3.2.01</v>
      </c>
      <c r="Q245" s="523"/>
      <c r="R245" s="523" t="str">
        <f>IF(Tabla1[[#This Row],[Insumos]]="","",_xlfn.XLOOKUP(Tabla1[[#This Row],[Insumos]],Tabla10[Insumo],Tabla10[InsumoAbrev],"",0))</f>
        <v>lsProductosdePapel</v>
      </c>
      <c r="S245" s="694"/>
      <c r="T245" s="187"/>
      <c r="U245" s="187"/>
    </row>
    <row r="246" spans="2:21" ht="15" x14ac:dyDescent="0.25">
      <c r="B246" s="187" t="str">
        <f>IF('Formulario PPGR3'!$G246="","",CONCATENATE('Formulario PPGR3'!$C246,".",'Formulario PPGR3'!$D246,".",'Formulario PPGR3'!$E246,".",'Formulario PPGR3'!$F246))</f>
        <v/>
      </c>
      <c r="C246" s="187" t="str">
        <f>IF('Formulario PPGR3'!$G246="","",'Formulario PPGR1'!#REF!)</f>
        <v/>
      </c>
      <c r="D246" s="187" t="str">
        <f>IF('Formulario PPGR3'!$G246="","",'Formulario PPGR1'!#REF!)</f>
        <v/>
      </c>
      <c r="E246" s="187" t="str">
        <f>IF('Formulario PPGR3'!$G246="","",'Formulario PPGR1'!#REF!)</f>
        <v/>
      </c>
      <c r="F246" s="187" t="str">
        <f>IF('Formulario PPGR3'!$G246="","",'Formulario PPGR1'!#REF!)</f>
        <v/>
      </c>
      <c r="G246" s="186"/>
      <c r="H246" s="520" t="str" cm="1">
        <f t="array" ref="H246">IF(Tabla1[[#This Row],[Código_Actividad]]="","",_xlfn.XLOOKUP(Tabla1[[#This Row],[Código_Actividad]],CodigoActividad,Tabla2[Actividades Programables Presupuestables],"",0))</f>
        <v/>
      </c>
      <c r="I246" s="783" t="str">
        <f>IFERROR(VLOOKUP('Formulario PPGR3'!$G246,'Formulario PPGR2'!$H$9:$V$536,15,FALSE),"")</f>
        <v/>
      </c>
      <c r="J246" s="525" t="s">
        <v>1266</v>
      </c>
      <c r="K246" s="524" t="s">
        <v>1288</v>
      </c>
      <c r="L246" s="521" t="str">
        <f>IF(Tabla1[[#This Row],[Descripción]]="","",_xlfn.XLOOKUP(Tabla1[[#This Row],[Descripción]],Tabla10[Descripción],Tabla10[Unidad de Medida],"",0))</f>
        <v>Caja</v>
      </c>
      <c r="M246" s="317">
        <v>10</v>
      </c>
      <c r="N246" s="535">
        <f>IF(Tabla1[[#This Row],[Descripción]]="","",_xlfn.XLOOKUP(Tabla1[[#This Row],[Descripción]],Tabla10[Descripción],Tabla10[Precio Unitario],0))</f>
        <v>36</v>
      </c>
      <c r="O246" s="535">
        <f>IF(Tabla1[[#This Row],[Cantidad de Insumos]]="","",Tabla1[[#This Row],[Precio Unitario]]*Tabla1[[#This Row],[Cantidad de Insumos]])</f>
        <v>360</v>
      </c>
      <c r="P246" s="522" t="str">
        <f>IF(Tabla1[[#This Row],[Descripción]]="","",_xlfn.XLOOKUP(Tabla1[[#This Row],[Descripción]],Tabla10[Descripción],Tabla10[CODIGO PRESUPUESTARIO],0))</f>
        <v xml:space="preserve">2.3.9.2.01 </v>
      </c>
      <c r="Q246" s="523"/>
      <c r="R246" s="523" t="str">
        <f>IF(Tabla1[[#This Row],[Insumos]]="","",_xlfn.XLOOKUP(Tabla1[[#This Row],[Insumos]],Tabla10[Insumo],Tabla10[InsumoAbrev],"",0))</f>
        <v>lsUtilesdeOficina</v>
      </c>
      <c r="S246" s="694"/>
      <c r="T246" s="187"/>
      <c r="U246" s="187"/>
    </row>
    <row r="247" spans="2:21" ht="15" x14ac:dyDescent="0.25">
      <c r="B247" s="187" t="str">
        <f>IF('Formulario PPGR3'!$G247="","",CONCATENATE('Formulario PPGR3'!$C247,".",'Formulario PPGR3'!$D247,".",'Formulario PPGR3'!$E247,".",'Formulario PPGR3'!$F247))</f>
        <v/>
      </c>
      <c r="C247" s="187" t="str">
        <f>IF('Formulario PPGR3'!$G247="","",'Formulario PPGR1'!#REF!)</f>
        <v/>
      </c>
      <c r="D247" s="187" t="str">
        <f>IF('Formulario PPGR3'!$G247="","",'Formulario PPGR1'!#REF!)</f>
        <v/>
      </c>
      <c r="E247" s="187" t="str">
        <f>IF('Formulario PPGR3'!$G247="","",'Formulario PPGR1'!#REF!)</f>
        <v/>
      </c>
      <c r="F247" s="187" t="str">
        <f>IF('Formulario PPGR3'!$G247="","",'Formulario PPGR1'!#REF!)</f>
        <v/>
      </c>
      <c r="G247" s="186"/>
      <c r="H247" s="520" t="str" cm="1">
        <f t="array" ref="H247">IF(Tabla1[[#This Row],[Código_Actividad]]="","",_xlfn.XLOOKUP(Tabla1[[#This Row],[Código_Actividad]],CodigoActividad,Tabla2[Actividades Programables Presupuestables],"",0))</f>
        <v/>
      </c>
      <c r="I247" s="783" t="str">
        <f>IFERROR(VLOOKUP('Formulario PPGR3'!$G247,'Formulario PPGR2'!$H$9:$V$536,15,FALSE),"")</f>
        <v/>
      </c>
      <c r="J247" s="525"/>
      <c r="K247" s="524"/>
      <c r="L247" s="521" t="str">
        <f>IF(Tabla1[[#This Row],[Descripción]]="","",_xlfn.XLOOKUP(Tabla1[[#This Row],[Descripción]],Tabla10[Descripción],Tabla10[Unidad de Medida],"",0))</f>
        <v/>
      </c>
      <c r="M247" s="317"/>
      <c r="N247" s="535" t="str">
        <f>IF(Tabla1[[#This Row],[Descripción]]="","",_xlfn.XLOOKUP(Tabla1[[#This Row],[Descripción]],Tabla10[Descripción],Tabla10[Precio Unitario],0))</f>
        <v/>
      </c>
      <c r="O247" s="535" t="str">
        <f>IF(Tabla1[[#This Row],[Cantidad de Insumos]]="","",Tabla1[[#This Row],[Precio Unitario]]*Tabla1[[#This Row],[Cantidad de Insumos]])</f>
        <v/>
      </c>
      <c r="P247" s="522" t="str">
        <f>IF(Tabla1[[#This Row],[Descripción]]="","",_xlfn.XLOOKUP(Tabla1[[#This Row],[Descripción]],Tabla10[Descripción],Tabla10[CODIGO PRESUPUESTARIO],0))</f>
        <v/>
      </c>
      <c r="Q247" s="523"/>
      <c r="R247" s="523" t="str">
        <f>IF(Tabla1[[#This Row],[Insumos]]="","",_xlfn.XLOOKUP(Tabla1[[#This Row],[Insumos]],Tabla10[Insumo],Tabla10[InsumoAbrev],"",0))</f>
        <v/>
      </c>
      <c r="S247" s="694"/>
      <c r="T247" s="187"/>
      <c r="U247" s="187"/>
    </row>
    <row r="248" spans="2:21" ht="63" customHeight="1" x14ac:dyDescent="0.25">
      <c r="B248" s="187" t="e">
        <f>IF('Formulario PPGR3'!$G248="","",CONCATENATE('Formulario PPGR3'!$C248,".",'Formulario PPGR3'!$D248,".",'Formulario PPGR3'!$E248,".",'Formulario PPGR3'!$F248))</f>
        <v>#REF!</v>
      </c>
      <c r="C248" s="187" t="e">
        <f>IF('Formulario PPGR3'!$G248="","",'Formulario PPGR1'!#REF!)</f>
        <v>#REF!</v>
      </c>
      <c r="D248" s="187" t="e">
        <f>IF('Formulario PPGR3'!$G248="","",'Formulario PPGR1'!#REF!)</f>
        <v>#REF!</v>
      </c>
      <c r="E248" s="187" t="e">
        <f>IF('Formulario PPGR3'!$G248="","",'Formulario PPGR1'!#REF!)</f>
        <v>#REF!</v>
      </c>
      <c r="F248" s="187" t="e">
        <f>IF('Formulario PPGR3'!$G248="","",'Formulario PPGR1'!#REF!)</f>
        <v>#REF!</v>
      </c>
      <c r="G248" s="186" t="s">
        <v>2088</v>
      </c>
      <c r="H248" s="520" t="str" cm="1">
        <f t="array" ref="H248">IF(Tabla1[[#This Row],[Código_Actividad]]="","",_xlfn.XLOOKUP(Tabla1[[#This Row],[Código_Actividad]],CodigoActividad,Tabla2[Actividades Programables Presupuestables],"",0))</f>
        <v>Mesa de Trabajo con Coordinación de laboratorio e imágenes, medicamentos regional y Primer Nivel para planificación de actividades relacionada a Tuberculosis en la región .</v>
      </c>
      <c r="I248" s="783">
        <f>IFERROR(VLOOKUP('Formulario PPGR3'!$G248,'Formulario PPGR2'!$H$9:$V$536,15,FALSE),"")</f>
        <v>4</v>
      </c>
      <c r="J248" s="525" t="s">
        <v>351</v>
      </c>
      <c r="K248" s="524" t="s">
        <v>833</v>
      </c>
      <c r="L248" s="521" t="str">
        <f>IF(Tabla1[[#This Row],[Descripción]]="","",_xlfn.XLOOKUP(Tabla1[[#This Row],[Descripción]],Tabla10[Descripción],Tabla10[Unidad de Medida],"",0))</f>
        <v>unidad</v>
      </c>
      <c r="M248" s="317">
        <v>6</v>
      </c>
      <c r="N248" s="535">
        <f>IF(Tabla1[[#This Row],[Descripción]]="","",_xlfn.XLOOKUP(Tabla1[[#This Row],[Descripción]],Tabla10[Descripción],Tabla10[Precio Unitario],0))</f>
        <v>5929.5</v>
      </c>
      <c r="O248" s="535">
        <f>IF(Tabla1[[#This Row],[Cantidad de Insumos]]="","",Tabla1[[#This Row],[Precio Unitario]]*Tabla1[[#This Row],[Cantidad de Insumos]])</f>
        <v>35577</v>
      </c>
      <c r="P248" s="522" t="str">
        <f>IF(Tabla1[[#This Row],[Descripción]]="","",_xlfn.XLOOKUP(Tabla1[[#This Row],[Descripción]],Tabla10[Descripción],Tabla10[CODIGO PRESUPUESTARIO],0))</f>
        <v>2.3.1.1.01</v>
      </c>
      <c r="Q248" s="523"/>
      <c r="R248" s="523" t="str">
        <f>IF(Tabla1[[#This Row],[Insumos]]="","",_xlfn.XLOOKUP(Tabla1[[#This Row],[Insumos]],Tabla10[Insumo],Tabla10[InsumoAbrev],"",0))</f>
        <v>lsAlimentosyBebidas</v>
      </c>
      <c r="S248" s="694"/>
      <c r="T248" s="187"/>
      <c r="U248" s="187"/>
    </row>
    <row r="249" spans="2:21" ht="15" x14ac:dyDescent="0.25">
      <c r="B249" s="187" t="str">
        <f>IF('Formulario PPGR3'!$G249="","",CONCATENATE('Formulario PPGR3'!$C249,".",'Formulario PPGR3'!$D249,".",'Formulario PPGR3'!$E249,".",'Formulario PPGR3'!$F249))</f>
        <v/>
      </c>
      <c r="C249" s="187" t="str">
        <f>IF('Formulario PPGR3'!$G249="","",'Formulario PPGR1'!#REF!)</f>
        <v/>
      </c>
      <c r="D249" s="187" t="str">
        <f>IF('Formulario PPGR3'!$G249="","",'Formulario PPGR1'!#REF!)</f>
        <v/>
      </c>
      <c r="E249" s="187" t="str">
        <f>IF('Formulario PPGR3'!$G249="","",'Formulario PPGR1'!#REF!)</f>
        <v/>
      </c>
      <c r="F249" s="187" t="str">
        <f>IF('Formulario PPGR3'!$G249="","",'Formulario PPGR1'!#REF!)</f>
        <v/>
      </c>
      <c r="G249" s="186"/>
      <c r="H249" s="520" t="str" cm="1">
        <f t="array" ref="H249">IF(Tabla1[[#This Row],[Código_Actividad]]="","",_xlfn.XLOOKUP(Tabla1[[#This Row],[Código_Actividad]],CodigoActividad,Tabla2[Actividades Programables Presupuestables],"",0))</f>
        <v/>
      </c>
      <c r="I249" s="783" t="str">
        <f>IFERROR(VLOOKUP('Formulario PPGR3'!$G249,'Formulario PPGR2'!$H$9:$V$536,15,FALSE),"")</f>
        <v/>
      </c>
      <c r="J249" s="525"/>
      <c r="K249" s="524"/>
      <c r="L249" s="521" t="str">
        <f>IF(Tabla1[[#This Row],[Descripción]]="","",_xlfn.XLOOKUP(Tabla1[[#This Row],[Descripción]],Tabla10[Descripción],Tabla10[Unidad de Medida],"",0))</f>
        <v/>
      </c>
      <c r="M249" s="317"/>
      <c r="N249" s="535" t="str">
        <f>IF(Tabla1[[#This Row],[Descripción]]="","",_xlfn.XLOOKUP(Tabla1[[#This Row],[Descripción]],Tabla10[Descripción],Tabla10[Precio Unitario],0))</f>
        <v/>
      </c>
      <c r="O249" s="535" t="str">
        <f>IF(Tabla1[[#This Row],[Cantidad de Insumos]]="","",Tabla1[[#This Row],[Precio Unitario]]*Tabla1[[#This Row],[Cantidad de Insumos]])</f>
        <v/>
      </c>
      <c r="P249" s="522" t="str">
        <f>IF(Tabla1[[#This Row],[Descripción]]="","",_xlfn.XLOOKUP(Tabla1[[#This Row],[Descripción]],Tabla10[Descripción],Tabla10[CODIGO PRESUPUESTARIO],0))</f>
        <v/>
      </c>
      <c r="Q249" s="523"/>
      <c r="R249" s="523" t="str">
        <f>IF(Tabla1[[#This Row],[Insumos]]="","",_xlfn.XLOOKUP(Tabla1[[#This Row],[Insumos]],Tabla10[Insumo],Tabla10[InsumoAbrev],"",0))</f>
        <v/>
      </c>
      <c r="S249" s="694"/>
      <c r="T249" s="187"/>
      <c r="U249" s="187"/>
    </row>
    <row r="250" spans="2:21" ht="69" customHeight="1" x14ac:dyDescent="0.25">
      <c r="B250" s="187" t="e">
        <f>IF('Formulario PPGR3'!$G250="","",CONCATENATE('Formulario PPGR3'!$C250,".",'Formulario PPGR3'!$D250,".",'Formulario PPGR3'!$E250,".",'Formulario PPGR3'!$F250))</f>
        <v>#REF!</v>
      </c>
      <c r="C250" s="187" t="e">
        <f>IF('Formulario PPGR3'!$G250="","",'Formulario PPGR1'!#REF!)</f>
        <v>#REF!</v>
      </c>
      <c r="D250" s="187" t="e">
        <f>IF('Formulario PPGR3'!$G250="","",'Formulario PPGR1'!#REF!)</f>
        <v>#REF!</v>
      </c>
      <c r="E250" s="187" t="e">
        <f>IF('Formulario PPGR3'!$G250="","",'Formulario PPGR1'!#REF!)</f>
        <v>#REF!</v>
      </c>
      <c r="F250" s="187" t="e">
        <f>IF('Formulario PPGR3'!$G250="","",'Formulario PPGR1'!#REF!)</f>
        <v>#REF!</v>
      </c>
      <c r="G250" s="186" t="s">
        <v>2090</v>
      </c>
      <c r="H250" s="520" t="str" cm="1">
        <f t="array" ref="H250">IF(Tabla1[[#This Row],[Código_Actividad]]="","",_xlfn.XLOOKUP(Tabla1[[#This Row],[Código_Actividad]],CodigoActividad,Tabla2[Actividades Programables Presupuestables],"",0))</f>
        <v>Mesa de trabajo con Materno Infantil y Hospitales para correcto manejo del los protocolos de TB en las embarazadas y aplicación de Terapia Preventiva para Tuberculosis (TPT).</v>
      </c>
      <c r="I250" s="783">
        <f>IFERROR(VLOOKUP('Formulario PPGR3'!$G250,'Formulario PPGR2'!$H$9:$V$536,15,FALSE),"")</f>
        <v>6</v>
      </c>
      <c r="J250" s="525" t="s">
        <v>351</v>
      </c>
      <c r="K250" s="524" t="s">
        <v>833</v>
      </c>
      <c r="L250" s="521" t="str">
        <f>IF(Tabla1[[#This Row],[Descripción]]="","",_xlfn.XLOOKUP(Tabla1[[#This Row],[Descripción]],Tabla10[Descripción],Tabla10[Unidad de Medida],"",0))</f>
        <v>unidad</v>
      </c>
      <c r="M250" s="317">
        <v>4</v>
      </c>
      <c r="N250" s="535">
        <f>IF(Tabla1[[#This Row],[Descripción]]="","",_xlfn.XLOOKUP(Tabla1[[#This Row],[Descripción]],Tabla10[Descripción],Tabla10[Precio Unitario],0))</f>
        <v>5929.5</v>
      </c>
      <c r="O250" s="535">
        <f>IF(Tabla1[[#This Row],[Cantidad de Insumos]]="","",Tabla1[[#This Row],[Precio Unitario]]*Tabla1[[#This Row],[Cantidad de Insumos]])</f>
        <v>23718</v>
      </c>
      <c r="P250" s="522" t="str">
        <f>IF(Tabla1[[#This Row],[Descripción]]="","",_xlfn.XLOOKUP(Tabla1[[#This Row],[Descripción]],Tabla10[Descripción],Tabla10[CODIGO PRESUPUESTARIO],0))</f>
        <v>2.3.1.1.01</v>
      </c>
      <c r="Q250" s="523"/>
      <c r="R250" s="523" t="str">
        <f>IF(Tabla1[[#This Row],[Insumos]]="","",_xlfn.XLOOKUP(Tabla1[[#This Row],[Insumos]],Tabla10[Insumo],Tabla10[InsumoAbrev],"",0))</f>
        <v>lsAlimentosyBebidas</v>
      </c>
      <c r="S250" s="694"/>
      <c r="T250" s="187"/>
      <c r="U250" s="187"/>
    </row>
    <row r="251" spans="2:21" ht="15" x14ac:dyDescent="0.25">
      <c r="B251" s="187" t="str">
        <f>IF('Formulario PPGR3'!$G251="","",CONCATENATE('Formulario PPGR3'!$C251,".",'Formulario PPGR3'!$D251,".",'Formulario PPGR3'!$E251,".",'Formulario PPGR3'!$F251))</f>
        <v/>
      </c>
      <c r="C251" s="187" t="str">
        <f>IF('Formulario PPGR3'!$G251="","",'Formulario PPGR1'!#REF!)</f>
        <v/>
      </c>
      <c r="D251" s="187" t="str">
        <f>IF('Formulario PPGR3'!$G251="","",'Formulario PPGR1'!#REF!)</f>
        <v/>
      </c>
      <c r="E251" s="187" t="str">
        <f>IF('Formulario PPGR3'!$G251="","",'Formulario PPGR1'!#REF!)</f>
        <v/>
      </c>
      <c r="F251" s="187" t="str">
        <f>IF('Formulario PPGR3'!$G251="","",'Formulario PPGR1'!#REF!)</f>
        <v/>
      </c>
      <c r="G251" s="186"/>
      <c r="H251" s="520" t="str" cm="1">
        <f t="array" ref="H251">IF(Tabla1[[#This Row],[Código_Actividad]]="","",_xlfn.XLOOKUP(Tabla1[[#This Row],[Código_Actividad]],CodigoActividad,Tabla2[Actividades Programables Presupuestables],"",0))</f>
        <v/>
      </c>
      <c r="I251" s="783" t="str">
        <f>IFERROR(VLOOKUP('Formulario PPGR3'!$G251,'Formulario PPGR2'!$H$9:$V$536,15,FALSE),"")</f>
        <v/>
      </c>
      <c r="J251" s="525"/>
      <c r="K251" s="524"/>
      <c r="L251" s="521" t="str">
        <f>IF(Tabla1[[#This Row],[Descripción]]="","",_xlfn.XLOOKUP(Tabla1[[#This Row],[Descripción]],Tabla10[Descripción],Tabla10[Unidad de Medida],"",0))</f>
        <v/>
      </c>
      <c r="M251" s="317"/>
      <c r="N251" s="535" t="str">
        <f>IF(Tabla1[[#This Row],[Descripción]]="","",_xlfn.XLOOKUP(Tabla1[[#This Row],[Descripción]],Tabla10[Descripción],Tabla10[Precio Unitario],0))</f>
        <v/>
      </c>
      <c r="O251" s="535" t="str">
        <f>IF(Tabla1[[#This Row],[Cantidad de Insumos]]="","",Tabla1[[#This Row],[Precio Unitario]]*Tabla1[[#This Row],[Cantidad de Insumos]])</f>
        <v/>
      </c>
      <c r="P251" s="522" t="str">
        <f>IF(Tabla1[[#This Row],[Descripción]]="","",_xlfn.XLOOKUP(Tabla1[[#This Row],[Descripción]],Tabla10[Descripción],Tabla10[CODIGO PRESUPUESTARIO],0))</f>
        <v/>
      </c>
      <c r="Q251" s="523"/>
      <c r="R251" s="523" t="str">
        <f>IF(Tabla1[[#This Row],[Insumos]]="","",_xlfn.XLOOKUP(Tabla1[[#This Row],[Insumos]],Tabla10[Insumo],Tabla10[InsumoAbrev],"",0))</f>
        <v/>
      </c>
      <c r="S251" s="694"/>
      <c r="T251" s="187"/>
      <c r="U251" s="187"/>
    </row>
    <row r="252" spans="2:21" ht="58.9" customHeight="1" x14ac:dyDescent="0.25">
      <c r="B252" s="187" t="e">
        <f>IF('Formulario PPGR3'!$G252="","",CONCATENATE('Formulario PPGR3'!$C252,".",'Formulario PPGR3'!$D252,".",'Formulario PPGR3'!$E252,".",'Formulario PPGR3'!$F252))</f>
        <v>#REF!</v>
      </c>
      <c r="C252" s="187" t="e">
        <f>IF('Formulario PPGR3'!$G252="","",'Formulario PPGR1'!#REF!)</f>
        <v>#REF!</v>
      </c>
      <c r="D252" s="187" t="e">
        <f>IF('Formulario PPGR3'!$G252="","",'Formulario PPGR1'!#REF!)</f>
        <v>#REF!</v>
      </c>
      <c r="E252" s="187" t="e">
        <f>IF('Formulario PPGR3'!$G252="","",'Formulario PPGR1'!#REF!)</f>
        <v>#REF!</v>
      </c>
      <c r="F252" s="187" t="e">
        <f>IF('Formulario PPGR3'!$G252="","",'Formulario PPGR1'!#REF!)</f>
        <v>#REF!</v>
      </c>
      <c r="G252" s="186" t="s">
        <v>2092</v>
      </c>
      <c r="H252" s="520" t="str" cm="1">
        <f t="array" ref="H252">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252" s="783">
        <f>IFERROR(VLOOKUP('Formulario PPGR3'!$G252,'Formulario PPGR2'!$H$9:$V$536,15,FALSE),"")</f>
        <v>4</v>
      </c>
      <c r="J252" s="525" t="s">
        <v>351</v>
      </c>
      <c r="K252" s="524" t="s">
        <v>830</v>
      </c>
      <c r="L252" s="521" t="str">
        <f>IF(Tabla1[[#This Row],[Descripción]]="","",_xlfn.XLOOKUP(Tabla1[[#This Row],[Descripción]],Tabla10[Descripción],Tabla10[Unidad de Medida],"",0))</f>
        <v>unidad</v>
      </c>
      <c r="M252" s="317">
        <v>6</v>
      </c>
      <c r="N252" s="535">
        <f>IF(Tabla1[[#This Row],[Descripción]]="","",_xlfn.XLOOKUP(Tabla1[[#This Row],[Descripción]],Tabla10[Descripción],Tabla10[Precio Unitario],0))</f>
        <v>61419</v>
      </c>
      <c r="O252" s="535">
        <f>IF(Tabla1[[#This Row],[Cantidad de Insumos]]="","",Tabla1[[#This Row],[Precio Unitario]]*Tabla1[[#This Row],[Cantidad de Insumos]])</f>
        <v>368514</v>
      </c>
      <c r="P252" s="522" t="str">
        <f>IF(Tabla1[[#This Row],[Descripción]]="","",_xlfn.XLOOKUP(Tabla1[[#This Row],[Descripción]],Tabla10[Descripción],Tabla10[CODIGO PRESUPUESTARIO],0))</f>
        <v>2.3.1.1.01</v>
      </c>
      <c r="Q252" s="523"/>
      <c r="R252" s="523" t="str">
        <f>IF(Tabla1[[#This Row],[Insumos]]="","",_xlfn.XLOOKUP(Tabla1[[#This Row],[Insumos]],Tabla10[Insumo],Tabla10[InsumoAbrev],"",0))</f>
        <v>lsAlimentosyBebidas</v>
      </c>
      <c r="S252" s="694"/>
      <c r="T252" s="187"/>
      <c r="U252" s="187"/>
    </row>
    <row r="253" spans="2:21" ht="15" x14ac:dyDescent="0.25">
      <c r="B253" s="187" t="str">
        <f>IF('Formulario PPGR3'!$G253="","",CONCATENATE('Formulario PPGR3'!$C253,".",'Formulario PPGR3'!$D253,".",'Formulario PPGR3'!$E253,".",'Formulario PPGR3'!$F253))</f>
        <v/>
      </c>
      <c r="C253" s="187" t="str">
        <f>IF('Formulario PPGR3'!$G253="","",'Formulario PPGR1'!#REF!)</f>
        <v/>
      </c>
      <c r="D253" s="187" t="str">
        <f>IF('Formulario PPGR3'!$G253="","",'Formulario PPGR1'!#REF!)</f>
        <v/>
      </c>
      <c r="E253" s="187" t="str">
        <f>IF('Formulario PPGR3'!$G253="","",'Formulario PPGR1'!#REF!)</f>
        <v/>
      </c>
      <c r="F253" s="187" t="str">
        <f>IF('Formulario PPGR3'!$G253="","",'Formulario PPGR1'!#REF!)</f>
        <v/>
      </c>
      <c r="G253" s="186"/>
      <c r="H253" s="520" t="str" cm="1">
        <f t="array" ref="H253">IF(Tabla1[[#This Row],[Código_Actividad]]="","",_xlfn.XLOOKUP(Tabla1[[#This Row],[Código_Actividad]],CodigoActividad,Tabla2[Actividades Programables Presupuestables],"",0))</f>
        <v/>
      </c>
      <c r="I253" s="783" t="str">
        <f>IFERROR(VLOOKUP('Formulario PPGR3'!$G253,'Formulario PPGR2'!$H$9:$V$536,15,FALSE),"")</f>
        <v/>
      </c>
      <c r="J253" s="525" t="s">
        <v>284</v>
      </c>
      <c r="K253" s="524" t="s">
        <v>1443</v>
      </c>
      <c r="L253" s="521" t="str">
        <f>IF(Tabla1[[#This Row],[Descripción]]="","",_xlfn.XLOOKUP(Tabla1[[#This Row],[Descripción]],Tabla10[Descripción],Tabla10[Unidad de Medida],"",0))</f>
        <v>Depósito</v>
      </c>
      <c r="M253" s="317">
        <v>6</v>
      </c>
      <c r="N253" s="535">
        <f>IF(Tabla1[[#This Row],[Descripción]]="","",_xlfn.XLOOKUP(Tabla1[[#This Row],[Descripción]],Tabla10[Descripción],Tabla10[Precio Unitario],0))</f>
        <v>1900</v>
      </c>
      <c r="O253" s="535">
        <f>IF(Tabla1[[#This Row],[Cantidad de Insumos]]="","",Tabla1[[#This Row],[Precio Unitario]]*Tabla1[[#This Row],[Cantidad de Insumos]])</f>
        <v>11400</v>
      </c>
      <c r="P253" s="522" t="str">
        <f>IF(Tabla1[[#This Row],[Descripción]]="","",_xlfn.XLOOKUP(Tabla1[[#This Row],[Descripción]],Tabla10[Descripción],Tabla10[CODIGO PRESUPUESTARIO],0))</f>
        <v>2.2.3.1.01</v>
      </c>
      <c r="Q253" s="523"/>
      <c r="R253" s="523" t="str">
        <f>IF(Tabla1[[#This Row],[Insumos]]="","",_xlfn.XLOOKUP(Tabla1[[#This Row],[Insumos]],Tabla10[Insumo],Tabla10[InsumoAbrev],"",0))</f>
        <v>lsViaticosDP</v>
      </c>
      <c r="S253" s="694"/>
      <c r="T253" s="187"/>
      <c r="U253" s="187"/>
    </row>
    <row r="254" spans="2:21" ht="15" x14ac:dyDescent="0.25">
      <c r="B254" s="187" t="str">
        <f>IF('Formulario PPGR3'!$G254="","",CONCATENATE('Formulario PPGR3'!$C254,".",'Formulario PPGR3'!$D254,".",'Formulario PPGR3'!$E254,".",'Formulario PPGR3'!$F254))</f>
        <v/>
      </c>
      <c r="C254" s="187" t="str">
        <f>IF('Formulario PPGR3'!$G254="","",'Formulario PPGR1'!#REF!)</f>
        <v/>
      </c>
      <c r="D254" s="187" t="str">
        <f>IF('Formulario PPGR3'!$G254="","",'Formulario PPGR1'!#REF!)</f>
        <v/>
      </c>
      <c r="E254" s="187" t="str">
        <f>IF('Formulario PPGR3'!$G254="","",'Formulario PPGR1'!#REF!)</f>
        <v/>
      </c>
      <c r="F254" s="187" t="str">
        <f>IF('Formulario PPGR3'!$G254="","",'Formulario PPGR1'!#REF!)</f>
        <v/>
      </c>
      <c r="G254" s="186"/>
      <c r="H254" s="520" t="str" cm="1">
        <f t="array" ref="H254">IF(Tabla1[[#This Row],[Código_Actividad]]="","",_xlfn.XLOOKUP(Tabla1[[#This Row],[Código_Actividad]],CodigoActividad,Tabla2[Actividades Programables Presupuestables],"",0))</f>
        <v/>
      </c>
      <c r="I254" s="783" t="str">
        <f>IFERROR(VLOOKUP('Formulario PPGR3'!$G254,'Formulario PPGR2'!$H$9:$V$536,15,FALSE),"")</f>
        <v/>
      </c>
      <c r="J254" s="525" t="s">
        <v>284</v>
      </c>
      <c r="K254" s="524" t="s">
        <v>1441</v>
      </c>
      <c r="L254" s="521" t="str">
        <f>IF(Tabla1[[#This Row],[Descripción]]="","",_xlfn.XLOOKUP(Tabla1[[#This Row],[Descripción]],Tabla10[Descripción],Tabla10[Unidad de Medida],"",0))</f>
        <v>Depósito</v>
      </c>
      <c r="M254" s="317">
        <v>3</v>
      </c>
      <c r="N254" s="535">
        <f>IF(Tabla1[[#This Row],[Descripción]]="","",_xlfn.XLOOKUP(Tabla1[[#This Row],[Descripción]],Tabla10[Descripción],Tabla10[Precio Unitario],0))</f>
        <v>1700</v>
      </c>
      <c r="O254" s="535">
        <f>IF(Tabla1[[#This Row],[Cantidad de Insumos]]="","",Tabla1[[#This Row],[Precio Unitario]]*Tabla1[[#This Row],[Cantidad de Insumos]])</f>
        <v>5100</v>
      </c>
      <c r="P254" s="522" t="str">
        <f>IF(Tabla1[[#This Row],[Descripción]]="","",_xlfn.XLOOKUP(Tabla1[[#This Row],[Descripción]],Tabla10[Descripción],Tabla10[CODIGO PRESUPUESTARIO],0))</f>
        <v>2.2.3.1.01</v>
      </c>
      <c r="Q254" s="523"/>
      <c r="R254" s="523" t="str">
        <f>IF(Tabla1[[#This Row],[Insumos]]="","",_xlfn.XLOOKUP(Tabla1[[#This Row],[Insumos]],Tabla10[Insumo],Tabla10[InsumoAbrev],"",0))</f>
        <v>lsViaticosDP</v>
      </c>
      <c r="S254" s="694"/>
      <c r="T254" s="187"/>
      <c r="U254" s="187"/>
    </row>
    <row r="255" spans="2:21" ht="15" x14ac:dyDescent="0.25">
      <c r="B255" s="187" t="str">
        <f>IF('Formulario PPGR3'!$G255="","",CONCATENATE('Formulario PPGR3'!$C255,".",'Formulario PPGR3'!$D255,".",'Formulario PPGR3'!$E255,".",'Formulario PPGR3'!$F255))</f>
        <v/>
      </c>
      <c r="C255" s="187" t="str">
        <f>IF('Formulario PPGR3'!$G255="","",'Formulario PPGR1'!#REF!)</f>
        <v/>
      </c>
      <c r="D255" s="187" t="str">
        <f>IF('Formulario PPGR3'!$G255="","",'Formulario PPGR1'!#REF!)</f>
        <v/>
      </c>
      <c r="E255" s="187" t="str">
        <f>IF('Formulario PPGR3'!$G255="","",'Formulario PPGR1'!#REF!)</f>
        <v/>
      </c>
      <c r="F255" s="187" t="str">
        <f>IF('Formulario PPGR3'!$G255="","",'Formulario PPGR1'!#REF!)</f>
        <v/>
      </c>
      <c r="G255" s="186"/>
      <c r="H255" s="520" t="str" cm="1">
        <f t="array" ref="H255">IF(Tabla1[[#This Row],[Código_Actividad]]="","",_xlfn.XLOOKUP(Tabla1[[#This Row],[Código_Actividad]],CodigoActividad,Tabla2[Actividades Programables Presupuestables],"",0))</f>
        <v/>
      </c>
      <c r="I255" s="783" t="str">
        <f>IFERROR(VLOOKUP('Formulario PPGR3'!$G255,'Formulario PPGR2'!$H$9:$V$536,15,FALSE),"")</f>
        <v/>
      </c>
      <c r="J255" s="525" t="s">
        <v>392</v>
      </c>
      <c r="K255" s="524" t="s">
        <v>991</v>
      </c>
      <c r="L255" s="521" t="str">
        <f>IF(Tabla1[[#This Row],[Descripción]]="","",_xlfn.XLOOKUP(Tabla1[[#This Row],[Descripción]],Tabla10[Descripción],Tabla10[Unidad de Medida],"",0))</f>
        <v>galon</v>
      </c>
      <c r="M255" s="317">
        <v>30</v>
      </c>
      <c r="N255" s="535">
        <f>IF(Tabla1[[#This Row],[Descripción]]="","",_xlfn.XLOOKUP(Tabla1[[#This Row],[Descripción]],Tabla10[Descripción],Tabla10[Precio Unitario],0))</f>
        <v>240</v>
      </c>
      <c r="O255" s="535">
        <f>IF(Tabla1[[#This Row],[Cantidad de Insumos]]="","",Tabla1[[#This Row],[Precio Unitario]]*Tabla1[[#This Row],[Cantidad de Insumos]])</f>
        <v>7200</v>
      </c>
      <c r="P255" s="522" t="str">
        <f>IF(Tabla1[[#This Row],[Descripción]]="","",_xlfn.XLOOKUP(Tabla1[[#This Row],[Descripción]],Tabla10[Descripción],Tabla10[CODIGO PRESUPUESTARIO],0))</f>
        <v>2.3.7.1.02</v>
      </c>
      <c r="Q255" s="523"/>
      <c r="R255" s="523" t="str">
        <f>IF(Tabla1[[#This Row],[Insumos]]="","",_xlfn.XLOOKUP(Tabla1[[#This Row],[Insumos]],Tabla10[Insumo],Tabla10[InsumoAbrev],"",0))</f>
        <v>lsGasoil</v>
      </c>
      <c r="S255" s="694"/>
      <c r="T255" s="187"/>
      <c r="U255" s="187"/>
    </row>
    <row r="256" spans="2:21" ht="15" x14ac:dyDescent="0.25">
      <c r="B256" s="187" t="str">
        <f>IF('Formulario PPGR3'!$G256="","",CONCATENATE('Formulario PPGR3'!$C256,".",'Formulario PPGR3'!$D256,".",'Formulario PPGR3'!$E256,".",'Formulario PPGR3'!$F256))</f>
        <v/>
      </c>
      <c r="C256" s="187" t="str">
        <f>IF('Formulario PPGR3'!$G256="","",'Formulario PPGR1'!#REF!)</f>
        <v/>
      </c>
      <c r="D256" s="187" t="str">
        <f>IF('Formulario PPGR3'!$G256="","",'Formulario PPGR1'!#REF!)</f>
        <v/>
      </c>
      <c r="E256" s="187" t="str">
        <f>IF('Formulario PPGR3'!$G256="","",'Formulario PPGR1'!#REF!)</f>
        <v/>
      </c>
      <c r="F256" s="187" t="str">
        <f>IF('Formulario PPGR3'!$G256="","",'Formulario PPGR1'!#REF!)</f>
        <v/>
      </c>
      <c r="G256" s="186"/>
      <c r="H256" s="520" t="str" cm="1">
        <f t="array" ref="H256">IF(Tabla1[[#This Row],[Código_Actividad]]="","",_xlfn.XLOOKUP(Tabla1[[#This Row],[Código_Actividad]],CodigoActividad,Tabla2[Actividades Programables Presupuestables],"",0))</f>
        <v/>
      </c>
      <c r="I256" s="783" t="str">
        <f>IFERROR(VLOOKUP('Formulario PPGR3'!$G256,'Formulario PPGR2'!$H$9:$V$536,15,FALSE),"")</f>
        <v/>
      </c>
      <c r="J256" s="525" t="s">
        <v>289</v>
      </c>
      <c r="K256" s="524" t="s">
        <v>1128</v>
      </c>
      <c r="L256" s="521" t="str">
        <f>IF(Tabla1[[#This Row],[Descripción]]="","",_xlfn.XLOOKUP(Tabla1[[#This Row],[Descripción]],Tabla10[Descripción],Tabla10[Unidad de Medida],"",0))</f>
        <v>unidad</v>
      </c>
      <c r="M256" s="317">
        <v>3</v>
      </c>
      <c r="N256" s="535">
        <f>IF(Tabla1[[#This Row],[Descripción]]="","",_xlfn.XLOOKUP(Tabla1[[#This Row],[Descripción]],Tabla10[Descripción],Tabla10[Precio Unitario],0))</f>
        <v>100</v>
      </c>
      <c r="O256" s="535">
        <f>IF(Tabla1[[#This Row],[Cantidad de Insumos]]="","",Tabla1[[#This Row],[Precio Unitario]]*Tabla1[[#This Row],[Cantidad de Insumos]])</f>
        <v>300</v>
      </c>
      <c r="P256" s="522" t="str">
        <f>IF(Tabla1[[#This Row],[Descripción]]="","",_xlfn.XLOOKUP(Tabla1[[#This Row],[Descripción]],Tabla10[Descripción],Tabla10[CODIGO PRESUPUESTARIO],0))</f>
        <v>2.2.4.4.01</v>
      </c>
      <c r="Q256" s="523"/>
      <c r="R256" s="523" t="str">
        <f>IF(Tabla1[[#This Row],[Insumos]]="","",_xlfn.XLOOKUP(Tabla1[[#This Row],[Insumos]],Tabla10[Insumo],Tabla10[InsumoAbrev],"",0))</f>
        <v>lsPeaje</v>
      </c>
      <c r="S256" s="694"/>
      <c r="T256" s="187"/>
      <c r="U256" s="187"/>
    </row>
    <row r="257" spans="2:22" ht="45.6" customHeight="1" x14ac:dyDescent="0.25">
      <c r="B257" s="187" t="e">
        <f>IF('Formulario PPGR3'!$G257="","",CONCATENATE('Formulario PPGR3'!$C257,".",'Formulario PPGR3'!$D257,".",'Formulario PPGR3'!$E257,".",'Formulario PPGR3'!$F257))</f>
        <v>#REF!</v>
      </c>
      <c r="C257" s="187" t="e">
        <f>IF('Formulario PPGR3'!$G257="","",'Formulario PPGR1'!#REF!)</f>
        <v>#REF!</v>
      </c>
      <c r="D257" s="187" t="e">
        <f>IF('Formulario PPGR3'!$G257="","",'Formulario PPGR1'!#REF!)</f>
        <v>#REF!</v>
      </c>
      <c r="E257" s="187" t="e">
        <f>IF('Formulario PPGR3'!$G257="","",'Formulario PPGR1'!#REF!)</f>
        <v>#REF!</v>
      </c>
      <c r="F257" s="187" t="e">
        <f>IF('Formulario PPGR3'!$G257="","",'Formulario PPGR1'!#REF!)</f>
        <v>#REF!</v>
      </c>
      <c r="G257" s="237" t="s">
        <v>2312</v>
      </c>
      <c r="H257" s="520" t="str" cm="1">
        <f t="array" ref="H257">IF(Tabla1[[#This Row],[Código_Actividad]]="","",_xlfn.XLOOKUP(Tabla1[[#This Row],[Código_Actividad]],CodigoActividad,Tabla2[Actividades Programables Presupuestables],"",0))</f>
        <v>Mesa de socialización para el diseño de estrategias de defensa y posible solución de los casos legales y judiciales.</v>
      </c>
      <c r="I257" s="783">
        <f>IFERROR(VLOOKUP('Formulario PPGR3'!$G257,'Formulario PPGR2'!$H$9:$V$536,15,FALSE),"")</f>
        <v>12</v>
      </c>
      <c r="J257" s="523" t="s">
        <v>351</v>
      </c>
      <c r="K257" s="524" t="s">
        <v>846</v>
      </c>
      <c r="L257" s="521" t="str">
        <f>IF(Tabla1[[#This Row],[Descripción]]="","",_xlfn.XLOOKUP(Tabla1[[#This Row],[Descripción]],Tabla10[Descripción],Tabla10[Unidad de Medida],"",0))</f>
        <v>unidad</v>
      </c>
      <c r="M257" s="317">
        <v>1</v>
      </c>
      <c r="N257" s="535">
        <f>IF(Tabla1[[#This Row],[Descripción]]="","",_xlfn.XLOOKUP(Tabla1[[#This Row],[Descripción]],Tabla10[Descripción],Tabla10[Precio Unitario],0))</f>
        <v>24225.4</v>
      </c>
      <c r="O257" s="535">
        <f>IF(Tabla1[[#This Row],[Cantidad de Insumos]]="","",Tabla1[[#This Row],[Precio Unitario]]*Tabla1[[#This Row],[Cantidad de Insumos]])</f>
        <v>24225.4</v>
      </c>
      <c r="P257" s="522" t="str">
        <f>IF(Tabla1[[#This Row],[Descripción]]="","",_xlfn.XLOOKUP(Tabla1[[#This Row],[Descripción]],Tabla10[Descripción],Tabla10[CODIGO PRESUPUESTARIO],0))</f>
        <v>2.3.1.1.01</v>
      </c>
      <c r="Q257" s="523"/>
      <c r="R257" s="523" t="str">
        <f>IF(Tabla1[[#This Row],[Insumos]]="","",_xlfn.XLOOKUP(Tabla1[[#This Row],[Insumos]],Tabla10[Insumo],Tabla10[InsumoAbrev],"",0))</f>
        <v>lsAlimentosyBebidas</v>
      </c>
      <c r="S257" s="694"/>
      <c r="T257" s="187"/>
      <c r="U257" s="187"/>
      <c r="V257" s="272" t="s">
        <v>2757</v>
      </c>
    </row>
    <row r="258" spans="2:22" ht="47.45" customHeight="1" x14ac:dyDescent="0.25">
      <c r="B258" s="187" t="e">
        <f>IF('Formulario PPGR3'!$G258="","",CONCATENATE('Formulario PPGR3'!$C258,".",'Formulario PPGR3'!$D258,".",'Formulario PPGR3'!$E258,".",'Formulario PPGR3'!$F258))</f>
        <v>#REF!</v>
      </c>
      <c r="C258" s="187" t="e">
        <f>IF('Formulario PPGR3'!$G258="","",'Formulario PPGR1'!#REF!)</f>
        <v>#REF!</v>
      </c>
      <c r="D258" s="187" t="e">
        <f>IF('Formulario PPGR3'!$G258="","",'Formulario PPGR1'!#REF!)</f>
        <v>#REF!</v>
      </c>
      <c r="E258" s="187" t="e">
        <f>IF('Formulario PPGR3'!$G258="","",'Formulario PPGR1'!#REF!)</f>
        <v>#REF!</v>
      </c>
      <c r="F258" s="187" t="e">
        <f>IF('Formulario PPGR3'!$G258="","",'Formulario PPGR1'!#REF!)</f>
        <v>#REF!</v>
      </c>
      <c r="G258" s="237" t="s">
        <v>2314</v>
      </c>
      <c r="H258" s="520" t="str" cm="1">
        <f t="array" ref="H258">IF(Tabla1[[#This Row],[Código_Actividad]]="","",_xlfn.XLOOKUP(Tabla1[[#This Row],[Código_Actividad]],CodigoActividad,Tabla2[Actividades Programables Presupuestables],"",0))</f>
        <v>Seguimiento a los casos litigiosos de los hospitales de su demarcación.</v>
      </c>
      <c r="I258" s="783">
        <f>IFERROR(VLOOKUP('Formulario PPGR3'!$G258,'Formulario PPGR2'!$H$9:$V$536,15,FALSE),"")</f>
        <v>1</v>
      </c>
      <c r="J258" s="525" t="s">
        <v>361</v>
      </c>
      <c r="K258" s="524" t="s">
        <v>1170</v>
      </c>
      <c r="L258" s="521" t="str">
        <f>IF(Tabla1[[#This Row],[Descripción]]="","",_xlfn.XLOOKUP(Tabla1[[#This Row],[Descripción]],Tabla10[Descripción],Tabla10[Unidad de Medida],"",0))</f>
        <v>resma</v>
      </c>
      <c r="M258" s="317">
        <v>3</v>
      </c>
      <c r="N258" s="535">
        <f>IF(Tabla1[[#This Row],[Descripción]]="","",_xlfn.XLOOKUP(Tabla1[[#This Row],[Descripción]],Tabla10[Descripción],Tabla10[Precio Unitario],0))</f>
        <v>288</v>
      </c>
      <c r="O258" s="535">
        <f>IF(Tabla1[[#This Row],[Cantidad de Insumos]]="","",Tabla1[[#This Row],[Precio Unitario]]*Tabla1[[#This Row],[Cantidad de Insumos]])</f>
        <v>864</v>
      </c>
      <c r="P258" s="522" t="str">
        <f>IF(Tabla1[[#This Row],[Descripción]]="","",_xlfn.XLOOKUP(Tabla1[[#This Row],[Descripción]],Tabla10[Descripción],Tabla10[CODIGO PRESUPUESTARIO],0))</f>
        <v>2.3.3.1.01</v>
      </c>
      <c r="Q258" s="523"/>
      <c r="R258" s="523" t="str">
        <f>IF(Tabla1[[#This Row],[Insumos]]="","",_xlfn.XLOOKUP(Tabla1[[#This Row],[Insumos]],Tabla10[Insumo],Tabla10[InsumoAbrev],"",0))</f>
        <v>lsProductosdePapel</v>
      </c>
      <c r="S258" s="694"/>
      <c r="T258" s="187"/>
      <c r="U258" s="187"/>
    </row>
    <row r="259" spans="2:22" ht="50.45" customHeight="1" x14ac:dyDescent="0.25">
      <c r="B259" s="187" t="e">
        <f>IF('Formulario PPGR3'!$G259="","",CONCATENATE('Formulario PPGR3'!$C259,".",'Formulario PPGR3'!$D259,".",'Formulario PPGR3'!$E259,".",'Formulario PPGR3'!$F259))</f>
        <v>#REF!</v>
      </c>
      <c r="C259" s="187" t="e">
        <f>IF('Formulario PPGR3'!$G259="","",'Formulario PPGR1'!#REF!)</f>
        <v>#REF!</v>
      </c>
      <c r="D259" s="187" t="e">
        <f>IF('Formulario PPGR3'!$G259="","",'Formulario PPGR1'!#REF!)</f>
        <v>#REF!</v>
      </c>
      <c r="E259" s="187" t="e">
        <f>IF('Formulario PPGR3'!$G259="","",'Formulario PPGR1'!#REF!)</f>
        <v>#REF!</v>
      </c>
      <c r="F259" s="187" t="e">
        <f>IF('Formulario PPGR3'!$G259="","",'Formulario PPGR1'!#REF!)</f>
        <v>#REF!</v>
      </c>
      <c r="G259" s="237" t="s">
        <v>2340</v>
      </c>
      <c r="H259" s="520" t="str" cm="1">
        <f t="array" ref="H259">IF(Tabla1[[#This Row],[Código_Actividad]]="","",_xlfn.XLOOKUP(Tabla1[[#This Row],[Código_Actividad]],CodigoActividad,Tabla2[Actividades Programables Presupuestables],"",0))</f>
        <v>Mesa técnica de evaluación de resultados SISMAP Salud y Programa de Desempeño SNS para la elaboración de planes de mejora</v>
      </c>
      <c r="I259" s="783">
        <f>IFERROR(VLOOKUP('Formulario PPGR3'!$G259,'Formulario PPGR2'!$H$9:$V$536,15,FALSE),"")</f>
        <v>4</v>
      </c>
      <c r="J259" s="523" t="s">
        <v>351</v>
      </c>
      <c r="K259" s="524" t="s">
        <v>835</v>
      </c>
      <c r="L259" s="521" t="str">
        <f>IF(Tabla1[[#This Row],[Descripción]]="","",_xlfn.XLOOKUP(Tabla1[[#This Row],[Descripción]],Tabla10[Descripción],Tabla10[Unidad de Medida],"",0))</f>
        <v>unidad</v>
      </c>
      <c r="M259" s="317">
        <v>1</v>
      </c>
      <c r="N259" s="535">
        <f>IF(Tabla1[[#This Row],[Descripción]]="","",_xlfn.XLOOKUP(Tabla1[[#This Row],[Descripción]],Tabla10[Descripción],Tabla10[Precio Unitario],0))</f>
        <v>29393.8</v>
      </c>
      <c r="O259" s="535">
        <f>IF(Tabla1[[#This Row],[Cantidad de Insumos]]="","",Tabla1[[#This Row],[Precio Unitario]]*Tabla1[[#This Row],[Cantidad de Insumos]])</f>
        <v>29393.8</v>
      </c>
      <c r="P259" s="522" t="str">
        <f>IF(Tabla1[[#This Row],[Descripción]]="","",_xlfn.XLOOKUP(Tabla1[[#This Row],[Descripción]],Tabla10[Descripción],Tabla10[CODIGO PRESUPUESTARIO],0))</f>
        <v>2.3.1.1.01</v>
      </c>
      <c r="Q259" s="523"/>
      <c r="R259" s="523" t="str">
        <f>IF(Tabla1[[#This Row],[Insumos]]="","",_xlfn.XLOOKUP(Tabla1[[#This Row],[Insumos]],Tabla10[Insumo],Tabla10[InsumoAbrev],"",0))</f>
        <v>lsAlimentosyBebidas</v>
      </c>
      <c r="S259" s="694"/>
      <c r="T259" s="187"/>
      <c r="U259" s="187"/>
    </row>
    <row r="260" spans="2:22" ht="51.6" customHeight="1" x14ac:dyDescent="0.25">
      <c r="B260" s="187" t="e">
        <f>IF('Formulario PPGR3'!$G260="","",CONCATENATE('Formulario PPGR3'!$C260,".",'Formulario PPGR3'!$D260,".",'Formulario PPGR3'!$E260,".",'Formulario PPGR3'!$F260))</f>
        <v>#REF!</v>
      </c>
      <c r="C260" s="187" t="e">
        <f>IF('Formulario PPGR3'!$G260="","",'Formulario PPGR1'!#REF!)</f>
        <v>#REF!</v>
      </c>
      <c r="D260" s="187" t="e">
        <f>IF('Formulario PPGR3'!$G260="","",'Formulario PPGR1'!#REF!)</f>
        <v>#REF!</v>
      </c>
      <c r="E260" s="187" t="e">
        <f>IF('Formulario PPGR3'!$G260="","",'Formulario PPGR1'!#REF!)</f>
        <v>#REF!</v>
      </c>
      <c r="F260" s="187" t="e">
        <f>IF('Formulario PPGR3'!$G260="","",'Formulario PPGR1'!#REF!)</f>
        <v>#REF!</v>
      </c>
      <c r="G260" s="237" t="s">
        <v>2455</v>
      </c>
      <c r="H260" s="520" t="str" cm="1">
        <f t="array" ref="H260">IF(Tabla1[[#This Row],[Código_Actividad]]="","",_xlfn.XLOOKUP(Tabla1[[#This Row],[Código_Actividad]],CodigoActividad,Tabla2[Actividades Programables Presupuestables],"",0))</f>
        <v>Actualización del Portal de Transparencia.</v>
      </c>
      <c r="I260" s="783">
        <f>IFERROR(VLOOKUP('Formulario PPGR3'!$G260,'Formulario PPGR2'!$H$9:$V$536,15,FALSE),"")</f>
        <v>1</v>
      </c>
      <c r="J260" s="524" t="s">
        <v>1045</v>
      </c>
      <c r="K260" s="524" t="s">
        <v>1046</v>
      </c>
      <c r="L260" s="521" t="str">
        <f>IF(Tabla1[[#This Row],[Descripción]]="","",_xlfn.XLOOKUP(Tabla1[[#This Row],[Descripción]],Tabla10[Descripción],Tabla10[Unidad de Medida],"",0))</f>
        <v>unidad</v>
      </c>
      <c r="M260" s="317">
        <v>12</v>
      </c>
      <c r="N260" s="535">
        <f>IF(Tabla1[[#This Row],[Descripción]]="","",_xlfn.XLOOKUP(Tabla1[[#This Row],[Descripción]],Tabla10[Descripción],Tabla10[Precio Unitario],0))</f>
        <v>4130</v>
      </c>
      <c r="O260" s="535">
        <f>IF(Tabla1[[#This Row],[Cantidad de Insumos]]="","",Tabla1[[#This Row],[Precio Unitario]]*Tabla1[[#This Row],[Cantidad de Insumos]])</f>
        <v>49560</v>
      </c>
      <c r="P260" s="522" t="str">
        <f>IF(Tabla1[[#This Row],[Descripción]]="","",_xlfn.XLOOKUP(Tabla1[[#This Row],[Descripción]],Tabla10[Descripción],Tabla10[CODIGO PRESUPUESTARIO],0))</f>
        <v>2.7.2.2.01</v>
      </c>
      <c r="Q260" s="523"/>
      <c r="R260" s="523" t="str">
        <f>IF(Tabla1[[#This Row],[Insumos]]="","",_xlfn.XLOOKUP(Tabla1[[#This Row],[Insumos]],Tabla10[Insumo],Tabla10[InsumoAbrev],"",0))</f>
        <v>lsMantenimiento</v>
      </c>
      <c r="S260" s="694"/>
      <c r="T260" s="187"/>
      <c r="U260" s="187"/>
    </row>
    <row r="261" spans="2:22" ht="25.15" customHeight="1" x14ac:dyDescent="0.25">
      <c r="B261" s="187" t="str">
        <f>IF('Formulario PPGR3'!$G261="","",CONCATENATE('Formulario PPGR3'!$C261,".",'Formulario PPGR3'!$D261,".",'Formulario PPGR3'!$E261,".",'Formulario PPGR3'!$F261))</f>
        <v/>
      </c>
      <c r="C261" s="187" t="str">
        <f>IF('Formulario PPGR3'!$G261="","",'Formulario PPGR1'!#REF!)</f>
        <v/>
      </c>
      <c r="D261" s="187" t="str">
        <f>IF('Formulario PPGR3'!$G261="","",'Formulario PPGR1'!#REF!)</f>
        <v/>
      </c>
      <c r="E261" s="187" t="str">
        <f>IF('Formulario PPGR3'!$G261="","",'Formulario PPGR1'!#REF!)</f>
        <v/>
      </c>
      <c r="F261" s="187" t="str">
        <f>IF('Formulario PPGR3'!$G261="","",'Formulario PPGR1'!#REF!)</f>
        <v/>
      </c>
      <c r="G261" s="237"/>
      <c r="H261" s="520" t="str" cm="1">
        <f t="array" ref="H261">IF(Tabla1[[#This Row],[Código_Actividad]]="","",_xlfn.XLOOKUP(Tabla1[[#This Row],[Código_Actividad]],CodigoActividad,Tabla2[Actividades Programables Presupuestables],"",0))</f>
        <v/>
      </c>
      <c r="I261" s="783" t="str">
        <f>IFERROR(VLOOKUP('Formulario PPGR3'!$G261,'Formulario PPGR2'!$H$9:$V$536,15,FALSE),"")</f>
        <v/>
      </c>
      <c r="J261" s="525"/>
      <c r="K261" s="524"/>
      <c r="L261" s="521" t="str">
        <f>IF(Tabla1[[#This Row],[Descripción]]="","",_xlfn.XLOOKUP(Tabla1[[#This Row],[Descripción]],Tabla10[Descripción],Tabla10[Unidad de Medida],"",0))</f>
        <v/>
      </c>
      <c r="M261" s="317"/>
      <c r="N261" s="535" t="str">
        <f>IF(Tabla1[[#This Row],[Descripción]]="","",_xlfn.XLOOKUP(Tabla1[[#This Row],[Descripción]],Tabla10[Descripción],Tabla10[Precio Unitario],0))</f>
        <v/>
      </c>
      <c r="O261" s="535" t="str">
        <f>IF(Tabla1[[#This Row],[Cantidad de Insumos]]="","",Tabla1[[#This Row],[Precio Unitario]]*Tabla1[[#This Row],[Cantidad de Insumos]])</f>
        <v/>
      </c>
      <c r="P261" s="522" t="str">
        <f>IF(Tabla1[[#This Row],[Descripción]]="","",_xlfn.XLOOKUP(Tabla1[[#This Row],[Descripción]],Tabla10[Descripción],Tabla10[CODIGO PRESUPUESTARIO],0))</f>
        <v/>
      </c>
      <c r="Q261" s="523"/>
      <c r="R261" s="523" t="str">
        <f>IF(Tabla1[[#This Row],[Insumos]]="","",_xlfn.XLOOKUP(Tabla1[[#This Row],[Insumos]],Tabla10[Insumo],Tabla10[InsumoAbrev],"",0))</f>
        <v/>
      </c>
      <c r="S261" s="694"/>
      <c r="T261" s="187"/>
      <c r="U261" s="187"/>
    </row>
    <row r="262" spans="2:22" ht="40.9" customHeight="1" x14ac:dyDescent="0.25">
      <c r="B262" s="187" t="e">
        <f>IF('Formulario PPGR3'!$G262="","",CONCATENATE('Formulario PPGR3'!$C262,".",'Formulario PPGR3'!$D262,".",'Formulario PPGR3'!$E262,".",'Formulario PPGR3'!$F262))</f>
        <v>#REF!</v>
      </c>
      <c r="C262" s="187" t="e">
        <f>IF('Formulario PPGR3'!$G262="","",'Formulario PPGR1'!#REF!)</f>
        <v>#REF!</v>
      </c>
      <c r="D262" s="187" t="e">
        <f>IF('Formulario PPGR3'!$G262="","",'Formulario PPGR1'!#REF!)</f>
        <v>#REF!</v>
      </c>
      <c r="E262" s="187" t="e">
        <f>IF('Formulario PPGR3'!$G262="","",'Formulario PPGR1'!#REF!)</f>
        <v>#REF!</v>
      </c>
      <c r="F262" s="187" t="e">
        <f>IF('Formulario PPGR3'!$G262="","",'Formulario PPGR1'!#REF!)</f>
        <v>#REF!</v>
      </c>
      <c r="G262" s="237" t="s">
        <v>2457</v>
      </c>
      <c r="H262" s="520" t="str" cm="1">
        <f t="array" ref="H262">IF(Tabla1[[#This Row],[Código_Actividad]]="","",_xlfn.XLOOKUP(Tabla1[[#This Row],[Código_Actividad]],CodigoActividad,Tabla2[Actividades Programables Presupuestables],"",0))</f>
        <v xml:space="preserve">Evaluación de los portales de transparencia de los hospitales que pertenecen a su regional </v>
      </c>
      <c r="I262" s="783">
        <f>IFERROR(VLOOKUP('Formulario PPGR3'!$G262,'Formulario PPGR2'!$H$9:$V$536,15,FALSE),"")</f>
        <v>1</v>
      </c>
      <c r="J262" s="525" t="s">
        <v>284</v>
      </c>
      <c r="K262" s="524" t="s">
        <v>1445</v>
      </c>
      <c r="L262" s="521" t="str">
        <f>IF(Tabla1[[#This Row],[Descripción]]="","",_xlfn.XLOOKUP(Tabla1[[#This Row],[Descripción]],Tabla10[Descripción],Tabla10[Unidad de Medida],"",0))</f>
        <v>Depósito</v>
      </c>
      <c r="M262" s="317">
        <v>12</v>
      </c>
      <c r="N262" s="535">
        <f>IF(Tabla1[[#This Row],[Descripción]]="","",_xlfn.XLOOKUP(Tabla1[[#This Row],[Descripción]],Tabla10[Descripción],Tabla10[Precio Unitario],0))</f>
        <v>2150</v>
      </c>
      <c r="O262" s="535">
        <f>IF(Tabla1[[#This Row],[Cantidad de Insumos]]="","",Tabla1[[#This Row],[Precio Unitario]]*Tabla1[[#This Row],[Cantidad de Insumos]])</f>
        <v>25800</v>
      </c>
      <c r="P262" s="522" t="str">
        <f>IF(Tabla1[[#This Row],[Descripción]]="","",_xlfn.XLOOKUP(Tabla1[[#This Row],[Descripción]],Tabla10[Descripción],Tabla10[CODIGO PRESUPUESTARIO],0))</f>
        <v>2.2.3.1.01</v>
      </c>
      <c r="Q262" s="523"/>
      <c r="R262" s="523" t="str">
        <f>IF(Tabla1[[#This Row],[Insumos]]="","",_xlfn.XLOOKUP(Tabla1[[#This Row],[Insumos]],Tabla10[Insumo],Tabla10[InsumoAbrev],"",0))</f>
        <v>lsViaticosDP</v>
      </c>
      <c r="S262" s="694"/>
      <c r="T262" s="187"/>
      <c r="U262" s="187"/>
    </row>
    <row r="263" spans="2:22" ht="31.15" customHeight="1" x14ac:dyDescent="0.25">
      <c r="B263" s="187" t="str">
        <f>IF('Formulario PPGR3'!$G263="","",CONCATENATE('Formulario PPGR3'!$C263,".",'Formulario PPGR3'!$D263,".",'Formulario PPGR3'!$E263,".",'Formulario PPGR3'!$F263))</f>
        <v/>
      </c>
      <c r="C263" s="187" t="str">
        <f>IF('Formulario PPGR3'!$G263="","",'Formulario PPGR1'!#REF!)</f>
        <v/>
      </c>
      <c r="D263" s="187" t="str">
        <f>IF('Formulario PPGR3'!$G263="","",'Formulario PPGR1'!#REF!)</f>
        <v/>
      </c>
      <c r="E263" s="187" t="str">
        <f>IF('Formulario PPGR3'!$G263="","",'Formulario PPGR1'!#REF!)</f>
        <v/>
      </c>
      <c r="F263" s="187" t="str">
        <f>IF('Formulario PPGR3'!$G263="","",'Formulario PPGR1'!#REF!)</f>
        <v/>
      </c>
      <c r="G263" s="237"/>
      <c r="H263" s="520" t="str" cm="1">
        <f t="array" ref="H263">IF(Tabla1[[#This Row],[Código_Actividad]]="","",_xlfn.XLOOKUP(Tabla1[[#This Row],[Código_Actividad]],CodigoActividad,Tabla2[Actividades Programables Presupuestables],"",0))</f>
        <v/>
      </c>
      <c r="I263" s="783" t="str">
        <f>IFERROR(VLOOKUP('Formulario PPGR3'!$G263,'Formulario PPGR2'!$H$9:$V$536,15,FALSE),"")</f>
        <v/>
      </c>
      <c r="J263" s="525" t="s">
        <v>284</v>
      </c>
      <c r="K263" s="524" t="s">
        <v>1441</v>
      </c>
      <c r="L263" s="521" t="str">
        <f>IF(Tabla1[[#This Row],[Descripción]]="","",_xlfn.XLOOKUP(Tabla1[[#This Row],[Descripción]],Tabla10[Descripción],Tabla10[Unidad de Medida],"",0))</f>
        <v>Depósito</v>
      </c>
      <c r="M263" s="317">
        <v>12</v>
      </c>
      <c r="N263" s="535">
        <f>IF(Tabla1[[#This Row],[Descripción]]="","",_xlfn.XLOOKUP(Tabla1[[#This Row],[Descripción]],Tabla10[Descripción],Tabla10[Precio Unitario],0))</f>
        <v>1700</v>
      </c>
      <c r="O263" s="535">
        <f>IF(Tabla1[[#This Row],[Cantidad de Insumos]]="","",Tabla1[[#This Row],[Precio Unitario]]*Tabla1[[#This Row],[Cantidad de Insumos]])</f>
        <v>20400</v>
      </c>
      <c r="P263" s="522" t="str">
        <f>IF(Tabla1[[#This Row],[Descripción]]="","",_xlfn.XLOOKUP(Tabla1[[#This Row],[Descripción]],Tabla10[Descripción],Tabla10[CODIGO PRESUPUESTARIO],0))</f>
        <v>2.2.3.1.01</v>
      </c>
      <c r="Q263" s="523"/>
      <c r="R263" s="523" t="str">
        <f>IF(Tabla1[[#This Row],[Insumos]]="","",_xlfn.XLOOKUP(Tabla1[[#This Row],[Insumos]],Tabla10[Insumo],Tabla10[InsumoAbrev],"",0))</f>
        <v>lsViaticosDP</v>
      </c>
      <c r="S263" s="694"/>
      <c r="T263" s="187"/>
      <c r="U263" s="187"/>
    </row>
    <row r="264" spans="2:22" ht="24.6" customHeight="1" x14ac:dyDescent="0.25">
      <c r="B264" s="187" t="str">
        <f>IF('Formulario PPGR3'!$G264="","",CONCATENATE('Formulario PPGR3'!$C264,".",'Formulario PPGR3'!$D264,".",'Formulario PPGR3'!$E264,".",'Formulario PPGR3'!$F264))</f>
        <v/>
      </c>
      <c r="C264" s="187" t="str">
        <f>IF('Formulario PPGR3'!$G264="","",'Formulario PPGR1'!#REF!)</f>
        <v/>
      </c>
      <c r="D264" s="187" t="str">
        <f>IF('Formulario PPGR3'!$G264="","",'Formulario PPGR1'!#REF!)</f>
        <v/>
      </c>
      <c r="E264" s="187" t="str">
        <f>IF('Formulario PPGR3'!$G264="","",'Formulario PPGR1'!#REF!)</f>
        <v/>
      </c>
      <c r="F264" s="187" t="str">
        <f>IF('Formulario PPGR3'!$G264="","",'Formulario PPGR1'!#REF!)</f>
        <v/>
      </c>
      <c r="G264" s="237"/>
      <c r="H264" s="520" t="str" cm="1">
        <f t="array" ref="H264">IF(Tabla1[[#This Row],[Código_Actividad]]="","",_xlfn.XLOOKUP(Tabla1[[#This Row],[Código_Actividad]],CodigoActividad,Tabla2[Actividades Programables Presupuestables],"",0))</f>
        <v/>
      </c>
      <c r="I264" s="783" t="str">
        <f>IFERROR(VLOOKUP('Formulario PPGR3'!$G264,'Formulario PPGR2'!$H$9:$V$536,15,FALSE),"")</f>
        <v/>
      </c>
      <c r="J264" s="525" t="s">
        <v>392</v>
      </c>
      <c r="K264" s="524" t="s">
        <v>991</v>
      </c>
      <c r="L264" s="521" t="str">
        <f>IF(Tabla1[[#This Row],[Descripción]]="","",_xlfn.XLOOKUP(Tabla1[[#This Row],[Descripción]],Tabla10[Descripción],Tabla10[Unidad de Medida],"",0))</f>
        <v>galon</v>
      </c>
      <c r="M264" s="317">
        <v>100</v>
      </c>
      <c r="N264" s="535">
        <f>IF(Tabla1[[#This Row],[Descripción]]="","",_xlfn.XLOOKUP(Tabla1[[#This Row],[Descripción]],Tabla10[Descripción],Tabla10[Precio Unitario],0))</f>
        <v>240</v>
      </c>
      <c r="O264" s="535">
        <f>IF(Tabla1[[#This Row],[Cantidad de Insumos]]="","",Tabla1[[#This Row],[Precio Unitario]]*Tabla1[[#This Row],[Cantidad de Insumos]])</f>
        <v>24000</v>
      </c>
      <c r="P264" s="522" t="str">
        <f>IF(Tabla1[[#This Row],[Descripción]]="","",_xlfn.XLOOKUP(Tabla1[[#This Row],[Descripción]],Tabla10[Descripción],Tabla10[CODIGO PRESUPUESTARIO],0))</f>
        <v>2.3.7.1.02</v>
      </c>
      <c r="Q264" s="523"/>
      <c r="R264" s="523" t="str">
        <f>IF(Tabla1[[#This Row],[Insumos]]="","",_xlfn.XLOOKUP(Tabla1[[#This Row],[Insumos]],Tabla10[Insumo],Tabla10[InsumoAbrev],"",0))</f>
        <v>lsGasoil</v>
      </c>
      <c r="S264" s="694"/>
      <c r="T264" s="187"/>
      <c r="U264" s="187"/>
    </row>
    <row r="265" spans="2:22" ht="15" x14ac:dyDescent="0.25">
      <c r="B265" s="187" t="str">
        <f>IF('Formulario PPGR3'!$G265="","",CONCATENATE('Formulario PPGR3'!$C265,".",'Formulario PPGR3'!$D265,".",'Formulario PPGR3'!$E265,".",'Formulario PPGR3'!$F265))</f>
        <v/>
      </c>
      <c r="C265" s="187" t="str">
        <f>IF('Formulario PPGR3'!$G265="","",'Formulario PPGR1'!#REF!)</f>
        <v/>
      </c>
      <c r="D265" s="187" t="str">
        <f>IF('Formulario PPGR3'!$G265="","",'Formulario PPGR1'!#REF!)</f>
        <v/>
      </c>
      <c r="E265" s="187" t="str">
        <f>IF('Formulario PPGR3'!$G265="","",'Formulario PPGR1'!#REF!)</f>
        <v/>
      </c>
      <c r="F265" s="187" t="str">
        <f>IF('Formulario PPGR3'!$G265="","",'Formulario PPGR1'!#REF!)</f>
        <v/>
      </c>
      <c r="G265" s="237"/>
      <c r="H265" s="520" t="str" cm="1">
        <f t="array" ref="H265">IF(Tabla1[[#This Row],[Código_Actividad]]="","",_xlfn.XLOOKUP(Tabla1[[#This Row],[Código_Actividad]],CodigoActividad,Tabla2[Actividades Programables Presupuestables],"",0))</f>
        <v/>
      </c>
      <c r="I265" s="783" t="str">
        <f>IFERROR(VLOOKUP('Formulario PPGR3'!$G265,'Formulario PPGR2'!$H$9:$V$536,15,FALSE),"")</f>
        <v/>
      </c>
      <c r="J265" s="525"/>
      <c r="K265" s="524"/>
      <c r="L265" s="521" t="str">
        <f>IF(Tabla1[[#This Row],[Descripción]]="","",_xlfn.XLOOKUP(Tabla1[[#This Row],[Descripción]],Tabla10[Descripción],Tabla10[Unidad de Medida],"",0))</f>
        <v/>
      </c>
      <c r="M265" s="317"/>
      <c r="N265" s="535" t="str">
        <f>IF(Tabla1[[#This Row],[Descripción]]="","",_xlfn.XLOOKUP(Tabla1[[#This Row],[Descripción]],Tabla10[Descripción],Tabla10[Precio Unitario],0))</f>
        <v/>
      </c>
      <c r="O265" s="535" t="str">
        <f>IF(Tabla1[[#This Row],[Cantidad de Insumos]]="","",Tabla1[[#This Row],[Precio Unitario]]*Tabla1[[#This Row],[Cantidad de Insumos]])</f>
        <v/>
      </c>
      <c r="P265" s="522" t="str">
        <f>IF(Tabla1[[#This Row],[Descripción]]="","",_xlfn.XLOOKUP(Tabla1[[#This Row],[Descripción]],Tabla10[Descripción],Tabla10[CODIGO PRESUPUESTARIO],0))</f>
        <v/>
      </c>
      <c r="Q265" s="523"/>
      <c r="R265" s="523" t="str">
        <f>IF(Tabla1[[#This Row],[Insumos]]="","",_xlfn.XLOOKUP(Tabla1[[#This Row],[Insumos]],Tabla10[Insumo],Tabla10[InsumoAbrev],"",0))</f>
        <v/>
      </c>
      <c r="S265" s="694"/>
      <c r="T265" s="187"/>
      <c r="U265" s="187"/>
    </row>
    <row r="266" spans="2:22" ht="25.5" x14ac:dyDescent="0.25">
      <c r="B266" s="187" t="e">
        <f>IF('Formulario PPGR3'!$G266="","",CONCATENATE('Formulario PPGR3'!$C266,".",'Formulario PPGR3'!$D266,".",'Formulario PPGR3'!$E266,".",'Formulario PPGR3'!$F266))</f>
        <v>#REF!</v>
      </c>
      <c r="C266" s="187" t="e">
        <f>IF('Formulario PPGR3'!$G266="","",'Formulario PPGR1'!#REF!)</f>
        <v>#REF!</v>
      </c>
      <c r="D266" s="187" t="e">
        <f>IF('Formulario PPGR3'!$G266="","",'Formulario PPGR1'!#REF!)</f>
        <v>#REF!</v>
      </c>
      <c r="E266" s="187" t="e">
        <f>IF('Formulario PPGR3'!$G266="","",'Formulario PPGR1'!#REF!)</f>
        <v>#REF!</v>
      </c>
      <c r="F266" s="187" t="e">
        <f>IF('Formulario PPGR3'!$G266="","",'Formulario PPGR1'!#REF!)</f>
        <v>#REF!</v>
      </c>
      <c r="G266" s="237" t="s">
        <v>2459</v>
      </c>
      <c r="H266" s="520" t="str" cm="1">
        <f t="array" ref="H266">IF(Tabla1[[#This Row],[Código_Actividad]]="","",_xlfn.XLOOKUP(Tabla1[[#This Row],[Código_Actividad]],CodigoActividad,Tabla2[Actividades Programables Presupuestables],"",0))</f>
        <v>Levantamiento del estatus y necesidades de la Oficina de Acceso la Información de la ORS</v>
      </c>
      <c r="I266" s="783">
        <f>IFERROR(VLOOKUP('Formulario PPGR3'!$G266,'Formulario PPGR2'!$H$9:$V$536,15,FALSE),"")</f>
        <v>3</v>
      </c>
      <c r="J266" s="525" t="s">
        <v>1088</v>
      </c>
      <c r="K266" s="524" t="s">
        <v>1108</v>
      </c>
      <c r="L266" s="521" t="str">
        <f>IF(Tabla1[[#This Row],[Descripción]]="","",_xlfn.XLOOKUP(Tabla1[[#This Row],[Descripción]],Tabla10[Descripción],Tabla10[Unidad de Medida],"",0))</f>
        <v>unidad</v>
      </c>
      <c r="M266" s="317">
        <v>2</v>
      </c>
      <c r="N266" s="535">
        <f>IF(Tabla1[[#This Row],[Descripción]]="","",_xlfn.XLOOKUP(Tabla1[[#This Row],[Descripción]],Tabla10[Descripción],Tabla10[Precio Unitario],0))</f>
        <v>1303.9000000000001</v>
      </c>
      <c r="O266" s="535">
        <f>IF(Tabla1[[#This Row],[Cantidad de Insumos]]="","",Tabla1[[#This Row],[Precio Unitario]]*Tabla1[[#This Row],[Cantidad de Insumos]])</f>
        <v>2607.8000000000002</v>
      </c>
      <c r="P266" s="522" t="str">
        <f>IF(Tabla1[[#This Row],[Descripción]]="","",_xlfn.XLOOKUP(Tabla1[[#This Row],[Descripción]],Tabla10[Descripción],Tabla10[CODIGO PRESUPUESTARIO],0))</f>
        <v>2.6.1.1.01</v>
      </c>
      <c r="Q266" s="523"/>
      <c r="R266" s="523" t="str">
        <f>IF(Tabla1[[#This Row],[Insumos]]="","",_xlfn.XLOOKUP(Tabla1[[#This Row],[Insumos]],Tabla10[Insumo],Tabla10[InsumoAbrev],"",0))</f>
        <v>lsMueblesdeOficina</v>
      </c>
      <c r="S266" s="694"/>
      <c r="T266" s="187"/>
      <c r="U266" s="187"/>
    </row>
    <row r="267" spans="2:22" ht="15" x14ac:dyDescent="0.25">
      <c r="B267" s="187" t="str">
        <f>IF('Formulario PPGR3'!$G267="","",CONCATENATE('Formulario PPGR3'!$C267,".",'Formulario PPGR3'!$D267,".",'Formulario PPGR3'!$E267,".",'Formulario PPGR3'!$F267))</f>
        <v/>
      </c>
      <c r="C267" s="187" t="str">
        <f>IF('Formulario PPGR3'!$G267="","",'Formulario PPGR1'!#REF!)</f>
        <v/>
      </c>
      <c r="D267" s="187" t="str">
        <f>IF('Formulario PPGR3'!$G267="","",'Formulario PPGR1'!#REF!)</f>
        <v/>
      </c>
      <c r="E267" s="187" t="str">
        <f>IF('Formulario PPGR3'!$G267="","",'Formulario PPGR1'!#REF!)</f>
        <v/>
      </c>
      <c r="F267" s="187" t="str">
        <f>IF('Formulario PPGR3'!$G267="","",'Formulario PPGR1'!#REF!)</f>
        <v/>
      </c>
      <c r="G267" s="237"/>
      <c r="H267" s="520" t="str" cm="1">
        <f t="array" ref="H267">IF(Tabla1[[#This Row],[Código_Actividad]]="","",_xlfn.XLOOKUP(Tabla1[[#This Row],[Código_Actividad]],CodigoActividad,Tabla2[Actividades Programables Presupuestables],"",0))</f>
        <v/>
      </c>
      <c r="I267" s="783" t="str">
        <f>IFERROR(VLOOKUP('Formulario PPGR3'!$G267,'Formulario PPGR2'!$H$9:$V$536,15,FALSE),"")</f>
        <v/>
      </c>
      <c r="J267" s="525"/>
      <c r="K267" s="524"/>
      <c r="L267" s="521" t="str">
        <f>IF(Tabla1[[#This Row],[Descripción]]="","",_xlfn.XLOOKUP(Tabla1[[#This Row],[Descripción]],Tabla10[Descripción],Tabla10[Unidad de Medida],"",0))</f>
        <v/>
      </c>
      <c r="M267" s="317"/>
      <c r="N267" s="535" t="str">
        <f>IF(Tabla1[[#This Row],[Descripción]]="","",_xlfn.XLOOKUP(Tabla1[[#This Row],[Descripción]],Tabla10[Descripción],Tabla10[Precio Unitario],0))</f>
        <v/>
      </c>
      <c r="O267" s="535" t="str">
        <f>IF(Tabla1[[#This Row],[Cantidad de Insumos]]="","",Tabla1[[#This Row],[Precio Unitario]]*Tabla1[[#This Row],[Cantidad de Insumos]])</f>
        <v/>
      </c>
      <c r="P267" s="522" t="str">
        <f>IF(Tabla1[[#This Row],[Descripción]]="","",_xlfn.XLOOKUP(Tabla1[[#This Row],[Descripción]],Tabla10[Descripción],Tabla10[CODIGO PRESUPUESTARIO],0))</f>
        <v/>
      </c>
      <c r="Q267" s="523"/>
      <c r="R267" s="523" t="str">
        <f>IF(Tabla1[[#This Row],[Insumos]]="","",_xlfn.XLOOKUP(Tabla1[[#This Row],[Insumos]],Tabla10[Insumo],Tabla10[InsumoAbrev],"",0))</f>
        <v/>
      </c>
      <c r="S267" s="694"/>
      <c r="T267" s="187"/>
      <c r="U267" s="187"/>
    </row>
    <row r="268" spans="2:22" ht="38.25" x14ac:dyDescent="0.25">
      <c r="B268" s="187" t="e">
        <f>IF('Formulario PPGR3'!$G268="","",CONCATENATE('Formulario PPGR3'!$C268,".",'Formulario PPGR3'!$D268,".",'Formulario PPGR3'!$E268,".",'Formulario PPGR3'!$F268))</f>
        <v>#REF!</v>
      </c>
      <c r="C268" s="187" t="e">
        <f>IF('Formulario PPGR3'!$G268="","",'Formulario PPGR1'!#REF!)</f>
        <v>#REF!</v>
      </c>
      <c r="D268" s="187" t="e">
        <f>IF('Formulario PPGR3'!$G268="","",'Formulario PPGR1'!#REF!)</f>
        <v>#REF!</v>
      </c>
      <c r="E268" s="187" t="e">
        <f>IF('Formulario PPGR3'!$G268="","",'Formulario PPGR1'!#REF!)</f>
        <v>#REF!</v>
      </c>
      <c r="F268" s="187" t="e">
        <f>IF('Formulario PPGR3'!$G268="","",'Formulario PPGR1'!#REF!)</f>
        <v>#REF!</v>
      </c>
      <c r="G268" s="237" t="s">
        <v>2461</v>
      </c>
      <c r="H268" s="520" t="str" cm="1">
        <f t="array" ref="H268">IF(Tabla1[[#This Row],[Código_Actividad]]="","",_xlfn.XLOOKUP(Tabla1[[#This Row],[Código_Actividad]],CodigoActividad,Tabla2[Actividades Programables Presupuestables],"",0))</f>
        <v>Levantamiento del estatus y necesidades de las Oficinas de Acceso a la Información Pública de los hospitales que pertenecen a su regional</v>
      </c>
      <c r="I268" s="783">
        <f>IFERROR(VLOOKUP('Formulario PPGR3'!$G268,'Formulario PPGR2'!$H$9:$V$536,15,FALSE),"")</f>
        <v>3</v>
      </c>
      <c r="J268" s="525" t="s">
        <v>284</v>
      </c>
      <c r="K268" s="524" t="s">
        <v>1445</v>
      </c>
      <c r="L268" s="521" t="str">
        <f>IF(Tabla1[[#This Row],[Descripción]]="","",_xlfn.XLOOKUP(Tabla1[[#This Row],[Descripción]],Tabla10[Descripción],Tabla10[Unidad de Medida],"",0))</f>
        <v>Depósito</v>
      </c>
      <c r="M268" s="317">
        <v>2</v>
      </c>
      <c r="N268" s="535">
        <f>IF(Tabla1[[#This Row],[Descripción]]="","",_xlfn.XLOOKUP(Tabla1[[#This Row],[Descripción]],Tabla10[Descripción],Tabla10[Precio Unitario],0))</f>
        <v>2150</v>
      </c>
      <c r="O268" s="535">
        <f>IF(Tabla1[[#This Row],[Cantidad de Insumos]]="","",Tabla1[[#This Row],[Precio Unitario]]*Tabla1[[#This Row],[Cantidad de Insumos]])</f>
        <v>4300</v>
      </c>
      <c r="P268" s="522" t="str">
        <f>IF(Tabla1[[#This Row],[Descripción]]="","",_xlfn.XLOOKUP(Tabla1[[#This Row],[Descripción]],Tabla10[Descripción],Tabla10[CODIGO PRESUPUESTARIO],0))</f>
        <v>2.2.3.1.01</v>
      </c>
      <c r="Q268" s="523"/>
      <c r="R268" s="523" t="str">
        <f>IF(Tabla1[[#This Row],[Insumos]]="","",_xlfn.XLOOKUP(Tabla1[[#This Row],[Insumos]],Tabla10[Insumo],Tabla10[InsumoAbrev],"",0))</f>
        <v>lsViaticosDP</v>
      </c>
      <c r="S268" s="694"/>
      <c r="T268" s="187"/>
      <c r="U268" s="187"/>
    </row>
    <row r="269" spans="2:22" ht="28.15" customHeight="1" x14ac:dyDescent="0.25">
      <c r="B269" s="187" t="str">
        <f>IF('Formulario PPGR3'!$G269="","",CONCATENATE('Formulario PPGR3'!$C269,".",'Formulario PPGR3'!$D269,".",'Formulario PPGR3'!$E269,".",'Formulario PPGR3'!$F269))</f>
        <v/>
      </c>
      <c r="C269" s="187" t="str">
        <f>IF('Formulario PPGR3'!$G269="","",'Formulario PPGR1'!#REF!)</f>
        <v/>
      </c>
      <c r="D269" s="187" t="str">
        <f>IF('Formulario PPGR3'!$G269="","",'Formulario PPGR1'!#REF!)</f>
        <v/>
      </c>
      <c r="E269" s="187" t="str">
        <f>IF('Formulario PPGR3'!$G269="","",'Formulario PPGR1'!#REF!)</f>
        <v/>
      </c>
      <c r="F269" s="187" t="str">
        <f>IF('Formulario PPGR3'!$G269="","",'Formulario PPGR1'!#REF!)</f>
        <v/>
      </c>
      <c r="G269" s="237"/>
      <c r="H269" s="520" t="str" cm="1">
        <f t="array" ref="H269">IF(Tabla1[[#This Row],[Código_Actividad]]="","",_xlfn.XLOOKUP(Tabla1[[#This Row],[Código_Actividad]],CodigoActividad,Tabla2[Actividades Programables Presupuestables],"",0))</f>
        <v/>
      </c>
      <c r="I269" s="783" t="str">
        <f>IFERROR(VLOOKUP('Formulario PPGR3'!$G269,'Formulario PPGR2'!$H$9:$V$536,15,FALSE),"")</f>
        <v/>
      </c>
      <c r="J269" s="525" t="s">
        <v>284</v>
      </c>
      <c r="K269" s="524" t="s">
        <v>1441</v>
      </c>
      <c r="L269" s="521" t="str">
        <f>IF(Tabla1[[#This Row],[Descripción]]="","",_xlfn.XLOOKUP(Tabla1[[#This Row],[Descripción]],Tabla10[Descripción],Tabla10[Unidad de Medida],"",0))</f>
        <v>Depósito</v>
      </c>
      <c r="M269" s="317">
        <v>2</v>
      </c>
      <c r="N269" s="535">
        <f>IF(Tabla1[[#This Row],[Descripción]]="","",_xlfn.XLOOKUP(Tabla1[[#This Row],[Descripción]],Tabla10[Descripción],Tabla10[Precio Unitario],0))</f>
        <v>1700</v>
      </c>
      <c r="O269" s="535">
        <f>IF(Tabla1[[#This Row],[Cantidad de Insumos]]="","",Tabla1[[#This Row],[Precio Unitario]]*Tabla1[[#This Row],[Cantidad de Insumos]])</f>
        <v>3400</v>
      </c>
      <c r="P269" s="522" t="str">
        <f>IF(Tabla1[[#This Row],[Descripción]]="","",_xlfn.XLOOKUP(Tabla1[[#This Row],[Descripción]],Tabla10[Descripción],Tabla10[CODIGO PRESUPUESTARIO],0))</f>
        <v>2.2.3.1.01</v>
      </c>
      <c r="Q269" s="523"/>
      <c r="R269" s="523" t="str">
        <f>IF(Tabla1[[#This Row],[Insumos]]="","",_xlfn.XLOOKUP(Tabla1[[#This Row],[Insumos]],Tabla10[Insumo],Tabla10[InsumoAbrev],"",0))</f>
        <v>lsViaticosDP</v>
      </c>
      <c r="S269" s="694"/>
      <c r="T269" s="187"/>
      <c r="U269" s="187"/>
    </row>
    <row r="270" spans="2:22" ht="29.45" customHeight="1" x14ac:dyDescent="0.25">
      <c r="B270" s="187" t="str">
        <f>IF('Formulario PPGR3'!$G270="","",CONCATENATE('Formulario PPGR3'!$C270,".",'Formulario PPGR3'!$D270,".",'Formulario PPGR3'!$E270,".",'Formulario PPGR3'!$F270))</f>
        <v/>
      </c>
      <c r="C270" s="187" t="str">
        <f>IF('Formulario PPGR3'!$G270="","",'Formulario PPGR1'!#REF!)</f>
        <v/>
      </c>
      <c r="D270" s="187" t="str">
        <f>IF('Formulario PPGR3'!$G270="","",'Formulario PPGR1'!#REF!)</f>
        <v/>
      </c>
      <c r="E270" s="187" t="str">
        <f>IF('Formulario PPGR3'!$G270="","",'Formulario PPGR1'!#REF!)</f>
        <v/>
      </c>
      <c r="F270" s="187" t="str">
        <f>IF('Formulario PPGR3'!$G270="","",'Formulario PPGR1'!#REF!)</f>
        <v/>
      </c>
      <c r="G270" s="237"/>
      <c r="H270" s="520" t="str" cm="1">
        <f t="array" ref="H270">IF(Tabla1[[#This Row],[Código_Actividad]]="","",_xlfn.XLOOKUP(Tabla1[[#This Row],[Código_Actividad]],CodigoActividad,Tabla2[Actividades Programables Presupuestables],"",0))</f>
        <v/>
      </c>
      <c r="I270" s="783" t="str">
        <f>IFERROR(VLOOKUP('Formulario PPGR3'!$G270,'Formulario PPGR2'!$H$9:$V$536,15,FALSE),"")</f>
        <v/>
      </c>
      <c r="J270" s="525" t="s">
        <v>392</v>
      </c>
      <c r="K270" s="524" t="s">
        <v>991</v>
      </c>
      <c r="L270" s="521" t="str">
        <f>IF(Tabla1[[#This Row],[Descripción]]="","",_xlfn.XLOOKUP(Tabla1[[#This Row],[Descripción]],Tabla10[Descripción],Tabla10[Unidad de Medida],"",0))</f>
        <v>galon</v>
      </c>
      <c r="M270" s="317">
        <v>90</v>
      </c>
      <c r="N270" s="535">
        <f>IF(Tabla1[[#This Row],[Descripción]]="","",_xlfn.XLOOKUP(Tabla1[[#This Row],[Descripción]],Tabla10[Descripción],Tabla10[Precio Unitario],0))</f>
        <v>240</v>
      </c>
      <c r="O270" s="535">
        <f>IF(Tabla1[[#This Row],[Cantidad de Insumos]]="","",Tabla1[[#This Row],[Precio Unitario]]*Tabla1[[#This Row],[Cantidad de Insumos]])</f>
        <v>21600</v>
      </c>
      <c r="P270" s="522" t="str">
        <f>IF(Tabla1[[#This Row],[Descripción]]="","",_xlfn.XLOOKUP(Tabla1[[#This Row],[Descripción]],Tabla10[Descripción],Tabla10[CODIGO PRESUPUESTARIO],0))</f>
        <v>2.3.7.1.02</v>
      </c>
      <c r="Q270" s="523"/>
      <c r="R270" s="523" t="str">
        <f>IF(Tabla1[[#This Row],[Insumos]]="","",_xlfn.XLOOKUP(Tabla1[[#This Row],[Insumos]],Tabla10[Insumo],Tabla10[InsumoAbrev],"",0))</f>
        <v>lsGasoil</v>
      </c>
      <c r="S270" s="694"/>
      <c r="T270" s="187"/>
      <c r="U270" s="187"/>
    </row>
    <row r="271" spans="2:22" ht="63.75" x14ac:dyDescent="0.25">
      <c r="B271" s="187" t="e">
        <f>IF('Formulario PPGR3'!$G271="","",CONCATENATE('Formulario PPGR3'!$C271,".",'Formulario PPGR3'!$D271,".",'Formulario PPGR3'!$E271,".",'Formulario PPGR3'!$F271))</f>
        <v>#REF!</v>
      </c>
      <c r="C271" s="187" t="e">
        <f>IF('Formulario PPGR3'!$G271="","",'Formulario PPGR1'!#REF!)</f>
        <v>#REF!</v>
      </c>
      <c r="D271" s="187" t="e">
        <f>IF('Formulario PPGR3'!$G271="","",'Formulario PPGR1'!#REF!)</f>
        <v>#REF!</v>
      </c>
      <c r="E271" s="187" t="e">
        <f>IF('Formulario PPGR3'!$G271="","",'Formulario PPGR1'!#REF!)</f>
        <v>#REF!</v>
      </c>
      <c r="F271" s="187" t="e">
        <f>IF('Formulario PPGR3'!$G271="","",'Formulario PPGR1'!#REF!)</f>
        <v>#REF!</v>
      </c>
      <c r="G271" s="186" t="s">
        <v>2463</v>
      </c>
      <c r="H271" s="520" t="str" cm="1">
        <f t="array" ref="H271">IF(Tabla1[[#This Row],[Código_Actividad]]="","",_xlfn.XLOOKUP(Tabla1[[#This Row],[Código_Actividad]],CodigoActividad,Tabla2[Actividades Programables Presupuestables],"",0))</f>
        <v xml:space="preserve">Capacitación en la Ley 200-04 y la Resolución No. 002-21de la Dirección General de Ética e Integridad Gubernamental y demas normativa completaria, dirigida a los RAIs de los hospitales y al personal de la regional </v>
      </c>
      <c r="I271" s="783">
        <f>IFERROR(VLOOKUP('Formulario PPGR3'!$G271,'Formulario PPGR2'!$H$9:$V$536,15,FALSE),"")</f>
        <v>4</v>
      </c>
      <c r="J271" s="525" t="s">
        <v>351</v>
      </c>
      <c r="K271" s="524" t="s">
        <v>846</v>
      </c>
      <c r="L271" s="521" t="str">
        <f>IF(Tabla1[[#This Row],[Descripción]]="","",_xlfn.XLOOKUP(Tabla1[[#This Row],[Descripción]],Tabla10[Descripción],Tabla10[Unidad de Medida],"",0))</f>
        <v>unidad</v>
      </c>
      <c r="M271" s="317">
        <v>1</v>
      </c>
      <c r="N271" s="535">
        <f>IF(Tabla1[[#This Row],[Descripción]]="","",_xlfn.XLOOKUP(Tabla1[[#This Row],[Descripción]],Tabla10[Descripción],Tabla10[Precio Unitario],0))</f>
        <v>24225.4</v>
      </c>
      <c r="O271" s="535">
        <f>IF(Tabla1[[#This Row],[Cantidad de Insumos]]="","",Tabla1[[#This Row],[Precio Unitario]]*Tabla1[[#This Row],[Cantidad de Insumos]])</f>
        <v>24225.4</v>
      </c>
      <c r="P271" s="522" t="str">
        <f>IF(Tabla1[[#This Row],[Descripción]]="","",_xlfn.XLOOKUP(Tabla1[[#This Row],[Descripción]],Tabla10[Descripción],Tabla10[CODIGO PRESUPUESTARIO],0))</f>
        <v>2.3.1.1.01</v>
      </c>
      <c r="Q271" s="523"/>
      <c r="R271" s="523" t="str">
        <f>IF(Tabla1[[#This Row],[Insumos]]="","",_xlfn.XLOOKUP(Tabla1[[#This Row],[Insumos]],Tabla10[Insumo],Tabla10[InsumoAbrev],"",0))</f>
        <v>lsAlimentosyBebidas</v>
      </c>
      <c r="S271" s="694"/>
      <c r="T271" s="187"/>
      <c r="U271" s="187"/>
    </row>
    <row r="272" spans="2:22" ht="15" x14ac:dyDescent="0.25">
      <c r="B272" s="187" t="str">
        <f>IF('Formulario PPGR3'!$G272="","",CONCATENATE('Formulario PPGR3'!$C272,".",'Formulario PPGR3'!$D272,".",'Formulario PPGR3'!$E272,".",'Formulario PPGR3'!$F272))</f>
        <v/>
      </c>
      <c r="C272" s="187" t="str">
        <f>IF('Formulario PPGR3'!$G272="","",'Formulario PPGR1'!#REF!)</f>
        <v/>
      </c>
      <c r="D272" s="187" t="str">
        <f>IF('Formulario PPGR3'!$G272="","",'Formulario PPGR1'!#REF!)</f>
        <v/>
      </c>
      <c r="E272" s="187" t="str">
        <f>IF('Formulario PPGR3'!$G272="","",'Formulario PPGR1'!#REF!)</f>
        <v/>
      </c>
      <c r="F272" s="187" t="str">
        <f>IF('Formulario PPGR3'!$G272="","",'Formulario PPGR1'!#REF!)</f>
        <v/>
      </c>
      <c r="G272" s="186"/>
      <c r="H272" s="520" t="str" cm="1">
        <f t="array" ref="H272">IF(Tabla1[[#This Row],[Código_Actividad]]="","",_xlfn.XLOOKUP(Tabla1[[#This Row],[Código_Actividad]],CodigoActividad,Tabla2[Actividades Programables Presupuestables],"",0))</f>
        <v/>
      </c>
      <c r="I272" s="783" t="str">
        <f>IFERROR(VLOOKUP('Formulario PPGR3'!$G272,'Formulario PPGR2'!$H$9:$V$536,15,FALSE),"")</f>
        <v/>
      </c>
      <c r="J272" s="525"/>
      <c r="K272" s="524"/>
      <c r="L272" s="521" t="str">
        <f>IF(Tabla1[[#This Row],[Descripción]]="","",_xlfn.XLOOKUP(Tabla1[[#This Row],[Descripción]],Tabla10[Descripción],Tabla10[Unidad de Medida],"",0))</f>
        <v/>
      </c>
      <c r="M272" s="317"/>
      <c r="N272" s="535" t="str">
        <f>IF(Tabla1[[#This Row],[Descripción]]="","",_xlfn.XLOOKUP(Tabla1[[#This Row],[Descripción]],Tabla10[Descripción],Tabla10[Precio Unitario],0))</f>
        <v/>
      </c>
      <c r="O272" s="535" t="str">
        <f>IF(Tabla1[[#This Row],[Cantidad de Insumos]]="","",Tabla1[[#This Row],[Precio Unitario]]*Tabla1[[#This Row],[Cantidad de Insumos]])</f>
        <v/>
      </c>
      <c r="P272" s="522" t="str">
        <f>IF(Tabla1[[#This Row],[Descripción]]="","",_xlfn.XLOOKUP(Tabla1[[#This Row],[Descripción]],Tabla10[Descripción],Tabla10[CODIGO PRESUPUESTARIO],0))</f>
        <v/>
      </c>
      <c r="Q272" s="523"/>
      <c r="R272" s="523" t="str">
        <f>IF(Tabla1[[#This Row],[Insumos]]="","",_xlfn.XLOOKUP(Tabla1[[#This Row],[Insumos]],Tabla10[Insumo],Tabla10[InsumoAbrev],"",0))</f>
        <v/>
      </c>
      <c r="S272" s="694"/>
      <c r="T272" s="187"/>
      <c r="U272" s="187"/>
    </row>
    <row r="273" spans="2:21" ht="38.25" x14ac:dyDescent="0.25">
      <c r="B273" s="187" t="e">
        <f>IF('Formulario PPGR3'!$G273="","",CONCATENATE('Formulario PPGR3'!$C273,".",'Formulario PPGR3'!$D273,".",'Formulario PPGR3'!$E273,".",'Formulario PPGR3'!$F273))</f>
        <v>#REF!</v>
      </c>
      <c r="C273" s="187" t="e">
        <f>IF('Formulario PPGR3'!$G273="","",'Formulario PPGR1'!#REF!)</f>
        <v>#REF!</v>
      </c>
      <c r="D273" s="187" t="e">
        <f>IF('Formulario PPGR3'!$G273="","",'Formulario PPGR1'!#REF!)</f>
        <v>#REF!</v>
      </c>
      <c r="E273" s="187" t="e">
        <f>IF('Formulario PPGR3'!$G273="","",'Formulario PPGR1'!#REF!)</f>
        <v>#REF!</v>
      </c>
      <c r="F273" s="187" t="e">
        <f>IF('Formulario PPGR3'!$G273="","",'Formulario PPGR1'!#REF!)</f>
        <v>#REF!</v>
      </c>
      <c r="G273" s="186" t="s">
        <v>2465</v>
      </c>
      <c r="H273" s="520" t="str" cm="1">
        <f t="array" ref="H273">IF(Tabla1[[#This Row],[Código_Actividad]]="","",_xlfn.XLOOKUP(Tabla1[[#This Row],[Código_Actividad]],CodigoActividad,Tabla2[Actividades Programables Presupuestables],"",0))</f>
        <v xml:space="preserve">Capacitación en el Sistema Nacional de Atención Ciudadana 311,dirigida a los RAIs de los hospitales y al personal de la regional </v>
      </c>
      <c r="I273" s="783">
        <f>IFERROR(VLOOKUP('Formulario PPGR3'!$G273,'Formulario PPGR2'!$H$9:$V$536,15,FALSE),"")</f>
        <v>4</v>
      </c>
      <c r="J273" s="525" t="s">
        <v>351</v>
      </c>
      <c r="K273" s="524" t="s">
        <v>846</v>
      </c>
      <c r="L273" s="521" t="str">
        <f>IF(Tabla1[[#This Row],[Descripción]]="","",_xlfn.XLOOKUP(Tabla1[[#This Row],[Descripción]],Tabla10[Descripción],Tabla10[Unidad de Medida],"",0))</f>
        <v>unidad</v>
      </c>
      <c r="M273" s="317">
        <v>1</v>
      </c>
      <c r="N273" s="535">
        <f>IF(Tabla1[[#This Row],[Descripción]]="","",_xlfn.XLOOKUP(Tabla1[[#This Row],[Descripción]],Tabla10[Descripción],Tabla10[Precio Unitario],0))</f>
        <v>24225.4</v>
      </c>
      <c r="O273" s="535">
        <f>IF(Tabla1[[#This Row],[Cantidad de Insumos]]="","",Tabla1[[#This Row],[Precio Unitario]]*Tabla1[[#This Row],[Cantidad de Insumos]])</f>
        <v>24225.4</v>
      </c>
      <c r="P273" s="522" t="str">
        <f>IF(Tabla1[[#This Row],[Descripción]]="","",_xlfn.XLOOKUP(Tabla1[[#This Row],[Descripción]],Tabla10[Descripción],Tabla10[CODIGO PRESUPUESTARIO],0))</f>
        <v>2.3.1.1.01</v>
      </c>
      <c r="Q273" s="523"/>
      <c r="R273" s="523" t="str">
        <f>IF(Tabla1[[#This Row],[Insumos]]="","",_xlfn.XLOOKUP(Tabla1[[#This Row],[Insumos]],Tabla10[Insumo],Tabla10[InsumoAbrev],"",0))</f>
        <v>lsAlimentosyBebidas</v>
      </c>
      <c r="S273" s="694"/>
      <c r="T273" s="187"/>
      <c r="U273" s="187"/>
    </row>
    <row r="274" spans="2:21" ht="15" x14ac:dyDescent="0.25">
      <c r="B274" s="187" t="str">
        <f>IF('Formulario PPGR3'!$G274="","",CONCATENATE('Formulario PPGR3'!$C274,".",'Formulario PPGR3'!$D274,".",'Formulario PPGR3'!$E274,".",'Formulario PPGR3'!$F274))</f>
        <v/>
      </c>
      <c r="C274" s="187" t="str">
        <f>IF('Formulario PPGR3'!$G274="","",'Formulario PPGR1'!#REF!)</f>
        <v/>
      </c>
      <c r="D274" s="187" t="str">
        <f>IF('Formulario PPGR3'!$G274="","",'Formulario PPGR1'!#REF!)</f>
        <v/>
      </c>
      <c r="E274" s="187" t="str">
        <f>IF('Formulario PPGR3'!$G274="","",'Formulario PPGR1'!#REF!)</f>
        <v/>
      </c>
      <c r="F274" s="187" t="str">
        <f>IF('Formulario PPGR3'!$G274="","",'Formulario PPGR1'!#REF!)</f>
        <v/>
      </c>
      <c r="G274" s="186"/>
      <c r="H274" s="520" t="str" cm="1">
        <f t="array" ref="H274">IF(Tabla1[[#This Row],[Código_Actividad]]="","",_xlfn.XLOOKUP(Tabla1[[#This Row],[Código_Actividad]],CodigoActividad,Tabla2[Actividades Programables Presupuestables],"",0))</f>
        <v/>
      </c>
      <c r="I274" s="783" t="str">
        <f>IFERROR(VLOOKUP('Formulario PPGR3'!$G274,'Formulario PPGR2'!$H$9:$V$536,15,FALSE),"")</f>
        <v/>
      </c>
      <c r="J274" s="525"/>
      <c r="K274" s="524"/>
      <c r="L274" s="521" t="str">
        <f>IF(Tabla1[[#This Row],[Descripción]]="","",_xlfn.XLOOKUP(Tabla1[[#This Row],[Descripción]],Tabla10[Descripción],Tabla10[Unidad de Medida],"",0))</f>
        <v/>
      </c>
      <c r="M274" s="317"/>
      <c r="N274" s="535" t="str">
        <f>IF(Tabla1[[#This Row],[Descripción]]="","",_xlfn.XLOOKUP(Tabla1[[#This Row],[Descripción]],Tabla10[Descripción],Tabla10[Precio Unitario],0))</f>
        <v/>
      </c>
      <c r="O274" s="535" t="str">
        <f>IF(Tabla1[[#This Row],[Cantidad de Insumos]]="","",Tabla1[[#This Row],[Precio Unitario]]*Tabla1[[#This Row],[Cantidad de Insumos]])</f>
        <v/>
      </c>
      <c r="P274" s="522" t="str">
        <f>IF(Tabla1[[#This Row],[Descripción]]="","",_xlfn.XLOOKUP(Tabla1[[#This Row],[Descripción]],Tabla10[Descripción],Tabla10[CODIGO PRESUPUESTARIO],0))</f>
        <v/>
      </c>
      <c r="Q274" s="523"/>
      <c r="R274" s="523" t="str">
        <f>IF(Tabla1[[#This Row],[Insumos]]="","",_xlfn.XLOOKUP(Tabla1[[#This Row],[Insumos]],Tabla10[Insumo],Tabla10[InsumoAbrev],"",0))</f>
        <v/>
      </c>
      <c r="S274" s="694"/>
      <c r="T274" s="187"/>
      <c r="U274" s="187"/>
    </row>
    <row r="275" spans="2:21" ht="38.25" x14ac:dyDescent="0.25">
      <c r="B275" s="187" t="e">
        <f>IF('Formulario PPGR3'!$G275="","",CONCATENATE('Formulario PPGR3'!$C275,".",'Formulario PPGR3'!$D275,".",'Formulario PPGR3'!$E275,".",'Formulario PPGR3'!$F275))</f>
        <v>#REF!</v>
      </c>
      <c r="C275" s="187" t="e">
        <f>IF('Formulario PPGR3'!$G275="","",'Formulario PPGR1'!#REF!)</f>
        <v>#REF!</v>
      </c>
      <c r="D275" s="187" t="e">
        <f>IF('Formulario PPGR3'!$G275="","",'Formulario PPGR1'!#REF!)</f>
        <v>#REF!</v>
      </c>
      <c r="E275" s="187" t="e">
        <f>IF('Formulario PPGR3'!$G275="","",'Formulario PPGR1'!#REF!)</f>
        <v>#REF!</v>
      </c>
      <c r="F275" s="187" t="e">
        <f>IF('Formulario PPGR3'!$G275="","",'Formulario PPGR1'!#REF!)</f>
        <v>#REF!</v>
      </c>
      <c r="G275" s="186" t="s">
        <v>2467</v>
      </c>
      <c r="H275" s="520" t="str" cm="1">
        <f t="array" ref="H275">IF(Tabla1[[#This Row],[Código_Actividad]]="","",_xlfn.XLOOKUP(Tabla1[[#This Row],[Código_Actividad]],CodigoActividad,Tabla2[Actividades Programables Presupuestables],"",0))</f>
        <v xml:space="preserve">Capacitación sobre declaración jurada de bienes, a los RAI de los hospitales y a los funcionarios competentes, de conformidad con la Ley 311-14.  </v>
      </c>
      <c r="I275" s="783">
        <f>IFERROR(VLOOKUP('Formulario PPGR3'!$G275,'Formulario PPGR2'!$H$9:$V$536,15,FALSE),"")</f>
        <v>3</v>
      </c>
      <c r="J275" s="525" t="s">
        <v>351</v>
      </c>
      <c r="K275" s="524" t="s">
        <v>846</v>
      </c>
      <c r="L275" s="521" t="str">
        <f>IF(Tabla1[[#This Row],[Descripción]]="","",_xlfn.XLOOKUP(Tabla1[[#This Row],[Descripción]],Tabla10[Descripción],Tabla10[Unidad de Medida],"",0))</f>
        <v>unidad</v>
      </c>
      <c r="M275" s="317">
        <v>1</v>
      </c>
      <c r="N275" s="535">
        <f>IF(Tabla1[[#This Row],[Descripción]]="","",_xlfn.XLOOKUP(Tabla1[[#This Row],[Descripción]],Tabla10[Descripción],Tabla10[Precio Unitario],0))</f>
        <v>24225.4</v>
      </c>
      <c r="O275" s="535">
        <f>IF(Tabla1[[#This Row],[Cantidad de Insumos]]="","",Tabla1[[#This Row],[Precio Unitario]]*Tabla1[[#This Row],[Cantidad de Insumos]])</f>
        <v>24225.4</v>
      </c>
      <c r="P275" s="522" t="str">
        <f>IF(Tabla1[[#This Row],[Descripción]]="","",_xlfn.XLOOKUP(Tabla1[[#This Row],[Descripción]],Tabla10[Descripción],Tabla10[CODIGO PRESUPUESTARIO],0))</f>
        <v>2.3.1.1.01</v>
      </c>
      <c r="Q275" s="523"/>
      <c r="R275" s="523" t="str">
        <f>IF(Tabla1[[#This Row],[Insumos]]="","",_xlfn.XLOOKUP(Tabla1[[#This Row],[Insumos]],Tabla10[Insumo],Tabla10[InsumoAbrev],"",0))</f>
        <v>lsAlimentosyBebidas</v>
      </c>
      <c r="S275" s="694"/>
      <c r="T275" s="187"/>
      <c r="U275" s="187"/>
    </row>
    <row r="276" spans="2:21" ht="15" x14ac:dyDescent="0.25">
      <c r="B276" s="187" t="str">
        <f>IF('Formulario PPGR3'!$G276="","",CONCATENATE('Formulario PPGR3'!$C276,".",'Formulario PPGR3'!$D276,".",'Formulario PPGR3'!$E276,".",'Formulario PPGR3'!$F276))</f>
        <v/>
      </c>
      <c r="C276" s="187" t="str">
        <f>IF('Formulario PPGR3'!$G276="","",'Formulario PPGR1'!#REF!)</f>
        <v/>
      </c>
      <c r="D276" s="187" t="str">
        <f>IF('Formulario PPGR3'!$G276="","",'Formulario PPGR1'!#REF!)</f>
        <v/>
      </c>
      <c r="E276" s="187" t="str">
        <f>IF('Formulario PPGR3'!$G276="","",'Formulario PPGR1'!#REF!)</f>
        <v/>
      </c>
      <c r="F276" s="187" t="str">
        <f>IF('Formulario PPGR3'!$G276="","",'Formulario PPGR1'!#REF!)</f>
        <v/>
      </c>
      <c r="G276" s="186"/>
      <c r="H276" s="520" t="str" cm="1">
        <f t="array" ref="H276">IF(Tabla1[[#This Row],[Código_Actividad]]="","",_xlfn.XLOOKUP(Tabla1[[#This Row],[Código_Actividad]],CodigoActividad,Tabla2[Actividades Programables Presupuestables],"",0))</f>
        <v/>
      </c>
      <c r="I276" s="783" t="str">
        <f>IFERROR(VLOOKUP('Formulario PPGR3'!$G276,'Formulario PPGR2'!$H$9:$V$536,15,FALSE),"")</f>
        <v/>
      </c>
      <c r="J276" s="525"/>
      <c r="K276" s="524"/>
      <c r="L276" s="521" t="str">
        <f>IF(Tabla1[[#This Row],[Descripción]]="","",_xlfn.XLOOKUP(Tabla1[[#This Row],[Descripción]],Tabla10[Descripción],Tabla10[Unidad de Medida],"",0))</f>
        <v/>
      </c>
      <c r="M276" s="317"/>
      <c r="N276" s="535" t="str">
        <f>IF(Tabla1[[#This Row],[Descripción]]="","",_xlfn.XLOOKUP(Tabla1[[#This Row],[Descripción]],Tabla10[Descripción],Tabla10[Precio Unitario],0))</f>
        <v/>
      </c>
      <c r="O276" s="535" t="str">
        <f>IF(Tabla1[[#This Row],[Cantidad de Insumos]]="","",Tabla1[[#This Row],[Precio Unitario]]*Tabla1[[#This Row],[Cantidad de Insumos]])</f>
        <v/>
      </c>
      <c r="P276" s="522" t="str">
        <f>IF(Tabla1[[#This Row],[Descripción]]="","",_xlfn.XLOOKUP(Tabla1[[#This Row],[Descripción]],Tabla10[Descripción],Tabla10[CODIGO PRESUPUESTARIO],0))</f>
        <v/>
      </c>
      <c r="Q276" s="523"/>
      <c r="R276" s="523" t="str">
        <f>IF(Tabla1[[#This Row],[Insumos]]="","",_xlfn.XLOOKUP(Tabla1[[#This Row],[Insumos]],Tabla10[Insumo],Tabla10[InsumoAbrev],"",0))</f>
        <v/>
      </c>
      <c r="S276" s="694"/>
      <c r="T276" s="187"/>
      <c r="U276" s="187"/>
    </row>
    <row r="277" spans="2:21" ht="49.15" customHeight="1" x14ac:dyDescent="0.25">
      <c r="B277" s="187" t="e">
        <f>IF('Formulario PPGR3'!$G277="","",CONCATENATE('Formulario PPGR3'!$C277,".",'Formulario PPGR3'!$D277,".",'Formulario PPGR3'!$E277,".",'Formulario PPGR3'!$F277))</f>
        <v>#REF!</v>
      </c>
      <c r="C277" s="187" t="e">
        <f>IF('Formulario PPGR3'!$G277="","",'Formulario PPGR1'!#REF!)</f>
        <v>#REF!</v>
      </c>
      <c r="D277" s="187" t="e">
        <f>IF('Formulario PPGR3'!$G277="","",'Formulario PPGR1'!#REF!)</f>
        <v>#REF!</v>
      </c>
      <c r="E277" s="187" t="e">
        <f>IF('Formulario PPGR3'!$G277="","",'Formulario PPGR1'!#REF!)</f>
        <v>#REF!</v>
      </c>
      <c r="F277" s="187" t="e">
        <f>IF('Formulario PPGR3'!$G277="","",'Formulario PPGR1'!#REF!)</f>
        <v>#REF!</v>
      </c>
      <c r="G277" s="186" t="s">
        <v>2469</v>
      </c>
      <c r="H277" s="520" t="str" cm="1">
        <f t="array" ref="H277">IF(Tabla1[[#This Row],[Código_Actividad]]="","",_xlfn.XLOOKUP(Tabla1[[#This Row],[Código_Actividad]],CodigoActividad,Tabla2[Actividades Programables Presupuestables],"",0))</f>
        <v>Capacitación en la Ley No. 172-13 sobre Protección de Datos Personales dirigida a todo el personal de la regional y los RAI de los hospitales.</v>
      </c>
      <c r="I277" s="783">
        <f>IFERROR(VLOOKUP('Formulario PPGR3'!$G277,'Formulario PPGR2'!$H$9:$V$536,15,FALSE),"")</f>
        <v>2</v>
      </c>
      <c r="J277" s="525" t="s">
        <v>351</v>
      </c>
      <c r="K277" s="524" t="s">
        <v>846</v>
      </c>
      <c r="L277" s="521" t="str">
        <f>IF(Tabla1[[#This Row],[Descripción]]="","",_xlfn.XLOOKUP(Tabla1[[#This Row],[Descripción]],Tabla10[Descripción],Tabla10[Unidad de Medida],"",0))</f>
        <v>unidad</v>
      </c>
      <c r="M277" s="317">
        <v>1</v>
      </c>
      <c r="N277" s="535">
        <f>IF(Tabla1[[#This Row],[Descripción]]="","",_xlfn.XLOOKUP(Tabla1[[#This Row],[Descripción]],Tabla10[Descripción],Tabla10[Precio Unitario],0))</f>
        <v>24225.4</v>
      </c>
      <c r="O277" s="535">
        <f>IF(Tabla1[[#This Row],[Cantidad de Insumos]]="","",Tabla1[[#This Row],[Precio Unitario]]*Tabla1[[#This Row],[Cantidad de Insumos]])</f>
        <v>24225.4</v>
      </c>
      <c r="P277" s="522" t="str">
        <f>IF(Tabla1[[#This Row],[Descripción]]="","",_xlfn.XLOOKUP(Tabla1[[#This Row],[Descripción]],Tabla10[Descripción],Tabla10[CODIGO PRESUPUESTARIO],0))</f>
        <v>2.3.1.1.01</v>
      </c>
      <c r="Q277" s="523"/>
      <c r="R277" s="523" t="str">
        <f>IF(Tabla1[[#This Row],[Insumos]]="","",_xlfn.XLOOKUP(Tabla1[[#This Row],[Insumos]],Tabla10[Insumo],Tabla10[InsumoAbrev],"",0))</f>
        <v>lsAlimentosyBebidas</v>
      </c>
      <c r="S277" s="694"/>
      <c r="T277" s="187"/>
      <c r="U277" s="187"/>
    </row>
    <row r="278" spans="2:21" ht="28.9" customHeight="1" x14ac:dyDescent="0.25">
      <c r="B278" s="187" t="str">
        <f>IF('Formulario PPGR3'!$G278="","",CONCATENATE('Formulario PPGR3'!$C278,".",'Formulario PPGR3'!$D278,".",'Formulario PPGR3'!$E278,".",'Formulario PPGR3'!$F278))</f>
        <v/>
      </c>
      <c r="C278" s="187" t="str">
        <f>IF('Formulario PPGR3'!$G278="","",'Formulario PPGR1'!#REF!)</f>
        <v/>
      </c>
      <c r="D278" s="187" t="str">
        <f>IF('Formulario PPGR3'!$G278="","",'Formulario PPGR1'!#REF!)</f>
        <v/>
      </c>
      <c r="E278" s="187" t="str">
        <f>IF('Formulario PPGR3'!$G278="","",'Formulario PPGR1'!#REF!)</f>
        <v/>
      </c>
      <c r="F278" s="187" t="str">
        <f>IF('Formulario PPGR3'!$G278="","",'Formulario PPGR1'!#REF!)</f>
        <v/>
      </c>
      <c r="G278" s="186"/>
      <c r="H278" s="520" t="str" cm="1">
        <f t="array" ref="H278">IF(Tabla1[[#This Row],[Código_Actividad]]="","",_xlfn.XLOOKUP(Tabla1[[#This Row],[Código_Actividad]],CodigoActividad,Tabla2[Actividades Programables Presupuestables],"",0))</f>
        <v/>
      </c>
      <c r="I278" s="783" t="str">
        <f>IFERROR(VLOOKUP('Formulario PPGR3'!$G278,'Formulario PPGR2'!$H$9:$V$536,15,FALSE),"")</f>
        <v/>
      </c>
      <c r="J278" s="525"/>
      <c r="K278" s="524"/>
      <c r="L278" s="521" t="str">
        <f>IF(Tabla1[[#This Row],[Descripción]]="","",_xlfn.XLOOKUP(Tabla1[[#This Row],[Descripción]],Tabla10[Descripción],Tabla10[Unidad de Medida],"",0))</f>
        <v/>
      </c>
      <c r="M278" s="317"/>
      <c r="N278" s="535" t="str">
        <f>IF(Tabla1[[#This Row],[Descripción]]="","",_xlfn.XLOOKUP(Tabla1[[#This Row],[Descripción]],Tabla10[Descripción],Tabla10[Precio Unitario],0))</f>
        <v/>
      </c>
      <c r="O278" s="535" t="str">
        <f>IF(Tabla1[[#This Row],[Cantidad de Insumos]]="","",Tabla1[[#This Row],[Precio Unitario]]*Tabla1[[#This Row],[Cantidad de Insumos]])</f>
        <v/>
      </c>
      <c r="P278" s="522" t="str">
        <f>IF(Tabla1[[#This Row],[Descripción]]="","",_xlfn.XLOOKUP(Tabla1[[#This Row],[Descripción]],Tabla10[Descripción],Tabla10[CODIGO PRESUPUESTARIO],0))</f>
        <v/>
      </c>
      <c r="Q278" s="523"/>
      <c r="R278" s="523" t="str">
        <f>IF(Tabla1[[#This Row],[Insumos]]="","",_xlfn.XLOOKUP(Tabla1[[#This Row],[Insumos]],Tabla10[Insumo],Tabla10[InsumoAbrev],"",0))</f>
        <v/>
      </c>
      <c r="S278" s="694"/>
      <c r="T278" s="187"/>
      <c r="U278" s="187"/>
    </row>
    <row r="279" spans="2:21" ht="43.9" customHeight="1" x14ac:dyDescent="0.25">
      <c r="B279" s="187" t="e">
        <f>IF('Formulario PPGR3'!$G279="","",CONCATENATE('Formulario PPGR3'!$C279,".",'Formulario PPGR3'!$D279,".",'Formulario PPGR3'!$E279,".",'Formulario PPGR3'!$F279))</f>
        <v>#REF!</v>
      </c>
      <c r="C279" s="187" t="e">
        <f>IF('Formulario PPGR3'!$G279="","",'Formulario PPGR1'!#REF!)</f>
        <v>#REF!</v>
      </c>
      <c r="D279" s="187" t="e">
        <f>IF('Formulario PPGR3'!$G279="","",'Formulario PPGR1'!#REF!)</f>
        <v>#REF!</v>
      </c>
      <c r="E279" s="187" t="e">
        <f>IF('Formulario PPGR3'!$G279="","",'Formulario PPGR1'!#REF!)</f>
        <v>#REF!</v>
      </c>
      <c r="F279" s="187" t="e">
        <f>IF('Formulario PPGR3'!$G279="","",'Formulario PPGR1'!#REF!)</f>
        <v>#REF!</v>
      </c>
      <c r="G279" s="186" t="s">
        <v>2471</v>
      </c>
      <c r="H279" s="520" t="str" cm="1">
        <f t="array" ref="H279">IF(Tabla1[[#This Row],[Código_Actividad]]="","",_xlfn.XLOOKUP(Tabla1[[#This Row],[Código_Actividad]],CodigoActividad,Tabla2[Actividades Programables Presupuestables],"",0))</f>
        <v>Creación de la Matriz de Responsabilidad y socialización  con el personal de la regional</v>
      </c>
      <c r="I279" s="783">
        <f>IFERROR(VLOOKUP('Formulario PPGR3'!$G279,'Formulario PPGR2'!$H$9:$V$536,15,FALSE),"")</f>
        <v>1</v>
      </c>
      <c r="J279" s="525" t="s">
        <v>361</v>
      </c>
      <c r="K279" s="524" t="s">
        <v>1170</v>
      </c>
      <c r="L279" s="521" t="str">
        <f>IF(Tabla1[[#This Row],[Descripción]]="","",_xlfn.XLOOKUP(Tabla1[[#This Row],[Descripción]],Tabla10[Descripción],Tabla10[Unidad de Medida],"",0))</f>
        <v>resma</v>
      </c>
      <c r="M279" s="317">
        <v>5</v>
      </c>
      <c r="N279" s="535">
        <f>IF(Tabla1[[#This Row],[Descripción]]="","",_xlfn.XLOOKUP(Tabla1[[#This Row],[Descripción]],Tabla10[Descripción],Tabla10[Precio Unitario],0))</f>
        <v>288</v>
      </c>
      <c r="O279" s="535">
        <f>IF(Tabla1[[#This Row],[Cantidad de Insumos]]="","",Tabla1[[#This Row],[Precio Unitario]]*Tabla1[[#This Row],[Cantidad de Insumos]])</f>
        <v>1440</v>
      </c>
      <c r="P279" s="522" t="str">
        <f>IF(Tabla1[[#This Row],[Descripción]]="","",_xlfn.XLOOKUP(Tabla1[[#This Row],[Descripción]],Tabla10[Descripción],Tabla10[CODIGO PRESUPUESTARIO],0))</f>
        <v>2.3.3.1.01</v>
      </c>
      <c r="Q279" s="523"/>
      <c r="R279" s="523" t="str">
        <f>IF(Tabla1[[#This Row],[Insumos]]="","",_xlfn.XLOOKUP(Tabla1[[#This Row],[Insumos]],Tabla10[Insumo],Tabla10[InsumoAbrev],"",0))</f>
        <v>lsProductosdePapel</v>
      </c>
      <c r="S279" s="694"/>
      <c r="T279" s="187"/>
      <c r="U279" s="187"/>
    </row>
    <row r="280" spans="2:21" ht="15" x14ac:dyDescent="0.25">
      <c r="B280" s="187" t="str">
        <f>IF('Formulario PPGR3'!$G280="","",CONCATENATE('Formulario PPGR3'!$C280,".",'Formulario PPGR3'!$D280,".",'Formulario PPGR3'!$E280,".",'Formulario PPGR3'!$F280))</f>
        <v/>
      </c>
      <c r="C280" s="187" t="str">
        <f>IF('Formulario PPGR3'!$G280="","",'Formulario PPGR1'!#REF!)</f>
        <v/>
      </c>
      <c r="D280" s="187" t="str">
        <f>IF('Formulario PPGR3'!$G280="","",'Formulario PPGR1'!#REF!)</f>
        <v/>
      </c>
      <c r="E280" s="187" t="str">
        <f>IF('Formulario PPGR3'!$G280="","",'Formulario PPGR1'!#REF!)</f>
        <v/>
      </c>
      <c r="F280" s="187" t="str">
        <f>IF('Formulario PPGR3'!$G280="","",'Formulario PPGR1'!#REF!)</f>
        <v/>
      </c>
      <c r="G280" s="186"/>
      <c r="H280" s="520" t="str" cm="1">
        <f t="array" ref="H280">IF(Tabla1[[#This Row],[Código_Actividad]]="","",_xlfn.XLOOKUP(Tabla1[[#This Row],[Código_Actividad]],CodigoActividad,Tabla2[Actividades Programables Presupuestables],"",0))</f>
        <v/>
      </c>
      <c r="I280" s="783" t="str">
        <f>IFERROR(VLOOKUP('Formulario PPGR3'!$G280,'Formulario PPGR2'!$H$9:$V$536,15,FALSE),"")</f>
        <v/>
      </c>
      <c r="J280" s="525"/>
      <c r="K280" s="524"/>
      <c r="L280" s="521" t="str">
        <f>IF(Tabla1[[#This Row],[Descripción]]="","",_xlfn.XLOOKUP(Tabla1[[#This Row],[Descripción]],Tabla10[Descripción],Tabla10[Unidad de Medida],"",0))</f>
        <v/>
      </c>
      <c r="M280" s="317"/>
      <c r="N280" s="535" t="str">
        <f>IF(Tabla1[[#This Row],[Descripción]]="","",_xlfn.XLOOKUP(Tabla1[[#This Row],[Descripción]],Tabla10[Descripción],Tabla10[Precio Unitario],0))</f>
        <v/>
      </c>
      <c r="O280" s="535" t="str">
        <f>IF(Tabla1[[#This Row],[Cantidad de Insumos]]="","",Tabla1[[#This Row],[Precio Unitario]]*Tabla1[[#This Row],[Cantidad de Insumos]])</f>
        <v/>
      </c>
      <c r="P280" s="522" t="str">
        <f>IF(Tabla1[[#This Row],[Descripción]]="","",_xlfn.XLOOKUP(Tabla1[[#This Row],[Descripción]],Tabla10[Descripción],Tabla10[CODIGO PRESUPUESTARIO],0))</f>
        <v/>
      </c>
      <c r="Q280" s="523"/>
      <c r="R280" s="523" t="str">
        <f>IF(Tabla1[[#This Row],[Insumos]]="","",_xlfn.XLOOKUP(Tabla1[[#This Row],[Insumos]],Tabla10[Insumo],Tabla10[InsumoAbrev],"",0))</f>
        <v/>
      </c>
      <c r="S280" s="694"/>
      <c r="T280" s="187"/>
      <c r="U280" s="187"/>
    </row>
    <row r="281" spans="2:21" ht="40.9" customHeight="1" x14ac:dyDescent="0.25">
      <c r="B281" s="187" t="e">
        <f>IF('Formulario PPGR3'!$G281="","",CONCATENATE('Formulario PPGR3'!$C281,".",'Formulario PPGR3'!$D281,".",'Formulario PPGR3'!$E281,".",'Formulario PPGR3'!$F281))</f>
        <v>#REF!</v>
      </c>
      <c r="C281" s="187" t="e">
        <f>IF('Formulario PPGR3'!$G281="","",'Formulario PPGR1'!#REF!)</f>
        <v>#REF!</v>
      </c>
      <c r="D281" s="187" t="e">
        <f>IF('Formulario PPGR3'!$G281="","",'Formulario PPGR1'!#REF!)</f>
        <v>#REF!</v>
      </c>
      <c r="E281" s="187" t="e">
        <f>IF('Formulario PPGR3'!$G281="","",'Formulario PPGR1'!#REF!)</f>
        <v>#REF!</v>
      </c>
      <c r="F281" s="187" t="e">
        <f>IF('Formulario PPGR3'!$G281="","",'Formulario PPGR1'!#REF!)</f>
        <v>#REF!</v>
      </c>
      <c r="G281" s="186" t="s">
        <v>2473</v>
      </c>
      <c r="H281" s="520" t="str" cm="1">
        <f t="array" ref="H281">IF(Tabla1[[#This Row],[Código_Actividad]]="","",_xlfn.XLOOKUP(Tabla1[[#This Row],[Código_Actividad]],CodigoActividad,Tabla2[Actividades Programables Presupuestables],"",0))</f>
        <v xml:space="preserve">Creación y/ o actualización de la Resolución de Información Clasificada, si aplica </v>
      </c>
      <c r="I281" s="783">
        <f>IFERROR(VLOOKUP('Formulario PPGR3'!$G281,'Formulario PPGR2'!$H$9:$V$536,15,FALSE),"")</f>
        <v>1</v>
      </c>
      <c r="J281" s="525" t="s">
        <v>361</v>
      </c>
      <c r="K281" s="524" t="s">
        <v>1170</v>
      </c>
      <c r="L281" s="521" t="str">
        <f>IF(Tabla1[[#This Row],[Descripción]]="","",_xlfn.XLOOKUP(Tabla1[[#This Row],[Descripción]],Tabla10[Descripción],Tabla10[Unidad de Medida],"",0))</f>
        <v>resma</v>
      </c>
      <c r="M281" s="317">
        <v>5</v>
      </c>
      <c r="N281" s="535">
        <f>IF(Tabla1[[#This Row],[Descripción]]="","",_xlfn.XLOOKUP(Tabla1[[#This Row],[Descripción]],Tabla10[Descripción],Tabla10[Precio Unitario],0))</f>
        <v>288</v>
      </c>
      <c r="O281" s="535">
        <f>IF(Tabla1[[#This Row],[Cantidad de Insumos]]="","",Tabla1[[#This Row],[Precio Unitario]]*Tabla1[[#This Row],[Cantidad de Insumos]])</f>
        <v>1440</v>
      </c>
      <c r="P281" s="522" t="str">
        <f>IF(Tabla1[[#This Row],[Descripción]]="","",_xlfn.XLOOKUP(Tabla1[[#This Row],[Descripción]],Tabla10[Descripción],Tabla10[CODIGO PRESUPUESTARIO],0))</f>
        <v>2.3.3.1.01</v>
      </c>
      <c r="Q281" s="523"/>
      <c r="R281" s="523" t="str">
        <f>IF(Tabla1[[#This Row],[Insumos]]="","",_xlfn.XLOOKUP(Tabla1[[#This Row],[Insumos]],Tabla10[Insumo],Tabla10[InsumoAbrev],"",0))</f>
        <v>lsProductosdePapel</v>
      </c>
      <c r="S281" s="694"/>
      <c r="T281" s="187"/>
      <c r="U281" s="187"/>
    </row>
    <row r="282" spans="2:21" s="743" customFormat="1" ht="49.9" customHeight="1" x14ac:dyDescent="0.25">
      <c r="B282" s="732" t="e">
        <f>IF('Formulario PPGR3'!$G282="","",CONCATENATE('Formulario PPGR3'!$C282,".",'Formulario PPGR3'!$D282,".",'Formulario PPGR3'!$E282,".",'Formulario PPGR3'!$F282))</f>
        <v>#REF!</v>
      </c>
      <c r="C282" s="732" t="e">
        <f>IF('Formulario PPGR3'!$G282="","",'Formulario PPGR1'!#REF!)</f>
        <v>#REF!</v>
      </c>
      <c r="D282" s="732" t="e">
        <f>IF('Formulario PPGR3'!$G282="","",'Formulario PPGR1'!#REF!)</f>
        <v>#REF!</v>
      </c>
      <c r="E282" s="732" t="e">
        <f>IF('Formulario PPGR3'!$G282="","",'Formulario PPGR1'!#REF!)</f>
        <v>#REF!</v>
      </c>
      <c r="F282" s="732" t="e">
        <f>IF('Formulario PPGR3'!$G282="","",'Formulario PPGR1'!#REF!)</f>
        <v>#REF!</v>
      </c>
      <c r="G282" s="744" t="s">
        <v>2048</v>
      </c>
      <c r="H282" s="734" t="str" cm="1">
        <f t="array" ref="H282">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282" s="784">
        <f>IFERROR(VLOOKUP('Formulario PPGR3'!$G282,'Formulario PPGR2'!$H$9:$V$536,15,FALSE),"")</f>
        <v>2</v>
      </c>
      <c r="J282" s="741" t="s">
        <v>284</v>
      </c>
      <c r="K282" s="736" t="s">
        <v>1445</v>
      </c>
      <c r="L282" s="737" t="str">
        <f>IF(Tabla1[[#This Row],[Descripción]]="","",_xlfn.XLOOKUP(Tabla1[[#This Row],[Descripción]],Tabla10[Descripción],Tabla10[Unidad de Medida],"",0))</f>
        <v>Depósito</v>
      </c>
      <c r="M282" s="738">
        <v>62</v>
      </c>
      <c r="N282" s="739">
        <f>IF(Tabla1[[#This Row],[Descripción]]="","",_xlfn.XLOOKUP(Tabla1[[#This Row],[Descripción]],Tabla10[Descripción],Tabla10[Precio Unitario],0))</f>
        <v>2150</v>
      </c>
      <c r="O282" s="739">
        <f>IF(Tabla1[[#This Row],[Cantidad de Insumos]]="","",Tabla1[[#This Row],[Precio Unitario]]*Tabla1[[#This Row],[Cantidad de Insumos]])</f>
        <v>133300</v>
      </c>
      <c r="P282" s="740" t="str">
        <f>IF(Tabla1[[#This Row],[Descripción]]="","",_xlfn.XLOOKUP(Tabla1[[#This Row],[Descripción]],Tabla10[Descripción],Tabla10[CODIGO PRESUPUESTARIO],0))</f>
        <v>2.2.3.1.01</v>
      </c>
      <c r="Q282" s="741"/>
      <c r="R282" s="741" t="str">
        <f>IF(Tabla1[[#This Row],[Insumos]]="","",_xlfn.XLOOKUP(Tabla1[[#This Row],[Insumos]],Tabla10[Insumo],Tabla10[InsumoAbrev],"",0))</f>
        <v>lsViaticosDP</v>
      </c>
      <c r="S282" s="742"/>
      <c r="T282" s="732"/>
      <c r="U282" s="732"/>
    </row>
    <row r="283" spans="2:21" ht="40.9" customHeight="1" x14ac:dyDescent="0.25">
      <c r="B283" s="187" t="str">
        <f>IF('Formulario PPGR3'!$G283="","",CONCATENATE('Formulario PPGR3'!$C283,".",'Formulario PPGR3'!$D283,".",'Formulario PPGR3'!$E283,".",'Formulario PPGR3'!$F283))</f>
        <v/>
      </c>
      <c r="C283" s="187" t="str">
        <f>IF('Formulario PPGR3'!$G283="","",'Formulario PPGR1'!#REF!)</f>
        <v/>
      </c>
      <c r="D283" s="187" t="str">
        <f>IF('Formulario PPGR3'!$G283="","",'Formulario PPGR1'!#REF!)</f>
        <v/>
      </c>
      <c r="E283" s="187" t="str">
        <f>IF('Formulario PPGR3'!$G283="","",'Formulario PPGR1'!#REF!)</f>
        <v/>
      </c>
      <c r="F283" s="187" t="str">
        <f>IF('Formulario PPGR3'!$G283="","",'Formulario PPGR1'!#REF!)</f>
        <v/>
      </c>
      <c r="G283" s="237"/>
      <c r="H283" s="520" t="str" cm="1">
        <f t="array" ref="H283">IF(Tabla1[[#This Row],[Código_Actividad]]="","",_xlfn.XLOOKUP(Tabla1[[#This Row],[Código_Actividad]],CodigoActividad,Tabla2[Actividades Programables Presupuestables],"",0))</f>
        <v/>
      </c>
      <c r="I283" s="783" t="str">
        <f>IFERROR(VLOOKUP('Formulario PPGR3'!$G283,'Formulario PPGR2'!$H$9:$V$536,15,FALSE),"")</f>
        <v/>
      </c>
      <c r="J283" s="525" t="s">
        <v>284</v>
      </c>
      <c r="K283" s="524" t="s">
        <v>1441</v>
      </c>
      <c r="L283" s="521" t="str">
        <f>IF(Tabla1[[#This Row],[Descripción]]="","",_xlfn.XLOOKUP(Tabla1[[#This Row],[Descripción]],Tabla10[Descripción],Tabla10[Unidad de Medida],"",0))</f>
        <v>Depósito</v>
      </c>
      <c r="M283" s="317">
        <v>62</v>
      </c>
      <c r="N283" s="535">
        <f>IF(Tabla1[[#This Row],[Descripción]]="","",_xlfn.XLOOKUP(Tabla1[[#This Row],[Descripción]],Tabla10[Descripción],Tabla10[Precio Unitario],0))</f>
        <v>1700</v>
      </c>
      <c r="O283" s="535">
        <f>IF(Tabla1[[#This Row],[Cantidad de Insumos]]="","",Tabla1[[#This Row],[Precio Unitario]]*Tabla1[[#This Row],[Cantidad de Insumos]])</f>
        <v>105400</v>
      </c>
      <c r="P283" s="522" t="str">
        <f>IF(Tabla1[[#This Row],[Descripción]]="","",_xlfn.XLOOKUP(Tabla1[[#This Row],[Descripción]],Tabla10[Descripción],Tabla10[CODIGO PRESUPUESTARIO],0))</f>
        <v>2.2.3.1.01</v>
      </c>
      <c r="Q283" s="523"/>
      <c r="R283" s="523" t="str">
        <f>IF(Tabla1[[#This Row],[Insumos]]="","",_xlfn.XLOOKUP(Tabla1[[#This Row],[Insumos]],Tabla10[Insumo],Tabla10[InsumoAbrev],"",0))</f>
        <v>lsViaticosDP</v>
      </c>
      <c r="S283" s="694"/>
      <c r="T283" s="187"/>
      <c r="U283" s="187"/>
    </row>
    <row r="284" spans="2:21" ht="34.9" customHeight="1" x14ac:dyDescent="0.25">
      <c r="B284" s="187" t="str">
        <f>IF('Formulario PPGR3'!$G284="","",CONCATENATE('Formulario PPGR3'!$C284,".",'Formulario PPGR3'!$D284,".",'Formulario PPGR3'!$E284,".",'Formulario PPGR3'!$F284))</f>
        <v/>
      </c>
      <c r="C284" s="187" t="str">
        <f>IF('Formulario PPGR3'!$G284="","",'Formulario PPGR1'!#REF!)</f>
        <v/>
      </c>
      <c r="D284" s="187" t="str">
        <f>IF('Formulario PPGR3'!$G284="","",'Formulario PPGR1'!#REF!)</f>
        <v/>
      </c>
      <c r="E284" s="187" t="str">
        <f>IF('Formulario PPGR3'!$G284="","",'Formulario PPGR1'!#REF!)</f>
        <v/>
      </c>
      <c r="F284" s="187" t="str">
        <f>IF('Formulario PPGR3'!$G284="","",'Formulario PPGR1'!#REF!)</f>
        <v/>
      </c>
      <c r="G284" s="237"/>
      <c r="H284" s="520" t="str" cm="1">
        <f t="array" ref="H284">IF(Tabla1[[#This Row],[Código_Actividad]]="","",_xlfn.XLOOKUP(Tabla1[[#This Row],[Código_Actividad]],CodigoActividad,Tabla2[Actividades Programables Presupuestables],"",0))</f>
        <v/>
      </c>
      <c r="I284" s="783" t="str">
        <f>IFERROR(VLOOKUP('Formulario PPGR3'!$G284,'Formulario PPGR2'!$H$9:$V$536,15,FALSE),"")</f>
        <v/>
      </c>
      <c r="J284" s="525" t="s">
        <v>392</v>
      </c>
      <c r="K284" s="524" t="s">
        <v>991</v>
      </c>
      <c r="L284" s="521" t="str">
        <f>IF(Tabla1[[#This Row],[Descripción]]="","",_xlfn.XLOOKUP(Tabla1[[#This Row],[Descripción]],Tabla10[Descripción],Tabla10[Unidad de Medida],"",0))</f>
        <v>galon</v>
      </c>
      <c r="M284" s="317">
        <v>620</v>
      </c>
      <c r="N284" s="535">
        <f>IF(Tabla1[[#This Row],[Descripción]]="","",_xlfn.XLOOKUP(Tabla1[[#This Row],[Descripción]],Tabla10[Descripción],Tabla10[Precio Unitario],0))</f>
        <v>240</v>
      </c>
      <c r="O284" s="535">
        <f>IF(Tabla1[[#This Row],[Cantidad de Insumos]]="","",Tabla1[[#This Row],[Precio Unitario]]*Tabla1[[#This Row],[Cantidad de Insumos]])</f>
        <v>148800</v>
      </c>
      <c r="P284" s="522" t="str">
        <f>IF(Tabla1[[#This Row],[Descripción]]="","",_xlfn.XLOOKUP(Tabla1[[#This Row],[Descripción]],Tabla10[Descripción],Tabla10[CODIGO PRESUPUESTARIO],0))</f>
        <v>2.3.7.1.02</v>
      </c>
      <c r="Q284" s="523"/>
      <c r="R284" s="523" t="str">
        <f>IF(Tabla1[[#This Row],[Insumos]]="","",_xlfn.XLOOKUP(Tabla1[[#This Row],[Insumos]],Tabla10[Insumo],Tabla10[InsumoAbrev],"",0))</f>
        <v>lsGasoil</v>
      </c>
      <c r="S284" s="694"/>
      <c r="T284" s="187"/>
      <c r="U284" s="187"/>
    </row>
    <row r="285" spans="2:21" ht="48" customHeight="1" x14ac:dyDescent="0.25">
      <c r="B285" s="187" t="e">
        <f>IF('Formulario PPGR3'!$G285="","",CONCATENATE('Formulario PPGR3'!$C285,".",'Formulario PPGR3'!$D285,".",'Formulario PPGR3'!$E285,".",'Formulario PPGR3'!$F285))</f>
        <v>#REF!</v>
      </c>
      <c r="C285" s="187" t="e">
        <f>IF('Formulario PPGR3'!$G285="","",'Formulario PPGR1'!#REF!)</f>
        <v>#REF!</v>
      </c>
      <c r="D285" s="187" t="e">
        <f>IF('Formulario PPGR3'!$G285="","",'Formulario PPGR1'!#REF!)</f>
        <v>#REF!</v>
      </c>
      <c r="E285" s="187" t="e">
        <f>IF('Formulario PPGR3'!$G285="","",'Formulario PPGR1'!#REF!)</f>
        <v>#REF!</v>
      </c>
      <c r="F285" s="187" t="e">
        <f>IF('Formulario PPGR3'!$G285="","",'Formulario PPGR1'!#REF!)</f>
        <v>#REF!</v>
      </c>
      <c r="G285" s="237" t="s">
        <v>2050</v>
      </c>
      <c r="H285" s="520" t="str" cm="1">
        <f t="array" ref="H285">IF(Tabla1[[#This Row],[Código_Actividad]]="","",_xlfn.XLOOKUP(Tabla1[[#This Row],[Código_Actividad]],CodigoActividad,Tabla2[Actividades Programables Presupuestables],"",0))</f>
        <v>Visitas de supervisión a las Unidades de Intervención en Crisis en funcionamiento en la región.</v>
      </c>
      <c r="I285" s="783">
        <f>IFERROR(VLOOKUP('Formulario PPGR3'!$G285,'Formulario PPGR2'!$H$9:$V$536,15,FALSE),"")</f>
        <v>4</v>
      </c>
      <c r="J285" s="525" t="s">
        <v>284</v>
      </c>
      <c r="K285" s="524" t="s">
        <v>1445</v>
      </c>
      <c r="L285" s="521" t="str">
        <f>IF(Tabla1[[#This Row],[Descripción]]="","",_xlfn.XLOOKUP(Tabla1[[#This Row],[Descripción]],Tabla10[Descripción],Tabla10[Unidad de Medida],"",0))</f>
        <v>Depósito</v>
      </c>
      <c r="M285" s="317">
        <v>9</v>
      </c>
      <c r="N285" s="535">
        <f>IF(Tabla1[[#This Row],[Descripción]]="","",_xlfn.XLOOKUP(Tabla1[[#This Row],[Descripción]],Tabla10[Descripción],Tabla10[Precio Unitario],0))</f>
        <v>2150</v>
      </c>
      <c r="O285" s="535">
        <f>IF(Tabla1[[#This Row],[Cantidad de Insumos]]="","",Tabla1[[#This Row],[Precio Unitario]]*Tabla1[[#This Row],[Cantidad de Insumos]])</f>
        <v>19350</v>
      </c>
      <c r="P285" s="522" t="str">
        <f>IF(Tabla1[[#This Row],[Descripción]]="","",_xlfn.XLOOKUP(Tabla1[[#This Row],[Descripción]],Tabla10[Descripción],Tabla10[CODIGO PRESUPUESTARIO],0))</f>
        <v>2.2.3.1.01</v>
      </c>
      <c r="Q285" s="523"/>
      <c r="R285" s="523" t="str">
        <f>IF(Tabla1[[#This Row],[Insumos]]="","",_xlfn.XLOOKUP(Tabla1[[#This Row],[Insumos]],Tabla10[Insumo],Tabla10[InsumoAbrev],"",0))</f>
        <v>lsViaticosDP</v>
      </c>
      <c r="S285" s="694"/>
      <c r="T285" s="187"/>
      <c r="U285" s="187"/>
    </row>
    <row r="286" spans="2:21" ht="30.6" customHeight="1" x14ac:dyDescent="0.25">
      <c r="B286" s="187" t="str">
        <f>IF('Formulario PPGR3'!$G286="","",CONCATENATE('Formulario PPGR3'!$C286,".",'Formulario PPGR3'!$D286,".",'Formulario PPGR3'!$E286,".",'Formulario PPGR3'!$F286))</f>
        <v/>
      </c>
      <c r="C286" s="187" t="str">
        <f>IF('Formulario PPGR3'!$G286="","",'Formulario PPGR1'!#REF!)</f>
        <v/>
      </c>
      <c r="D286" s="187" t="str">
        <f>IF('Formulario PPGR3'!$G286="","",'Formulario PPGR1'!#REF!)</f>
        <v/>
      </c>
      <c r="E286" s="187" t="str">
        <f>IF('Formulario PPGR3'!$G286="","",'Formulario PPGR1'!#REF!)</f>
        <v/>
      </c>
      <c r="F286" s="187" t="str">
        <f>IF('Formulario PPGR3'!$G286="","",'Formulario PPGR1'!#REF!)</f>
        <v/>
      </c>
      <c r="G286" s="237"/>
      <c r="H286" s="520" t="str" cm="1">
        <f t="array" ref="H286">IF(Tabla1[[#This Row],[Código_Actividad]]="","",_xlfn.XLOOKUP(Tabla1[[#This Row],[Código_Actividad]],CodigoActividad,Tabla2[Actividades Programables Presupuestables],"",0))</f>
        <v/>
      </c>
      <c r="I286" s="783" t="str">
        <f>IFERROR(VLOOKUP('Formulario PPGR3'!$G286,'Formulario PPGR2'!$H$9:$V$536,15,FALSE),"")</f>
        <v/>
      </c>
      <c r="J286" s="525" t="s">
        <v>284</v>
      </c>
      <c r="K286" s="524" t="s">
        <v>1441</v>
      </c>
      <c r="L286" s="521" t="str">
        <f>IF(Tabla1[[#This Row],[Descripción]]="","",_xlfn.XLOOKUP(Tabla1[[#This Row],[Descripción]],Tabla10[Descripción],Tabla10[Unidad de Medida],"",0))</f>
        <v>Depósito</v>
      </c>
      <c r="M286" s="317">
        <v>9</v>
      </c>
      <c r="N286" s="535">
        <f>IF(Tabla1[[#This Row],[Descripción]]="","",_xlfn.XLOOKUP(Tabla1[[#This Row],[Descripción]],Tabla10[Descripción],Tabla10[Precio Unitario],0))</f>
        <v>1700</v>
      </c>
      <c r="O286" s="535">
        <f>IF(Tabla1[[#This Row],[Cantidad de Insumos]]="","",Tabla1[[#This Row],[Precio Unitario]]*Tabla1[[#This Row],[Cantidad de Insumos]])</f>
        <v>15300</v>
      </c>
      <c r="P286" s="522" t="str">
        <f>IF(Tabla1[[#This Row],[Descripción]]="","",_xlfn.XLOOKUP(Tabla1[[#This Row],[Descripción]],Tabla10[Descripción],Tabla10[CODIGO PRESUPUESTARIO],0))</f>
        <v>2.2.3.1.01</v>
      </c>
      <c r="Q286" s="523"/>
      <c r="R286" s="523" t="str">
        <f>IF(Tabla1[[#This Row],[Insumos]]="","",_xlfn.XLOOKUP(Tabla1[[#This Row],[Insumos]],Tabla10[Insumo],Tabla10[InsumoAbrev],"",0))</f>
        <v>lsViaticosDP</v>
      </c>
      <c r="S286" s="694"/>
      <c r="T286" s="187"/>
      <c r="U286" s="187"/>
    </row>
    <row r="287" spans="2:21" ht="34.9" customHeight="1" x14ac:dyDescent="0.25">
      <c r="B287" s="187" t="str">
        <f>IF('Formulario PPGR3'!$G287="","",CONCATENATE('Formulario PPGR3'!$C287,".",'Formulario PPGR3'!$D287,".",'Formulario PPGR3'!$E287,".",'Formulario PPGR3'!$F287))</f>
        <v/>
      </c>
      <c r="C287" s="187" t="str">
        <f>IF('Formulario PPGR3'!$G287="","",'Formulario PPGR1'!#REF!)</f>
        <v/>
      </c>
      <c r="D287" s="187" t="str">
        <f>IF('Formulario PPGR3'!$G287="","",'Formulario PPGR1'!#REF!)</f>
        <v/>
      </c>
      <c r="E287" s="187" t="str">
        <f>IF('Formulario PPGR3'!$G287="","",'Formulario PPGR1'!#REF!)</f>
        <v/>
      </c>
      <c r="F287" s="187" t="str">
        <f>IF('Formulario PPGR3'!$G287="","",'Formulario PPGR1'!#REF!)</f>
        <v/>
      </c>
      <c r="G287" s="237"/>
      <c r="H287" s="520" t="str" cm="1">
        <f t="array" ref="H287">IF(Tabla1[[#This Row],[Código_Actividad]]="","",_xlfn.XLOOKUP(Tabla1[[#This Row],[Código_Actividad]],CodigoActividad,Tabla2[Actividades Programables Presupuestables],"",0))</f>
        <v/>
      </c>
      <c r="I287" s="783" t="str">
        <f>IFERROR(VLOOKUP('Formulario PPGR3'!$G287,'Formulario PPGR2'!$H$9:$V$536,15,FALSE),"")</f>
        <v/>
      </c>
      <c r="J287" s="525" t="s">
        <v>392</v>
      </c>
      <c r="K287" s="524" t="s">
        <v>991</v>
      </c>
      <c r="L287" s="521" t="str">
        <f>IF(Tabla1[[#This Row],[Descripción]]="","",_xlfn.XLOOKUP(Tabla1[[#This Row],[Descripción]],Tabla10[Descripción],Tabla10[Unidad de Medida],"",0))</f>
        <v>galon</v>
      </c>
      <c r="M287" s="317">
        <v>90</v>
      </c>
      <c r="N287" s="535">
        <f>IF(Tabla1[[#This Row],[Descripción]]="","",_xlfn.XLOOKUP(Tabla1[[#This Row],[Descripción]],Tabla10[Descripción],Tabla10[Precio Unitario],0))</f>
        <v>240</v>
      </c>
      <c r="O287" s="535">
        <f>IF(Tabla1[[#This Row],[Cantidad de Insumos]]="","",Tabla1[[#This Row],[Precio Unitario]]*Tabla1[[#This Row],[Cantidad de Insumos]])</f>
        <v>21600</v>
      </c>
      <c r="P287" s="522" t="str">
        <f>IF(Tabla1[[#This Row],[Descripción]]="","",_xlfn.XLOOKUP(Tabla1[[#This Row],[Descripción]],Tabla10[Descripción],Tabla10[CODIGO PRESUPUESTARIO],0))</f>
        <v>2.3.7.1.02</v>
      </c>
      <c r="Q287" s="523"/>
      <c r="R287" s="523" t="str">
        <f>IF(Tabla1[[#This Row],[Insumos]]="","",_xlfn.XLOOKUP(Tabla1[[#This Row],[Insumos]],Tabla10[Insumo],Tabla10[InsumoAbrev],"",0))</f>
        <v>lsGasoil</v>
      </c>
      <c r="S287" s="694"/>
      <c r="T287" s="187"/>
      <c r="U287" s="187"/>
    </row>
    <row r="288" spans="2:21" ht="47.45" customHeight="1" x14ac:dyDescent="0.25">
      <c r="B288" s="187" t="e">
        <f>IF('Formulario PPGR3'!$G288="","",CONCATENATE('Formulario PPGR3'!$C288,".",'Formulario PPGR3'!$D288,".",'Formulario PPGR3'!$E288,".",'Formulario PPGR3'!$F288))</f>
        <v>#REF!</v>
      </c>
      <c r="C288" s="187" t="e">
        <f>IF('Formulario PPGR3'!$G288="","",'Formulario PPGR1'!#REF!)</f>
        <v>#REF!</v>
      </c>
      <c r="D288" s="187" t="e">
        <f>IF('Formulario PPGR3'!$G288="","",'Formulario PPGR1'!#REF!)</f>
        <v>#REF!</v>
      </c>
      <c r="E288" s="187" t="e">
        <f>IF('Formulario PPGR3'!$G288="","",'Formulario PPGR1'!#REF!)</f>
        <v>#REF!</v>
      </c>
      <c r="F288" s="187" t="e">
        <f>IF('Formulario PPGR3'!$G288="","",'Formulario PPGR1'!#REF!)</f>
        <v>#REF!</v>
      </c>
      <c r="G288" s="237" t="s">
        <v>2052</v>
      </c>
      <c r="H288" s="520" t="str" cm="1">
        <f t="array" ref="H288">IF(Tabla1[[#This Row],[Código_Actividad]]="","",_xlfn.XLOOKUP(Tabla1[[#This Row],[Código_Actividad]],CodigoActividad,Tabla2[Actividades Programables Presupuestables],"",0))</f>
        <v>Mesas de trabajo con el personal de salud mental con el objetivo de socializar y dar seguimiento a los planes de mejoras.</v>
      </c>
      <c r="I288" s="783">
        <f>IFERROR(VLOOKUP('Formulario PPGR3'!$G288,'Formulario PPGR2'!$H$9:$V$536,15,FALSE),"")</f>
        <v>2</v>
      </c>
      <c r="J288" s="525" t="s">
        <v>336</v>
      </c>
      <c r="K288" s="524" t="s">
        <v>982</v>
      </c>
      <c r="L288" s="521" t="str">
        <f>IF(Tabla1[[#This Row],[Descripción]]="","",_xlfn.XLOOKUP(Tabla1[[#This Row],[Descripción]],Tabla10[Descripción],Tabla10[Unidad de Medida],"",0))</f>
        <v>unidad</v>
      </c>
      <c r="M288" s="317">
        <v>2</v>
      </c>
      <c r="N288" s="535">
        <f>IF(Tabla1[[#This Row],[Descripción]]="","",_xlfn.XLOOKUP(Tabla1[[#This Row],[Descripción]],Tabla10[Descripción],Tabla10[Precio Unitario],0))</f>
        <v>220917.38</v>
      </c>
      <c r="O288" s="535">
        <f>IF(Tabla1[[#This Row],[Cantidad de Insumos]]="","",Tabla1[[#This Row],[Precio Unitario]]*Tabla1[[#This Row],[Cantidad de Insumos]])</f>
        <v>441834.76</v>
      </c>
      <c r="P288" s="522" t="str">
        <f>IF(Tabla1[[#This Row],[Descripción]]="","",_xlfn.XLOOKUP(Tabla1[[#This Row],[Descripción]],Tabla10[Descripción],Tabla10[CODIGO PRESUPUESTARIO],0))</f>
        <v>2.2.8.6.01</v>
      </c>
      <c r="Q288" s="523"/>
      <c r="R288" s="523" t="str">
        <f>IF(Tabla1[[#This Row],[Insumos]]="","",_xlfn.XLOOKUP(Tabla1[[#This Row],[Insumos]],Tabla10[Insumo],Tabla10[InsumoAbrev],"",0))</f>
        <v>lsEventosGenerales</v>
      </c>
      <c r="S288" s="694"/>
      <c r="T288" s="187"/>
      <c r="U288" s="187"/>
    </row>
    <row r="289" spans="2:21" ht="55.15" customHeight="1" x14ac:dyDescent="0.25">
      <c r="B289" s="187" t="str">
        <f>IF('Formulario PPGR3'!$G289="","",CONCATENATE('Formulario PPGR3'!$C289,".",'Formulario PPGR3'!$D289,".",'Formulario PPGR3'!$E289,".",'Formulario PPGR3'!$F289))</f>
        <v/>
      </c>
      <c r="C289" s="187" t="str">
        <f>IF('Formulario PPGR3'!$G289="","",'Formulario PPGR1'!#REF!)</f>
        <v/>
      </c>
      <c r="D289" s="187" t="str">
        <f>IF('Formulario PPGR3'!$G289="","",'Formulario PPGR1'!#REF!)</f>
        <v/>
      </c>
      <c r="E289" s="187" t="str">
        <f>IF('Formulario PPGR3'!$G289="","",'Formulario PPGR1'!#REF!)</f>
        <v/>
      </c>
      <c r="F289" s="187" t="str">
        <f>IF('Formulario PPGR3'!$G289="","",'Formulario PPGR1'!#REF!)</f>
        <v/>
      </c>
      <c r="G289" s="237"/>
      <c r="H289" s="520" t="str" cm="1">
        <f t="array" ref="H289">IF(Tabla1[[#This Row],[Código_Actividad]]="","",_xlfn.XLOOKUP(Tabla1[[#This Row],[Código_Actividad]],CodigoActividad,Tabla2[Actividades Programables Presupuestables],"",0))</f>
        <v/>
      </c>
      <c r="I289" s="783" t="str">
        <f>IFERROR(VLOOKUP('Formulario PPGR3'!$G289,'Formulario PPGR2'!$H$9:$V$536,15,FALSE),"")</f>
        <v/>
      </c>
      <c r="J289" s="525" t="s">
        <v>351</v>
      </c>
      <c r="K289" s="524" t="s">
        <v>830</v>
      </c>
      <c r="L289" s="521" t="str">
        <f>IF(Tabla1[[#This Row],[Descripción]]="","",_xlfn.XLOOKUP(Tabla1[[#This Row],[Descripción]],Tabla10[Descripción],Tabla10[Unidad de Medida],"",0))</f>
        <v>unidad</v>
      </c>
      <c r="M289" s="317">
        <v>4</v>
      </c>
      <c r="N289" s="535">
        <f>IF(Tabla1[[#This Row],[Descripción]]="","",_xlfn.XLOOKUP(Tabla1[[#This Row],[Descripción]],Tabla10[Descripción],Tabla10[Precio Unitario],0))</f>
        <v>61419</v>
      </c>
      <c r="O289" s="535">
        <f>IF(Tabla1[[#This Row],[Cantidad de Insumos]]="","",Tabla1[[#This Row],[Precio Unitario]]*Tabla1[[#This Row],[Cantidad de Insumos]])</f>
        <v>245676</v>
      </c>
      <c r="P289" s="522" t="str">
        <f>IF(Tabla1[[#This Row],[Descripción]]="","",_xlfn.XLOOKUP(Tabla1[[#This Row],[Descripción]],Tabla10[Descripción],Tabla10[CODIGO PRESUPUESTARIO],0))</f>
        <v>2.3.1.1.01</v>
      </c>
      <c r="Q289" s="523"/>
      <c r="R289" s="523" t="str">
        <f>IF(Tabla1[[#This Row],[Insumos]]="","",_xlfn.XLOOKUP(Tabla1[[#This Row],[Insumos]],Tabla10[Insumo],Tabla10[InsumoAbrev],"",0))</f>
        <v>lsAlimentosyBebidas</v>
      </c>
      <c r="S289" s="694"/>
      <c r="T289" s="187"/>
      <c r="U289" s="187"/>
    </row>
    <row r="290" spans="2:21" ht="30.6" customHeight="1" x14ac:dyDescent="0.25">
      <c r="B290" s="187" t="str">
        <f>IF('Formulario PPGR3'!$G290="","",CONCATENATE('Formulario PPGR3'!$C290,".",'Formulario PPGR3'!$D290,".",'Formulario PPGR3'!$E290,".",'Formulario PPGR3'!$F290))</f>
        <v/>
      </c>
      <c r="C290" s="187" t="str">
        <f>IF('Formulario PPGR3'!$G290="","",'Formulario PPGR1'!#REF!)</f>
        <v/>
      </c>
      <c r="D290" s="187" t="str">
        <f>IF('Formulario PPGR3'!$G290="","",'Formulario PPGR1'!#REF!)</f>
        <v/>
      </c>
      <c r="E290" s="187" t="str">
        <f>IF('Formulario PPGR3'!$G290="","",'Formulario PPGR1'!#REF!)</f>
        <v/>
      </c>
      <c r="F290" s="187" t="str">
        <f>IF('Formulario PPGR3'!$G290="","",'Formulario PPGR1'!#REF!)</f>
        <v/>
      </c>
      <c r="G290" s="237"/>
      <c r="H290" s="520" t="str" cm="1">
        <f t="array" ref="H290">IF(Tabla1[[#This Row],[Código_Actividad]]="","",_xlfn.XLOOKUP(Tabla1[[#This Row],[Código_Actividad]],CodigoActividad,Tabla2[Actividades Programables Presupuestables],"",0))</f>
        <v/>
      </c>
      <c r="I290" s="783" t="str">
        <f>IFERROR(VLOOKUP('Formulario PPGR3'!$G290,'Formulario PPGR2'!$H$9:$V$536,15,FALSE),"")</f>
        <v/>
      </c>
      <c r="J290" s="525" t="s">
        <v>392</v>
      </c>
      <c r="K290" s="524" t="s">
        <v>991</v>
      </c>
      <c r="L290" s="521" t="str">
        <f>IF(Tabla1[[#This Row],[Descripción]]="","",_xlfn.XLOOKUP(Tabla1[[#This Row],[Descripción]],Tabla10[Descripción],Tabla10[Unidad de Medida],"",0))</f>
        <v>galon</v>
      </c>
      <c r="M290" s="317">
        <v>20</v>
      </c>
      <c r="N290" s="535">
        <f>IF(Tabla1[[#This Row],[Descripción]]="","",_xlfn.XLOOKUP(Tabla1[[#This Row],[Descripción]],Tabla10[Descripción],Tabla10[Precio Unitario],0))</f>
        <v>240</v>
      </c>
      <c r="O290" s="535">
        <f>IF(Tabla1[[#This Row],[Cantidad de Insumos]]="","",Tabla1[[#This Row],[Precio Unitario]]*Tabla1[[#This Row],[Cantidad de Insumos]])</f>
        <v>4800</v>
      </c>
      <c r="P290" s="522" t="str">
        <f>IF(Tabla1[[#This Row],[Descripción]]="","",_xlfn.XLOOKUP(Tabla1[[#This Row],[Descripción]],Tabla10[Descripción],Tabla10[CODIGO PRESUPUESTARIO],0))</f>
        <v>2.3.7.1.02</v>
      </c>
      <c r="Q290" s="523"/>
      <c r="R290" s="523" t="str">
        <f>IF(Tabla1[[#This Row],[Insumos]]="","",_xlfn.XLOOKUP(Tabla1[[#This Row],[Insumos]],Tabla10[Insumo],Tabla10[InsumoAbrev],"",0))</f>
        <v>lsGasoil</v>
      </c>
      <c r="S290" s="694"/>
      <c r="T290" s="187"/>
      <c r="U290" s="187"/>
    </row>
    <row r="291" spans="2:21" ht="25.15" customHeight="1" x14ac:dyDescent="0.25">
      <c r="B291" s="187" t="str">
        <f>IF('Formulario PPGR3'!$G291="","",CONCATENATE('Formulario PPGR3'!$C291,".",'Formulario PPGR3'!$D291,".",'Formulario PPGR3'!$E291,".",'Formulario PPGR3'!$F291))</f>
        <v/>
      </c>
      <c r="C291" s="187" t="str">
        <f>IF('Formulario PPGR3'!$G291="","",'Formulario PPGR1'!#REF!)</f>
        <v/>
      </c>
      <c r="D291" s="187" t="str">
        <f>IF('Formulario PPGR3'!$G291="","",'Formulario PPGR1'!#REF!)</f>
        <v/>
      </c>
      <c r="E291" s="187" t="str">
        <f>IF('Formulario PPGR3'!$G291="","",'Formulario PPGR1'!#REF!)</f>
        <v/>
      </c>
      <c r="F291" s="187" t="str">
        <f>IF('Formulario PPGR3'!$G291="","",'Formulario PPGR1'!#REF!)</f>
        <v/>
      </c>
      <c r="G291" s="237"/>
      <c r="H291" s="520" t="str" cm="1">
        <f t="array" ref="H291">IF(Tabla1[[#This Row],[Código_Actividad]]="","",_xlfn.XLOOKUP(Tabla1[[#This Row],[Código_Actividad]],CodigoActividad,Tabla2[Actividades Programables Presupuestables],"",0))</f>
        <v/>
      </c>
      <c r="I291" s="783" t="str">
        <f>IFERROR(VLOOKUP('Formulario PPGR3'!$G291,'Formulario PPGR2'!$H$9:$V$536,15,FALSE),"")</f>
        <v/>
      </c>
      <c r="J291" s="525" t="s">
        <v>284</v>
      </c>
      <c r="K291" s="524" t="s">
        <v>1445</v>
      </c>
      <c r="L291" s="521" t="str">
        <f>IF(Tabla1[[#This Row],[Descripción]]="","",_xlfn.XLOOKUP(Tabla1[[#This Row],[Descripción]],Tabla10[Descripción],Tabla10[Unidad de Medida],"",0))</f>
        <v>Depósito</v>
      </c>
      <c r="M291" s="317">
        <v>2</v>
      </c>
      <c r="N291" s="535">
        <f>IF(Tabla1[[#This Row],[Descripción]]="","",_xlfn.XLOOKUP(Tabla1[[#This Row],[Descripción]],Tabla10[Descripción],Tabla10[Precio Unitario],0))</f>
        <v>2150</v>
      </c>
      <c r="O291" s="535">
        <f>IF(Tabla1[[#This Row],[Cantidad de Insumos]]="","",Tabla1[[#This Row],[Precio Unitario]]*Tabla1[[#This Row],[Cantidad de Insumos]])</f>
        <v>4300</v>
      </c>
      <c r="P291" s="522" t="str">
        <f>IF(Tabla1[[#This Row],[Descripción]]="","",_xlfn.XLOOKUP(Tabla1[[#This Row],[Descripción]],Tabla10[Descripción],Tabla10[CODIGO PRESUPUESTARIO],0))</f>
        <v>2.2.3.1.01</v>
      </c>
      <c r="Q291" s="523"/>
      <c r="R291" s="523" t="str">
        <f>IF(Tabla1[[#This Row],[Insumos]]="","",_xlfn.XLOOKUP(Tabla1[[#This Row],[Insumos]],Tabla10[Insumo],Tabla10[InsumoAbrev],"",0))</f>
        <v>lsViaticosDP</v>
      </c>
      <c r="S291" s="694"/>
      <c r="T291" s="187"/>
      <c r="U291" s="187"/>
    </row>
    <row r="292" spans="2:21" ht="24" customHeight="1" x14ac:dyDescent="0.25">
      <c r="B292" s="187" t="str">
        <f>IF('Formulario PPGR3'!$G292="","",CONCATENATE('Formulario PPGR3'!$C292,".",'Formulario PPGR3'!$D292,".",'Formulario PPGR3'!$E292,".",'Formulario PPGR3'!$F292))</f>
        <v/>
      </c>
      <c r="C292" s="187" t="str">
        <f>IF('Formulario PPGR3'!$G292="","",'Formulario PPGR1'!#REF!)</f>
        <v/>
      </c>
      <c r="D292" s="187" t="str">
        <f>IF('Formulario PPGR3'!$G292="","",'Formulario PPGR1'!#REF!)</f>
        <v/>
      </c>
      <c r="E292" s="187" t="str">
        <f>IF('Formulario PPGR3'!$G292="","",'Formulario PPGR1'!#REF!)</f>
        <v/>
      </c>
      <c r="F292" s="187" t="str">
        <f>IF('Formulario PPGR3'!$G292="","",'Formulario PPGR1'!#REF!)</f>
        <v/>
      </c>
      <c r="G292" s="237"/>
      <c r="H292" s="520" t="str" cm="1">
        <f t="array" ref="H292">IF(Tabla1[[#This Row],[Código_Actividad]]="","",_xlfn.XLOOKUP(Tabla1[[#This Row],[Código_Actividad]],CodigoActividad,Tabla2[Actividades Programables Presupuestables],"",0))</f>
        <v/>
      </c>
      <c r="I292" s="783" t="str">
        <f>IFERROR(VLOOKUP('Formulario PPGR3'!$G292,'Formulario PPGR2'!$H$9:$V$536,15,FALSE),"")</f>
        <v/>
      </c>
      <c r="J292" s="525" t="s">
        <v>284</v>
      </c>
      <c r="K292" s="524" t="s">
        <v>1441</v>
      </c>
      <c r="L292" s="521" t="str">
        <f>IF(Tabla1[[#This Row],[Descripción]]="","",_xlfn.XLOOKUP(Tabla1[[#This Row],[Descripción]],Tabla10[Descripción],Tabla10[Unidad de Medida],"",0))</f>
        <v>Depósito</v>
      </c>
      <c r="M292" s="317">
        <v>2</v>
      </c>
      <c r="N292" s="535">
        <f>IF(Tabla1[[#This Row],[Descripción]]="","",_xlfn.XLOOKUP(Tabla1[[#This Row],[Descripción]],Tabla10[Descripción],Tabla10[Precio Unitario],0))</f>
        <v>1700</v>
      </c>
      <c r="O292" s="535">
        <f>IF(Tabla1[[#This Row],[Cantidad de Insumos]]="","",Tabla1[[#This Row],[Precio Unitario]]*Tabla1[[#This Row],[Cantidad de Insumos]])</f>
        <v>3400</v>
      </c>
      <c r="P292" s="522" t="str">
        <f>IF(Tabla1[[#This Row],[Descripción]]="","",_xlfn.XLOOKUP(Tabla1[[#This Row],[Descripción]],Tabla10[Descripción],Tabla10[CODIGO PRESUPUESTARIO],0))</f>
        <v>2.2.3.1.01</v>
      </c>
      <c r="Q292" s="523"/>
      <c r="R292" s="523" t="str">
        <f>IF(Tabla1[[#This Row],[Insumos]]="","",_xlfn.XLOOKUP(Tabla1[[#This Row],[Insumos]],Tabla10[Insumo],Tabla10[InsumoAbrev],"",0))</f>
        <v>lsViaticosDP</v>
      </c>
      <c r="S292" s="694"/>
      <c r="T292" s="187"/>
      <c r="U292" s="187"/>
    </row>
    <row r="293" spans="2:21" ht="42" customHeight="1" x14ac:dyDescent="0.25">
      <c r="B293" s="187" t="e">
        <f>IF('Formulario PPGR3'!$G293="","",CONCATENATE('Formulario PPGR3'!$C293,".",'Formulario PPGR3'!$D293,".",'Formulario PPGR3'!$E293,".",'Formulario PPGR3'!$F293))</f>
        <v>#REF!</v>
      </c>
      <c r="C293" s="187" t="e">
        <f>IF('Formulario PPGR3'!$G293="","",'Formulario PPGR1'!#REF!)</f>
        <v>#REF!</v>
      </c>
      <c r="D293" s="187" t="e">
        <f>IF('Formulario PPGR3'!$G293="","",'Formulario PPGR1'!#REF!)</f>
        <v>#REF!</v>
      </c>
      <c r="E293" s="187" t="e">
        <f>IF('Formulario PPGR3'!$G293="","",'Formulario PPGR1'!#REF!)</f>
        <v>#REF!</v>
      </c>
      <c r="F293" s="187" t="e">
        <f>IF('Formulario PPGR3'!$G293="","",'Formulario PPGR1'!#REF!)</f>
        <v>#REF!</v>
      </c>
      <c r="G293" s="186" t="s">
        <v>2056</v>
      </c>
      <c r="H293" s="520" t="str" cm="1">
        <f t="array" ref="H293">IF(Tabla1[[#This Row],[Código_Actividad]]="","",_xlfn.XLOOKUP(Tabla1[[#This Row],[Código_Actividad]],CodigoActividad,Tabla2[Actividades Programables Presupuestables],"",0))</f>
        <v>Taller de Prevención y Detección Temprana del Suicidio en lso SRS Noroeste, Nordeste, Valdesia y Yuma</v>
      </c>
      <c r="I293" s="783">
        <f>IFERROR(VLOOKUP('Formulario PPGR3'!$G293,'Formulario PPGR2'!$H$9:$V$536,15,FALSE),"")</f>
        <v>4</v>
      </c>
      <c r="J293" s="525" t="s">
        <v>282</v>
      </c>
      <c r="K293" s="524" t="s">
        <v>1029</v>
      </c>
      <c r="L293" s="521" t="str">
        <f>IF(Tabla1[[#This Row],[Descripción]]="","",_xlfn.XLOOKUP(Tabla1[[#This Row],[Descripción]],Tabla10[Descripción],Tabla10[Unidad de Medida],"",0))</f>
        <v>unidad</v>
      </c>
      <c r="M293" s="317">
        <v>80</v>
      </c>
      <c r="N293" s="535">
        <f>IF(Tabla1[[#This Row],[Descripción]]="","",_xlfn.XLOOKUP(Tabla1[[#This Row],[Descripción]],Tabla10[Descripción],Tabla10[Precio Unitario],0))</f>
        <v>5</v>
      </c>
      <c r="O293" s="535">
        <f>IF(Tabla1[[#This Row],[Cantidad de Insumos]]="","",Tabla1[[#This Row],[Precio Unitario]]*Tabla1[[#This Row],[Cantidad de Insumos]])</f>
        <v>400</v>
      </c>
      <c r="P293" s="522" t="str">
        <f>IF(Tabla1[[#This Row],[Descripción]]="","",_xlfn.XLOOKUP(Tabla1[[#This Row],[Descripción]],Tabla10[Descripción],Tabla10[CODIGO PRESUPUESTARIO],0))</f>
        <v xml:space="preserve">2.2.2.2.01 </v>
      </c>
      <c r="Q293" s="523"/>
      <c r="R293" s="523" t="str">
        <f>IF(Tabla1[[#This Row],[Insumos]]="","",_xlfn.XLOOKUP(Tabla1[[#This Row],[Insumos]],Tabla10[Insumo],Tabla10[InsumoAbrev],"",0))</f>
        <v>lsImpresionyEncuadernacion</v>
      </c>
      <c r="S293" s="694"/>
      <c r="T293" s="187"/>
      <c r="U293" s="187"/>
    </row>
    <row r="294" spans="2:21" ht="54.6" customHeight="1" x14ac:dyDescent="0.25">
      <c r="B294" s="187" t="str">
        <f>IF('Formulario PPGR3'!$G294="","",CONCATENATE('Formulario PPGR3'!$C294,".",'Formulario PPGR3'!$D294,".",'Formulario PPGR3'!$E294,".",'Formulario PPGR3'!$F294))</f>
        <v/>
      </c>
      <c r="C294" s="187" t="str">
        <f>IF('Formulario PPGR3'!$G294="","",'Formulario PPGR1'!#REF!)</f>
        <v/>
      </c>
      <c r="D294" s="187" t="str">
        <f>IF('Formulario PPGR3'!$G294="","",'Formulario PPGR1'!#REF!)</f>
        <v/>
      </c>
      <c r="E294" s="187" t="str">
        <f>IF('Formulario PPGR3'!$G294="","",'Formulario PPGR1'!#REF!)</f>
        <v/>
      </c>
      <c r="F294" s="187" t="str">
        <f>IF('Formulario PPGR3'!$G294="","",'Formulario PPGR1'!#REF!)</f>
        <v/>
      </c>
      <c r="G294" s="186"/>
      <c r="H294" s="520" t="str" cm="1">
        <f t="array" ref="H294">IF(Tabla1[[#This Row],[Código_Actividad]]="","",_xlfn.XLOOKUP(Tabla1[[#This Row],[Código_Actividad]],CodigoActividad,Tabla2[Actividades Programables Presupuestables],"",0))</f>
        <v/>
      </c>
      <c r="I294" s="783" t="str">
        <f>IFERROR(VLOOKUP('Formulario PPGR3'!$G294,'Formulario PPGR2'!$H$9:$V$536,15,FALSE),"")</f>
        <v/>
      </c>
      <c r="J294" s="525" t="s">
        <v>351</v>
      </c>
      <c r="K294" s="524" t="s">
        <v>836</v>
      </c>
      <c r="L294" s="521" t="str">
        <f>IF(Tabla1[[#This Row],[Descripción]]="","",_xlfn.XLOOKUP(Tabla1[[#This Row],[Descripción]],Tabla10[Descripción],Tabla10[Unidad de Medida],"",0))</f>
        <v>unidad</v>
      </c>
      <c r="M294" s="317">
        <v>2</v>
      </c>
      <c r="N294" s="535">
        <f>IF(Tabla1[[#This Row],[Descripción]]="","",_xlfn.XLOOKUP(Tabla1[[#This Row],[Descripción]],Tabla10[Descripción],Tabla10[Precio Unitario],0))</f>
        <v>27193.1</v>
      </c>
      <c r="O294" s="535">
        <f>IF(Tabla1[[#This Row],[Cantidad de Insumos]]="","",Tabla1[[#This Row],[Precio Unitario]]*Tabla1[[#This Row],[Cantidad de Insumos]])</f>
        <v>54386.2</v>
      </c>
      <c r="P294" s="522" t="str">
        <f>IF(Tabla1[[#This Row],[Descripción]]="","",_xlfn.XLOOKUP(Tabla1[[#This Row],[Descripción]],Tabla10[Descripción],Tabla10[CODIGO PRESUPUESTARIO],0))</f>
        <v>2.3.1.1.01</v>
      </c>
      <c r="Q294" s="523"/>
      <c r="R294" s="523" t="str">
        <f>IF(Tabla1[[#This Row],[Insumos]]="","",_xlfn.XLOOKUP(Tabla1[[#This Row],[Insumos]],Tabla10[Insumo],Tabla10[InsumoAbrev],"",0))</f>
        <v>lsAlimentosyBebidas</v>
      </c>
      <c r="S294" s="694"/>
      <c r="T294" s="187"/>
      <c r="U294" s="187"/>
    </row>
    <row r="295" spans="2:21" ht="45.6" customHeight="1" x14ac:dyDescent="0.25">
      <c r="B295" s="187" t="str">
        <f>IF('Formulario PPGR3'!$G295="","",CONCATENATE('Formulario PPGR3'!$C295,".",'Formulario PPGR3'!$D295,".",'Formulario PPGR3'!$E295,".",'Formulario PPGR3'!$F295))</f>
        <v/>
      </c>
      <c r="C295" s="187" t="str">
        <f>IF('Formulario PPGR3'!$G295="","",'Formulario PPGR1'!#REF!)</f>
        <v/>
      </c>
      <c r="D295" s="187" t="str">
        <f>IF('Formulario PPGR3'!$G295="","",'Formulario PPGR1'!#REF!)</f>
        <v/>
      </c>
      <c r="E295" s="187" t="str">
        <f>IF('Formulario PPGR3'!$G295="","",'Formulario PPGR1'!#REF!)</f>
        <v/>
      </c>
      <c r="F295" s="187" t="str">
        <f>IF('Formulario PPGR3'!$G295="","",'Formulario PPGR1'!#REF!)</f>
        <v/>
      </c>
      <c r="G295" s="186"/>
      <c r="H295" s="520" t="str" cm="1">
        <f t="array" ref="H295">IF(Tabla1[[#This Row],[Código_Actividad]]="","",_xlfn.XLOOKUP(Tabla1[[#This Row],[Código_Actividad]],CodigoActividad,Tabla2[Actividades Programables Presupuestables],"",0))</f>
        <v/>
      </c>
      <c r="I295" s="783" t="str">
        <f>IFERROR(VLOOKUP('Formulario PPGR3'!$G295,'Formulario PPGR2'!$H$9:$V$536,15,FALSE),"")</f>
        <v/>
      </c>
      <c r="J295" s="525" t="s">
        <v>336</v>
      </c>
      <c r="K295" s="524" t="s">
        <v>981</v>
      </c>
      <c r="L295" s="521" t="str">
        <f>IF(Tabla1[[#This Row],[Descripción]]="","",_xlfn.XLOOKUP(Tabla1[[#This Row],[Descripción]],Tabla10[Descripción],Tabla10[Unidad de Medida],"",0))</f>
        <v>unidad</v>
      </c>
      <c r="M295" s="317">
        <v>2</v>
      </c>
      <c r="N295" s="535">
        <f>IF(Tabla1[[#This Row],[Descripción]]="","",_xlfn.XLOOKUP(Tabla1[[#This Row],[Descripción]],Tabla10[Descripción],Tabla10[Precio Unitario],0))</f>
        <v>150568.53</v>
      </c>
      <c r="O295" s="535">
        <f>IF(Tabla1[[#This Row],[Cantidad de Insumos]]="","",Tabla1[[#This Row],[Precio Unitario]]*Tabla1[[#This Row],[Cantidad de Insumos]])</f>
        <v>301137.06</v>
      </c>
      <c r="P295" s="522" t="str">
        <f>IF(Tabla1[[#This Row],[Descripción]]="","",_xlfn.XLOOKUP(Tabla1[[#This Row],[Descripción]],Tabla10[Descripción],Tabla10[CODIGO PRESUPUESTARIO],0))</f>
        <v>2.2.8.6.01</v>
      </c>
      <c r="Q295" s="523"/>
      <c r="R295" s="523" t="str">
        <f>IF(Tabla1[[#This Row],[Insumos]]="","",_xlfn.XLOOKUP(Tabla1[[#This Row],[Insumos]],Tabla10[Insumo],Tabla10[InsumoAbrev],"",0))</f>
        <v>lsEventosGenerales</v>
      </c>
      <c r="S295" s="694"/>
      <c r="T295" s="187"/>
      <c r="U295" s="187"/>
    </row>
    <row r="296" spans="2:21" ht="28.9" customHeight="1" x14ac:dyDescent="0.25">
      <c r="B296" s="187" t="str">
        <f>IF('Formulario PPGR3'!$G296="","",CONCATENATE('Formulario PPGR3'!$C296,".",'Formulario PPGR3'!$D296,".",'Formulario PPGR3'!$E296,".",'Formulario PPGR3'!$F296))</f>
        <v/>
      </c>
      <c r="C296" s="187" t="str">
        <f>IF('Formulario PPGR3'!$G296="","",'Formulario PPGR1'!#REF!)</f>
        <v/>
      </c>
      <c r="D296" s="187" t="str">
        <f>IF('Formulario PPGR3'!$G296="","",'Formulario PPGR1'!#REF!)</f>
        <v/>
      </c>
      <c r="E296" s="187" t="str">
        <f>IF('Formulario PPGR3'!$G296="","",'Formulario PPGR1'!#REF!)</f>
        <v/>
      </c>
      <c r="F296" s="187" t="str">
        <f>IF('Formulario PPGR3'!$G296="","",'Formulario PPGR1'!#REF!)</f>
        <v/>
      </c>
      <c r="G296" s="186"/>
      <c r="H296" s="520" t="str" cm="1">
        <f t="array" ref="H296">IF(Tabla1[[#This Row],[Código_Actividad]]="","",_xlfn.XLOOKUP(Tabla1[[#This Row],[Código_Actividad]],CodigoActividad,Tabla2[Actividades Programables Presupuestables],"",0))</f>
        <v/>
      </c>
      <c r="I296" s="783" t="str">
        <f>IFERROR(VLOOKUP('Formulario PPGR3'!$G296,'Formulario PPGR2'!$H$9:$V$536,15,FALSE),"")</f>
        <v/>
      </c>
      <c r="J296" s="525" t="s">
        <v>282</v>
      </c>
      <c r="K296" s="524" t="s">
        <v>1029</v>
      </c>
      <c r="L296" s="521" t="str">
        <f>IF(Tabla1[[#This Row],[Descripción]]="","",_xlfn.XLOOKUP(Tabla1[[#This Row],[Descripción]],Tabla10[Descripción],Tabla10[Unidad de Medida],"",0))</f>
        <v>unidad</v>
      </c>
      <c r="M296" s="317">
        <v>80</v>
      </c>
      <c r="N296" s="535">
        <f>IF(Tabla1[[#This Row],[Descripción]]="","",_xlfn.XLOOKUP(Tabla1[[#This Row],[Descripción]],Tabla10[Descripción],Tabla10[Precio Unitario],0))</f>
        <v>5</v>
      </c>
      <c r="O296" s="535">
        <f>IF(Tabla1[[#This Row],[Cantidad de Insumos]]="","",Tabla1[[#This Row],[Precio Unitario]]*Tabla1[[#This Row],[Cantidad de Insumos]])</f>
        <v>400</v>
      </c>
      <c r="P296" s="522" t="str">
        <f>IF(Tabla1[[#This Row],[Descripción]]="","",_xlfn.XLOOKUP(Tabla1[[#This Row],[Descripción]],Tabla10[Descripción],Tabla10[CODIGO PRESUPUESTARIO],0))</f>
        <v xml:space="preserve">2.2.2.2.01 </v>
      </c>
      <c r="Q296" s="523"/>
      <c r="R296" s="523" t="str">
        <f>IF(Tabla1[[#This Row],[Insumos]]="","",_xlfn.XLOOKUP(Tabla1[[#This Row],[Insumos]],Tabla10[Insumo],Tabla10[InsumoAbrev],"",0))</f>
        <v>lsImpresionyEncuadernacion</v>
      </c>
      <c r="S296" s="694"/>
      <c r="T296" s="187"/>
      <c r="U296" s="187"/>
    </row>
    <row r="297" spans="2:21" ht="43.9" customHeight="1" x14ac:dyDescent="0.25">
      <c r="B297" s="187" t="str">
        <f>IF('Formulario PPGR3'!$G297="","",CONCATENATE('Formulario PPGR3'!$C297,".",'Formulario PPGR3'!$D297,".",'Formulario PPGR3'!$E297,".",'Formulario PPGR3'!$F297))</f>
        <v/>
      </c>
      <c r="C297" s="187" t="str">
        <f>IF('Formulario PPGR3'!$G297="","",'Formulario PPGR1'!#REF!)</f>
        <v/>
      </c>
      <c r="D297" s="187" t="str">
        <f>IF('Formulario PPGR3'!$G297="","",'Formulario PPGR1'!#REF!)</f>
        <v/>
      </c>
      <c r="E297" s="187" t="str">
        <f>IF('Formulario PPGR3'!$G297="","",'Formulario PPGR1'!#REF!)</f>
        <v/>
      </c>
      <c r="F297" s="187" t="str">
        <f>IF('Formulario PPGR3'!$G297="","",'Formulario PPGR1'!#REF!)</f>
        <v/>
      </c>
      <c r="G297" s="186"/>
      <c r="H297" s="520" t="str" cm="1">
        <f t="array" ref="H297">IF(Tabla1[[#This Row],[Código_Actividad]]="","",_xlfn.XLOOKUP(Tabla1[[#This Row],[Código_Actividad]],CodigoActividad,Tabla2[Actividades Programables Presupuestables],"",0))</f>
        <v/>
      </c>
      <c r="I297" s="783" t="str">
        <f>IFERROR(VLOOKUP('Formulario PPGR3'!$G297,'Formulario PPGR2'!$H$9:$V$536,15,FALSE),"")</f>
        <v/>
      </c>
      <c r="J297" s="525" t="s">
        <v>361</v>
      </c>
      <c r="K297" s="524" t="s">
        <v>1150</v>
      </c>
      <c r="L297" s="521" t="str">
        <f>IF(Tabla1[[#This Row],[Descripción]]="","",_xlfn.XLOOKUP(Tabla1[[#This Row],[Descripción]],Tabla10[Descripción],Tabla10[Unidad de Medida],"",0))</f>
        <v>unidad</v>
      </c>
      <c r="M297" s="317">
        <v>80</v>
      </c>
      <c r="N297" s="535">
        <f>IF(Tabla1[[#This Row],[Descripción]]="","",_xlfn.XLOOKUP(Tabla1[[#This Row],[Descripción]],Tabla10[Descripción],Tabla10[Precio Unitario],0))</f>
        <v>74</v>
      </c>
      <c r="O297" s="535">
        <f>IF(Tabla1[[#This Row],[Cantidad de Insumos]]="","",Tabla1[[#This Row],[Precio Unitario]]*Tabla1[[#This Row],[Cantidad de Insumos]])</f>
        <v>5920</v>
      </c>
      <c r="P297" s="522" t="str">
        <f>IF(Tabla1[[#This Row],[Descripción]]="","",_xlfn.XLOOKUP(Tabla1[[#This Row],[Descripción]],Tabla10[Descripción],Tabla10[CODIGO PRESUPUESTARIO],0))</f>
        <v>2.3.3.3.01</v>
      </c>
      <c r="Q297" s="523"/>
      <c r="R297" s="523" t="str">
        <f>IF(Tabla1[[#This Row],[Insumos]]="","",_xlfn.XLOOKUP(Tabla1[[#This Row],[Insumos]],Tabla10[Insumo],Tabla10[InsumoAbrev],"",0))</f>
        <v>lsProductosdePapel</v>
      </c>
      <c r="S297" s="694"/>
      <c r="T297" s="187"/>
      <c r="U297" s="187"/>
    </row>
    <row r="298" spans="2:21" ht="31.15" customHeight="1" x14ac:dyDescent="0.25">
      <c r="B298" s="187" t="str">
        <f>IF('Formulario PPGR3'!$G298="","",CONCATENATE('Formulario PPGR3'!$C298,".",'Formulario PPGR3'!$D298,".",'Formulario PPGR3'!$E298,".",'Formulario PPGR3'!$F298))</f>
        <v/>
      </c>
      <c r="C298" s="187" t="str">
        <f>IF('Formulario PPGR3'!$G298="","",'Formulario PPGR1'!#REF!)</f>
        <v/>
      </c>
      <c r="D298" s="187" t="str">
        <f>IF('Formulario PPGR3'!$G298="","",'Formulario PPGR1'!#REF!)</f>
        <v/>
      </c>
      <c r="E298" s="187" t="str">
        <f>IF('Formulario PPGR3'!$G298="","",'Formulario PPGR1'!#REF!)</f>
        <v/>
      </c>
      <c r="F298" s="187" t="str">
        <f>IF('Formulario PPGR3'!$G298="","",'Formulario PPGR1'!#REF!)</f>
        <v/>
      </c>
      <c r="G298" s="186"/>
      <c r="H298" s="520" t="str" cm="1">
        <f t="array" ref="H298">IF(Tabla1[[#This Row],[Código_Actividad]]="","",_xlfn.XLOOKUP(Tabla1[[#This Row],[Código_Actividad]],CodigoActividad,Tabla2[Actividades Programables Presupuestables],"",0))</f>
        <v/>
      </c>
      <c r="I298" s="783" t="str">
        <f>IFERROR(VLOOKUP('Formulario PPGR3'!$G298,'Formulario PPGR2'!$H$9:$V$536,15,FALSE),"")</f>
        <v/>
      </c>
      <c r="J298" s="525" t="s">
        <v>361</v>
      </c>
      <c r="K298" s="524" t="s">
        <v>1170</v>
      </c>
      <c r="L298" s="521" t="str">
        <f>IF(Tabla1[[#This Row],[Descripción]]="","",_xlfn.XLOOKUP(Tabla1[[#This Row],[Descripción]],Tabla10[Descripción],Tabla10[Unidad de Medida],"",0))</f>
        <v>resma</v>
      </c>
      <c r="M298" s="317">
        <v>1</v>
      </c>
      <c r="N298" s="535">
        <f>IF(Tabla1[[#This Row],[Descripción]]="","",_xlfn.XLOOKUP(Tabla1[[#This Row],[Descripción]],Tabla10[Descripción],Tabla10[Precio Unitario],0))</f>
        <v>288</v>
      </c>
      <c r="O298" s="535">
        <f>IF(Tabla1[[#This Row],[Cantidad de Insumos]]="","",Tabla1[[#This Row],[Precio Unitario]]*Tabla1[[#This Row],[Cantidad de Insumos]])</f>
        <v>288</v>
      </c>
      <c r="P298" s="522" t="str">
        <f>IF(Tabla1[[#This Row],[Descripción]]="","",_xlfn.XLOOKUP(Tabla1[[#This Row],[Descripción]],Tabla10[Descripción],Tabla10[CODIGO PRESUPUESTARIO],0))</f>
        <v>2.3.3.1.01</v>
      </c>
      <c r="Q298" s="523"/>
      <c r="R298" s="523" t="str">
        <f>IF(Tabla1[[#This Row],[Insumos]]="","",_xlfn.XLOOKUP(Tabla1[[#This Row],[Insumos]],Tabla10[Insumo],Tabla10[InsumoAbrev],"",0))</f>
        <v>lsProductosdePapel</v>
      </c>
      <c r="S298" s="694"/>
      <c r="T298" s="187"/>
      <c r="U298" s="187"/>
    </row>
    <row r="299" spans="2:21" ht="42" customHeight="1" x14ac:dyDescent="0.25">
      <c r="B299" s="187" t="e">
        <f>IF('Formulario PPGR3'!$G299="","",CONCATENATE('Formulario PPGR3'!$C299,".",'Formulario PPGR3'!$D299,".",'Formulario PPGR3'!$E299,".",'Formulario PPGR3'!$F299))</f>
        <v>#REF!</v>
      </c>
      <c r="C299" s="187" t="e">
        <f>IF('Formulario PPGR3'!$G299="","",'Formulario PPGR1'!#REF!)</f>
        <v>#REF!</v>
      </c>
      <c r="D299" s="187" t="e">
        <f>IF('Formulario PPGR3'!$G299="","",'Formulario PPGR1'!#REF!)</f>
        <v>#REF!</v>
      </c>
      <c r="E299" s="187" t="e">
        <f>IF('Formulario PPGR3'!$G299="","",'Formulario PPGR1'!#REF!)</f>
        <v>#REF!</v>
      </c>
      <c r="F299" s="187" t="e">
        <f>IF('Formulario PPGR3'!$G299="","",'Formulario PPGR1'!#REF!)</f>
        <v>#REF!</v>
      </c>
      <c r="G299" s="237" t="s">
        <v>2266</v>
      </c>
      <c r="H299" s="520" t="str" cm="1">
        <f t="array" ref="H299">IF(Tabla1[[#This Row],[Código_Actividad]]="","",_xlfn.XLOOKUP(Tabla1[[#This Row],[Código_Actividad]],CodigoActividad,Tabla2[Actividades Programables Presupuestables],"",0))</f>
        <v>Ejecución Plan de Capacitación SRS-2026.</v>
      </c>
      <c r="I299" s="783">
        <f>IFERROR(VLOOKUP('Formulario PPGR3'!$G299,'Formulario PPGR2'!$H$9:$V$536,15,FALSE),"")</f>
        <v>4</v>
      </c>
      <c r="J299" s="523" t="s">
        <v>351</v>
      </c>
      <c r="K299" s="524" t="s">
        <v>829</v>
      </c>
      <c r="L299" s="521" t="str">
        <f>IF(Tabla1[[#This Row],[Descripción]]="","",_xlfn.XLOOKUP(Tabla1[[#This Row],[Descripción]],Tabla10[Descripción],Tabla10[Unidad de Medida],"",0))</f>
        <v>unidad</v>
      </c>
      <c r="M299" s="317">
        <v>10</v>
      </c>
      <c r="N299" s="535">
        <f>IF(Tabla1[[#This Row],[Descripción]]="","",_xlfn.XLOOKUP(Tabla1[[#This Row],[Descripción]],Tabla10[Descripción],Tabla10[Precio Unitario],0))</f>
        <v>25488</v>
      </c>
      <c r="O299" s="535">
        <f>IF(Tabla1[[#This Row],[Cantidad de Insumos]]="","",Tabla1[[#This Row],[Precio Unitario]]*Tabla1[[#This Row],[Cantidad de Insumos]])</f>
        <v>254880</v>
      </c>
      <c r="P299" s="522" t="str">
        <f>IF(Tabla1[[#This Row],[Descripción]]="","",_xlfn.XLOOKUP(Tabla1[[#This Row],[Descripción]],Tabla10[Descripción],Tabla10[CODIGO PRESUPUESTARIO],0))</f>
        <v>2.3.1.1.01</v>
      </c>
      <c r="Q299" s="523"/>
      <c r="R299" s="523" t="str">
        <f>IF(Tabla1[[#This Row],[Insumos]]="","",_xlfn.XLOOKUP(Tabla1[[#This Row],[Insumos]],Tabla10[Insumo],Tabla10[InsumoAbrev],"",0))</f>
        <v>lsAlimentosyBebidas</v>
      </c>
      <c r="S299" s="694"/>
      <c r="T299" s="187"/>
      <c r="U299" s="187"/>
    </row>
    <row r="300" spans="2:21" ht="55.15" customHeight="1" x14ac:dyDescent="0.25">
      <c r="B300" s="187" t="str">
        <f>IF('Formulario PPGR3'!$G300="","",CONCATENATE('Formulario PPGR3'!$C300,".",'Formulario PPGR3'!$D300,".",'Formulario PPGR3'!$E300,".",'Formulario PPGR3'!$F300))</f>
        <v/>
      </c>
      <c r="C300" s="187" t="str">
        <f>IF('Formulario PPGR3'!$G300="","",'Formulario PPGR1'!#REF!)</f>
        <v/>
      </c>
      <c r="D300" s="187" t="str">
        <f>IF('Formulario PPGR3'!$G300="","",'Formulario PPGR1'!#REF!)</f>
        <v/>
      </c>
      <c r="E300" s="187" t="str">
        <f>IF('Formulario PPGR3'!$G300="","",'Formulario PPGR1'!#REF!)</f>
        <v/>
      </c>
      <c r="F300" s="187" t="str">
        <f>IF('Formulario PPGR3'!$G300="","",'Formulario PPGR1'!#REF!)</f>
        <v/>
      </c>
      <c r="G300" s="237"/>
      <c r="H300" s="520" t="str" cm="1">
        <f t="array" ref="H300">IF(Tabla1[[#This Row],[Código_Actividad]]="","",_xlfn.XLOOKUP(Tabla1[[#This Row],[Código_Actividad]],CodigoActividad,Tabla2[Actividades Programables Presupuestables],"",0))</f>
        <v/>
      </c>
      <c r="I300" s="783" t="str">
        <f>IFERROR(VLOOKUP('Formulario PPGR3'!$G300,'Formulario PPGR2'!$H$9:$V$536,15,FALSE),"")</f>
        <v/>
      </c>
      <c r="J300" s="525" t="s">
        <v>351</v>
      </c>
      <c r="K300" s="524" t="s">
        <v>834</v>
      </c>
      <c r="L300" s="521" t="str">
        <f>IF(Tabla1[[#This Row],[Descripción]]="","",_xlfn.XLOOKUP(Tabla1[[#This Row],[Descripción]],Tabla10[Descripción],Tabla10[Unidad de Medida],"",0))</f>
        <v>unidad</v>
      </c>
      <c r="M300" s="317">
        <v>5</v>
      </c>
      <c r="N300" s="535">
        <f>IF(Tabla1[[#This Row],[Descripción]]="","",_xlfn.XLOOKUP(Tabla1[[#This Row],[Descripción]],Tabla10[Descripción],Tabla10[Precio Unitario],0))</f>
        <v>65844</v>
      </c>
      <c r="O300" s="535">
        <f>IF(Tabla1[[#This Row],[Cantidad de Insumos]]="","",Tabla1[[#This Row],[Precio Unitario]]*Tabla1[[#This Row],[Cantidad de Insumos]])</f>
        <v>329220</v>
      </c>
      <c r="P300" s="522" t="str">
        <f>IF(Tabla1[[#This Row],[Descripción]]="","",_xlfn.XLOOKUP(Tabla1[[#This Row],[Descripción]],Tabla10[Descripción],Tabla10[CODIGO PRESUPUESTARIO],0))</f>
        <v>2.3.1.1.01</v>
      </c>
      <c r="Q300" s="523"/>
      <c r="R300" s="523" t="str">
        <f>IF(Tabla1[[#This Row],[Insumos]]="","",_xlfn.XLOOKUP(Tabla1[[#This Row],[Insumos]],Tabla10[Insumo],Tabla10[InsumoAbrev],"",0))</f>
        <v>lsAlimentosyBebidas</v>
      </c>
      <c r="S300" s="694"/>
      <c r="T300" s="187"/>
      <c r="U300" s="187"/>
    </row>
    <row r="301" spans="2:21" ht="39" customHeight="1" x14ac:dyDescent="0.25">
      <c r="B301" s="187" t="str">
        <f>IF('Formulario PPGR3'!$G301="","",CONCATENATE('Formulario PPGR3'!$C301,".",'Formulario PPGR3'!$D301,".",'Formulario PPGR3'!$E301,".",'Formulario PPGR3'!$F301))</f>
        <v/>
      </c>
      <c r="C301" s="187" t="str">
        <f>IF('Formulario PPGR3'!$G301="","",'Formulario PPGR1'!#REF!)</f>
        <v/>
      </c>
      <c r="D301" s="187" t="str">
        <f>IF('Formulario PPGR3'!$G301="","",'Formulario PPGR1'!#REF!)</f>
        <v/>
      </c>
      <c r="E301" s="187" t="str">
        <f>IF('Formulario PPGR3'!$G301="","",'Formulario PPGR1'!#REF!)</f>
        <v/>
      </c>
      <c r="F301" s="187" t="str">
        <f>IF('Formulario PPGR3'!$G301="","",'Formulario PPGR1'!#REF!)</f>
        <v/>
      </c>
      <c r="G301" s="237"/>
      <c r="H301" s="520" t="str" cm="1">
        <f t="array" ref="H301">IF(Tabla1[[#This Row],[Código_Actividad]]="","",_xlfn.XLOOKUP(Tabla1[[#This Row],[Código_Actividad]],CodigoActividad,Tabla2[Actividades Programables Presupuestables],"",0))</f>
        <v/>
      </c>
      <c r="I301" s="783" t="str">
        <f>IFERROR(VLOOKUP('Formulario PPGR3'!$G301,'Formulario PPGR2'!$H$9:$V$536,15,FALSE),"")</f>
        <v/>
      </c>
      <c r="J301" s="525" t="s">
        <v>351</v>
      </c>
      <c r="K301" s="524" t="s">
        <v>828</v>
      </c>
      <c r="L301" s="521" t="str">
        <f>IF(Tabla1[[#This Row],[Descripción]]="","",_xlfn.XLOOKUP(Tabla1[[#This Row],[Descripción]],Tabla10[Descripción],Tabla10[Unidad de Medida],"",0))</f>
        <v>unidad</v>
      </c>
      <c r="M301" s="317">
        <v>5</v>
      </c>
      <c r="N301" s="535">
        <f>IF(Tabla1[[#This Row],[Descripción]]="","",_xlfn.XLOOKUP(Tabla1[[#This Row],[Descripción]],Tabla10[Descripción],Tabla10[Precio Unitario],0))</f>
        <v>10133.5</v>
      </c>
      <c r="O301" s="535">
        <f>IF(Tabla1[[#This Row],[Cantidad de Insumos]]="","",Tabla1[[#This Row],[Precio Unitario]]*Tabla1[[#This Row],[Cantidad de Insumos]])</f>
        <v>50667.5</v>
      </c>
      <c r="P301" s="522" t="str">
        <f>IF(Tabla1[[#This Row],[Descripción]]="","",_xlfn.XLOOKUP(Tabla1[[#This Row],[Descripción]],Tabla10[Descripción],Tabla10[CODIGO PRESUPUESTARIO],0))</f>
        <v>2.3.1.1.01</v>
      </c>
      <c r="Q301" s="523"/>
      <c r="R301" s="523" t="str">
        <f>IF(Tabla1[[#This Row],[Insumos]]="","",_xlfn.XLOOKUP(Tabla1[[#This Row],[Insumos]],Tabla10[Insumo],Tabla10[InsumoAbrev],"",0))</f>
        <v>lsAlimentosyBebidas</v>
      </c>
      <c r="S301" s="694"/>
      <c r="T301" s="187"/>
      <c r="U301" s="187"/>
    </row>
    <row r="302" spans="2:21" ht="37.9" customHeight="1" x14ac:dyDescent="0.25">
      <c r="B302" s="187" t="e">
        <f>IF('Formulario PPGR3'!$G302="","",CONCATENATE('Formulario PPGR3'!$C302,".",'Formulario PPGR3'!$D302,".",'Formulario PPGR3'!$E302,".",'Formulario PPGR3'!$F302))</f>
        <v>#REF!</v>
      </c>
      <c r="C302" s="187" t="e">
        <f>IF('Formulario PPGR3'!$G302="","",'Formulario PPGR1'!#REF!)</f>
        <v>#REF!</v>
      </c>
      <c r="D302" s="187" t="e">
        <f>IF('Formulario PPGR3'!$G302="","",'Formulario PPGR1'!#REF!)</f>
        <v>#REF!</v>
      </c>
      <c r="E302" s="187" t="e">
        <f>IF('Formulario PPGR3'!$G302="","",'Formulario PPGR1'!#REF!)</f>
        <v>#REF!</v>
      </c>
      <c r="F302" s="187" t="e">
        <f>IF('Formulario PPGR3'!$G302="","",'Formulario PPGR1'!#REF!)</f>
        <v>#REF!</v>
      </c>
      <c r="G302" s="237" t="s">
        <v>2274</v>
      </c>
      <c r="H302" s="520" t="str" cm="1">
        <f t="array" ref="H302">IF(Tabla1[[#This Row],[Código_Actividad]]="","",_xlfn.XLOOKUP(Tabla1[[#This Row],[Código_Actividad]],CodigoActividad,Tabla2[Actividades Programables Presupuestables],"",0))</f>
        <v>Auditoría acuerdos de desempeño CEAS y primer nivel.</v>
      </c>
      <c r="I302" s="783">
        <f>IFERROR(VLOOKUP('Formulario PPGR3'!$G302,'Formulario PPGR2'!$H$9:$V$536,15,FALSE),"")</f>
        <v>2</v>
      </c>
      <c r="J302" s="525" t="s">
        <v>351</v>
      </c>
      <c r="K302" s="524" t="s">
        <v>829</v>
      </c>
      <c r="L302" s="521" t="str">
        <f>IF(Tabla1[[#This Row],[Descripción]]="","",_xlfn.XLOOKUP(Tabla1[[#This Row],[Descripción]],Tabla10[Descripción],Tabla10[Unidad de Medida],"",0))</f>
        <v>unidad</v>
      </c>
      <c r="M302" s="317">
        <v>3</v>
      </c>
      <c r="N302" s="535">
        <f>IF(Tabla1[[#This Row],[Descripción]]="","",_xlfn.XLOOKUP(Tabla1[[#This Row],[Descripción]],Tabla10[Descripción],Tabla10[Precio Unitario],0))</f>
        <v>25488</v>
      </c>
      <c r="O302" s="535">
        <f>IF(Tabla1[[#This Row],[Cantidad de Insumos]]="","",Tabla1[[#This Row],[Precio Unitario]]*Tabla1[[#This Row],[Cantidad de Insumos]])</f>
        <v>76464</v>
      </c>
      <c r="P302" s="522" t="str">
        <f>IF(Tabla1[[#This Row],[Descripción]]="","",_xlfn.XLOOKUP(Tabla1[[#This Row],[Descripción]],Tabla10[Descripción],Tabla10[CODIGO PRESUPUESTARIO],0))</f>
        <v>2.3.1.1.01</v>
      </c>
      <c r="Q302" s="523"/>
      <c r="R302" s="523" t="str">
        <f>IF(Tabla1[[#This Row],[Insumos]]="","",_xlfn.XLOOKUP(Tabla1[[#This Row],[Insumos]],Tabla10[Insumo],Tabla10[InsumoAbrev],"",0))</f>
        <v>lsAlimentosyBebidas</v>
      </c>
      <c r="S302" s="694"/>
      <c r="T302" s="187"/>
      <c r="U302" s="187"/>
    </row>
    <row r="303" spans="2:21" ht="33.6" customHeight="1" x14ac:dyDescent="0.25">
      <c r="B303" s="187" t="str">
        <f>IF('Formulario PPGR3'!$G303="","",CONCATENATE('Formulario PPGR3'!$C303,".",'Formulario PPGR3'!$D303,".",'Formulario PPGR3'!$E303,".",'Formulario PPGR3'!$F303))</f>
        <v/>
      </c>
      <c r="C303" s="187" t="str">
        <f>IF('Formulario PPGR3'!$G303="","",'Formulario PPGR1'!#REF!)</f>
        <v/>
      </c>
      <c r="D303" s="187" t="str">
        <f>IF('Formulario PPGR3'!$G303="","",'Formulario PPGR1'!#REF!)</f>
        <v/>
      </c>
      <c r="E303" s="187" t="str">
        <f>IF('Formulario PPGR3'!$G303="","",'Formulario PPGR1'!#REF!)</f>
        <v/>
      </c>
      <c r="F303" s="187" t="str">
        <f>IF('Formulario PPGR3'!$G303="","",'Formulario PPGR1'!#REF!)</f>
        <v/>
      </c>
      <c r="G303" s="237"/>
      <c r="H303" s="520" t="str" cm="1">
        <f t="array" ref="H303">IF(Tabla1[[#This Row],[Código_Actividad]]="","",_xlfn.XLOOKUP(Tabla1[[#This Row],[Código_Actividad]],CodigoActividad,Tabla2[Actividades Programables Presupuestables],"",0))</f>
        <v/>
      </c>
      <c r="I303" s="783" t="str">
        <f>IFERROR(VLOOKUP('Formulario PPGR3'!$G303,'Formulario PPGR2'!$H$9:$V$536,15,FALSE),"")</f>
        <v/>
      </c>
      <c r="J303" s="525" t="s">
        <v>361</v>
      </c>
      <c r="K303" s="524" t="s">
        <v>1170</v>
      </c>
      <c r="L303" s="521" t="str">
        <f>IF(Tabla1[[#This Row],[Descripción]]="","",_xlfn.XLOOKUP(Tabla1[[#This Row],[Descripción]],Tabla10[Descripción],Tabla10[Unidad de Medida],"",0))</f>
        <v>resma</v>
      </c>
      <c r="M303" s="317">
        <v>20</v>
      </c>
      <c r="N303" s="535">
        <f>IF(Tabla1[[#This Row],[Descripción]]="","",_xlfn.XLOOKUP(Tabla1[[#This Row],[Descripción]],Tabla10[Descripción],Tabla10[Precio Unitario],0))</f>
        <v>288</v>
      </c>
      <c r="O303" s="535">
        <f>IF(Tabla1[[#This Row],[Cantidad de Insumos]]="","",Tabla1[[#This Row],[Precio Unitario]]*Tabla1[[#This Row],[Cantidad de Insumos]])</f>
        <v>5760</v>
      </c>
      <c r="P303" s="522" t="str">
        <f>IF(Tabla1[[#This Row],[Descripción]]="","",_xlfn.XLOOKUP(Tabla1[[#This Row],[Descripción]],Tabla10[Descripción],Tabla10[CODIGO PRESUPUESTARIO],0))</f>
        <v>2.3.3.1.01</v>
      </c>
      <c r="Q303" s="523"/>
      <c r="R303" s="523" t="str">
        <f>IF(Tabla1[[#This Row],[Insumos]]="","",_xlfn.XLOOKUP(Tabla1[[#This Row],[Insumos]],Tabla10[Insumo],Tabla10[InsumoAbrev],"",0))</f>
        <v>lsProductosdePapel</v>
      </c>
      <c r="S303" s="694"/>
      <c r="T303" s="187"/>
      <c r="U303" s="187"/>
    </row>
    <row r="304" spans="2:21" ht="21" customHeight="1" x14ac:dyDescent="0.25">
      <c r="B304" s="187" t="str">
        <f>IF('Formulario PPGR3'!$G304="","",CONCATENATE('Formulario PPGR3'!$C304,".",'Formulario PPGR3'!$D304,".",'Formulario PPGR3'!$E304,".",'Formulario PPGR3'!$F304))</f>
        <v/>
      </c>
      <c r="C304" s="187" t="str">
        <f>IF('Formulario PPGR3'!$G304="","",'Formulario PPGR1'!#REF!)</f>
        <v/>
      </c>
      <c r="D304" s="187" t="str">
        <f>IF('Formulario PPGR3'!$G304="","",'Formulario PPGR1'!#REF!)</f>
        <v/>
      </c>
      <c r="E304" s="187" t="str">
        <f>IF('Formulario PPGR3'!$G304="","",'Formulario PPGR1'!#REF!)</f>
        <v/>
      </c>
      <c r="F304" s="187" t="str">
        <f>IF('Formulario PPGR3'!$G304="","",'Formulario PPGR1'!#REF!)</f>
        <v/>
      </c>
      <c r="G304" s="237"/>
      <c r="H304" s="520" t="str" cm="1">
        <f t="array" ref="H304">IF(Tabla1[[#This Row],[Código_Actividad]]="","",_xlfn.XLOOKUP(Tabla1[[#This Row],[Código_Actividad]],CodigoActividad,Tabla2[Actividades Programables Presupuestables],"",0))</f>
        <v/>
      </c>
      <c r="I304" s="783" t="str">
        <f>IFERROR(VLOOKUP('Formulario PPGR3'!$G304,'Formulario PPGR2'!$H$9:$V$536,15,FALSE),"")</f>
        <v/>
      </c>
      <c r="J304" s="525" t="s">
        <v>1266</v>
      </c>
      <c r="K304" s="524" t="s">
        <v>1335</v>
      </c>
      <c r="L304" s="521" t="str">
        <f>IF(Tabla1[[#This Row],[Descripción]]="","",_xlfn.XLOOKUP(Tabla1[[#This Row],[Descripción]],Tabla10[Descripción],Tabla10[Unidad de Medida],"",0))</f>
        <v>unidad</v>
      </c>
      <c r="M304" s="317">
        <v>25</v>
      </c>
      <c r="N304" s="535">
        <f>IF(Tabla1[[#This Row],[Descripción]]="","",_xlfn.XLOOKUP(Tabla1[[#This Row],[Descripción]],Tabla10[Descripción],Tabla10[Precio Unitario],0))</f>
        <v>55</v>
      </c>
      <c r="O304" s="535">
        <f>IF(Tabla1[[#This Row],[Cantidad de Insumos]]="","",Tabla1[[#This Row],[Precio Unitario]]*Tabla1[[#This Row],[Cantidad de Insumos]])</f>
        <v>1375</v>
      </c>
      <c r="P304" s="522" t="str">
        <f>IF(Tabla1[[#This Row],[Descripción]]="","",_xlfn.XLOOKUP(Tabla1[[#This Row],[Descripción]],Tabla10[Descripción],Tabla10[CODIGO PRESUPUESTARIO],0))</f>
        <v xml:space="preserve">2.3.9.2.01 </v>
      </c>
      <c r="Q304" s="523"/>
      <c r="R304" s="523" t="str">
        <f>IF(Tabla1[[#This Row],[Insumos]]="","",_xlfn.XLOOKUP(Tabla1[[#This Row],[Insumos]],Tabla10[Insumo],Tabla10[InsumoAbrev],"",0))</f>
        <v>lsUtilesdeOficina</v>
      </c>
      <c r="S304" s="694"/>
      <c r="T304" s="187"/>
      <c r="U304" s="187"/>
    </row>
    <row r="305" spans="2:21" ht="22.9" customHeight="1" x14ac:dyDescent="0.25">
      <c r="B305" s="187" t="str">
        <f>IF('Formulario PPGR3'!$G305="","",CONCATENATE('Formulario PPGR3'!$C305,".",'Formulario PPGR3'!$D305,".",'Formulario PPGR3'!$E305,".",'Formulario PPGR3'!$F305))</f>
        <v/>
      </c>
      <c r="C305" s="187" t="str">
        <f>IF('Formulario PPGR3'!$G305="","",'Formulario PPGR1'!#REF!)</f>
        <v/>
      </c>
      <c r="D305" s="187" t="str">
        <f>IF('Formulario PPGR3'!$G305="","",'Formulario PPGR1'!#REF!)</f>
        <v/>
      </c>
      <c r="E305" s="187" t="str">
        <f>IF('Formulario PPGR3'!$G305="","",'Formulario PPGR1'!#REF!)</f>
        <v/>
      </c>
      <c r="F305" s="187" t="str">
        <f>IF('Formulario PPGR3'!$G305="","",'Formulario PPGR1'!#REF!)</f>
        <v/>
      </c>
      <c r="G305" s="237"/>
      <c r="H305" s="520" t="str" cm="1">
        <f t="array" ref="H305">IF(Tabla1[[#This Row],[Código_Actividad]]="","",_xlfn.XLOOKUP(Tabla1[[#This Row],[Código_Actividad]],CodigoActividad,Tabla2[Actividades Programables Presupuestables],"",0))</f>
        <v/>
      </c>
      <c r="I305" s="783" t="str">
        <f>IFERROR(VLOOKUP('Formulario PPGR3'!$G305,'Formulario PPGR2'!$H$9:$V$536,15,FALSE),"")</f>
        <v/>
      </c>
      <c r="J305" s="525" t="s">
        <v>1266</v>
      </c>
      <c r="K305" s="524" t="s">
        <v>1282</v>
      </c>
      <c r="L305" s="521" t="str">
        <f>IF(Tabla1[[#This Row],[Descripción]]="","",_xlfn.XLOOKUP(Tabla1[[#This Row],[Descripción]],Tabla10[Descripción],Tabla10[Unidad de Medida],"",0))</f>
        <v>unidad</v>
      </c>
      <c r="M305" s="317">
        <v>20</v>
      </c>
      <c r="N305" s="535">
        <f>IF(Tabla1[[#This Row],[Descripción]]="","",_xlfn.XLOOKUP(Tabla1[[#This Row],[Descripción]],Tabla10[Descripción],Tabla10[Precio Unitario],0))</f>
        <v>17.405000000000001</v>
      </c>
      <c r="O305" s="535">
        <f>IF(Tabla1[[#This Row],[Cantidad de Insumos]]="","",Tabla1[[#This Row],[Precio Unitario]]*Tabla1[[#This Row],[Cantidad de Insumos]])</f>
        <v>348.1</v>
      </c>
      <c r="P305" s="522" t="str">
        <f>IF(Tabla1[[#This Row],[Descripción]]="","",_xlfn.XLOOKUP(Tabla1[[#This Row],[Descripción]],Tabla10[Descripción],Tabla10[CODIGO PRESUPUESTARIO],0))</f>
        <v xml:space="preserve">2.3.9.2.01 </v>
      </c>
      <c r="Q305" s="523"/>
      <c r="R305" s="523" t="str">
        <f>IF(Tabla1[[#This Row],[Insumos]]="","",_xlfn.XLOOKUP(Tabla1[[#This Row],[Insumos]],Tabla10[Insumo],Tabla10[InsumoAbrev],"",0))</f>
        <v>lsUtilesdeOficina</v>
      </c>
      <c r="S305" s="694"/>
      <c r="T305" s="187"/>
      <c r="U305" s="187"/>
    </row>
    <row r="306" spans="2:21" ht="32.450000000000003" customHeight="1" x14ac:dyDescent="0.25">
      <c r="B306" s="187" t="str">
        <f>IF('Formulario PPGR3'!$G306="","",CONCATENATE('Formulario PPGR3'!$C306,".",'Formulario PPGR3'!$D306,".",'Formulario PPGR3'!$E306,".",'Formulario PPGR3'!$F306))</f>
        <v/>
      </c>
      <c r="C306" s="187" t="str">
        <f>IF('Formulario PPGR3'!$G306="","",'Formulario PPGR1'!#REF!)</f>
        <v/>
      </c>
      <c r="D306" s="187" t="str">
        <f>IF('Formulario PPGR3'!$G306="","",'Formulario PPGR1'!#REF!)</f>
        <v/>
      </c>
      <c r="E306" s="187" t="str">
        <f>IF('Formulario PPGR3'!$G306="","",'Formulario PPGR1'!#REF!)</f>
        <v/>
      </c>
      <c r="F306" s="187" t="str">
        <f>IF('Formulario PPGR3'!$G306="","",'Formulario PPGR1'!#REF!)</f>
        <v/>
      </c>
      <c r="G306" s="237"/>
      <c r="H306" s="520" t="str" cm="1">
        <f t="array" ref="H306">IF(Tabla1[[#This Row],[Código_Actividad]]="","",_xlfn.XLOOKUP(Tabla1[[#This Row],[Código_Actividad]],CodigoActividad,Tabla2[Actividades Programables Presupuestables],"",0))</f>
        <v/>
      </c>
      <c r="I306" s="783" t="str">
        <f>IFERROR(VLOOKUP('Formulario PPGR3'!$G306,'Formulario PPGR2'!$H$9:$V$536,15,FALSE),"")</f>
        <v/>
      </c>
      <c r="J306" s="525" t="s">
        <v>1266</v>
      </c>
      <c r="K306" s="524" t="s">
        <v>1393</v>
      </c>
      <c r="L306" s="521" t="str">
        <f>IF(Tabla1[[#This Row],[Descripción]]="","",_xlfn.XLOOKUP(Tabla1[[#This Row],[Descripción]],Tabla10[Descripción],Tabla10[Unidad de Medida],"",0))</f>
        <v>unidad</v>
      </c>
      <c r="M306" s="317">
        <v>10</v>
      </c>
      <c r="N306" s="535">
        <f>IF(Tabla1[[#This Row],[Descripción]]="","",_xlfn.XLOOKUP(Tabla1[[#This Row],[Descripción]],Tabla10[Descripción],Tabla10[Precio Unitario],0))</f>
        <v>14.75</v>
      </c>
      <c r="O306" s="535">
        <f>IF(Tabla1[[#This Row],[Cantidad de Insumos]]="","",Tabla1[[#This Row],[Precio Unitario]]*Tabla1[[#This Row],[Cantidad de Insumos]])</f>
        <v>147.5</v>
      </c>
      <c r="P306" s="522" t="str">
        <f>IF(Tabla1[[#This Row],[Descripción]]="","",_xlfn.XLOOKUP(Tabla1[[#This Row],[Descripción]],Tabla10[Descripción],Tabla10[CODIGO PRESUPUESTARIO],0))</f>
        <v xml:space="preserve">2.3.9.2.01 </v>
      </c>
      <c r="Q306" s="523"/>
      <c r="R306" s="523" t="str">
        <f>IF(Tabla1[[#This Row],[Insumos]]="","",_xlfn.XLOOKUP(Tabla1[[#This Row],[Insumos]],Tabla10[Insumo],Tabla10[InsumoAbrev],"",0))</f>
        <v>lsUtilesdeOficina</v>
      </c>
      <c r="S306" s="694"/>
      <c r="T306" s="187"/>
      <c r="U306" s="187"/>
    </row>
    <row r="307" spans="2:21" ht="25.9" customHeight="1" x14ac:dyDescent="0.25">
      <c r="B307" s="187" t="str">
        <f>IF('Formulario PPGR3'!$G307="","",CONCATENATE('Formulario PPGR3'!$C307,".",'Formulario PPGR3'!$D307,".",'Formulario PPGR3'!$E307,".",'Formulario PPGR3'!$F307))</f>
        <v/>
      </c>
      <c r="C307" s="187" t="str">
        <f>IF('Formulario PPGR3'!$G307="","",'Formulario PPGR1'!#REF!)</f>
        <v/>
      </c>
      <c r="D307" s="187" t="str">
        <f>IF('Formulario PPGR3'!$G307="","",'Formulario PPGR1'!#REF!)</f>
        <v/>
      </c>
      <c r="E307" s="187" t="str">
        <f>IF('Formulario PPGR3'!$G307="","",'Formulario PPGR1'!#REF!)</f>
        <v/>
      </c>
      <c r="F307" s="187" t="str">
        <f>IF('Formulario PPGR3'!$G307="","",'Formulario PPGR1'!#REF!)</f>
        <v/>
      </c>
      <c r="G307" s="237"/>
      <c r="H307" s="520" t="str" cm="1">
        <f t="array" ref="H307">IF(Tabla1[[#This Row],[Código_Actividad]]="","",_xlfn.XLOOKUP(Tabla1[[#This Row],[Código_Actividad]],CodigoActividad,Tabla2[Actividades Programables Presupuestables],"",0))</f>
        <v/>
      </c>
      <c r="I307" s="783" t="str">
        <f>IFERROR(VLOOKUP('Formulario PPGR3'!$G307,'Formulario PPGR2'!$H$9:$V$536,15,FALSE),"")</f>
        <v/>
      </c>
      <c r="J307" s="525" t="s">
        <v>1266</v>
      </c>
      <c r="K307" s="524" t="s">
        <v>1351</v>
      </c>
      <c r="L307" s="521" t="str">
        <f>IF(Tabla1[[#This Row],[Descripción]]="","",_xlfn.XLOOKUP(Tabla1[[#This Row],[Descripción]],Tabla10[Descripción],Tabla10[Unidad de Medida],"",0))</f>
        <v>unidad</v>
      </c>
      <c r="M307" s="317">
        <v>50</v>
      </c>
      <c r="N307" s="535">
        <f>IF(Tabla1[[#This Row],[Descripción]]="","",_xlfn.XLOOKUP(Tabla1[[#This Row],[Descripción]],Tabla10[Descripción],Tabla10[Precio Unitario],0))</f>
        <v>32.001600000000003</v>
      </c>
      <c r="O307" s="535">
        <f>IF(Tabla1[[#This Row],[Cantidad de Insumos]]="","",Tabla1[[#This Row],[Precio Unitario]]*Tabla1[[#This Row],[Cantidad de Insumos]])</f>
        <v>1600.0800000000002</v>
      </c>
      <c r="P307" s="522" t="str">
        <f>IF(Tabla1[[#This Row],[Descripción]]="","",_xlfn.XLOOKUP(Tabla1[[#This Row],[Descripción]],Tabla10[Descripción],Tabla10[CODIGO PRESUPUESTARIO],0))</f>
        <v xml:space="preserve">2.3.9.2.01 </v>
      </c>
      <c r="Q307" s="523"/>
      <c r="R307" s="523" t="str">
        <f>IF(Tabla1[[#This Row],[Insumos]]="","",_xlfn.XLOOKUP(Tabla1[[#This Row],[Insumos]],Tabla10[Insumo],Tabla10[InsumoAbrev],"",0))</f>
        <v>lsUtilesdeOficina</v>
      </c>
      <c r="S307" s="694"/>
      <c r="T307" s="187"/>
      <c r="U307" s="187"/>
    </row>
    <row r="308" spans="2:21" ht="39" customHeight="1" x14ac:dyDescent="0.25">
      <c r="B308" s="187" t="e">
        <f>IF('Formulario PPGR3'!$G308="","",CONCATENATE('Formulario PPGR3'!$C308,".",'Formulario PPGR3'!$D308,".",'Formulario PPGR3'!$E308,".",'Formulario PPGR3'!$F308))</f>
        <v>#REF!</v>
      </c>
      <c r="C308" s="187" t="e">
        <f>IF('Formulario PPGR3'!$G308="","",'Formulario PPGR1'!#REF!)</f>
        <v>#REF!</v>
      </c>
      <c r="D308" s="187" t="e">
        <f>IF('Formulario PPGR3'!$G308="","",'Formulario PPGR1'!#REF!)</f>
        <v>#REF!</v>
      </c>
      <c r="E308" s="187" t="e">
        <f>IF('Formulario PPGR3'!$G308="","",'Formulario PPGR1'!#REF!)</f>
        <v>#REF!</v>
      </c>
      <c r="F308" s="187" t="e">
        <f>IF('Formulario PPGR3'!$G308="","",'Formulario PPGR1'!#REF!)</f>
        <v>#REF!</v>
      </c>
      <c r="G308" s="237" t="s">
        <v>2276</v>
      </c>
      <c r="H308" s="520" t="str" cm="1">
        <f t="array" ref="H308">IF(Tabla1[[#This Row],[Código_Actividad]]="","",_xlfn.XLOOKUP(Tabla1[[#This Row],[Código_Actividad]],CodigoActividad,Tabla2[Actividades Programables Presupuestables],"",0))</f>
        <v>Consolidado de resultados de evaluación del desempeño laboral SRS-CEAS y Primer Nivel de Atención 2025.</v>
      </c>
      <c r="I308" s="783">
        <f>IFERROR(VLOOKUP('Formulario PPGR3'!$G308,'Formulario PPGR2'!$H$9:$V$536,15,FALSE),"")</f>
        <v>3</v>
      </c>
      <c r="J308" s="525" t="s">
        <v>361</v>
      </c>
      <c r="K308" s="524" t="s">
        <v>1170</v>
      </c>
      <c r="L308" s="521" t="str">
        <f>IF(Tabla1[[#This Row],[Descripción]]="","",_xlfn.XLOOKUP(Tabla1[[#This Row],[Descripción]],Tabla10[Descripción],Tabla10[Unidad de Medida],"",0))</f>
        <v>resma</v>
      </c>
      <c r="M308" s="317">
        <v>10</v>
      </c>
      <c r="N308" s="535">
        <f>IF(Tabla1[[#This Row],[Descripción]]="","",_xlfn.XLOOKUP(Tabla1[[#This Row],[Descripción]],Tabla10[Descripción],Tabla10[Precio Unitario],0))</f>
        <v>288</v>
      </c>
      <c r="O308" s="535">
        <f>IF(Tabla1[[#This Row],[Cantidad de Insumos]]="","",Tabla1[[#This Row],[Precio Unitario]]*Tabla1[[#This Row],[Cantidad de Insumos]])</f>
        <v>2880</v>
      </c>
      <c r="P308" s="522" t="str">
        <f>IF(Tabla1[[#This Row],[Descripción]]="","",_xlfn.XLOOKUP(Tabla1[[#This Row],[Descripción]],Tabla10[Descripción],Tabla10[CODIGO PRESUPUESTARIO],0))</f>
        <v>2.3.3.1.01</v>
      </c>
      <c r="Q308" s="523"/>
      <c r="R308" s="523" t="str">
        <f>IF(Tabla1[[#This Row],[Insumos]]="","",_xlfn.XLOOKUP(Tabla1[[#This Row],[Insumos]],Tabla10[Insumo],Tabla10[InsumoAbrev],"",0))</f>
        <v>lsProductosdePapel</v>
      </c>
      <c r="S308" s="694"/>
      <c r="T308" s="187"/>
      <c r="U308" s="187"/>
    </row>
    <row r="309" spans="2:21" ht="34.15" customHeight="1" x14ac:dyDescent="0.25">
      <c r="B309" s="187" t="str">
        <f>IF('Formulario PPGR3'!$G309="","",CONCATENATE('Formulario PPGR3'!$C309,".",'Formulario PPGR3'!$D309,".",'Formulario PPGR3'!$E309,".",'Formulario PPGR3'!$F309))</f>
        <v/>
      </c>
      <c r="C309" s="187" t="str">
        <f>IF('Formulario PPGR3'!$G309="","",'Formulario PPGR1'!#REF!)</f>
        <v/>
      </c>
      <c r="D309" s="187" t="str">
        <f>IF('Formulario PPGR3'!$G309="","",'Formulario PPGR1'!#REF!)</f>
        <v/>
      </c>
      <c r="E309" s="187" t="str">
        <f>IF('Formulario PPGR3'!$G309="","",'Formulario PPGR1'!#REF!)</f>
        <v/>
      </c>
      <c r="F309" s="187" t="str">
        <f>IF('Formulario PPGR3'!$G309="","",'Formulario PPGR1'!#REF!)</f>
        <v/>
      </c>
      <c r="G309" s="237"/>
      <c r="H309" s="520" t="str" cm="1">
        <f t="array" ref="H309">IF(Tabla1[[#This Row],[Código_Actividad]]="","",_xlfn.XLOOKUP(Tabla1[[#This Row],[Código_Actividad]],CodigoActividad,Tabla2[Actividades Programables Presupuestables],"",0))</f>
        <v/>
      </c>
      <c r="I309" s="783" t="str">
        <f>IFERROR(VLOOKUP('Formulario PPGR3'!$G309,'Formulario PPGR2'!$H$9:$V$536,15,FALSE),"")</f>
        <v/>
      </c>
      <c r="J309" s="525" t="s">
        <v>1266</v>
      </c>
      <c r="K309" s="524" t="s">
        <v>1286</v>
      </c>
      <c r="L309" s="521" t="str">
        <f>IF(Tabla1[[#This Row],[Descripción]]="","",_xlfn.XLOOKUP(Tabla1[[#This Row],[Descripción]],Tabla10[Descripción],Tabla10[Unidad de Medida],"",0))</f>
        <v>unidad</v>
      </c>
      <c r="M309" s="317">
        <v>15</v>
      </c>
      <c r="N309" s="535">
        <f>IF(Tabla1[[#This Row],[Descripción]]="","",_xlfn.XLOOKUP(Tabla1[[#This Row],[Descripción]],Tabla10[Descripción],Tabla10[Precio Unitario],0))</f>
        <v>77.88</v>
      </c>
      <c r="O309" s="535">
        <f>IF(Tabla1[[#This Row],[Cantidad de Insumos]]="","",Tabla1[[#This Row],[Precio Unitario]]*Tabla1[[#This Row],[Cantidad de Insumos]])</f>
        <v>1168.1999999999998</v>
      </c>
      <c r="P309" s="522" t="str">
        <f>IF(Tabla1[[#This Row],[Descripción]]="","",_xlfn.XLOOKUP(Tabla1[[#This Row],[Descripción]],Tabla10[Descripción],Tabla10[CODIGO PRESUPUESTARIO],0))</f>
        <v xml:space="preserve">2.3.9.2.01 </v>
      </c>
      <c r="Q309" s="523"/>
      <c r="R309" s="523" t="str">
        <f>IF(Tabla1[[#This Row],[Insumos]]="","",_xlfn.XLOOKUP(Tabla1[[#This Row],[Insumos]],Tabla10[Insumo],Tabla10[InsumoAbrev],"",0))</f>
        <v>lsUtilesdeOficina</v>
      </c>
      <c r="S309" s="694"/>
      <c r="T309" s="187"/>
      <c r="U309" s="187"/>
    </row>
    <row r="310" spans="2:21" ht="31.15" customHeight="1" x14ac:dyDescent="0.25">
      <c r="B310" s="187" t="str">
        <f>IF('Formulario PPGR3'!$G310="","",CONCATENATE('Formulario PPGR3'!$C310,".",'Formulario PPGR3'!$D310,".",'Formulario PPGR3'!$E310,".",'Formulario PPGR3'!$F310))</f>
        <v/>
      </c>
      <c r="C310" s="187" t="str">
        <f>IF('Formulario PPGR3'!$G310="","",'Formulario PPGR1'!#REF!)</f>
        <v/>
      </c>
      <c r="D310" s="187" t="str">
        <f>IF('Formulario PPGR3'!$G310="","",'Formulario PPGR1'!#REF!)</f>
        <v/>
      </c>
      <c r="E310" s="187" t="str">
        <f>IF('Formulario PPGR3'!$G310="","",'Formulario PPGR1'!#REF!)</f>
        <v/>
      </c>
      <c r="F310" s="187" t="str">
        <f>IF('Formulario PPGR3'!$G310="","",'Formulario PPGR1'!#REF!)</f>
        <v/>
      </c>
      <c r="G310" s="186"/>
      <c r="H310" s="520" t="str" cm="1">
        <f t="array" ref="H310">IF(Tabla1[[#This Row],[Código_Actividad]]="","",_xlfn.XLOOKUP(Tabla1[[#This Row],[Código_Actividad]],CodigoActividad,Tabla2[Actividades Programables Presupuestables],"",0))</f>
        <v/>
      </c>
      <c r="I310" s="783" t="str">
        <f>IFERROR(VLOOKUP('Formulario PPGR3'!$G310,'Formulario PPGR2'!$H$9:$V$536,15,FALSE),"")</f>
        <v/>
      </c>
      <c r="J310" s="525" t="s">
        <v>1266</v>
      </c>
      <c r="K310" s="524" t="s">
        <v>1285</v>
      </c>
      <c r="L310" s="521" t="str">
        <f>IF(Tabla1[[#This Row],[Descripción]]="","",_xlfn.XLOOKUP(Tabla1[[#This Row],[Descripción]],Tabla10[Descripción],Tabla10[Unidad de Medida],"",0))</f>
        <v>unidad</v>
      </c>
      <c r="M310" s="317">
        <v>15</v>
      </c>
      <c r="N310" s="535">
        <f>IF(Tabla1[[#This Row],[Descripción]]="","",_xlfn.XLOOKUP(Tabla1[[#This Row],[Descripción]],Tabla10[Descripción],Tabla10[Precio Unitario],0))</f>
        <v>34.81</v>
      </c>
      <c r="O310" s="535">
        <f>IF(Tabla1[[#This Row],[Cantidad de Insumos]]="","",Tabla1[[#This Row],[Precio Unitario]]*Tabla1[[#This Row],[Cantidad de Insumos]])</f>
        <v>522.15000000000009</v>
      </c>
      <c r="P310" s="522" t="str">
        <f>IF(Tabla1[[#This Row],[Descripción]]="","",_xlfn.XLOOKUP(Tabla1[[#This Row],[Descripción]],Tabla10[Descripción],Tabla10[CODIGO PRESUPUESTARIO],0))</f>
        <v xml:space="preserve">2.3.9.2.01 </v>
      </c>
      <c r="Q310" s="523"/>
      <c r="R310" s="523" t="str">
        <f>IF(Tabla1[[#This Row],[Insumos]]="","",_xlfn.XLOOKUP(Tabla1[[#This Row],[Insumos]],Tabla10[Insumo],Tabla10[InsumoAbrev],"",0))</f>
        <v>lsUtilesdeOficina</v>
      </c>
      <c r="S310" s="694"/>
      <c r="T310" s="187"/>
      <c r="U310" s="187"/>
    </row>
    <row r="311" spans="2:21" ht="39.6" customHeight="1" x14ac:dyDescent="0.25">
      <c r="B311" s="187" t="e">
        <f>IF('Formulario PPGR3'!$G311="","",CONCATENATE('Formulario PPGR3'!$C311,".",'Formulario PPGR3'!$D311,".",'Formulario PPGR3'!$E311,".",'Formulario PPGR3'!$F311))</f>
        <v>#REF!</v>
      </c>
      <c r="C311" s="187" t="e">
        <f>IF('Formulario PPGR3'!$G311="","",'Formulario PPGR1'!#REF!)</f>
        <v>#REF!</v>
      </c>
      <c r="D311" s="187" t="e">
        <f>IF('Formulario PPGR3'!$G311="","",'Formulario PPGR1'!#REF!)</f>
        <v>#REF!</v>
      </c>
      <c r="E311" s="187" t="e">
        <f>IF('Formulario PPGR3'!$G311="","",'Formulario PPGR1'!#REF!)</f>
        <v>#REF!</v>
      </c>
      <c r="F311" s="187" t="e">
        <f>IF('Formulario PPGR3'!$G311="","",'Formulario PPGR1'!#REF!)</f>
        <v>#REF!</v>
      </c>
      <c r="G311" s="186" t="s">
        <v>2282</v>
      </c>
      <c r="H311" s="520" t="str" cm="1">
        <f t="array" ref="H311">IF(Tabla1[[#This Row],[Código_Actividad]]="","",_xlfn.XLOOKUP(Tabla1[[#This Row],[Código_Actividad]],CodigoActividad,Tabla2[Actividades Programables Presupuestables],"",0))</f>
        <v>Monitoreo por departamento  de los acuerdos de desempeño laboral 2026.</v>
      </c>
      <c r="I311" s="783">
        <f>IFERROR(VLOOKUP('Formulario PPGR3'!$G311,'Formulario PPGR2'!$H$9:$V$536,15,FALSE),"")</f>
        <v>3</v>
      </c>
      <c r="J311" s="525" t="s">
        <v>1266</v>
      </c>
      <c r="K311" s="524" t="s">
        <v>1338</v>
      </c>
      <c r="L311" s="521" t="str">
        <f>IF(Tabla1[[#This Row],[Descripción]]="","",_xlfn.XLOOKUP(Tabla1[[#This Row],[Descripción]],Tabla10[Descripción],Tabla10[Unidad de Medida],"",0))</f>
        <v>unidad</v>
      </c>
      <c r="M311" s="317">
        <v>5</v>
      </c>
      <c r="N311" s="535">
        <f>IF(Tabla1[[#This Row],[Descripción]]="","",_xlfn.XLOOKUP(Tabla1[[#This Row],[Descripción]],Tabla10[Descripción],Tabla10[Precio Unitario],0))</f>
        <v>50</v>
      </c>
      <c r="O311" s="535">
        <f>IF(Tabla1[[#This Row],[Cantidad de Insumos]]="","",Tabla1[[#This Row],[Precio Unitario]]*Tabla1[[#This Row],[Cantidad de Insumos]])</f>
        <v>250</v>
      </c>
      <c r="P311" s="522" t="str">
        <f>IF(Tabla1[[#This Row],[Descripción]]="","",_xlfn.XLOOKUP(Tabla1[[#This Row],[Descripción]],Tabla10[Descripción],Tabla10[CODIGO PRESUPUESTARIO],0))</f>
        <v xml:space="preserve">2.3.9.2.01 </v>
      </c>
      <c r="Q311" s="523"/>
      <c r="R311" s="523" t="str">
        <f>IF(Tabla1[[#This Row],[Insumos]]="","",_xlfn.XLOOKUP(Tabla1[[#This Row],[Insumos]],Tabla10[Insumo],Tabla10[InsumoAbrev],"",0))</f>
        <v>lsUtilesdeOficina</v>
      </c>
      <c r="S311" s="694"/>
      <c r="T311" s="187"/>
      <c r="U311" s="187"/>
    </row>
    <row r="312" spans="2:21" ht="22.9" customHeight="1" x14ac:dyDescent="0.25">
      <c r="B312" s="187" t="str">
        <f>IF('Formulario PPGR3'!$G312="","",CONCATENATE('Formulario PPGR3'!$C312,".",'Formulario PPGR3'!$D312,".",'Formulario PPGR3'!$E312,".",'Formulario PPGR3'!$F312))</f>
        <v/>
      </c>
      <c r="C312" s="187" t="str">
        <f>IF('Formulario PPGR3'!$G312="","",'Formulario PPGR1'!#REF!)</f>
        <v/>
      </c>
      <c r="D312" s="187" t="str">
        <f>IF('Formulario PPGR3'!$G312="","",'Formulario PPGR1'!#REF!)</f>
        <v/>
      </c>
      <c r="E312" s="187" t="str">
        <f>IF('Formulario PPGR3'!$G312="","",'Formulario PPGR1'!#REF!)</f>
        <v/>
      </c>
      <c r="F312" s="187" t="str">
        <f>IF('Formulario PPGR3'!$G312="","",'Formulario PPGR1'!#REF!)</f>
        <v/>
      </c>
      <c r="G312" s="186"/>
      <c r="H312" s="520" t="str" cm="1">
        <f t="array" ref="H312">IF(Tabla1[[#This Row],[Código_Actividad]]="","",_xlfn.XLOOKUP(Tabla1[[#This Row],[Código_Actividad]],CodigoActividad,Tabla2[Actividades Programables Presupuestables],"",0))</f>
        <v/>
      </c>
      <c r="I312" s="783" t="str">
        <f>IFERROR(VLOOKUP('Formulario PPGR3'!$G312,'Formulario PPGR2'!$H$9:$V$536,15,FALSE),"")</f>
        <v/>
      </c>
      <c r="J312" s="525" t="s">
        <v>1266</v>
      </c>
      <c r="K312" s="524" t="s">
        <v>1362</v>
      </c>
      <c r="L312" s="521" t="str">
        <f>IF(Tabla1[[#This Row],[Descripción]]="","",_xlfn.XLOOKUP(Tabla1[[#This Row],[Descripción]],Tabla10[Descripción],Tabla10[Unidad de Medida],"",0))</f>
        <v>unidad</v>
      </c>
      <c r="M312" s="317">
        <v>12</v>
      </c>
      <c r="N312" s="535">
        <f>IF(Tabla1[[#This Row],[Descripción]]="","",_xlfn.XLOOKUP(Tabla1[[#This Row],[Descripción]],Tabla10[Descripción],Tabla10[Precio Unitario],0))</f>
        <v>15.34</v>
      </c>
      <c r="O312" s="535">
        <f>IF(Tabla1[[#This Row],[Cantidad de Insumos]]="","",Tabla1[[#This Row],[Precio Unitario]]*Tabla1[[#This Row],[Cantidad de Insumos]])</f>
        <v>184.07999999999998</v>
      </c>
      <c r="P312" s="522" t="str">
        <f>IF(Tabla1[[#This Row],[Descripción]]="","",_xlfn.XLOOKUP(Tabla1[[#This Row],[Descripción]],Tabla10[Descripción],Tabla10[CODIGO PRESUPUESTARIO],0))</f>
        <v xml:space="preserve">2.3.9.2.01 </v>
      </c>
      <c r="Q312" s="523"/>
      <c r="R312" s="523" t="str">
        <f>IF(Tabla1[[#This Row],[Insumos]]="","",_xlfn.XLOOKUP(Tabla1[[#This Row],[Insumos]],Tabla10[Insumo],Tabla10[InsumoAbrev],"",0))</f>
        <v>lsUtilesdeOficina</v>
      </c>
      <c r="S312" s="694"/>
      <c r="T312" s="187"/>
      <c r="U312" s="187"/>
    </row>
    <row r="313" spans="2:21" ht="26.45" customHeight="1" x14ac:dyDescent="0.25">
      <c r="B313" s="187" t="str">
        <f>IF('Formulario PPGR3'!$G313="","",CONCATENATE('Formulario PPGR3'!$C313,".",'Formulario PPGR3'!$D313,".",'Formulario PPGR3'!$E313,".",'Formulario PPGR3'!$F313))</f>
        <v/>
      </c>
      <c r="C313" s="187" t="str">
        <f>IF('Formulario PPGR3'!$G313="","",'Formulario PPGR1'!#REF!)</f>
        <v/>
      </c>
      <c r="D313" s="187" t="str">
        <f>IF('Formulario PPGR3'!$G313="","",'Formulario PPGR1'!#REF!)</f>
        <v/>
      </c>
      <c r="E313" s="187" t="str">
        <f>IF('Formulario PPGR3'!$G313="","",'Formulario PPGR1'!#REF!)</f>
        <v/>
      </c>
      <c r="F313" s="187" t="str">
        <f>IF('Formulario PPGR3'!$G313="","",'Formulario PPGR1'!#REF!)</f>
        <v/>
      </c>
      <c r="G313" s="186"/>
      <c r="H313" s="520" t="str" cm="1">
        <f t="array" ref="H313">IF(Tabla1[[#This Row],[Código_Actividad]]="","",_xlfn.XLOOKUP(Tabla1[[#This Row],[Código_Actividad]],CodigoActividad,Tabla2[Actividades Programables Presupuestables],"",0))</f>
        <v/>
      </c>
      <c r="I313" s="783" t="str">
        <f>IFERROR(VLOOKUP('Formulario PPGR3'!$G313,'Formulario PPGR2'!$H$9:$V$536,15,FALSE),"")</f>
        <v/>
      </c>
      <c r="J313" s="525" t="s">
        <v>1266</v>
      </c>
      <c r="K313" s="524" t="s">
        <v>1372</v>
      </c>
      <c r="L313" s="521" t="str">
        <f>IF(Tabla1[[#This Row],[Descripción]]="","",_xlfn.XLOOKUP(Tabla1[[#This Row],[Descripción]],Tabla10[Descripción],Tabla10[Unidad de Medida],"",0))</f>
        <v>unidad</v>
      </c>
      <c r="M313" s="317">
        <v>5</v>
      </c>
      <c r="N313" s="535">
        <f>IF(Tabla1[[#This Row],[Descripción]]="","",_xlfn.XLOOKUP(Tabla1[[#This Row],[Descripción]],Tabla10[Descripción],Tabla10[Precio Unitario],0))</f>
        <v>49.607300000000002</v>
      </c>
      <c r="O313" s="535">
        <f>IF(Tabla1[[#This Row],[Cantidad de Insumos]]="","",Tabla1[[#This Row],[Precio Unitario]]*Tabla1[[#This Row],[Cantidad de Insumos]])</f>
        <v>248.03650000000002</v>
      </c>
      <c r="P313" s="522" t="str">
        <f>IF(Tabla1[[#This Row],[Descripción]]="","",_xlfn.XLOOKUP(Tabla1[[#This Row],[Descripción]],Tabla10[Descripción],Tabla10[CODIGO PRESUPUESTARIO],0))</f>
        <v xml:space="preserve">2.3.9.2.01 </v>
      </c>
      <c r="Q313" s="523"/>
      <c r="R313" s="523" t="str">
        <f>IF(Tabla1[[#This Row],[Insumos]]="","",_xlfn.XLOOKUP(Tabla1[[#This Row],[Insumos]],Tabla10[Insumo],Tabla10[InsumoAbrev],"",0))</f>
        <v>lsUtilesdeOficina</v>
      </c>
      <c r="S313" s="694"/>
      <c r="T313" s="187"/>
      <c r="U313" s="187"/>
    </row>
    <row r="314" spans="2:21" ht="31.15" customHeight="1" x14ac:dyDescent="0.25">
      <c r="B314" s="187" t="str">
        <f>IF('Formulario PPGR3'!$G314="","",CONCATENATE('Formulario PPGR3'!$C314,".",'Formulario PPGR3'!$D314,".",'Formulario PPGR3'!$E314,".",'Formulario PPGR3'!$F314))</f>
        <v/>
      </c>
      <c r="C314" s="187" t="str">
        <f>IF('Formulario PPGR3'!$G314="","",'Formulario PPGR1'!#REF!)</f>
        <v/>
      </c>
      <c r="D314" s="187" t="str">
        <f>IF('Formulario PPGR3'!$G314="","",'Formulario PPGR1'!#REF!)</f>
        <v/>
      </c>
      <c r="E314" s="187" t="str">
        <f>IF('Formulario PPGR3'!$G314="","",'Formulario PPGR1'!#REF!)</f>
        <v/>
      </c>
      <c r="F314" s="187" t="str">
        <f>IF('Formulario PPGR3'!$G314="","",'Formulario PPGR1'!#REF!)</f>
        <v/>
      </c>
      <c r="G314" s="186"/>
      <c r="H314" s="520" t="str" cm="1">
        <f t="array" ref="H314">IF(Tabla1[[#This Row],[Código_Actividad]]="","",_xlfn.XLOOKUP(Tabla1[[#This Row],[Código_Actividad]],CodigoActividad,Tabla2[Actividades Programables Presupuestables],"",0))</f>
        <v/>
      </c>
      <c r="I314" s="783" t="str">
        <f>IFERROR(VLOOKUP('Formulario PPGR3'!$G314,'Formulario PPGR2'!$H$9:$V$536,15,FALSE),"")</f>
        <v/>
      </c>
      <c r="J314" s="525" t="s">
        <v>284</v>
      </c>
      <c r="K314" s="524" t="s">
        <v>1445</v>
      </c>
      <c r="L314" s="521" t="str">
        <f>IF(Tabla1[[#This Row],[Descripción]]="","",_xlfn.XLOOKUP(Tabla1[[#This Row],[Descripción]],Tabla10[Descripción],Tabla10[Unidad de Medida],"",0))</f>
        <v>Depósito</v>
      </c>
      <c r="M314" s="317">
        <v>10</v>
      </c>
      <c r="N314" s="535">
        <f>IF(Tabla1[[#This Row],[Descripción]]="","",_xlfn.XLOOKUP(Tabla1[[#This Row],[Descripción]],Tabla10[Descripción],Tabla10[Precio Unitario],0))</f>
        <v>2150</v>
      </c>
      <c r="O314" s="535">
        <f>IF(Tabla1[[#This Row],[Cantidad de Insumos]]="","",Tabla1[[#This Row],[Precio Unitario]]*Tabla1[[#This Row],[Cantidad de Insumos]])</f>
        <v>21500</v>
      </c>
      <c r="P314" s="522" t="str">
        <f>IF(Tabla1[[#This Row],[Descripción]]="","",_xlfn.XLOOKUP(Tabla1[[#This Row],[Descripción]],Tabla10[Descripción],Tabla10[CODIGO PRESUPUESTARIO],0))</f>
        <v>2.2.3.1.01</v>
      </c>
      <c r="Q314" s="523"/>
      <c r="R314" s="523" t="str">
        <f>IF(Tabla1[[#This Row],[Insumos]]="","",_xlfn.XLOOKUP(Tabla1[[#This Row],[Insumos]],Tabla10[Insumo],Tabla10[InsumoAbrev],"",0))</f>
        <v>lsViaticosDP</v>
      </c>
      <c r="S314" s="694"/>
      <c r="T314" s="187"/>
      <c r="U314" s="187"/>
    </row>
    <row r="315" spans="2:21" ht="31.15" customHeight="1" x14ac:dyDescent="0.25">
      <c r="B315" s="187" t="str">
        <f>IF('Formulario PPGR3'!$G315="","",CONCATENATE('Formulario PPGR3'!$C315,".",'Formulario PPGR3'!$D315,".",'Formulario PPGR3'!$E315,".",'Formulario PPGR3'!$F315))</f>
        <v/>
      </c>
      <c r="C315" s="187" t="str">
        <f>IF('Formulario PPGR3'!$G315="","",'Formulario PPGR1'!#REF!)</f>
        <v/>
      </c>
      <c r="D315" s="187" t="str">
        <f>IF('Formulario PPGR3'!$G315="","",'Formulario PPGR1'!#REF!)</f>
        <v/>
      </c>
      <c r="E315" s="187" t="str">
        <f>IF('Formulario PPGR3'!$G315="","",'Formulario PPGR1'!#REF!)</f>
        <v/>
      </c>
      <c r="F315" s="187" t="str">
        <f>IF('Formulario PPGR3'!$G315="","",'Formulario PPGR1'!#REF!)</f>
        <v/>
      </c>
      <c r="G315" s="186"/>
      <c r="H315" s="520" t="str" cm="1">
        <f t="array" ref="H315">IF(Tabla1[[#This Row],[Código_Actividad]]="","",_xlfn.XLOOKUP(Tabla1[[#This Row],[Código_Actividad]],CodigoActividad,Tabla2[Actividades Programables Presupuestables],"",0))</f>
        <v/>
      </c>
      <c r="I315" s="783" t="str">
        <f>IFERROR(VLOOKUP('Formulario PPGR3'!$G315,'Formulario PPGR2'!$H$9:$V$536,15,FALSE),"")</f>
        <v/>
      </c>
      <c r="J315" s="525" t="s">
        <v>284</v>
      </c>
      <c r="K315" s="524" t="s">
        <v>1445</v>
      </c>
      <c r="L315" s="521" t="str">
        <f>IF(Tabla1[[#This Row],[Descripción]]="","",_xlfn.XLOOKUP(Tabla1[[#This Row],[Descripción]],Tabla10[Descripción],Tabla10[Unidad de Medida],"",0))</f>
        <v>Depósito</v>
      </c>
      <c r="M315" s="317">
        <v>10</v>
      </c>
      <c r="N315" s="535">
        <f>IF(Tabla1[[#This Row],[Descripción]]="","",_xlfn.XLOOKUP(Tabla1[[#This Row],[Descripción]],Tabla10[Descripción],Tabla10[Precio Unitario],0))</f>
        <v>2150</v>
      </c>
      <c r="O315" s="535">
        <f>IF(Tabla1[[#This Row],[Cantidad de Insumos]]="","",Tabla1[[#This Row],[Precio Unitario]]*Tabla1[[#This Row],[Cantidad de Insumos]])</f>
        <v>21500</v>
      </c>
      <c r="P315" s="522" t="str">
        <f>IF(Tabla1[[#This Row],[Descripción]]="","",_xlfn.XLOOKUP(Tabla1[[#This Row],[Descripción]],Tabla10[Descripción],Tabla10[CODIGO PRESUPUESTARIO],0))</f>
        <v>2.2.3.1.01</v>
      </c>
      <c r="Q315" s="523"/>
      <c r="R315" s="523" t="str">
        <f>IF(Tabla1[[#This Row],[Insumos]]="","",_xlfn.XLOOKUP(Tabla1[[#This Row],[Insumos]],Tabla10[Insumo],Tabla10[InsumoAbrev],"",0))</f>
        <v>lsViaticosDP</v>
      </c>
      <c r="S315" s="694"/>
      <c r="T315" s="187"/>
      <c r="U315" s="187"/>
    </row>
    <row r="316" spans="2:21" ht="30" customHeight="1" x14ac:dyDescent="0.25">
      <c r="B316" s="187" t="str">
        <f>IF('Formulario PPGR3'!$G316="","",CONCATENATE('Formulario PPGR3'!$C316,".",'Formulario PPGR3'!$D316,".",'Formulario PPGR3'!$E316,".",'Formulario PPGR3'!$F316))</f>
        <v/>
      </c>
      <c r="C316" s="187" t="str">
        <f>IF('Formulario PPGR3'!$G316="","",'Formulario PPGR1'!#REF!)</f>
        <v/>
      </c>
      <c r="D316" s="187" t="str">
        <f>IF('Formulario PPGR3'!$G316="","",'Formulario PPGR1'!#REF!)</f>
        <v/>
      </c>
      <c r="E316" s="187" t="str">
        <f>IF('Formulario PPGR3'!$G316="","",'Formulario PPGR1'!#REF!)</f>
        <v/>
      </c>
      <c r="F316" s="187" t="str">
        <f>IF('Formulario PPGR3'!$G316="","",'Formulario PPGR1'!#REF!)</f>
        <v/>
      </c>
      <c r="G316" s="186"/>
      <c r="H316" s="520" t="str" cm="1">
        <f t="array" ref="H316">IF(Tabla1[[#This Row],[Código_Actividad]]="","",_xlfn.XLOOKUP(Tabla1[[#This Row],[Código_Actividad]],CodigoActividad,Tabla2[Actividades Programables Presupuestables],"",0))</f>
        <v/>
      </c>
      <c r="I316" s="783" t="str">
        <f>IFERROR(VLOOKUP('Formulario PPGR3'!$G316,'Formulario PPGR2'!$H$9:$V$536,15,FALSE),"")</f>
        <v/>
      </c>
      <c r="J316" s="525" t="s">
        <v>284</v>
      </c>
      <c r="K316" s="524" t="s">
        <v>1441</v>
      </c>
      <c r="L316" s="521" t="str">
        <f>IF(Tabla1[[#This Row],[Descripción]]="","",_xlfn.XLOOKUP(Tabla1[[#This Row],[Descripción]],Tabla10[Descripción],Tabla10[Unidad de Medida],"",0))</f>
        <v>Depósito</v>
      </c>
      <c r="M316" s="317">
        <v>10</v>
      </c>
      <c r="N316" s="535">
        <f>IF(Tabla1[[#This Row],[Descripción]]="","",_xlfn.XLOOKUP(Tabla1[[#This Row],[Descripción]],Tabla10[Descripción],Tabla10[Precio Unitario],0))</f>
        <v>1700</v>
      </c>
      <c r="O316" s="535">
        <f>IF(Tabla1[[#This Row],[Cantidad de Insumos]]="","",Tabla1[[#This Row],[Precio Unitario]]*Tabla1[[#This Row],[Cantidad de Insumos]])</f>
        <v>17000</v>
      </c>
      <c r="P316" s="522" t="str">
        <f>IF(Tabla1[[#This Row],[Descripción]]="","",_xlfn.XLOOKUP(Tabla1[[#This Row],[Descripción]],Tabla10[Descripción],Tabla10[CODIGO PRESUPUESTARIO],0))</f>
        <v>2.2.3.1.01</v>
      </c>
      <c r="Q316" s="523"/>
      <c r="R316" s="523" t="str">
        <f>IF(Tabla1[[#This Row],[Insumos]]="","",_xlfn.XLOOKUP(Tabla1[[#This Row],[Insumos]],Tabla10[Insumo],Tabla10[InsumoAbrev],"",0))</f>
        <v>lsViaticosDP</v>
      </c>
      <c r="S316" s="694"/>
      <c r="T316" s="187"/>
      <c r="U316" s="187"/>
    </row>
    <row r="317" spans="2:21" ht="28.9" customHeight="1" x14ac:dyDescent="0.25">
      <c r="B317" s="187" t="str">
        <f>IF('Formulario PPGR3'!$G317="","",CONCATENATE('Formulario PPGR3'!$C317,".",'Formulario PPGR3'!$D317,".",'Formulario PPGR3'!$E317,".",'Formulario PPGR3'!$F317))</f>
        <v/>
      </c>
      <c r="C317" s="187" t="str">
        <f>IF('Formulario PPGR3'!$G317="","",'Formulario PPGR1'!#REF!)</f>
        <v/>
      </c>
      <c r="D317" s="187" t="str">
        <f>IF('Formulario PPGR3'!$G317="","",'Formulario PPGR1'!#REF!)</f>
        <v/>
      </c>
      <c r="E317" s="187" t="str">
        <f>IF('Formulario PPGR3'!$G317="","",'Formulario PPGR1'!#REF!)</f>
        <v/>
      </c>
      <c r="F317" s="187" t="str">
        <f>IF('Formulario PPGR3'!$G317="","",'Formulario PPGR1'!#REF!)</f>
        <v/>
      </c>
      <c r="G317" s="186"/>
      <c r="H317" s="520" t="str" cm="1">
        <f t="array" ref="H317">IF(Tabla1[[#This Row],[Código_Actividad]]="","",_xlfn.XLOOKUP(Tabla1[[#This Row],[Código_Actividad]],CodigoActividad,Tabla2[Actividades Programables Presupuestables],"",0))</f>
        <v/>
      </c>
      <c r="I317" s="783" t="str">
        <f>IFERROR(VLOOKUP('Formulario PPGR3'!$G317,'Formulario PPGR2'!$H$9:$V$536,15,FALSE),"")</f>
        <v/>
      </c>
      <c r="J317" s="525" t="s">
        <v>1266</v>
      </c>
      <c r="K317" s="524" t="s">
        <v>1289</v>
      </c>
      <c r="L317" s="521" t="str">
        <f>IF(Tabla1[[#This Row],[Descripción]]="","",_xlfn.XLOOKUP(Tabla1[[#This Row],[Descripción]],Tabla10[Descripción],Tabla10[Unidad de Medida],"",0))</f>
        <v>Caja</v>
      </c>
      <c r="M317" s="317">
        <v>5</v>
      </c>
      <c r="N317" s="535">
        <f>IF(Tabla1[[#This Row],[Descripción]]="","",_xlfn.XLOOKUP(Tabla1[[#This Row],[Descripción]],Tabla10[Descripción],Tabla10[Precio Unitario],0))</f>
        <v>154.875</v>
      </c>
      <c r="O317" s="535">
        <f>IF(Tabla1[[#This Row],[Cantidad de Insumos]]="","",Tabla1[[#This Row],[Precio Unitario]]*Tabla1[[#This Row],[Cantidad de Insumos]])</f>
        <v>774.375</v>
      </c>
      <c r="P317" s="522" t="str">
        <f>IF(Tabla1[[#This Row],[Descripción]]="","",_xlfn.XLOOKUP(Tabla1[[#This Row],[Descripción]],Tabla10[Descripción],Tabla10[CODIGO PRESUPUESTARIO],0))</f>
        <v xml:space="preserve">2.3.9.2.01 </v>
      </c>
      <c r="Q317" s="523"/>
      <c r="R317" s="523" t="str">
        <f>IF(Tabla1[[#This Row],[Insumos]]="","",_xlfn.XLOOKUP(Tabla1[[#This Row],[Insumos]],Tabla10[Insumo],Tabla10[InsumoAbrev],"",0))</f>
        <v>lsUtilesdeOficina</v>
      </c>
      <c r="S317" s="694"/>
      <c r="T317" s="187"/>
      <c r="U317" s="187"/>
    </row>
    <row r="318" spans="2:21" ht="28.15" customHeight="1" x14ac:dyDescent="0.25">
      <c r="B318" s="187" t="str">
        <f>IF('Formulario PPGR3'!$G318="","",CONCATENATE('Formulario PPGR3'!$C318,".",'Formulario PPGR3'!$D318,".",'Formulario PPGR3'!$E318,".",'Formulario PPGR3'!$F318))</f>
        <v/>
      </c>
      <c r="C318" s="187" t="str">
        <f>IF('Formulario PPGR3'!$G318="","",'Formulario PPGR1'!#REF!)</f>
        <v/>
      </c>
      <c r="D318" s="187" t="str">
        <f>IF('Formulario PPGR3'!$G318="","",'Formulario PPGR1'!#REF!)</f>
        <v/>
      </c>
      <c r="E318" s="187" t="str">
        <f>IF('Formulario PPGR3'!$G318="","",'Formulario PPGR1'!#REF!)</f>
        <v/>
      </c>
      <c r="F318" s="187" t="str">
        <f>IF('Formulario PPGR3'!$G318="","",'Formulario PPGR1'!#REF!)</f>
        <v/>
      </c>
      <c r="G318" s="186"/>
      <c r="H318" s="520" t="str" cm="1">
        <f t="array" ref="H318">IF(Tabla1[[#This Row],[Código_Actividad]]="","",_xlfn.XLOOKUP(Tabla1[[#This Row],[Código_Actividad]],CodigoActividad,Tabla2[Actividades Programables Presupuestables],"",0))</f>
        <v/>
      </c>
      <c r="I318" s="783" t="str">
        <f>IFERROR(VLOOKUP('Formulario PPGR3'!$G318,'Formulario PPGR2'!$H$9:$V$536,15,FALSE),"")</f>
        <v/>
      </c>
      <c r="J318" s="525" t="s">
        <v>392</v>
      </c>
      <c r="K318" s="524" t="s">
        <v>991</v>
      </c>
      <c r="L318" s="521" t="str">
        <f>IF(Tabla1[[#This Row],[Descripción]]="","",_xlfn.XLOOKUP(Tabla1[[#This Row],[Descripción]],Tabla10[Descripción],Tabla10[Unidad de Medida],"",0))</f>
        <v>galon</v>
      </c>
      <c r="M318" s="317">
        <v>15</v>
      </c>
      <c r="N318" s="535">
        <f>IF(Tabla1[[#This Row],[Descripción]]="","",_xlfn.XLOOKUP(Tabla1[[#This Row],[Descripción]],Tabla10[Descripción],Tabla10[Precio Unitario],0))</f>
        <v>240</v>
      </c>
      <c r="O318" s="535">
        <f>IF(Tabla1[[#This Row],[Cantidad de Insumos]]="","",Tabla1[[#This Row],[Precio Unitario]]*Tabla1[[#This Row],[Cantidad de Insumos]])</f>
        <v>3600</v>
      </c>
      <c r="P318" s="522" t="str">
        <f>IF(Tabla1[[#This Row],[Descripción]]="","",_xlfn.XLOOKUP(Tabla1[[#This Row],[Descripción]],Tabla10[Descripción],Tabla10[CODIGO PRESUPUESTARIO],0))</f>
        <v>2.3.7.1.02</v>
      </c>
      <c r="Q318" s="523"/>
      <c r="R318" s="523" t="str">
        <f>IF(Tabla1[[#This Row],[Insumos]]="","",_xlfn.XLOOKUP(Tabla1[[#This Row],[Insumos]],Tabla10[Insumo],Tabla10[InsumoAbrev],"",0))</f>
        <v>lsGasoil</v>
      </c>
      <c r="S318" s="694"/>
      <c r="T318" s="187"/>
      <c r="U318" s="187"/>
    </row>
    <row r="319" spans="2:21" ht="38.450000000000003" customHeight="1" x14ac:dyDescent="0.25">
      <c r="B319" s="187" t="e">
        <f>IF('Formulario PPGR3'!$G319="","",CONCATENATE('Formulario PPGR3'!$C319,".",'Formulario PPGR3'!$D319,".",'Formulario PPGR3'!$E319,".",'Formulario PPGR3'!$F319))</f>
        <v>#REF!</v>
      </c>
      <c r="C319" s="187" t="e">
        <f>IF('Formulario PPGR3'!$G319="","",'Formulario PPGR1'!#REF!)</f>
        <v>#REF!</v>
      </c>
      <c r="D319" s="187" t="e">
        <f>IF('Formulario PPGR3'!$G319="","",'Formulario PPGR1'!#REF!)</f>
        <v>#REF!</v>
      </c>
      <c r="E319" s="187" t="e">
        <f>IF('Formulario PPGR3'!$G319="","",'Formulario PPGR1'!#REF!)</f>
        <v>#REF!</v>
      </c>
      <c r="F319" s="187" t="e">
        <f>IF('Formulario PPGR3'!$G319="","",'Formulario PPGR1'!#REF!)</f>
        <v>#REF!</v>
      </c>
      <c r="G319" s="186" t="s">
        <v>2288</v>
      </c>
      <c r="H319" s="520" t="str" cm="1">
        <f t="array" ref="H319">IF(Tabla1[[#This Row],[Código_Actividad]]="","",_xlfn.XLOOKUP(Tabla1[[#This Row],[Código_Actividad]],CodigoActividad,Tabla2[Actividades Programables Presupuestables],"",0))</f>
        <v xml:space="preserve"> Regularización mediante seguimiento y evaluación  del personal de licencia médica recurrentes y enviado a evaluar auditoria médica.</v>
      </c>
      <c r="I319" s="783">
        <f>IFERROR(VLOOKUP('Formulario PPGR3'!$G319,'Formulario PPGR2'!$H$9:$V$536,15,FALSE),"")</f>
        <v>1</v>
      </c>
      <c r="J319" s="525" t="s">
        <v>361</v>
      </c>
      <c r="K319" s="524" t="s">
        <v>1170</v>
      </c>
      <c r="L319" s="521" t="str">
        <f>IF(Tabla1[[#This Row],[Descripción]]="","",_xlfn.XLOOKUP(Tabla1[[#This Row],[Descripción]],Tabla10[Descripción],Tabla10[Unidad de Medida],"",0))</f>
        <v>resma</v>
      </c>
      <c r="M319" s="317">
        <v>25</v>
      </c>
      <c r="N319" s="535">
        <f>IF(Tabla1[[#This Row],[Descripción]]="","",_xlfn.XLOOKUP(Tabla1[[#This Row],[Descripción]],Tabla10[Descripción],Tabla10[Precio Unitario],0))</f>
        <v>288</v>
      </c>
      <c r="O319" s="535">
        <f>IF(Tabla1[[#This Row],[Cantidad de Insumos]]="","",Tabla1[[#This Row],[Precio Unitario]]*Tabla1[[#This Row],[Cantidad de Insumos]])</f>
        <v>7200</v>
      </c>
      <c r="P319" s="522" t="str">
        <f>IF(Tabla1[[#This Row],[Descripción]]="","",_xlfn.XLOOKUP(Tabla1[[#This Row],[Descripción]],Tabla10[Descripción],Tabla10[CODIGO PRESUPUESTARIO],0))</f>
        <v>2.3.3.1.01</v>
      </c>
      <c r="Q319" s="523"/>
      <c r="R319" s="523" t="str">
        <f>IF(Tabla1[[#This Row],[Insumos]]="","",_xlfn.XLOOKUP(Tabla1[[#This Row],[Insumos]],Tabla10[Insumo],Tabla10[InsumoAbrev],"",0))</f>
        <v>lsProductosdePapel</v>
      </c>
      <c r="S319" s="694"/>
      <c r="T319" s="187"/>
      <c r="U319" s="187"/>
    </row>
    <row r="320" spans="2:21" ht="21.6" customHeight="1" x14ac:dyDescent="0.25">
      <c r="B320" s="187" t="str">
        <f>IF('Formulario PPGR3'!$G320="","",CONCATENATE('Formulario PPGR3'!$C320,".",'Formulario PPGR3'!$D320,".",'Formulario PPGR3'!$E320,".",'Formulario PPGR3'!$F320))</f>
        <v/>
      </c>
      <c r="C320" s="187" t="str">
        <f>IF('Formulario PPGR3'!$G320="","",'Formulario PPGR1'!#REF!)</f>
        <v/>
      </c>
      <c r="D320" s="187" t="str">
        <f>IF('Formulario PPGR3'!$G320="","",'Formulario PPGR1'!#REF!)</f>
        <v/>
      </c>
      <c r="E320" s="187" t="str">
        <f>IF('Formulario PPGR3'!$G320="","",'Formulario PPGR1'!#REF!)</f>
        <v/>
      </c>
      <c r="F320" s="187" t="str">
        <f>IF('Formulario PPGR3'!$G320="","",'Formulario PPGR1'!#REF!)</f>
        <v/>
      </c>
      <c r="G320" s="186"/>
      <c r="H320" s="520" t="str" cm="1">
        <f t="array" ref="H320">IF(Tabla1[[#This Row],[Código_Actividad]]="","",_xlfn.XLOOKUP(Tabla1[[#This Row],[Código_Actividad]],CodigoActividad,Tabla2[Actividades Programables Presupuestables],"",0))</f>
        <v/>
      </c>
      <c r="I320" s="783" t="str">
        <f>IFERROR(VLOOKUP('Formulario PPGR3'!$G320,'Formulario PPGR2'!$H$9:$V$536,15,FALSE),"")</f>
        <v/>
      </c>
      <c r="J320" s="525" t="s">
        <v>284</v>
      </c>
      <c r="K320" s="524" t="s">
        <v>1445</v>
      </c>
      <c r="L320" s="521" t="str">
        <f>IF(Tabla1[[#This Row],[Descripción]]="","",_xlfn.XLOOKUP(Tabla1[[#This Row],[Descripción]],Tabla10[Descripción],Tabla10[Unidad de Medida],"",0))</f>
        <v>Depósito</v>
      </c>
      <c r="M320" s="317">
        <v>20</v>
      </c>
      <c r="N320" s="535">
        <f>IF(Tabla1[[#This Row],[Descripción]]="","",_xlfn.XLOOKUP(Tabla1[[#This Row],[Descripción]],Tabla10[Descripción],Tabla10[Precio Unitario],0))</f>
        <v>2150</v>
      </c>
      <c r="O320" s="535">
        <f>IF(Tabla1[[#This Row],[Cantidad de Insumos]]="","",Tabla1[[#This Row],[Precio Unitario]]*Tabla1[[#This Row],[Cantidad de Insumos]])</f>
        <v>43000</v>
      </c>
      <c r="P320" s="522" t="str">
        <f>IF(Tabla1[[#This Row],[Descripción]]="","",_xlfn.XLOOKUP(Tabla1[[#This Row],[Descripción]],Tabla10[Descripción],Tabla10[CODIGO PRESUPUESTARIO],0))</f>
        <v>2.2.3.1.01</v>
      </c>
      <c r="Q320" s="523"/>
      <c r="R320" s="523" t="str">
        <f>IF(Tabla1[[#This Row],[Insumos]]="","",_xlfn.XLOOKUP(Tabla1[[#This Row],[Insumos]],Tabla10[Insumo],Tabla10[InsumoAbrev],"",0))</f>
        <v>lsViaticosDP</v>
      </c>
      <c r="S320" s="694"/>
      <c r="T320" s="187"/>
      <c r="U320" s="187"/>
    </row>
    <row r="321" spans="2:21" ht="23.45" customHeight="1" x14ac:dyDescent="0.25">
      <c r="B321" s="187" t="str">
        <f>IF('Formulario PPGR3'!$G321="","",CONCATENATE('Formulario PPGR3'!$C321,".",'Formulario PPGR3'!$D321,".",'Formulario PPGR3'!$E321,".",'Formulario PPGR3'!$F321))</f>
        <v/>
      </c>
      <c r="C321" s="187" t="str">
        <f>IF('Formulario PPGR3'!$G321="","",'Formulario PPGR1'!#REF!)</f>
        <v/>
      </c>
      <c r="D321" s="187" t="str">
        <f>IF('Formulario PPGR3'!$G321="","",'Formulario PPGR1'!#REF!)</f>
        <v/>
      </c>
      <c r="E321" s="187" t="str">
        <f>IF('Formulario PPGR3'!$G321="","",'Formulario PPGR1'!#REF!)</f>
        <v/>
      </c>
      <c r="F321" s="187" t="str">
        <f>IF('Formulario PPGR3'!$G321="","",'Formulario PPGR1'!#REF!)</f>
        <v/>
      </c>
      <c r="G321" s="186"/>
      <c r="H321" s="520" t="str" cm="1">
        <f t="array" ref="H321">IF(Tabla1[[#This Row],[Código_Actividad]]="","",_xlfn.XLOOKUP(Tabla1[[#This Row],[Código_Actividad]],CodigoActividad,Tabla2[Actividades Programables Presupuestables],"",0))</f>
        <v/>
      </c>
      <c r="I321" s="783" t="str">
        <f>IFERROR(VLOOKUP('Formulario PPGR3'!$G321,'Formulario PPGR2'!$H$9:$V$536,15,FALSE),"")</f>
        <v/>
      </c>
      <c r="J321" s="525" t="s">
        <v>284</v>
      </c>
      <c r="K321" s="524" t="s">
        <v>1445</v>
      </c>
      <c r="L321" s="521" t="str">
        <f>IF(Tabla1[[#This Row],[Descripción]]="","",_xlfn.XLOOKUP(Tabla1[[#This Row],[Descripción]],Tabla10[Descripción],Tabla10[Unidad de Medida],"",0))</f>
        <v>Depósito</v>
      </c>
      <c r="M321" s="317">
        <v>20</v>
      </c>
      <c r="N321" s="535">
        <f>IF(Tabla1[[#This Row],[Descripción]]="","",_xlfn.XLOOKUP(Tabla1[[#This Row],[Descripción]],Tabla10[Descripción],Tabla10[Precio Unitario],0))</f>
        <v>2150</v>
      </c>
      <c r="O321" s="535">
        <f>IF(Tabla1[[#This Row],[Cantidad de Insumos]]="","",Tabla1[[#This Row],[Precio Unitario]]*Tabla1[[#This Row],[Cantidad de Insumos]])</f>
        <v>43000</v>
      </c>
      <c r="P321" s="522" t="str">
        <f>IF(Tabla1[[#This Row],[Descripción]]="","",_xlfn.XLOOKUP(Tabla1[[#This Row],[Descripción]],Tabla10[Descripción],Tabla10[CODIGO PRESUPUESTARIO],0))</f>
        <v>2.2.3.1.01</v>
      </c>
      <c r="Q321" s="523"/>
      <c r="R321" s="523" t="str">
        <f>IF(Tabla1[[#This Row],[Insumos]]="","",_xlfn.XLOOKUP(Tabla1[[#This Row],[Insumos]],Tabla10[Insumo],Tabla10[InsumoAbrev],"",0))</f>
        <v>lsViaticosDP</v>
      </c>
      <c r="S321" s="694"/>
      <c r="T321" s="187"/>
      <c r="U321" s="187"/>
    </row>
    <row r="322" spans="2:21" ht="15" x14ac:dyDescent="0.25">
      <c r="B322" s="187" t="str">
        <f>IF('Formulario PPGR3'!$G322="","",CONCATENATE('Formulario PPGR3'!$C322,".",'Formulario PPGR3'!$D322,".",'Formulario PPGR3'!$E322,".",'Formulario PPGR3'!$F322))</f>
        <v/>
      </c>
      <c r="C322" s="187" t="str">
        <f>IF('Formulario PPGR3'!$G322="","",'Formulario PPGR1'!#REF!)</f>
        <v/>
      </c>
      <c r="D322" s="187" t="str">
        <f>IF('Formulario PPGR3'!$G322="","",'Formulario PPGR1'!#REF!)</f>
        <v/>
      </c>
      <c r="E322" s="187" t="str">
        <f>IF('Formulario PPGR3'!$G322="","",'Formulario PPGR1'!#REF!)</f>
        <v/>
      </c>
      <c r="F322" s="187" t="str">
        <f>IF('Formulario PPGR3'!$G322="","",'Formulario PPGR1'!#REF!)</f>
        <v/>
      </c>
      <c r="G322" s="186"/>
      <c r="H322" s="520" t="str" cm="1">
        <f t="array" ref="H322">IF(Tabla1[[#This Row],[Código_Actividad]]="","",_xlfn.XLOOKUP(Tabla1[[#This Row],[Código_Actividad]],CodigoActividad,Tabla2[Actividades Programables Presupuestables],"",0))</f>
        <v/>
      </c>
      <c r="I322" s="783" t="str">
        <f>IFERROR(VLOOKUP('Formulario PPGR3'!$G322,'Formulario PPGR2'!$H$9:$V$536,15,FALSE),"")</f>
        <v/>
      </c>
      <c r="J322" s="525" t="s">
        <v>284</v>
      </c>
      <c r="K322" s="524" t="s">
        <v>1441</v>
      </c>
      <c r="L322" s="521" t="str">
        <f>IF(Tabla1[[#This Row],[Descripción]]="","",_xlfn.XLOOKUP(Tabla1[[#This Row],[Descripción]],Tabla10[Descripción],Tabla10[Unidad de Medida],"",0))</f>
        <v>Depósito</v>
      </c>
      <c r="M322" s="317">
        <v>20</v>
      </c>
      <c r="N322" s="535">
        <f>IF(Tabla1[[#This Row],[Descripción]]="","",_xlfn.XLOOKUP(Tabla1[[#This Row],[Descripción]],Tabla10[Descripción],Tabla10[Precio Unitario],0))</f>
        <v>1700</v>
      </c>
      <c r="O322" s="535">
        <f>IF(Tabla1[[#This Row],[Cantidad de Insumos]]="","",Tabla1[[#This Row],[Precio Unitario]]*Tabla1[[#This Row],[Cantidad de Insumos]])</f>
        <v>34000</v>
      </c>
      <c r="P322" s="522" t="str">
        <f>IF(Tabla1[[#This Row],[Descripción]]="","",_xlfn.XLOOKUP(Tabla1[[#This Row],[Descripción]],Tabla10[Descripción],Tabla10[CODIGO PRESUPUESTARIO],0))</f>
        <v>2.2.3.1.01</v>
      </c>
      <c r="Q322" s="523"/>
      <c r="R322" s="523" t="str">
        <f>IF(Tabla1[[#This Row],[Insumos]]="","",_xlfn.XLOOKUP(Tabla1[[#This Row],[Insumos]],Tabla10[Insumo],Tabla10[InsumoAbrev],"",0))</f>
        <v>lsViaticosDP</v>
      </c>
      <c r="S322" s="694"/>
      <c r="T322" s="187"/>
      <c r="U322" s="187"/>
    </row>
    <row r="323" spans="2:21" ht="15" x14ac:dyDescent="0.25">
      <c r="B323" s="187" t="str">
        <f>IF('Formulario PPGR3'!$G323="","",CONCATENATE('Formulario PPGR3'!$C323,".",'Formulario PPGR3'!$D323,".",'Formulario PPGR3'!$E323,".",'Formulario PPGR3'!$F323))</f>
        <v/>
      </c>
      <c r="C323" s="187" t="str">
        <f>IF('Formulario PPGR3'!$G323="","",'Formulario PPGR1'!#REF!)</f>
        <v/>
      </c>
      <c r="D323" s="187" t="str">
        <f>IF('Formulario PPGR3'!$G323="","",'Formulario PPGR1'!#REF!)</f>
        <v/>
      </c>
      <c r="E323" s="187" t="str">
        <f>IF('Formulario PPGR3'!$G323="","",'Formulario PPGR1'!#REF!)</f>
        <v/>
      </c>
      <c r="F323" s="187" t="str">
        <f>IF('Formulario PPGR3'!$G323="","",'Formulario PPGR1'!#REF!)</f>
        <v/>
      </c>
      <c r="G323" s="186"/>
      <c r="H323" s="520" t="str" cm="1">
        <f t="array" ref="H323">IF(Tabla1[[#This Row],[Código_Actividad]]="","",_xlfn.XLOOKUP(Tabla1[[#This Row],[Código_Actividad]],CodigoActividad,Tabla2[Actividades Programables Presupuestables],"",0))</f>
        <v/>
      </c>
      <c r="I323" s="783" t="str">
        <f>IFERROR(VLOOKUP('Formulario PPGR3'!$G323,'Formulario PPGR2'!$H$9:$V$536,15,FALSE),"")</f>
        <v/>
      </c>
      <c r="J323" s="525" t="s">
        <v>392</v>
      </c>
      <c r="K323" s="524" t="s">
        <v>991</v>
      </c>
      <c r="L323" s="521" t="str">
        <f>IF(Tabla1[[#This Row],[Descripción]]="","",_xlfn.XLOOKUP(Tabla1[[#This Row],[Descripción]],Tabla10[Descripción],Tabla10[Unidad de Medida],"",0))</f>
        <v>galon</v>
      </c>
      <c r="M323" s="317">
        <v>15</v>
      </c>
      <c r="N323" s="535">
        <f>IF(Tabla1[[#This Row],[Descripción]]="","",_xlfn.XLOOKUP(Tabla1[[#This Row],[Descripción]],Tabla10[Descripción],Tabla10[Precio Unitario],0))</f>
        <v>240</v>
      </c>
      <c r="O323" s="535">
        <f>IF(Tabla1[[#This Row],[Cantidad de Insumos]]="","",Tabla1[[#This Row],[Precio Unitario]]*Tabla1[[#This Row],[Cantidad de Insumos]])</f>
        <v>3600</v>
      </c>
      <c r="P323" s="522" t="str">
        <f>IF(Tabla1[[#This Row],[Descripción]]="","",_xlfn.XLOOKUP(Tabla1[[#This Row],[Descripción]],Tabla10[Descripción],Tabla10[CODIGO PRESUPUESTARIO],0))</f>
        <v>2.3.7.1.02</v>
      </c>
      <c r="Q323" s="523"/>
      <c r="R323" s="523" t="str">
        <f>IF(Tabla1[[#This Row],[Insumos]]="","",_xlfn.XLOOKUP(Tabla1[[#This Row],[Insumos]],Tabla10[Insumo],Tabla10[InsumoAbrev],"",0))</f>
        <v>lsGasoil</v>
      </c>
      <c r="S323" s="694"/>
      <c r="T323" s="187"/>
      <c r="U323" s="187"/>
    </row>
    <row r="324" spans="2:21" ht="36.6" customHeight="1" x14ac:dyDescent="0.25">
      <c r="B324" s="187" t="e">
        <f>IF('Formulario PPGR3'!$G324="","",CONCATENATE('Formulario PPGR3'!$C324,".",'Formulario PPGR3'!$D324,".",'Formulario PPGR3'!$E324,".",'Formulario PPGR3'!$F324))</f>
        <v>#REF!</v>
      </c>
      <c r="C324" s="187" t="e">
        <f>IF('Formulario PPGR3'!$G324="","",'Formulario PPGR1'!#REF!)</f>
        <v>#REF!</v>
      </c>
      <c r="D324" s="187" t="e">
        <f>IF('Formulario PPGR3'!$G324="","",'Formulario PPGR1'!#REF!)</f>
        <v>#REF!</v>
      </c>
      <c r="E324" s="187" t="e">
        <f>IF('Formulario PPGR3'!$G324="","",'Formulario PPGR1'!#REF!)</f>
        <v>#REF!</v>
      </c>
      <c r="F324" s="187" t="e">
        <f>IF('Formulario PPGR3'!$G324="","",'Formulario PPGR1'!#REF!)</f>
        <v>#REF!</v>
      </c>
      <c r="G324" s="186" t="s">
        <v>2290</v>
      </c>
      <c r="H324" s="520" t="str" cm="1">
        <f t="array" ref="H324">IF(Tabla1[[#This Row],[Código_Actividad]]="","",_xlfn.XLOOKUP(Tabla1[[#This Row],[Código_Actividad]],CodigoActividad,Tabla2[Actividades Programables Presupuestables],"",0))</f>
        <v xml:space="preserve">Seguimiento e investigación de accidentes y enfermedades laborales. </v>
      </c>
      <c r="I324" s="783">
        <f>IFERROR(VLOOKUP('Formulario PPGR3'!$G324,'Formulario PPGR2'!$H$9:$V$536,15,FALSE),"")</f>
        <v>3</v>
      </c>
      <c r="J324" s="525" t="s">
        <v>361</v>
      </c>
      <c r="K324" s="524" t="s">
        <v>1170</v>
      </c>
      <c r="L324" s="521" t="str">
        <f>IF(Tabla1[[#This Row],[Descripción]]="","",_xlfn.XLOOKUP(Tabla1[[#This Row],[Descripción]],Tabla10[Descripción],Tabla10[Unidad de Medida],"",0))</f>
        <v>resma</v>
      </c>
      <c r="M324" s="317">
        <v>25</v>
      </c>
      <c r="N324" s="535">
        <f>IF(Tabla1[[#This Row],[Descripción]]="","",_xlfn.XLOOKUP(Tabla1[[#This Row],[Descripción]],Tabla10[Descripción],Tabla10[Precio Unitario],0))</f>
        <v>288</v>
      </c>
      <c r="O324" s="535">
        <f>IF(Tabla1[[#This Row],[Cantidad de Insumos]]="","",Tabla1[[#This Row],[Precio Unitario]]*Tabla1[[#This Row],[Cantidad de Insumos]])</f>
        <v>7200</v>
      </c>
      <c r="P324" s="522" t="str">
        <f>IF(Tabla1[[#This Row],[Descripción]]="","",_xlfn.XLOOKUP(Tabla1[[#This Row],[Descripción]],Tabla10[Descripción],Tabla10[CODIGO PRESUPUESTARIO],0))</f>
        <v>2.3.3.1.01</v>
      </c>
      <c r="Q324" s="523"/>
      <c r="R324" s="523" t="str">
        <f>IF(Tabla1[[#This Row],[Insumos]]="","",_xlfn.XLOOKUP(Tabla1[[#This Row],[Insumos]],Tabla10[Insumo],Tabla10[InsumoAbrev],"",0))</f>
        <v>lsProductosdePapel</v>
      </c>
      <c r="S324" s="694"/>
      <c r="T324" s="187"/>
      <c r="U324" s="187"/>
    </row>
    <row r="325" spans="2:21" ht="15" x14ac:dyDescent="0.25">
      <c r="B325" s="187" t="str">
        <f>IF('Formulario PPGR3'!$G325="","",CONCATENATE('Formulario PPGR3'!$C325,".",'Formulario PPGR3'!$D325,".",'Formulario PPGR3'!$E325,".",'Formulario PPGR3'!$F325))</f>
        <v/>
      </c>
      <c r="C325" s="187" t="str">
        <f>IF('Formulario PPGR3'!$G325="","",'Formulario PPGR1'!#REF!)</f>
        <v/>
      </c>
      <c r="D325" s="187" t="str">
        <f>IF('Formulario PPGR3'!$G325="","",'Formulario PPGR1'!#REF!)</f>
        <v/>
      </c>
      <c r="E325" s="187" t="str">
        <f>IF('Formulario PPGR3'!$G325="","",'Formulario PPGR1'!#REF!)</f>
        <v/>
      </c>
      <c r="F325" s="187" t="str">
        <f>IF('Formulario PPGR3'!$G325="","",'Formulario PPGR1'!#REF!)</f>
        <v/>
      </c>
      <c r="G325" s="186"/>
      <c r="H325" s="520" t="str" cm="1">
        <f t="array" ref="H325">IF(Tabla1[[#This Row],[Código_Actividad]]="","",_xlfn.XLOOKUP(Tabla1[[#This Row],[Código_Actividad]],CodigoActividad,Tabla2[Actividades Programables Presupuestables],"",0))</f>
        <v/>
      </c>
      <c r="I325" s="783" t="str">
        <f>IFERROR(VLOOKUP('Formulario PPGR3'!$G325,'Formulario PPGR2'!$H$9:$V$536,15,FALSE),"")</f>
        <v/>
      </c>
      <c r="J325" s="525" t="s">
        <v>361</v>
      </c>
      <c r="K325" s="524" t="s">
        <v>1162</v>
      </c>
      <c r="L325" s="521" t="str">
        <f>IF(Tabla1[[#This Row],[Descripción]]="","",_xlfn.XLOOKUP(Tabla1[[#This Row],[Descripción]],Tabla10[Descripción],Tabla10[Unidad de Medida],"",0))</f>
        <v>Caja</v>
      </c>
      <c r="M325" s="317">
        <v>3</v>
      </c>
      <c r="N325" s="535">
        <f>IF(Tabla1[[#This Row],[Descripción]]="","",_xlfn.XLOOKUP(Tabla1[[#This Row],[Descripción]],Tabla10[Descripción],Tabla10[Precio Unitario],0))</f>
        <v>531</v>
      </c>
      <c r="O325" s="535">
        <f>IF(Tabla1[[#This Row],[Cantidad de Insumos]]="","",Tabla1[[#This Row],[Precio Unitario]]*Tabla1[[#This Row],[Cantidad de Insumos]])</f>
        <v>1593</v>
      </c>
      <c r="P325" s="522" t="str">
        <f>IF(Tabla1[[#This Row],[Descripción]]="","",_xlfn.XLOOKUP(Tabla1[[#This Row],[Descripción]],Tabla10[Descripción],Tabla10[CODIGO PRESUPUESTARIO],0))</f>
        <v>2.3.3.2.01</v>
      </c>
      <c r="Q325" s="523"/>
      <c r="R325" s="523" t="str">
        <f>IF(Tabla1[[#This Row],[Insumos]]="","",_xlfn.XLOOKUP(Tabla1[[#This Row],[Insumos]],Tabla10[Insumo],Tabla10[InsumoAbrev],"",0))</f>
        <v>lsProductosdePapel</v>
      </c>
      <c r="S325" s="694"/>
      <c r="T325" s="187"/>
      <c r="U325" s="187"/>
    </row>
    <row r="326" spans="2:21" ht="31.15" customHeight="1" x14ac:dyDescent="0.25">
      <c r="B326" s="187" t="e">
        <f>IF('Formulario PPGR3'!$G326="","",CONCATENATE('Formulario PPGR3'!$C326,".",'Formulario PPGR3'!$D326,".",'Formulario PPGR3'!$E326,".",'Formulario PPGR3'!$F326))</f>
        <v>#REF!</v>
      </c>
      <c r="C326" s="187" t="e">
        <f>IF('Formulario PPGR3'!$G326="","",'Formulario PPGR1'!#REF!)</f>
        <v>#REF!</v>
      </c>
      <c r="D326" s="187" t="e">
        <f>IF('Formulario PPGR3'!$G326="","",'Formulario PPGR1'!#REF!)</f>
        <v>#REF!</v>
      </c>
      <c r="E326" s="187" t="e">
        <f>IF('Formulario PPGR3'!$G326="","",'Formulario PPGR1'!#REF!)</f>
        <v>#REF!</v>
      </c>
      <c r="F326" s="187" t="e">
        <f>IF('Formulario PPGR3'!$G326="","",'Formulario PPGR1'!#REF!)</f>
        <v>#REF!</v>
      </c>
      <c r="G326" s="186" t="s">
        <v>2292</v>
      </c>
      <c r="H326" s="520" t="str" cm="1">
        <f t="array" ref="H326">IF(Tabla1[[#This Row],[Código_Actividad]]="","",_xlfn.XLOOKUP(Tabla1[[#This Row],[Código_Actividad]],CodigoActividad,Tabla2[Actividades Programables Presupuestables],"",0))</f>
        <v>Gestión de subsidios por enfermedad común.</v>
      </c>
      <c r="I326" s="783">
        <f>IFERROR(VLOOKUP('Formulario PPGR3'!$G326,'Formulario PPGR2'!$H$9:$V$536,15,FALSE),"")</f>
        <v>4</v>
      </c>
      <c r="J326" s="525" t="s">
        <v>361</v>
      </c>
      <c r="K326" s="524" t="s">
        <v>1170</v>
      </c>
      <c r="L326" s="521" t="str">
        <f>IF(Tabla1[[#This Row],[Descripción]]="","",_xlfn.XLOOKUP(Tabla1[[#This Row],[Descripción]],Tabla10[Descripción],Tabla10[Unidad de Medida],"",0))</f>
        <v>resma</v>
      </c>
      <c r="M326" s="317">
        <v>25</v>
      </c>
      <c r="N326" s="535">
        <f>IF(Tabla1[[#This Row],[Descripción]]="","",_xlfn.XLOOKUP(Tabla1[[#This Row],[Descripción]],Tabla10[Descripción],Tabla10[Precio Unitario],0))</f>
        <v>288</v>
      </c>
      <c r="O326" s="535">
        <f>IF(Tabla1[[#This Row],[Cantidad de Insumos]]="","",Tabla1[[#This Row],[Precio Unitario]]*Tabla1[[#This Row],[Cantidad de Insumos]])</f>
        <v>7200</v>
      </c>
      <c r="P326" s="522" t="str">
        <f>IF(Tabla1[[#This Row],[Descripción]]="","",_xlfn.XLOOKUP(Tabla1[[#This Row],[Descripción]],Tabla10[Descripción],Tabla10[CODIGO PRESUPUESTARIO],0))</f>
        <v>2.3.3.1.01</v>
      </c>
      <c r="Q326" s="523"/>
      <c r="R326" s="523" t="str">
        <f>IF(Tabla1[[#This Row],[Insumos]]="","",_xlfn.XLOOKUP(Tabla1[[#This Row],[Insumos]],Tabla10[Insumo],Tabla10[InsumoAbrev],"",0))</f>
        <v>lsProductosdePapel</v>
      </c>
      <c r="S326" s="694"/>
      <c r="T326" s="187"/>
      <c r="U326" s="187"/>
    </row>
    <row r="327" spans="2:21" ht="43.9" customHeight="1" x14ac:dyDescent="0.25">
      <c r="B327" s="187" t="e">
        <f>IF('Formulario PPGR3'!$G327="","",CONCATENATE('Formulario PPGR3'!$C327,".",'Formulario PPGR3'!$D327,".",'Formulario PPGR3'!$E327,".",'Formulario PPGR3'!$F327))</f>
        <v>#REF!</v>
      </c>
      <c r="C327" s="187" t="e">
        <f>IF('Formulario PPGR3'!$G327="","",'Formulario PPGR1'!#REF!)</f>
        <v>#REF!</v>
      </c>
      <c r="D327" s="187" t="e">
        <f>IF('Formulario PPGR3'!$G327="","",'Formulario PPGR1'!#REF!)</f>
        <v>#REF!</v>
      </c>
      <c r="E327" s="187" t="e">
        <f>IF('Formulario PPGR3'!$G327="","",'Formulario PPGR1'!#REF!)</f>
        <v>#REF!</v>
      </c>
      <c r="F327" s="187" t="e">
        <f>IF('Formulario PPGR3'!$G327="","",'Formulario PPGR1'!#REF!)</f>
        <v>#REF!</v>
      </c>
      <c r="G327" s="186" t="s">
        <v>2294</v>
      </c>
      <c r="H327" s="520" t="str" cm="1">
        <f t="array" ref="H327">IF(Tabla1[[#This Row],[Código_Actividad]]="","",_xlfn.XLOOKUP(Tabla1[[#This Row],[Código_Actividad]],CodigoActividad,Tabla2[Actividades Programables Presupuestables],"",0))</f>
        <v>Gestión oportuna de  expedientes de pago de prestaciones laborales  y desvinculaciones.</v>
      </c>
      <c r="I327" s="783">
        <f>IFERROR(VLOOKUP('Formulario PPGR3'!$G327,'Formulario PPGR2'!$H$9:$V$536,15,FALSE),"")</f>
        <v>3</v>
      </c>
      <c r="J327" s="525" t="s">
        <v>361</v>
      </c>
      <c r="K327" s="524" t="s">
        <v>1170</v>
      </c>
      <c r="L327" s="521" t="str">
        <f>IF(Tabla1[[#This Row],[Descripción]]="","",_xlfn.XLOOKUP(Tabla1[[#This Row],[Descripción]],Tabla10[Descripción],Tabla10[Unidad de Medida],"",0))</f>
        <v>resma</v>
      </c>
      <c r="M327" s="317">
        <v>25</v>
      </c>
      <c r="N327" s="535">
        <f>IF(Tabla1[[#This Row],[Descripción]]="","",_xlfn.XLOOKUP(Tabla1[[#This Row],[Descripción]],Tabla10[Descripción],Tabla10[Precio Unitario],0))</f>
        <v>288</v>
      </c>
      <c r="O327" s="535">
        <f>IF(Tabla1[[#This Row],[Cantidad de Insumos]]="","",Tabla1[[#This Row],[Precio Unitario]]*Tabla1[[#This Row],[Cantidad de Insumos]])</f>
        <v>7200</v>
      </c>
      <c r="P327" s="522" t="str">
        <f>IF(Tabla1[[#This Row],[Descripción]]="","",_xlfn.XLOOKUP(Tabla1[[#This Row],[Descripción]],Tabla10[Descripción],Tabla10[CODIGO PRESUPUESTARIO],0))</f>
        <v>2.3.3.1.01</v>
      </c>
      <c r="Q327" s="523"/>
      <c r="R327" s="523" t="str">
        <f>IF(Tabla1[[#This Row],[Insumos]]="","",_xlfn.XLOOKUP(Tabla1[[#This Row],[Insumos]],Tabla10[Insumo],Tabla10[InsumoAbrev],"",0))</f>
        <v>lsProductosdePapel</v>
      </c>
      <c r="S327" s="694"/>
      <c r="T327" s="187"/>
      <c r="U327" s="187"/>
    </row>
    <row r="328" spans="2:21" ht="57.6" customHeight="1" x14ac:dyDescent="0.25">
      <c r="B328" s="187" t="e">
        <f>IF('Formulario PPGR3'!$G328="","",CONCATENATE('Formulario PPGR3'!$C328,".",'Formulario PPGR3'!$D328,".",'Formulario PPGR3'!$E328,".",'Formulario PPGR3'!$F328))</f>
        <v>#REF!</v>
      </c>
      <c r="C328" s="187" t="e">
        <f>IF('Formulario PPGR3'!$G328="","",'Formulario PPGR1'!#REF!)</f>
        <v>#REF!</v>
      </c>
      <c r="D328" s="187" t="e">
        <f>IF('Formulario PPGR3'!$G328="","",'Formulario PPGR1'!#REF!)</f>
        <v>#REF!</v>
      </c>
      <c r="E328" s="187" t="e">
        <f>IF('Formulario PPGR3'!$G328="","",'Formulario PPGR1'!#REF!)</f>
        <v>#REF!</v>
      </c>
      <c r="F328" s="187" t="e">
        <f>IF('Formulario PPGR3'!$G328="","",'Formulario PPGR1'!#REF!)</f>
        <v>#REF!</v>
      </c>
      <c r="G328" s="186" t="s">
        <v>2296</v>
      </c>
      <c r="H328" s="520" t="str" cm="1">
        <f t="array" ref="H328">IF(Tabla1[[#This Row],[Código_Actividad]]="","",_xlfn.XLOOKUP(Tabla1[[#This Row],[Código_Actividad]],CodigoActividad,Tabla2[Actividades Programables Presupuestables],"",0))</f>
        <v>Garantizar el cumplimiento y la correcta gestión de las solicitudes de seguros médicos dirigidos Dependientes adicionales  (Seguros Padres).</v>
      </c>
      <c r="I328" s="783">
        <f>IFERROR(VLOOKUP('Formulario PPGR3'!$G328,'Formulario PPGR2'!$H$9:$V$536,15,FALSE),"")</f>
        <v>4</v>
      </c>
      <c r="J328" s="525" t="s">
        <v>392</v>
      </c>
      <c r="K328" s="524" t="s">
        <v>991</v>
      </c>
      <c r="L328" s="521" t="str">
        <f>IF(Tabla1[[#This Row],[Descripción]]="","",_xlfn.XLOOKUP(Tabla1[[#This Row],[Descripción]],Tabla10[Descripción],Tabla10[Unidad de Medida],"",0))</f>
        <v>galon</v>
      </c>
      <c r="M328" s="317">
        <v>15</v>
      </c>
      <c r="N328" s="535">
        <f>IF(Tabla1[[#This Row],[Descripción]]="","",_xlfn.XLOOKUP(Tabla1[[#This Row],[Descripción]],Tabla10[Descripción],Tabla10[Precio Unitario],0))</f>
        <v>240</v>
      </c>
      <c r="O328" s="535">
        <f>IF(Tabla1[[#This Row],[Cantidad de Insumos]]="","",Tabla1[[#This Row],[Precio Unitario]]*Tabla1[[#This Row],[Cantidad de Insumos]])</f>
        <v>3600</v>
      </c>
      <c r="P328" s="522" t="str">
        <f>IF(Tabla1[[#This Row],[Descripción]]="","",_xlfn.XLOOKUP(Tabla1[[#This Row],[Descripción]],Tabla10[Descripción],Tabla10[CODIGO PRESUPUESTARIO],0))</f>
        <v>2.3.7.1.02</v>
      </c>
      <c r="Q328" s="523"/>
      <c r="R328" s="523" t="str">
        <f>IF(Tabla1[[#This Row],[Insumos]]="","",_xlfn.XLOOKUP(Tabla1[[#This Row],[Insumos]],Tabla10[Insumo],Tabla10[InsumoAbrev],"",0))</f>
        <v>lsGasoil</v>
      </c>
      <c r="S328" s="694"/>
      <c r="T328" s="187"/>
      <c r="U328" s="187"/>
    </row>
    <row r="329" spans="2:21" ht="15" x14ac:dyDescent="0.25">
      <c r="B329" s="187" t="str">
        <f>IF('Formulario PPGR3'!$G329="","",CONCATENATE('Formulario PPGR3'!$C329,".",'Formulario PPGR3'!$D329,".",'Formulario PPGR3'!$E329,".",'Formulario PPGR3'!$F329))</f>
        <v/>
      </c>
      <c r="C329" s="187" t="str">
        <f>IF('Formulario PPGR3'!$G329="","",'Formulario PPGR1'!#REF!)</f>
        <v/>
      </c>
      <c r="D329" s="187" t="str">
        <f>IF('Formulario PPGR3'!$G329="","",'Formulario PPGR1'!#REF!)</f>
        <v/>
      </c>
      <c r="E329" s="187" t="str">
        <f>IF('Formulario PPGR3'!$G329="","",'Formulario PPGR1'!#REF!)</f>
        <v/>
      </c>
      <c r="F329" s="187" t="str">
        <f>IF('Formulario PPGR3'!$G329="","",'Formulario PPGR1'!#REF!)</f>
        <v/>
      </c>
      <c r="G329" s="186"/>
      <c r="H329" s="520" t="str" cm="1">
        <f t="array" ref="H329">IF(Tabla1[[#This Row],[Código_Actividad]]="","",_xlfn.XLOOKUP(Tabla1[[#This Row],[Código_Actividad]],CodigoActividad,Tabla2[Actividades Programables Presupuestables],"",0))</f>
        <v/>
      </c>
      <c r="I329" s="783" t="str">
        <f>IFERROR(VLOOKUP('Formulario PPGR3'!$G329,'Formulario PPGR2'!$H$9:$V$536,15,FALSE),"")</f>
        <v/>
      </c>
      <c r="J329" s="525" t="s">
        <v>284</v>
      </c>
      <c r="K329" s="524" t="s">
        <v>1445</v>
      </c>
      <c r="L329" s="521" t="str">
        <f>IF(Tabla1[[#This Row],[Descripción]]="","",_xlfn.XLOOKUP(Tabla1[[#This Row],[Descripción]],Tabla10[Descripción],Tabla10[Unidad de Medida],"",0))</f>
        <v>Depósito</v>
      </c>
      <c r="M329" s="317">
        <v>12</v>
      </c>
      <c r="N329" s="535">
        <f>IF(Tabla1[[#This Row],[Descripción]]="","",_xlfn.XLOOKUP(Tabla1[[#This Row],[Descripción]],Tabla10[Descripción],Tabla10[Precio Unitario],0))</f>
        <v>2150</v>
      </c>
      <c r="O329" s="535">
        <f>IF(Tabla1[[#This Row],[Cantidad de Insumos]]="","",Tabla1[[#This Row],[Precio Unitario]]*Tabla1[[#This Row],[Cantidad de Insumos]])</f>
        <v>25800</v>
      </c>
      <c r="P329" s="522" t="str">
        <f>IF(Tabla1[[#This Row],[Descripción]]="","",_xlfn.XLOOKUP(Tabla1[[#This Row],[Descripción]],Tabla10[Descripción],Tabla10[CODIGO PRESUPUESTARIO],0))</f>
        <v>2.2.3.1.01</v>
      </c>
      <c r="Q329" s="523"/>
      <c r="R329" s="523" t="str">
        <f>IF(Tabla1[[#This Row],[Insumos]]="","",_xlfn.XLOOKUP(Tabla1[[#This Row],[Insumos]],Tabla10[Insumo],Tabla10[InsumoAbrev],"",0))</f>
        <v>lsViaticosDP</v>
      </c>
      <c r="S329" s="694"/>
      <c r="T329" s="187"/>
      <c r="U329" s="187"/>
    </row>
    <row r="330" spans="2:21" ht="15" x14ac:dyDescent="0.25">
      <c r="B330" s="187" t="str">
        <f>IF('Formulario PPGR3'!$G330="","",CONCATENATE('Formulario PPGR3'!$C330,".",'Formulario PPGR3'!$D330,".",'Formulario PPGR3'!$E330,".",'Formulario PPGR3'!$F330))</f>
        <v/>
      </c>
      <c r="C330" s="187" t="str">
        <f>IF('Formulario PPGR3'!$G330="","",'Formulario PPGR1'!#REF!)</f>
        <v/>
      </c>
      <c r="D330" s="187" t="str">
        <f>IF('Formulario PPGR3'!$G330="","",'Formulario PPGR1'!#REF!)</f>
        <v/>
      </c>
      <c r="E330" s="187" t="str">
        <f>IF('Formulario PPGR3'!$G330="","",'Formulario PPGR1'!#REF!)</f>
        <v/>
      </c>
      <c r="F330" s="187" t="str">
        <f>IF('Formulario PPGR3'!$G330="","",'Formulario PPGR1'!#REF!)</f>
        <v/>
      </c>
      <c r="G330" s="186"/>
      <c r="H330" s="520" t="str" cm="1">
        <f t="array" ref="H330">IF(Tabla1[[#This Row],[Código_Actividad]]="","",_xlfn.XLOOKUP(Tabla1[[#This Row],[Código_Actividad]],CodigoActividad,Tabla2[Actividades Programables Presupuestables],"",0))</f>
        <v/>
      </c>
      <c r="I330" s="783" t="str">
        <f>IFERROR(VLOOKUP('Formulario PPGR3'!$G330,'Formulario PPGR2'!$H$9:$V$536,15,FALSE),"")</f>
        <v/>
      </c>
      <c r="J330" s="525" t="s">
        <v>284</v>
      </c>
      <c r="K330" s="524" t="s">
        <v>1445</v>
      </c>
      <c r="L330" s="521" t="str">
        <f>IF(Tabla1[[#This Row],[Descripción]]="","",_xlfn.XLOOKUP(Tabla1[[#This Row],[Descripción]],Tabla10[Descripción],Tabla10[Unidad de Medida],"",0))</f>
        <v>Depósito</v>
      </c>
      <c r="M330" s="317">
        <v>12</v>
      </c>
      <c r="N330" s="535">
        <f>IF(Tabla1[[#This Row],[Descripción]]="","",_xlfn.XLOOKUP(Tabla1[[#This Row],[Descripción]],Tabla10[Descripción],Tabla10[Precio Unitario],0))</f>
        <v>2150</v>
      </c>
      <c r="O330" s="535">
        <f>IF(Tabla1[[#This Row],[Cantidad de Insumos]]="","",Tabla1[[#This Row],[Precio Unitario]]*Tabla1[[#This Row],[Cantidad de Insumos]])</f>
        <v>25800</v>
      </c>
      <c r="P330" s="522" t="str">
        <f>IF(Tabla1[[#This Row],[Descripción]]="","",_xlfn.XLOOKUP(Tabla1[[#This Row],[Descripción]],Tabla10[Descripción],Tabla10[CODIGO PRESUPUESTARIO],0))</f>
        <v>2.2.3.1.01</v>
      </c>
      <c r="Q330" s="523"/>
      <c r="R330" s="523" t="str">
        <f>IF(Tabla1[[#This Row],[Insumos]]="","",_xlfn.XLOOKUP(Tabla1[[#This Row],[Insumos]],Tabla10[Insumo],Tabla10[InsumoAbrev],"",0))</f>
        <v>lsViaticosDP</v>
      </c>
      <c r="S330" s="694"/>
      <c r="T330" s="187"/>
      <c r="U330" s="187"/>
    </row>
    <row r="331" spans="2:21" ht="16.149999999999999" customHeight="1" x14ac:dyDescent="0.25">
      <c r="B331" s="187" t="str">
        <f>IF('Formulario PPGR3'!$G331="","",CONCATENATE('Formulario PPGR3'!$C331,".",'Formulario PPGR3'!$D331,".",'Formulario PPGR3'!$E331,".",'Formulario PPGR3'!$F331))</f>
        <v/>
      </c>
      <c r="C331" s="187" t="str">
        <f>IF('Formulario PPGR3'!$G331="","",'Formulario PPGR1'!#REF!)</f>
        <v/>
      </c>
      <c r="D331" s="187" t="str">
        <f>IF('Formulario PPGR3'!$G331="","",'Formulario PPGR1'!#REF!)</f>
        <v/>
      </c>
      <c r="E331" s="187" t="str">
        <f>IF('Formulario PPGR3'!$G331="","",'Formulario PPGR1'!#REF!)</f>
        <v/>
      </c>
      <c r="F331" s="187" t="str">
        <f>IF('Formulario PPGR3'!$G331="","",'Formulario PPGR1'!#REF!)</f>
        <v/>
      </c>
      <c r="G331" s="186"/>
      <c r="H331" s="520" t="str" cm="1">
        <f t="array" ref="H331">IF(Tabla1[[#This Row],[Código_Actividad]]="","",_xlfn.XLOOKUP(Tabla1[[#This Row],[Código_Actividad]],CodigoActividad,Tabla2[Actividades Programables Presupuestables],"",0))</f>
        <v/>
      </c>
      <c r="I331" s="783" t="str">
        <f>IFERROR(VLOOKUP('Formulario PPGR3'!$G331,'Formulario PPGR2'!$H$9:$V$536,15,FALSE),"")</f>
        <v/>
      </c>
      <c r="J331" s="525" t="s">
        <v>284</v>
      </c>
      <c r="K331" s="524" t="s">
        <v>1441</v>
      </c>
      <c r="L331" s="521" t="str">
        <f>IF(Tabla1[[#This Row],[Descripción]]="","",_xlfn.XLOOKUP(Tabla1[[#This Row],[Descripción]],Tabla10[Descripción],Tabla10[Unidad de Medida],"",0))</f>
        <v>Depósito</v>
      </c>
      <c r="M331" s="317">
        <v>12</v>
      </c>
      <c r="N331" s="535">
        <f>IF(Tabla1[[#This Row],[Descripción]]="","",_xlfn.XLOOKUP(Tabla1[[#This Row],[Descripción]],Tabla10[Descripción],Tabla10[Precio Unitario],0))</f>
        <v>1700</v>
      </c>
      <c r="O331" s="535">
        <f>IF(Tabla1[[#This Row],[Cantidad de Insumos]]="","",Tabla1[[#This Row],[Precio Unitario]]*Tabla1[[#This Row],[Cantidad de Insumos]])</f>
        <v>20400</v>
      </c>
      <c r="P331" s="522" t="str">
        <f>IF(Tabla1[[#This Row],[Descripción]]="","",_xlfn.XLOOKUP(Tabla1[[#This Row],[Descripción]],Tabla10[Descripción],Tabla10[CODIGO PRESUPUESTARIO],0))</f>
        <v>2.2.3.1.01</v>
      </c>
      <c r="Q331" s="523"/>
      <c r="R331" s="523" t="str">
        <f>IF(Tabla1[[#This Row],[Insumos]]="","",_xlfn.XLOOKUP(Tabla1[[#This Row],[Insumos]],Tabla10[Insumo],Tabla10[InsumoAbrev],"",0))</f>
        <v>lsViaticosDP</v>
      </c>
      <c r="S331" s="694"/>
      <c r="T331" s="187"/>
      <c r="U331" s="187"/>
    </row>
    <row r="332" spans="2:21" ht="39.6" customHeight="1" x14ac:dyDescent="0.25">
      <c r="B332" s="187" t="e">
        <f>IF('Formulario PPGR3'!$G332="","",CONCATENATE('Formulario PPGR3'!$C332,".",'Formulario PPGR3'!$D332,".",'Formulario PPGR3'!$E332,".",'Formulario PPGR3'!$F332))</f>
        <v>#REF!</v>
      </c>
      <c r="C332" s="187" t="e">
        <f>IF('Formulario PPGR3'!$G332="","",'Formulario PPGR1'!#REF!)</f>
        <v>#REF!</v>
      </c>
      <c r="D332" s="187" t="e">
        <f>IF('Formulario PPGR3'!$G332="","",'Formulario PPGR1'!#REF!)</f>
        <v>#REF!</v>
      </c>
      <c r="E332" s="187" t="e">
        <f>IF('Formulario PPGR3'!$G332="","",'Formulario PPGR1'!#REF!)</f>
        <v>#REF!</v>
      </c>
      <c r="F332" s="187" t="e">
        <f>IF('Formulario PPGR3'!$G332="","",'Formulario PPGR1'!#REF!)</f>
        <v>#REF!</v>
      </c>
      <c r="G332" s="186" t="s">
        <v>2298</v>
      </c>
      <c r="H332" s="520" t="str" cm="1">
        <f t="array" ref="H332">IF(Tabla1[[#This Row],[Código_Actividad]]="","",_xlfn.XLOOKUP(Tabla1[[#This Row],[Código_Actividad]],CodigoActividad,Tabla2[Actividades Programables Presupuestables],"",0))</f>
        <v>Elaboración de la planificación de recursos humanos 2027.</v>
      </c>
      <c r="I332" s="783">
        <f>IFERROR(VLOOKUP('Formulario PPGR3'!$G332,'Formulario PPGR2'!$H$9:$V$536,15,FALSE),"")</f>
        <v>4</v>
      </c>
      <c r="J332" s="525" t="s">
        <v>392</v>
      </c>
      <c r="K332" s="524" t="s">
        <v>991</v>
      </c>
      <c r="L332" s="521" t="str">
        <f>IF(Tabla1[[#This Row],[Descripción]]="","",_xlfn.XLOOKUP(Tabla1[[#This Row],[Descripción]],Tabla10[Descripción],Tabla10[Unidad de Medida],"",0))</f>
        <v>galon</v>
      </c>
      <c r="M332" s="317">
        <v>15</v>
      </c>
      <c r="N332" s="535">
        <f>IF(Tabla1[[#This Row],[Descripción]]="","",_xlfn.XLOOKUP(Tabla1[[#This Row],[Descripción]],Tabla10[Descripción],Tabla10[Precio Unitario],0))</f>
        <v>240</v>
      </c>
      <c r="O332" s="535">
        <f>IF(Tabla1[[#This Row],[Cantidad de Insumos]]="","",Tabla1[[#This Row],[Precio Unitario]]*Tabla1[[#This Row],[Cantidad de Insumos]])</f>
        <v>3600</v>
      </c>
      <c r="P332" s="522" t="str">
        <f>IF(Tabla1[[#This Row],[Descripción]]="","",_xlfn.XLOOKUP(Tabla1[[#This Row],[Descripción]],Tabla10[Descripción],Tabla10[CODIGO PRESUPUESTARIO],0))</f>
        <v>2.3.7.1.02</v>
      </c>
      <c r="Q332" s="523"/>
      <c r="R332" s="523" t="str">
        <f>IF(Tabla1[[#This Row],[Insumos]]="","",_xlfn.XLOOKUP(Tabla1[[#This Row],[Insumos]],Tabla10[Insumo],Tabla10[InsumoAbrev],"",0))</f>
        <v>lsGasoil</v>
      </c>
      <c r="S332" s="694"/>
      <c r="T332" s="187"/>
      <c r="U332" s="187"/>
    </row>
    <row r="333" spans="2:21" ht="15" x14ac:dyDescent="0.25">
      <c r="B333" s="187" t="str">
        <f>IF('Formulario PPGR3'!$G333="","",CONCATENATE('Formulario PPGR3'!$C333,".",'Formulario PPGR3'!$D333,".",'Formulario PPGR3'!$E333,".",'Formulario PPGR3'!$F333))</f>
        <v/>
      </c>
      <c r="C333" s="187" t="str">
        <f>IF('Formulario PPGR3'!$G333="","",'Formulario PPGR1'!#REF!)</f>
        <v/>
      </c>
      <c r="D333" s="187" t="str">
        <f>IF('Formulario PPGR3'!$G333="","",'Formulario PPGR1'!#REF!)</f>
        <v/>
      </c>
      <c r="E333" s="187" t="str">
        <f>IF('Formulario PPGR3'!$G333="","",'Formulario PPGR1'!#REF!)</f>
        <v/>
      </c>
      <c r="F333" s="187" t="str">
        <f>IF('Formulario PPGR3'!$G333="","",'Formulario PPGR1'!#REF!)</f>
        <v/>
      </c>
      <c r="G333" s="186"/>
      <c r="H333" s="520" t="str" cm="1">
        <f t="array" ref="H333">IF(Tabla1[[#This Row],[Código_Actividad]]="","",_xlfn.XLOOKUP(Tabla1[[#This Row],[Código_Actividad]],CodigoActividad,Tabla2[Actividades Programables Presupuestables],"",0))</f>
        <v/>
      </c>
      <c r="I333" s="783" t="str">
        <f>IFERROR(VLOOKUP('Formulario PPGR3'!$G333,'Formulario PPGR2'!$H$9:$V$536,15,FALSE),"")</f>
        <v/>
      </c>
      <c r="J333" s="525" t="s">
        <v>284</v>
      </c>
      <c r="K333" s="524" t="s">
        <v>1445</v>
      </c>
      <c r="L333" s="521" t="str">
        <f>IF(Tabla1[[#This Row],[Descripción]]="","",_xlfn.XLOOKUP(Tabla1[[#This Row],[Descripción]],Tabla10[Descripción],Tabla10[Unidad de Medida],"",0))</f>
        <v>Depósito</v>
      </c>
      <c r="M333" s="317">
        <v>3</v>
      </c>
      <c r="N333" s="535">
        <f>IF(Tabla1[[#This Row],[Descripción]]="","",_xlfn.XLOOKUP(Tabla1[[#This Row],[Descripción]],Tabla10[Descripción],Tabla10[Precio Unitario],0))</f>
        <v>2150</v>
      </c>
      <c r="O333" s="535">
        <f>IF(Tabla1[[#This Row],[Cantidad de Insumos]]="","",Tabla1[[#This Row],[Precio Unitario]]*Tabla1[[#This Row],[Cantidad de Insumos]])</f>
        <v>6450</v>
      </c>
      <c r="P333" s="522" t="str">
        <f>IF(Tabla1[[#This Row],[Descripción]]="","",_xlfn.XLOOKUP(Tabla1[[#This Row],[Descripción]],Tabla10[Descripción],Tabla10[CODIGO PRESUPUESTARIO],0))</f>
        <v>2.2.3.1.01</v>
      </c>
      <c r="Q333" s="523"/>
      <c r="R333" s="523" t="str">
        <f>IF(Tabla1[[#This Row],[Insumos]]="","",_xlfn.XLOOKUP(Tabla1[[#This Row],[Insumos]],Tabla10[Insumo],Tabla10[InsumoAbrev],"",0))</f>
        <v>lsViaticosDP</v>
      </c>
      <c r="S333" s="694"/>
      <c r="T333" s="187"/>
      <c r="U333" s="187"/>
    </row>
    <row r="334" spans="2:21" ht="15" x14ac:dyDescent="0.25">
      <c r="B334" s="187" t="str">
        <f>IF('Formulario PPGR3'!$G334="","",CONCATENATE('Formulario PPGR3'!$C334,".",'Formulario PPGR3'!$D334,".",'Formulario PPGR3'!$E334,".",'Formulario PPGR3'!$F334))</f>
        <v/>
      </c>
      <c r="C334" s="187" t="str">
        <f>IF('Formulario PPGR3'!$G334="","",'Formulario PPGR1'!#REF!)</f>
        <v/>
      </c>
      <c r="D334" s="187" t="str">
        <f>IF('Formulario PPGR3'!$G334="","",'Formulario PPGR1'!#REF!)</f>
        <v/>
      </c>
      <c r="E334" s="187" t="str">
        <f>IF('Formulario PPGR3'!$G334="","",'Formulario PPGR1'!#REF!)</f>
        <v/>
      </c>
      <c r="F334" s="187" t="str">
        <f>IF('Formulario PPGR3'!$G334="","",'Formulario PPGR1'!#REF!)</f>
        <v/>
      </c>
      <c r="G334" s="186"/>
      <c r="H334" s="520" t="str" cm="1">
        <f t="array" ref="H334">IF(Tabla1[[#This Row],[Código_Actividad]]="","",_xlfn.XLOOKUP(Tabla1[[#This Row],[Código_Actividad]],CodigoActividad,Tabla2[Actividades Programables Presupuestables],"",0))</f>
        <v/>
      </c>
      <c r="I334" s="783" t="str">
        <f>IFERROR(VLOOKUP('Formulario PPGR3'!$G334,'Formulario PPGR2'!$H$9:$V$536,15,FALSE),"")</f>
        <v/>
      </c>
      <c r="J334" s="525" t="s">
        <v>284</v>
      </c>
      <c r="K334" s="524" t="s">
        <v>1445</v>
      </c>
      <c r="L334" s="521" t="str">
        <f>IF(Tabla1[[#This Row],[Descripción]]="","",_xlfn.XLOOKUP(Tabla1[[#This Row],[Descripción]],Tabla10[Descripción],Tabla10[Unidad de Medida],"",0))</f>
        <v>Depósito</v>
      </c>
      <c r="M334" s="317">
        <v>3</v>
      </c>
      <c r="N334" s="535">
        <f>IF(Tabla1[[#This Row],[Descripción]]="","",_xlfn.XLOOKUP(Tabla1[[#This Row],[Descripción]],Tabla10[Descripción],Tabla10[Precio Unitario],0))</f>
        <v>2150</v>
      </c>
      <c r="O334" s="535">
        <f>IF(Tabla1[[#This Row],[Cantidad de Insumos]]="","",Tabla1[[#This Row],[Precio Unitario]]*Tabla1[[#This Row],[Cantidad de Insumos]])</f>
        <v>6450</v>
      </c>
      <c r="P334" s="522" t="str">
        <f>IF(Tabla1[[#This Row],[Descripción]]="","",_xlfn.XLOOKUP(Tabla1[[#This Row],[Descripción]],Tabla10[Descripción],Tabla10[CODIGO PRESUPUESTARIO],0))</f>
        <v>2.2.3.1.01</v>
      </c>
      <c r="Q334" s="523"/>
      <c r="R334" s="523" t="str">
        <f>IF(Tabla1[[#This Row],[Insumos]]="","",_xlfn.XLOOKUP(Tabla1[[#This Row],[Insumos]],Tabla10[Insumo],Tabla10[InsumoAbrev],"",0))</f>
        <v>lsViaticosDP</v>
      </c>
      <c r="S334" s="694"/>
      <c r="T334" s="187"/>
      <c r="U334" s="187"/>
    </row>
    <row r="335" spans="2:21" ht="15" x14ac:dyDescent="0.25">
      <c r="B335" s="187" t="str">
        <f>IF('Formulario PPGR3'!$G335="","",CONCATENATE('Formulario PPGR3'!$C335,".",'Formulario PPGR3'!$D335,".",'Formulario PPGR3'!$E335,".",'Formulario PPGR3'!$F335))</f>
        <v/>
      </c>
      <c r="C335" s="187" t="str">
        <f>IF('Formulario PPGR3'!$G335="","",'Formulario PPGR1'!#REF!)</f>
        <v/>
      </c>
      <c r="D335" s="187" t="str">
        <f>IF('Formulario PPGR3'!$G335="","",'Formulario PPGR1'!#REF!)</f>
        <v/>
      </c>
      <c r="E335" s="187" t="str">
        <f>IF('Formulario PPGR3'!$G335="","",'Formulario PPGR1'!#REF!)</f>
        <v/>
      </c>
      <c r="F335" s="187" t="str">
        <f>IF('Formulario PPGR3'!$G335="","",'Formulario PPGR1'!#REF!)</f>
        <v/>
      </c>
      <c r="G335" s="186"/>
      <c r="H335" s="520" t="str" cm="1">
        <f t="array" ref="H335">IF(Tabla1[[#This Row],[Código_Actividad]]="","",_xlfn.XLOOKUP(Tabla1[[#This Row],[Código_Actividad]],CodigoActividad,Tabla2[Actividades Programables Presupuestables],"",0))</f>
        <v/>
      </c>
      <c r="I335" s="783" t="str">
        <f>IFERROR(VLOOKUP('Formulario PPGR3'!$G335,'Formulario PPGR2'!$H$9:$V$536,15,FALSE),"")</f>
        <v/>
      </c>
      <c r="J335" s="525" t="s">
        <v>284</v>
      </c>
      <c r="K335" s="524" t="s">
        <v>1441</v>
      </c>
      <c r="L335" s="521" t="str">
        <f>IF(Tabla1[[#This Row],[Descripción]]="","",_xlfn.XLOOKUP(Tabla1[[#This Row],[Descripción]],Tabla10[Descripción],Tabla10[Unidad de Medida],"",0))</f>
        <v>Depósito</v>
      </c>
      <c r="M335" s="317">
        <v>3</v>
      </c>
      <c r="N335" s="535">
        <f>IF(Tabla1[[#This Row],[Descripción]]="","",_xlfn.XLOOKUP(Tabla1[[#This Row],[Descripción]],Tabla10[Descripción],Tabla10[Precio Unitario],0))</f>
        <v>1700</v>
      </c>
      <c r="O335" s="535">
        <f>IF(Tabla1[[#This Row],[Cantidad de Insumos]]="","",Tabla1[[#This Row],[Precio Unitario]]*Tabla1[[#This Row],[Cantidad de Insumos]])</f>
        <v>5100</v>
      </c>
      <c r="P335" s="522" t="str">
        <f>IF(Tabla1[[#This Row],[Descripción]]="","",_xlfn.XLOOKUP(Tabla1[[#This Row],[Descripción]],Tabla10[Descripción],Tabla10[CODIGO PRESUPUESTARIO],0))</f>
        <v>2.2.3.1.01</v>
      </c>
      <c r="Q335" s="523"/>
      <c r="R335" s="523" t="str">
        <f>IF(Tabla1[[#This Row],[Insumos]]="","",_xlfn.XLOOKUP(Tabla1[[#This Row],[Insumos]],Tabla10[Insumo],Tabla10[InsumoAbrev],"",0))</f>
        <v>lsViaticosDP</v>
      </c>
      <c r="S335" s="694"/>
      <c r="T335" s="187"/>
      <c r="U335" s="187"/>
    </row>
    <row r="336" spans="2:21" ht="47.45" customHeight="1" x14ac:dyDescent="0.25">
      <c r="B336" s="187" t="e">
        <f>IF('Formulario PPGR3'!$G336="","",CONCATENATE('Formulario PPGR3'!$C336,".",'Formulario PPGR3'!$D336,".",'Formulario PPGR3'!$E336,".",'Formulario PPGR3'!$F336))</f>
        <v>#REF!</v>
      </c>
      <c r="C336" s="187" t="e">
        <f>IF('Formulario PPGR3'!$G336="","",'Formulario PPGR1'!#REF!)</f>
        <v>#REF!</v>
      </c>
      <c r="D336" s="187" t="e">
        <f>IF('Formulario PPGR3'!$G336="","",'Formulario PPGR1'!#REF!)</f>
        <v>#REF!</v>
      </c>
      <c r="E336" s="187" t="e">
        <f>IF('Formulario PPGR3'!$G336="","",'Formulario PPGR1'!#REF!)</f>
        <v>#REF!</v>
      </c>
      <c r="F336" s="187" t="e">
        <f>IF('Formulario PPGR3'!$G336="","",'Formulario PPGR1'!#REF!)</f>
        <v>#REF!</v>
      </c>
      <c r="G336" s="237" t="s">
        <v>2184</v>
      </c>
      <c r="H336" s="520" t="str" cm="1">
        <f t="array" ref="H336">IF(Tabla1[[#This Row],[Código_Actividad]]="","",_xlfn.XLOOKUP(Tabla1[[#This Row],[Código_Actividad]],CodigoActividad,Tabla2[Actividades Programables Presupuestables],"",0))</f>
        <v>Supervision de indicadores de calidad en el programa de hemodialisis y diálisis peritoneal, para los centros que apliquen para el programa.</v>
      </c>
      <c r="I336" s="783">
        <f>IFERROR(VLOOKUP('Formulario PPGR3'!$G336,'Formulario PPGR2'!$H$9:$V$536,15,FALSE),"")</f>
        <v>2</v>
      </c>
      <c r="J336" s="523" t="s">
        <v>1266</v>
      </c>
      <c r="K336" s="524" t="s">
        <v>1351</v>
      </c>
      <c r="L336" s="521" t="str">
        <f>IF(Tabla1[[#This Row],[Descripción]]="","",_xlfn.XLOOKUP(Tabla1[[#This Row],[Descripción]],Tabla10[Descripción],Tabla10[Unidad de Medida],"",0))</f>
        <v>unidad</v>
      </c>
      <c r="M336" s="317">
        <v>12</v>
      </c>
      <c r="N336" s="535">
        <f>IF(Tabla1[[#This Row],[Descripción]]="","",_xlfn.XLOOKUP(Tabla1[[#This Row],[Descripción]],Tabla10[Descripción],Tabla10[Precio Unitario],0))</f>
        <v>32.001600000000003</v>
      </c>
      <c r="O336" s="535">
        <f>IF(Tabla1[[#This Row],[Cantidad de Insumos]]="","",Tabla1[[#This Row],[Precio Unitario]]*Tabla1[[#This Row],[Cantidad de Insumos]])</f>
        <v>384.01920000000007</v>
      </c>
      <c r="P336" s="522" t="str">
        <f>IF(Tabla1[[#This Row],[Descripción]]="","",_xlfn.XLOOKUP(Tabla1[[#This Row],[Descripción]],Tabla10[Descripción],Tabla10[CODIGO PRESUPUESTARIO],0))</f>
        <v xml:space="preserve">2.3.9.2.01 </v>
      </c>
      <c r="Q336" s="523"/>
      <c r="R336" s="523" t="str">
        <f>IF(Tabla1[[#This Row],[Insumos]]="","",_xlfn.XLOOKUP(Tabla1[[#This Row],[Insumos]],Tabla10[Insumo],Tabla10[InsumoAbrev],"",0))</f>
        <v>lsUtilesdeOficina</v>
      </c>
      <c r="S336" s="694"/>
      <c r="T336" s="187"/>
      <c r="U336" s="187"/>
    </row>
    <row r="337" spans="2:21" ht="15" x14ac:dyDescent="0.25">
      <c r="B337" s="187" t="str">
        <f>IF('Formulario PPGR3'!$G337="","",CONCATENATE('Formulario PPGR3'!$C337,".",'Formulario PPGR3'!$D337,".",'Formulario PPGR3'!$E337,".",'Formulario PPGR3'!$F337))</f>
        <v/>
      </c>
      <c r="C337" s="187" t="str">
        <f>IF('Formulario PPGR3'!$G337="","",'Formulario PPGR1'!#REF!)</f>
        <v/>
      </c>
      <c r="D337" s="187" t="str">
        <f>IF('Formulario PPGR3'!$G337="","",'Formulario PPGR1'!#REF!)</f>
        <v/>
      </c>
      <c r="E337" s="187" t="str">
        <f>IF('Formulario PPGR3'!$G337="","",'Formulario PPGR1'!#REF!)</f>
        <v/>
      </c>
      <c r="F337" s="187" t="str">
        <f>IF('Formulario PPGR3'!$G337="","",'Formulario PPGR1'!#REF!)</f>
        <v/>
      </c>
      <c r="G337" s="237"/>
      <c r="H337" s="520" t="str" cm="1">
        <f t="array" ref="H337">IF(Tabla1[[#This Row],[Código_Actividad]]="","",_xlfn.XLOOKUP(Tabla1[[#This Row],[Código_Actividad]],CodigoActividad,Tabla2[Actividades Programables Presupuestables],"",0))</f>
        <v/>
      </c>
      <c r="I337" s="783" t="str">
        <f>IFERROR(VLOOKUP('Formulario PPGR3'!$G337,'Formulario PPGR2'!$H$9:$V$536,15,FALSE),"")</f>
        <v/>
      </c>
      <c r="J337" s="525" t="s">
        <v>392</v>
      </c>
      <c r="K337" s="524" t="s">
        <v>993</v>
      </c>
      <c r="L337" s="521" t="str">
        <f>IF(Tabla1[[#This Row],[Descripción]]="","",_xlfn.XLOOKUP(Tabla1[[#This Row],[Descripción]],Tabla10[Descripción],Tabla10[Unidad de Medida],"",0))</f>
        <v>galon</v>
      </c>
      <c r="M337" s="317">
        <v>120</v>
      </c>
      <c r="N337" s="535">
        <f>IF(Tabla1[[#This Row],[Descripción]]="","",_xlfn.XLOOKUP(Tabla1[[#This Row],[Descripción]],Tabla10[Descripción],Tabla10[Precio Unitario],0))</f>
        <v>280</v>
      </c>
      <c r="O337" s="535">
        <f>IF(Tabla1[[#This Row],[Cantidad de Insumos]]="","",Tabla1[[#This Row],[Precio Unitario]]*Tabla1[[#This Row],[Cantidad de Insumos]])</f>
        <v>33600</v>
      </c>
      <c r="P337" s="522" t="str">
        <f>IF(Tabla1[[#This Row],[Descripción]]="","",_xlfn.XLOOKUP(Tabla1[[#This Row],[Descripción]],Tabla10[Descripción],Tabla10[CODIGO PRESUPUESTARIO],0))</f>
        <v>2.3.7.1.02</v>
      </c>
      <c r="Q337" s="523"/>
      <c r="R337" s="523" t="str">
        <f>IF(Tabla1[[#This Row],[Insumos]]="","",_xlfn.XLOOKUP(Tabla1[[#This Row],[Insumos]],Tabla10[Insumo],Tabla10[InsumoAbrev],"",0))</f>
        <v>lsGasoil</v>
      </c>
      <c r="S337" s="694"/>
      <c r="T337" s="187"/>
      <c r="U337" s="187"/>
    </row>
    <row r="338" spans="2:21" ht="15" x14ac:dyDescent="0.25">
      <c r="B338" s="187" t="str">
        <f>IF('Formulario PPGR3'!$G338="","",CONCATENATE('Formulario PPGR3'!$C338,".",'Formulario PPGR3'!$D338,".",'Formulario PPGR3'!$E338,".",'Formulario PPGR3'!$F338))</f>
        <v/>
      </c>
      <c r="C338" s="187" t="str">
        <f>IF('Formulario PPGR3'!$G338="","",'Formulario PPGR1'!#REF!)</f>
        <v/>
      </c>
      <c r="D338" s="187" t="str">
        <f>IF('Formulario PPGR3'!$G338="","",'Formulario PPGR1'!#REF!)</f>
        <v/>
      </c>
      <c r="E338" s="187" t="str">
        <f>IF('Formulario PPGR3'!$G338="","",'Formulario PPGR1'!#REF!)</f>
        <v/>
      </c>
      <c r="F338" s="187" t="str">
        <f>IF('Formulario PPGR3'!$G338="","",'Formulario PPGR1'!#REF!)</f>
        <v/>
      </c>
      <c r="G338" s="237"/>
      <c r="H338" s="520" t="str" cm="1">
        <f t="array" ref="H338">IF(Tabla1[[#This Row],[Código_Actividad]]="","",_xlfn.XLOOKUP(Tabla1[[#This Row],[Código_Actividad]],CodigoActividad,Tabla2[Actividades Programables Presupuestables],"",0))</f>
        <v/>
      </c>
      <c r="I338" s="783" t="str">
        <f>IFERROR(VLOOKUP('Formulario PPGR3'!$G338,'Formulario PPGR2'!$H$9:$V$536,15,FALSE),"")</f>
        <v/>
      </c>
      <c r="J338" s="525" t="s">
        <v>284</v>
      </c>
      <c r="K338" s="524" t="s">
        <v>1441</v>
      </c>
      <c r="L338" s="521" t="str">
        <f>IF(Tabla1[[#This Row],[Descripción]]="","",_xlfn.XLOOKUP(Tabla1[[#This Row],[Descripción]],Tabla10[Descripción],Tabla10[Unidad de Medida],"",0))</f>
        <v>Depósito</v>
      </c>
      <c r="M338" s="317">
        <v>12</v>
      </c>
      <c r="N338" s="535">
        <f>IF(Tabla1[[#This Row],[Descripción]]="","",_xlfn.XLOOKUP(Tabla1[[#This Row],[Descripción]],Tabla10[Descripción],Tabla10[Precio Unitario],0))</f>
        <v>1700</v>
      </c>
      <c r="O338" s="535">
        <f>IF(Tabla1[[#This Row],[Cantidad de Insumos]]="","",Tabla1[[#This Row],[Precio Unitario]]*Tabla1[[#This Row],[Cantidad de Insumos]])</f>
        <v>20400</v>
      </c>
      <c r="P338" s="522" t="str">
        <f>IF(Tabla1[[#This Row],[Descripción]]="","",_xlfn.XLOOKUP(Tabla1[[#This Row],[Descripción]],Tabla10[Descripción],Tabla10[CODIGO PRESUPUESTARIO],0))</f>
        <v>2.2.3.1.01</v>
      </c>
      <c r="Q338" s="523"/>
      <c r="R338" s="523" t="str">
        <f>IF(Tabla1[[#This Row],[Insumos]]="","",_xlfn.XLOOKUP(Tabla1[[#This Row],[Insumos]],Tabla10[Insumo],Tabla10[InsumoAbrev],"",0))</f>
        <v>lsViaticosDP</v>
      </c>
      <c r="S338" s="694"/>
      <c r="T338" s="187"/>
      <c r="U338" s="187"/>
    </row>
    <row r="339" spans="2:21" ht="15" x14ac:dyDescent="0.25">
      <c r="B339" s="187" t="str">
        <f>IF('Formulario PPGR3'!$G339="","",CONCATENATE('Formulario PPGR3'!$C339,".",'Formulario PPGR3'!$D339,".",'Formulario PPGR3'!$E339,".",'Formulario PPGR3'!$F339))</f>
        <v/>
      </c>
      <c r="C339" s="187" t="str">
        <f>IF('Formulario PPGR3'!$G339="","",'Formulario PPGR1'!#REF!)</f>
        <v/>
      </c>
      <c r="D339" s="187" t="str">
        <f>IF('Formulario PPGR3'!$G339="","",'Formulario PPGR1'!#REF!)</f>
        <v/>
      </c>
      <c r="E339" s="187" t="str">
        <f>IF('Formulario PPGR3'!$G339="","",'Formulario PPGR1'!#REF!)</f>
        <v/>
      </c>
      <c r="F339" s="187" t="str">
        <f>IF('Formulario PPGR3'!$G339="","",'Formulario PPGR1'!#REF!)</f>
        <v/>
      </c>
      <c r="G339" s="237"/>
      <c r="H339" s="520" t="str" cm="1">
        <f t="array" ref="H339">IF(Tabla1[[#This Row],[Código_Actividad]]="","",_xlfn.XLOOKUP(Tabla1[[#This Row],[Código_Actividad]],CodigoActividad,Tabla2[Actividades Programables Presupuestables],"",0))</f>
        <v/>
      </c>
      <c r="I339" s="783" t="str">
        <f>IFERROR(VLOOKUP('Formulario PPGR3'!$G339,'Formulario PPGR2'!$H$9:$V$536,15,FALSE),"")</f>
        <v/>
      </c>
      <c r="J339" s="525" t="s">
        <v>284</v>
      </c>
      <c r="K339" s="524" t="s">
        <v>1445</v>
      </c>
      <c r="L339" s="521" t="str">
        <f>IF(Tabla1[[#This Row],[Descripción]]="","",_xlfn.XLOOKUP(Tabla1[[#This Row],[Descripción]],Tabla10[Descripción],Tabla10[Unidad de Medida],"",0))</f>
        <v>Depósito</v>
      </c>
      <c r="M339" s="317">
        <v>12</v>
      </c>
      <c r="N339" s="535">
        <f>IF(Tabla1[[#This Row],[Descripción]]="","",_xlfn.XLOOKUP(Tabla1[[#This Row],[Descripción]],Tabla10[Descripción],Tabla10[Precio Unitario],0))</f>
        <v>2150</v>
      </c>
      <c r="O339" s="535">
        <f>IF(Tabla1[[#This Row],[Cantidad de Insumos]]="","",Tabla1[[#This Row],[Precio Unitario]]*Tabla1[[#This Row],[Cantidad de Insumos]])</f>
        <v>25800</v>
      </c>
      <c r="P339" s="522" t="str">
        <f>IF(Tabla1[[#This Row],[Descripción]]="","",_xlfn.XLOOKUP(Tabla1[[#This Row],[Descripción]],Tabla10[Descripción],Tabla10[CODIGO PRESUPUESTARIO],0))</f>
        <v>2.2.3.1.01</v>
      </c>
      <c r="Q339" s="523"/>
      <c r="R339" s="523" t="str">
        <f>IF(Tabla1[[#This Row],[Insumos]]="","",_xlfn.XLOOKUP(Tabla1[[#This Row],[Insumos]],Tabla10[Insumo],Tabla10[InsumoAbrev],"",0))</f>
        <v>lsViaticosDP</v>
      </c>
      <c r="S339" s="694"/>
      <c r="T339" s="187"/>
      <c r="U339" s="187"/>
    </row>
    <row r="340" spans="2:21" ht="15" x14ac:dyDescent="0.25">
      <c r="B340" s="187" t="str">
        <f>IF('Formulario PPGR3'!$G340="","",CONCATENATE('Formulario PPGR3'!$C340,".",'Formulario PPGR3'!$D340,".",'Formulario PPGR3'!$E340,".",'Formulario PPGR3'!$F340))</f>
        <v/>
      </c>
      <c r="C340" s="187" t="str">
        <f>IF('Formulario PPGR3'!$G340="","",'Formulario PPGR1'!#REF!)</f>
        <v/>
      </c>
      <c r="D340" s="187" t="str">
        <f>IF('Formulario PPGR3'!$G340="","",'Formulario PPGR1'!#REF!)</f>
        <v/>
      </c>
      <c r="E340" s="187" t="str">
        <f>IF('Formulario PPGR3'!$G340="","",'Formulario PPGR1'!#REF!)</f>
        <v/>
      </c>
      <c r="F340" s="187" t="str">
        <f>IF('Formulario PPGR3'!$G340="","",'Formulario PPGR1'!#REF!)</f>
        <v/>
      </c>
      <c r="G340" s="237"/>
      <c r="H340" s="520" t="str" cm="1">
        <f t="array" ref="H340">IF(Tabla1[[#This Row],[Código_Actividad]]="","",_xlfn.XLOOKUP(Tabla1[[#This Row],[Código_Actividad]],CodigoActividad,Tabla2[Actividades Programables Presupuestables],"",0))</f>
        <v/>
      </c>
      <c r="I340" s="783" t="str">
        <f>IFERROR(VLOOKUP('Formulario PPGR3'!$G340,'Formulario PPGR2'!$H$9:$V$536,15,FALSE),"")</f>
        <v/>
      </c>
      <c r="J340" s="525"/>
      <c r="K340" s="524"/>
      <c r="L340" s="521" t="str">
        <f>IF(Tabla1[[#This Row],[Descripción]]="","",_xlfn.XLOOKUP(Tabla1[[#This Row],[Descripción]],Tabla10[Descripción],Tabla10[Unidad de Medida],"",0))</f>
        <v/>
      </c>
      <c r="M340" s="317"/>
      <c r="N340" s="535" t="str">
        <f>IF(Tabla1[[#This Row],[Descripción]]="","",_xlfn.XLOOKUP(Tabla1[[#This Row],[Descripción]],Tabla10[Descripción],Tabla10[Precio Unitario],0))</f>
        <v/>
      </c>
      <c r="O340" s="535" t="str">
        <f>IF(Tabla1[[#This Row],[Cantidad de Insumos]]="","",Tabla1[[#This Row],[Precio Unitario]]*Tabla1[[#This Row],[Cantidad de Insumos]])</f>
        <v/>
      </c>
      <c r="P340" s="522" t="str">
        <f>IF(Tabla1[[#This Row],[Descripción]]="","",_xlfn.XLOOKUP(Tabla1[[#This Row],[Descripción]],Tabla10[Descripción],Tabla10[CODIGO PRESUPUESTARIO],0))</f>
        <v/>
      </c>
      <c r="Q340" s="523"/>
      <c r="R340" s="523" t="str">
        <f>IF(Tabla1[[#This Row],[Insumos]]="","",_xlfn.XLOOKUP(Tabla1[[#This Row],[Insumos]],Tabla10[Insumo],Tabla10[InsumoAbrev],"",0))</f>
        <v/>
      </c>
      <c r="S340" s="694"/>
      <c r="T340" s="187"/>
      <c r="U340" s="187"/>
    </row>
    <row r="341" spans="2:21" ht="59.45" customHeight="1" x14ac:dyDescent="0.25">
      <c r="B341" s="187" t="e">
        <f>IF('Formulario PPGR3'!$G341="","",CONCATENATE('Formulario PPGR3'!$C341,".",'Formulario PPGR3'!$D341,".",'Formulario PPGR3'!$E341,".",'Formulario PPGR3'!$F341))</f>
        <v>#REF!</v>
      </c>
      <c r="C341" s="187" t="e">
        <f>IF('Formulario PPGR3'!$G341="","",'Formulario PPGR1'!#REF!)</f>
        <v>#REF!</v>
      </c>
      <c r="D341" s="187" t="e">
        <f>IF('Formulario PPGR3'!$G341="","",'Formulario PPGR1'!#REF!)</f>
        <v>#REF!</v>
      </c>
      <c r="E341" s="187" t="e">
        <f>IF('Formulario PPGR3'!$G341="","",'Formulario PPGR1'!#REF!)</f>
        <v>#REF!</v>
      </c>
      <c r="F341" s="187" t="e">
        <f>IF('Formulario PPGR3'!$G341="","",'Formulario PPGR1'!#REF!)</f>
        <v>#REF!</v>
      </c>
      <c r="G341" s="237" t="s">
        <v>2186</v>
      </c>
      <c r="H341" s="520" t="str" cm="1">
        <f t="array" ref="H341">IF(Tabla1[[#This Row],[Código_Actividad]]="","",_xlfn.XLOOKUP(Tabla1[[#This Row],[Código_Actividad]],CodigoActividad,Tabla2[Actividades Programables Presupuestables],"",0))</f>
        <v>Elaboración de un plan de mejora a partir de los resultados de la evaluacion de indicadores de calidad en el programa de hemodialisis y diálisis peritoneal, para los centros que esten bajo su juridicion y apliquen para el programa</v>
      </c>
      <c r="I341" s="783">
        <f>IFERROR(VLOOKUP('Formulario PPGR3'!$G341,'Formulario PPGR2'!$H$9:$V$536,15,FALSE),"")</f>
        <v>3</v>
      </c>
      <c r="J341" s="525" t="s">
        <v>1266</v>
      </c>
      <c r="K341" s="524" t="s">
        <v>1271</v>
      </c>
      <c r="L341" s="521" t="str">
        <f>IF(Tabla1[[#This Row],[Descripción]]="","",_xlfn.XLOOKUP(Tabla1[[#This Row],[Descripción]],Tabla10[Descripción],Tabla10[Unidad de Medida],"",0))</f>
        <v>unidad</v>
      </c>
      <c r="M341" s="317">
        <v>1</v>
      </c>
      <c r="N341" s="535">
        <f>IF(Tabla1[[#This Row],[Descripción]]="","",_xlfn.XLOOKUP(Tabla1[[#This Row],[Descripción]],Tabla10[Descripción],Tabla10[Precio Unitario],0))</f>
        <v>420.55200000000002</v>
      </c>
      <c r="O341" s="535">
        <f>IF(Tabla1[[#This Row],[Cantidad de Insumos]]="","",Tabla1[[#This Row],[Precio Unitario]]*Tabla1[[#This Row],[Cantidad de Insumos]])</f>
        <v>420.55200000000002</v>
      </c>
      <c r="P341" s="522" t="str">
        <f>IF(Tabla1[[#This Row],[Descripción]]="","",_xlfn.XLOOKUP(Tabla1[[#This Row],[Descripción]],Tabla10[Descripción],Tabla10[CODIGO PRESUPUESTARIO],0))</f>
        <v xml:space="preserve">2.3.9.2.01 </v>
      </c>
      <c r="Q341" s="523"/>
      <c r="R341" s="523" t="str">
        <f>IF(Tabla1[[#This Row],[Insumos]]="","",_xlfn.XLOOKUP(Tabla1[[#This Row],[Insumos]],Tabla10[Insumo],Tabla10[InsumoAbrev],"",0))</f>
        <v>lsUtilesdeOficina</v>
      </c>
      <c r="S341" s="694"/>
      <c r="T341" s="187"/>
      <c r="U341" s="187"/>
    </row>
    <row r="342" spans="2:21" ht="15" x14ac:dyDescent="0.25">
      <c r="B342" s="187" t="str">
        <f>IF('Formulario PPGR3'!$G342="","",CONCATENATE('Formulario PPGR3'!$C342,".",'Formulario PPGR3'!$D342,".",'Formulario PPGR3'!$E342,".",'Formulario PPGR3'!$F342))</f>
        <v/>
      </c>
      <c r="C342" s="187" t="str">
        <f>IF('Formulario PPGR3'!$G342="","",'Formulario PPGR1'!#REF!)</f>
        <v/>
      </c>
      <c r="D342" s="187" t="str">
        <f>IF('Formulario PPGR3'!$G342="","",'Formulario PPGR1'!#REF!)</f>
        <v/>
      </c>
      <c r="E342" s="187" t="str">
        <f>IF('Formulario PPGR3'!$G342="","",'Formulario PPGR1'!#REF!)</f>
        <v/>
      </c>
      <c r="F342" s="187" t="str">
        <f>IF('Formulario PPGR3'!$G342="","",'Formulario PPGR1'!#REF!)</f>
        <v/>
      </c>
      <c r="G342" s="237"/>
      <c r="H342" s="520" t="str" cm="1">
        <f t="array" ref="H342">IF(Tabla1[[#This Row],[Código_Actividad]]="","",_xlfn.XLOOKUP(Tabla1[[#This Row],[Código_Actividad]],CodigoActividad,Tabla2[Actividades Programables Presupuestables],"",0))</f>
        <v/>
      </c>
      <c r="I342" s="783" t="str">
        <f>IFERROR(VLOOKUP('Formulario PPGR3'!$G342,'Formulario PPGR2'!$H$9:$V$536,15,FALSE),"")</f>
        <v/>
      </c>
      <c r="J342" s="525" t="s">
        <v>1266</v>
      </c>
      <c r="K342" s="524" t="s">
        <v>1288</v>
      </c>
      <c r="L342" s="521" t="str">
        <f>IF(Tabla1[[#This Row],[Descripción]]="","",_xlfn.XLOOKUP(Tabla1[[#This Row],[Descripción]],Tabla10[Descripción],Tabla10[Unidad de Medida],"",0))</f>
        <v>Caja</v>
      </c>
      <c r="M342" s="317">
        <v>1</v>
      </c>
      <c r="N342" s="535">
        <f>IF(Tabla1[[#This Row],[Descripción]]="","",_xlfn.XLOOKUP(Tabla1[[#This Row],[Descripción]],Tabla10[Descripción],Tabla10[Precio Unitario],0))</f>
        <v>36</v>
      </c>
      <c r="O342" s="535">
        <f>IF(Tabla1[[#This Row],[Cantidad de Insumos]]="","",Tabla1[[#This Row],[Precio Unitario]]*Tabla1[[#This Row],[Cantidad de Insumos]])</f>
        <v>36</v>
      </c>
      <c r="P342" s="522" t="str">
        <f>IF(Tabla1[[#This Row],[Descripción]]="","",_xlfn.XLOOKUP(Tabla1[[#This Row],[Descripción]],Tabla10[Descripción],Tabla10[CODIGO PRESUPUESTARIO],0))</f>
        <v xml:space="preserve">2.3.9.2.01 </v>
      </c>
      <c r="Q342" s="523"/>
      <c r="R342" s="523" t="str">
        <f>IF(Tabla1[[#This Row],[Insumos]]="","",_xlfn.XLOOKUP(Tabla1[[#This Row],[Insumos]],Tabla10[Insumo],Tabla10[InsumoAbrev],"",0))</f>
        <v>lsUtilesdeOficina</v>
      </c>
      <c r="S342" s="694"/>
      <c r="T342" s="187"/>
      <c r="U342" s="187"/>
    </row>
    <row r="343" spans="2:21" ht="62.45" customHeight="1" x14ac:dyDescent="0.25">
      <c r="B343" s="187" t="e">
        <f>IF('Formulario PPGR3'!$G343="","",CONCATENATE('Formulario PPGR3'!$C343,".",'Formulario PPGR3'!$D343,".",'Formulario PPGR3'!$E343,".",'Formulario PPGR3'!$F343))</f>
        <v>#REF!</v>
      </c>
      <c r="C343" s="187" t="e">
        <f>IF('Formulario PPGR3'!$G343="","",'Formulario PPGR1'!#REF!)</f>
        <v>#REF!</v>
      </c>
      <c r="D343" s="187" t="e">
        <f>IF('Formulario PPGR3'!$G343="","",'Formulario PPGR1'!#REF!)</f>
        <v>#REF!</v>
      </c>
      <c r="E343" s="187" t="e">
        <f>IF('Formulario PPGR3'!$G343="","",'Formulario PPGR1'!#REF!)</f>
        <v>#REF!</v>
      </c>
      <c r="F343" s="187" t="e">
        <f>IF('Formulario PPGR3'!$G343="","",'Formulario PPGR1'!#REF!)</f>
        <v>#REF!</v>
      </c>
      <c r="G343" s="237" t="s">
        <v>2188</v>
      </c>
      <c r="H343" s="520" t="str" cm="1">
        <f t="array" ref="H343">IF(Tabla1[[#This Row],[Código_Actividad]]="","",_xlfn.XLOOKUP(Tabla1[[#This Row],[Código_Actividad]],CodigoActividad,Tabla2[Actividades Programables Presupuestables],"",0))</f>
        <v>Seguimiento a los planes de mejora de la evaluacion de indicadores de calidad en el programa de hemodialisis y diálisis peritoneal, para los centros que esten bajo su juridicion y apliquen para el programa</v>
      </c>
      <c r="I343" s="783">
        <f>IFERROR(VLOOKUP('Formulario PPGR3'!$G343,'Formulario PPGR2'!$H$9:$V$536,15,FALSE),"")</f>
        <v>3</v>
      </c>
      <c r="J343" s="525" t="s">
        <v>284</v>
      </c>
      <c r="K343" s="524" t="s">
        <v>1441</v>
      </c>
      <c r="L343" s="521" t="str">
        <f>IF(Tabla1[[#This Row],[Descripción]]="","",_xlfn.XLOOKUP(Tabla1[[#This Row],[Descripción]],Tabla10[Descripción],Tabla10[Unidad de Medida],"",0))</f>
        <v>Depósito</v>
      </c>
      <c r="M343" s="317">
        <v>6</v>
      </c>
      <c r="N343" s="535">
        <f>IF(Tabla1[[#This Row],[Descripción]]="","",_xlfn.XLOOKUP(Tabla1[[#This Row],[Descripción]],Tabla10[Descripción],Tabla10[Precio Unitario],0))</f>
        <v>1700</v>
      </c>
      <c r="O343" s="535">
        <f>IF(Tabla1[[#This Row],[Cantidad de Insumos]]="","",Tabla1[[#This Row],[Precio Unitario]]*Tabla1[[#This Row],[Cantidad de Insumos]])</f>
        <v>10200</v>
      </c>
      <c r="P343" s="522" t="str">
        <f>IF(Tabla1[[#This Row],[Descripción]]="","",_xlfn.XLOOKUP(Tabla1[[#This Row],[Descripción]],Tabla10[Descripción],Tabla10[CODIGO PRESUPUESTARIO],0))</f>
        <v>2.2.3.1.01</v>
      </c>
      <c r="Q343" s="523"/>
      <c r="R343" s="523" t="str">
        <f>IF(Tabla1[[#This Row],[Insumos]]="","",_xlfn.XLOOKUP(Tabla1[[#This Row],[Insumos]],Tabla10[Insumo],Tabla10[InsumoAbrev],"",0))</f>
        <v>lsViaticosDP</v>
      </c>
      <c r="S343" s="694"/>
      <c r="T343" s="187"/>
      <c r="U343" s="187"/>
    </row>
    <row r="344" spans="2:21" ht="15" x14ac:dyDescent="0.25">
      <c r="B344" s="187" t="str">
        <f>IF('Formulario PPGR3'!$G344="","",CONCATENATE('Formulario PPGR3'!$C344,".",'Formulario PPGR3'!$D344,".",'Formulario PPGR3'!$E344,".",'Formulario PPGR3'!$F344))</f>
        <v/>
      </c>
      <c r="C344" s="187" t="str">
        <f>IF('Formulario PPGR3'!$G344="","",'Formulario PPGR1'!#REF!)</f>
        <v/>
      </c>
      <c r="D344" s="187" t="str">
        <f>IF('Formulario PPGR3'!$G344="","",'Formulario PPGR1'!#REF!)</f>
        <v/>
      </c>
      <c r="E344" s="187" t="str">
        <f>IF('Formulario PPGR3'!$G344="","",'Formulario PPGR1'!#REF!)</f>
        <v/>
      </c>
      <c r="F344" s="187" t="str">
        <f>IF('Formulario PPGR3'!$G344="","",'Formulario PPGR1'!#REF!)</f>
        <v/>
      </c>
      <c r="G344" s="237"/>
      <c r="H344" s="520" t="str" cm="1">
        <f t="array" ref="H344">IF(Tabla1[[#This Row],[Código_Actividad]]="","",_xlfn.XLOOKUP(Tabla1[[#This Row],[Código_Actividad]],CodigoActividad,Tabla2[Actividades Programables Presupuestables],"",0))</f>
        <v/>
      </c>
      <c r="I344" s="783" t="str">
        <f>IFERROR(VLOOKUP('Formulario PPGR3'!$G344,'Formulario PPGR2'!$H$9:$V$536,15,FALSE),"")</f>
        <v/>
      </c>
      <c r="J344" s="525" t="s">
        <v>284</v>
      </c>
      <c r="K344" s="524" t="s">
        <v>1445</v>
      </c>
      <c r="L344" s="521" t="str">
        <f>IF(Tabla1[[#This Row],[Descripción]]="","",_xlfn.XLOOKUP(Tabla1[[#This Row],[Descripción]],Tabla10[Descripción],Tabla10[Unidad de Medida],"",0))</f>
        <v>Depósito</v>
      </c>
      <c r="M344" s="317">
        <v>6</v>
      </c>
      <c r="N344" s="535">
        <f>IF(Tabla1[[#This Row],[Descripción]]="","",_xlfn.XLOOKUP(Tabla1[[#This Row],[Descripción]],Tabla10[Descripción],Tabla10[Precio Unitario],0))</f>
        <v>2150</v>
      </c>
      <c r="O344" s="535">
        <f>IF(Tabla1[[#This Row],[Cantidad de Insumos]]="","",Tabla1[[#This Row],[Precio Unitario]]*Tabla1[[#This Row],[Cantidad de Insumos]])</f>
        <v>12900</v>
      </c>
      <c r="P344" s="522" t="str">
        <f>IF(Tabla1[[#This Row],[Descripción]]="","",_xlfn.XLOOKUP(Tabla1[[#This Row],[Descripción]],Tabla10[Descripción],Tabla10[CODIGO PRESUPUESTARIO],0))</f>
        <v>2.2.3.1.01</v>
      </c>
      <c r="Q344" s="523"/>
      <c r="R344" s="523" t="str">
        <f>IF(Tabla1[[#This Row],[Insumos]]="","",_xlfn.XLOOKUP(Tabla1[[#This Row],[Insumos]],Tabla10[Insumo],Tabla10[InsumoAbrev],"",0))</f>
        <v>lsViaticosDP</v>
      </c>
      <c r="S344" s="694"/>
      <c r="T344" s="187"/>
      <c r="U344" s="187"/>
    </row>
    <row r="345" spans="2:21" ht="15" x14ac:dyDescent="0.25">
      <c r="B345" s="187" t="str">
        <f>IF('Formulario PPGR3'!$G345="","",CONCATENATE('Formulario PPGR3'!$C345,".",'Formulario PPGR3'!$D345,".",'Formulario PPGR3'!$E345,".",'Formulario PPGR3'!$F345))</f>
        <v/>
      </c>
      <c r="C345" s="187" t="str">
        <f>IF('Formulario PPGR3'!$G345="","",'Formulario PPGR1'!#REF!)</f>
        <v/>
      </c>
      <c r="D345" s="187" t="str">
        <f>IF('Formulario PPGR3'!$G345="","",'Formulario PPGR1'!#REF!)</f>
        <v/>
      </c>
      <c r="E345" s="187" t="str">
        <f>IF('Formulario PPGR3'!$G345="","",'Formulario PPGR1'!#REF!)</f>
        <v/>
      </c>
      <c r="F345" s="187" t="str">
        <f>IF('Formulario PPGR3'!$G345="","",'Formulario PPGR1'!#REF!)</f>
        <v/>
      </c>
      <c r="G345" s="237"/>
      <c r="H345" s="520" t="str" cm="1">
        <f t="array" ref="H345">IF(Tabla1[[#This Row],[Código_Actividad]]="","",_xlfn.XLOOKUP(Tabla1[[#This Row],[Código_Actividad]],CodigoActividad,Tabla2[Actividades Programables Presupuestables],"",0))</f>
        <v/>
      </c>
      <c r="I345" s="783" t="str">
        <f>IFERROR(VLOOKUP('Formulario PPGR3'!$G345,'Formulario PPGR2'!$H$9:$V$536,15,FALSE),"")</f>
        <v/>
      </c>
      <c r="J345" s="525" t="s">
        <v>392</v>
      </c>
      <c r="K345" s="524" t="s">
        <v>991</v>
      </c>
      <c r="L345" s="521" t="str">
        <f>IF(Tabla1[[#This Row],[Descripción]]="","",_xlfn.XLOOKUP(Tabla1[[#This Row],[Descripción]],Tabla10[Descripción],Tabla10[Unidad de Medida],"",0))</f>
        <v>galon</v>
      </c>
      <c r="M345" s="317">
        <v>120</v>
      </c>
      <c r="N345" s="535">
        <f>IF(Tabla1[[#This Row],[Descripción]]="","",_xlfn.XLOOKUP(Tabla1[[#This Row],[Descripción]],Tabla10[Descripción],Tabla10[Precio Unitario],0))</f>
        <v>240</v>
      </c>
      <c r="O345" s="535">
        <f>IF(Tabla1[[#This Row],[Cantidad de Insumos]]="","",Tabla1[[#This Row],[Precio Unitario]]*Tabla1[[#This Row],[Cantidad de Insumos]])</f>
        <v>28800</v>
      </c>
      <c r="P345" s="522" t="str">
        <f>IF(Tabla1[[#This Row],[Descripción]]="","",_xlfn.XLOOKUP(Tabla1[[#This Row],[Descripción]],Tabla10[Descripción],Tabla10[CODIGO PRESUPUESTARIO],0))</f>
        <v>2.3.7.1.02</v>
      </c>
      <c r="Q345" s="523"/>
      <c r="R345" s="523" t="str">
        <f>IF(Tabla1[[#This Row],[Insumos]]="","",_xlfn.XLOOKUP(Tabla1[[#This Row],[Insumos]],Tabla10[Insumo],Tabla10[InsumoAbrev],"",0))</f>
        <v>lsGasoil</v>
      </c>
      <c r="S345" s="694"/>
      <c r="T345" s="187"/>
      <c r="U345" s="187"/>
    </row>
    <row r="346" spans="2:21" ht="31.9" customHeight="1" x14ac:dyDescent="0.25">
      <c r="B346" s="187" t="e">
        <f>IF('Formulario PPGR3'!$G346="","",CONCATENATE('Formulario PPGR3'!$C346,".",'Formulario PPGR3'!$D346,".",'Formulario PPGR3'!$E346,".",'Formulario PPGR3'!$F346))</f>
        <v>#REF!</v>
      </c>
      <c r="C346" s="187" t="e">
        <f>IF('Formulario PPGR3'!$G346="","",'Formulario PPGR1'!#REF!)</f>
        <v>#REF!</v>
      </c>
      <c r="D346" s="187" t="e">
        <f>IF('Formulario PPGR3'!$G346="","",'Formulario PPGR1'!#REF!)</f>
        <v>#REF!</v>
      </c>
      <c r="E346" s="187" t="e">
        <f>IF('Formulario PPGR3'!$G346="","",'Formulario PPGR1'!#REF!)</f>
        <v>#REF!</v>
      </c>
      <c r="F346" s="187" t="e">
        <f>IF('Formulario PPGR3'!$G346="","",'Formulario PPGR1'!#REF!)</f>
        <v>#REF!</v>
      </c>
      <c r="G346" s="237" t="s">
        <v>2190</v>
      </c>
      <c r="H346" s="520" t="str" cm="1">
        <f t="array" ref="H346">IF(Tabla1[[#This Row],[Código_Actividad]]="","",_xlfn.XLOOKUP(Tabla1[[#This Row],[Código_Actividad]],CodigoActividad,Tabla2[Actividades Programables Presupuestables],"",0))</f>
        <v>Seguimiento al plan de mejora de las evaluaciones de la calidad de los servicios de nutrición</v>
      </c>
      <c r="I346" s="783">
        <f>IFERROR(VLOOKUP('Formulario PPGR3'!$G346,'Formulario PPGR2'!$H$9:$V$536,15,FALSE),"")</f>
        <v>2</v>
      </c>
      <c r="J346" s="525" t="s">
        <v>284</v>
      </c>
      <c r="K346" s="524" t="s">
        <v>1441</v>
      </c>
      <c r="L346" s="521" t="str">
        <f>IF(Tabla1[[#This Row],[Descripción]]="","",_xlfn.XLOOKUP(Tabla1[[#This Row],[Descripción]],Tabla10[Descripción],Tabla10[Unidad de Medida],"",0))</f>
        <v>Depósito</v>
      </c>
      <c r="M346" s="317">
        <v>8</v>
      </c>
      <c r="N346" s="535">
        <f>IF(Tabla1[[#This Row],[Descripción]]="","",_xlfn.XLOOKUP(Tabla1[[#This Row],[Descripción]],Tabla10[Descripción],Tabla10[Precio Unitario],0))</f>
        <v>1700</v>
      </c>
      <c r="O346" s="535">
        <f>IF(Tabla1[[#This Row],[Cantidad de Insumos]]="","",Tabla1[[#This Row],[Precio Unitario]]*Tabla1[[#This Row],[Cantidad de Insumos]])</f>
        <v>13600</v>
      </c>
      <c r="P346" s="522" t="str">
        <f>IF(Tabla1[[#This Row],[Descripción]]="","",_xlfn.XLOOKUP(Tabla1[[#This Row],[Descripción]],Tabla10[Descripción],Tabla10[CODIGO PRESUPUESTARIO],0))</f>
        <v>2.2.3.1.01</v>
      </c>
      <c r="Q346" s="523"/>
      <c r="R346" s="523" t="str">
        <f>IF(Tabla1[[#This Row],[Insumos]]="","",_xlfn.XLOOKUP(Tabla1[[#This Row],[Insumos]],Tabla10[Insumo],Tabla10[InsumoAbrev],"",0))</f>
        <v>lsViaticosDP</v>
      </c>
      <c r="S346" s="694"/>
      <c r="T346" s="187"/>
      <c r="U346" s="187"/>
    </row>
    <row r="347" spans="2:21" ht="15" x14ac:dyDescent="0.25">
      <c r="B347" s="187" t="str">
        <f>IF('Formulario PPGR3'!$G347="","",CONCATENATE('Formulario PPGR3'!$C347,".",'Formulario PPGR3'!$D347,".",'Formulario PPGR3'!$E347,".",'Formulario PPGR3'!$F347))</f>
        <v/>
      </c>
      <c r="C347" s="187" t="str">
        <f>IF('Formulario PPGR3'!$G347="","",'Formulario PPGR1'!#REF!)</f>
        <v/>
      </c>
      <c r="D347" s="187" t="str">
        <f>IF('Formulario PPGR3'!$G347="","",'Formulario PPGR1'!#REF!)</f>
        <v/>
      </c>
      <c r="E347" s="187" t="str">
        <f>IF('Formulario PPGR3'!$G347="","",'Formulario PPGR1'!#REF!)</f>
        <v/>
      </c>
      <c r="F347" s="187" t="str">
        <f>IF('Formulario PPGR3'!$G347="","",'Formulario PPGR1'!#REF!)</f>
        <v/>
      </c>
      <c r="G347" s="186"/>
      <c r="H347" s="520" t="str" cm="1">
        <f t="array" ref="H347">IF(Tabla1[[#This Row],[Código_Actividad]]="","",_xlfn.XLOOKUP(Tabla1[[#This Row],[Código_Actividad]],CodigoActividad,Tabla2[Actividades Programables Presupuestables],"",0))</f>
        <v/>
      </c>
      <c r="I347" s="783" t="str">
        <f>IFERROR(VLOOKUP('Formulario PPGR3'!$G347,'Formulario PPGR2'!$H$9:$V$536,15,FALSE),"")</f>
        <v/>
      </c>
      <c r="J347" s="525" t="s">
        <v>284</v>
      </c>
      <c r="K347" s="524" t="s">
        <v>1445</v>
      </c>
      <c r="L347" s="521" t="str">
        <f>IF(Tabla1[[#This Row],[Descripción]]="","",_xlfn.XLOOKUP(Tabla1[[#This Row],[Descripción]],Tabla10[Descripción],Tabla10[Unidad de Medida],"",0))</f>
        <v>Depósito</v>
      </c>
      <c r="M347" s="317">
        <v>8</v>
      </c>
      <c r="N347" s="535">
        <f>IF(Tabla1[[#This Row],[Descripción]]="","",_xlfn.XLOOKUP(Tabla1[[#This Row],[Descripción]],Tabla10[Descripción],Tabla10[Precio Unitario],0))</f>
        <v>2150</v>
      </c>
      <c r="O347" s="535">
        <f>IF(Tabla1[[#This Row],[Cantidad de Insumos]]="","",Tabla1[[#This Row],[Precio Unitario]]*Tabla1[[#This Row],[Cantidad de Insumos]])</f>
        <v>17200</v>
      </c>
      <c r="P347" s="522" t="str">
        <f>IF(Tabla1[[#This Row],[Descripción]]="","",_xlfn.XLOOKUP(Tabla1[[#This Row],[Descripción]],Tabla10[Descripción],Tabla10[CODIGO PRESUPUESTARIO],0))</f>
        <v>2.2.3.1.01</v>
      </c>
      <c r="Q347" s="523"/>
      <c r="R347" s="523" t="str">
        <f>IF(Tabla1[[#This Row],[Insumos]]="","",_xlfn.XLOOKUP(Tabla1[[#This Row],[Insumos]],Tabla10[Insumo],Tabla10[InsumoAbrev],"",0))</f>
        <v>lsViaticosDP</v>
      </c>
      <c r="S347" s="694"/>
      <c r="T347" s="187"/>
      <c r="U347" s="187"/>
    </row>
    <row r="348" spans="2:21" ht="15" x14ac:dyDescent="0.25">
      <c r="B348" s="187" t="str">
        <f>IF('Formulario PPGR3'!$G348="","",CONCATENATE('Formulario PPGR3'!$C348,".",'Formulario PPGR3'!$D348,".",'Formulario PPGR3'!$E348,".",'Formulario PPGR3'!$F348))</f>
        <v/>
      </c>
      <c r="C348" s="187" t="str">
        <f>IF('Formulario PPGR3'!$G348="","",'Formulario PPGR1'!#REF!)</f>
        <v/>
      </c>
      <c r="D348" s="187" t="str">
        <f>IF('Formulario PPGR3'!$G348="","",'Formulario PPGR1'!#REF!)</f>
        <v/>
      </c>
      <c r="E348" s="187" t="str">
        <f>IF('Formulario PPGR3'!$G348="","",'Formulario PPGR1'!#REF!)</f>
        <v/>
      </c>
      <c r="F348" s="187" t="str">
        <f>IF('Formulario PPGR3'!$G348="","",'Formulario PPGR1'!#REF!)</f>
        <v/>
      </c>
      <c r="G348" s="186"/>
      <c r="H348" s="520" t="str" cm="1">
        <f t="array" ref="H348">IF(Tabla1[[#This Row],[Código_Actividad]]="","",_xlfn.XLOOKUP(Tabla1[[#This Row],[Código_Actividad]],CodigoActividad,Tabla2[Actividades Programables Presupuestables],"",0))</f>
        <v/>
      </c>
      <c r="I348" s="783" t="str">
        <f>IFERROR(VLOOKUP('Formulario PPGR3'!$G348,'Formulario PPGR2'!$H$9:$V$536,15,FALSE),"")</f>
        <v/>
      </c>
      <c r="J348" s="525" t="s">
        <v>392</v>
      </c>
      <c r="K348" s="524" t="s">
        <v>991</v>
      </c>
      <c r="L348" s="521" t="str">
        <f>IF(Tabla1[[#This Row],[Descripción]]="","",_xlfn.XLOOKUP(Tabla1[[#This Row],[Descripción]],Tabla10[Descripción],Tabla10[Unidad de Medida],"",0))</f>
        <v>galon</v>
      </c>
      <c r="M348" s="317">
        <v>200</v>
      </c>
      <c r="N348" s="535">
        <f>IF(Tabla1[[#This Row],[Descripción]]="","",_xlfn.XLOOKUP(Tabla1[[#This Row],[Descripción]],Tabla10[Descripción],Tabla10[Precio Unitario],0))</f>
        <v>240</v>
      </c>
      <c r="O348" s="535">
        <f>IF(Tabla1[[#This Row],[Cantidad de Insumos]]="","",Tabla1[[#This Row],[Precio Unitario]]*Tabla1[[#This Row],[Cantidad de Insumos]])</f>
        <v>48000</v>
      </c>
      <c r="P348" s="522" t="str">
        <f>IF(Tabla1[[#This Row],[Descripción]]="","",_xlfn.XLOOKUP(Tabla1[[#This Row],[Descripción]],Tabla10[Descripción],Tabla10[CODIGO PRESUPUESTARIO],0))</f>
        <v>2.3.7.1.02</v>
      </c>
      <c r="Q348" s="523"/>
      <c r="R348" s="523" t="str">
        <f>IF(Tabla1[[#This Row],[Insumos]]="","",_xlfn.XLOOKUP(Tabla1[[#This Row],[Insumos]],Tabla10[Insumo],Tabla10[InsumoAbrev],"",0))</f>
        <v>lsGasoil</v>
      </c>
      <c r="S348" s="694"/>
      <c r="T348" s="187"/>
      <c r="U348" s="187"/>
    </row>
    <row r="349" spans="2:21" ht="46.15" customHeight="1" x14ac:dyDescent="0.25">
      <c r="B349" s="187" t="e">
        <f>IF('Formulario PPGR3'!$G349="","",CONCATENATE('Formulario PPGR3'!$C349,".",'Formulario PPGR3'!$D349,".",'Formulario PPGR3'!$E349,".",'Formulario PPGR3'!$F349))</f>
        <v>#REF!</v>
      </c>
      <c r="C349" s="187" t="e">
        <f>IF('Formulario PPGR3'!$G349="","",'Formulario PPGR1'!#REF!)</f>
        <v>#REF!</v>
      </c>
      <c r="D349" s="187" t="e">
        <f>IF('Formulario PPGR3'!$G349="","",'Formulario PPGR1'!#REF!)</f>
        <v>#REF!</v>
      </c>
      <c r="E349" s="187" t="e">
        <f>IF('Formulario PPGR3'!$G349="","",'Formulario PPGR1'!#REF!)</f>
        <v>#REF!</v>
      </c>
      <c r="F349" s="187" t="e">
        <f>IF('Formulario PPGR3'!$G349="","",'Formulario PPGR1'!#REF!)</f>
        <v>#REF!</v>
      </c>
      <c r="G349" s="186" t="s">
        <v>2192</v>
      </c>
      <c r="H349" s="520" t="str" cm="1">
        <f t="array" ref="H349">IF(Tabla1[[#This Row],[Código_Actividad]]="","",_xlfn.XLOOKUP(Tabla1[[#This Row],[Código_Actividad]],CodigoActividad,Tabla2[Actividades Programables Presupuestables],"",0))</f>
        <v>Evaluación de los procesos de bioseguridad hospitalaria</v>
      </c>
      <c r="I349" s="783">
        <f>IFERROR(VLOOKUP('Formulario PPGR3'!$G349,'Formulario PPGR2'!$H$9:$V$536,15,FALSE),"")</f>
        <v>4</v>
      </c>
      <c r="J349" s="525" t="s">
        <v>392</v>
      </c>
      <c r="K349" s="524" t="s">
        <v>991</v>
      </c>
      <c r="L349" s="521" t="str">
        <f>IF(Tabla1[[#This Row],[Descripción]]="","",_xlfn.XLOOKUP(Tabla1[[#This Row],[Descripción]],Tabla10[Descripción],Tabla10[Unidad de Medida],"",0))</f>
        <v>galon</v>
      </c>
      <c r="M349" s="317">
        <v>100</v>
      </c>
      <c r="N349" s="535">
        <f>IF(Tabla1[[#This Row],[Descripción]]="","",_xlfn.XLOOKUP(Tabla1[[#This Row],[Descripción]],Tabla10[Descripción],Tabla10[Precio Unitario],0))</f>
        <v>240</v>
      </c>
      <c r="O349" s="535">
        <f>IF(Tabla1[[#This Row],[Cantidad de Insumos]]="","",Tabla1[[#This Row],[Precio Unitario]]*Tabla1[[#This Row],[Cantidad de Insumos]])</f>
        <v>24000</v>
      </c>
      <c r="P349" s="522" t="str">
        <f>IF(Tabla1[[#This Row],[Descripción]]="","",_xlfn.XLOOKUP(Tabla1[[#This Row],[Descripción]],Tabla10[Descripción],Tabla10[CODIGO PRESUPUESTARIO],0))</f>
        <v>2.3.7.1.02</v>
      </c>
      <c r="Q349" s="523"/>
      <c r="R349" s="523" t="str">
        <f>IF(Tabla1[[#This Row],[Insumos]]="","",_xlfn.XLOOKUP(Tabla1[[#This Row],[Insumos]],Tabla10[Insumo],Tabla10[InsumoAbrev],"",0))</f>
        <v>lsGasoil</v>
      </c>
      <c r="S349" s="694"/>
      <c r="T349" s="187"/>
      <c r="U349" s="187"/>
    </row>
    <row r="350" spans="2:21" ht="15" x14ac:dyDescent="0.25">
      <c r="B350" s="187" t="str">
        <f>IF('Formulario PPGR3'!$G350="","",CONCATENATE('Formulario PPGR3'!$C350,".",'Formulario PPGR3'!$D350,".",'Formulario PPGR3'!$E350,".",'Formulario PPGR3'!$F350))</f>
        <v/>
      </c>
      <c r="C350" s="187" t="str">
        <f>IF('Formulario PPGR3'!$G350="","",'Formulario PPGR1'!#REF!)</f>
        <v/>
      </c>
      <c r="D350" s="187" t="str">
        <f>IF('Formulario PPGR3'!$G350="","",'Formulario PPGR1'!#REF!)</f>
        <v/>
      </c>
      <c r="E350" s="187" t="str">
        <f>IF('Formulario PPGR3'!$G350="","",'Formulario PPGR1'!#REF!)</f>
        <v/>
      </c>
      <c r="F350" s="187" t="str">
        <f>IF('Formulario PPGR3'!$G350="","",'Formulario PPGR1'!#REF!)</f>
        <v/>
      </c>
      <c r="G350" s="186"/>
      <c r="H350" s="520" t="str" cm="1">
        <f t="array" ref="H350">IF(Tabla1[[#This Row],[Código_Actividad]]="","",_xlfn.XLOOKUP(Tabla1[[#This Row],[Código_Actividad]],CodigoActividad,Tabla2[Actividades Programables Presupuestables],"",0))</f>
        <v/>
      </c>
      <c r="I350" s="783" t="str">
        <f>IFERROR(VLOOKUP('Formulario PPGR3'!$G350,'Formulario PPGR2'!$H$9:$V$536,15,FALSE),"")</f>
        <v/>
      </c>
      <c r="J350" s="525" t="s">
        <v>284</v>
      </c>
      <c r="K350" s="524" t="s">
        <v>1441</v>
      </c>
      <c r="L350" s="521" t="str">
        <f>IF(Tabla1[[#This Row],[Descripción]]="","",_xlfn.XLOOKUP(Tabla1[[#This Row],[Descripción]],Tabla10[Descripción],Tabla10[Unidad de Medida],"",0))</f>
        <v>Depósito</v>
      </c>
      <c r="M350" s="317">
        <v>8</v>
      </c>
      <c r="N350" s="535">
        <f>IF(Tabla1[[#This Row],[Descripción]]="","",_xlfn.XLOOKUP(Tabla1[[#This Row],[Descripción]],Tabla10[Descripción],Tabla10[Precio Unitario],0))</f>
        <v>1700</v>
      </c>
      <c r="O350" s="535">
        <f>IF(Tabla1[[#This Row],[Cantidad de Insumos]]="","",Tabla1[[#This Row],[Precio Unitario]]*Tabla1[[#This Row],[Cantidad de Insumos]])</f>
        <v>13600</v>
      </c>
      <c r="P350" s="522" t="str">
        <f>IF(Tabla1[[#This Row],[Descripción]]="","",_xlfn.XLOOKUP(Tabla1[[#This Row],[Descripción]],Tabla10[Descripción],Tabla10[CODIGO PRESUPUESTARIO],0))</f>
        <v>2.2.3.1.01</v>
      </c>
      <c r="Q350" s="523"/>
      <c r="R350" s="523" t="str">
        <f>IF(Tabla1[[#This Row],[Insumos]]="","",_xlfn.XLOOKUP(Tabla1[[#This Row],[Insumos]],Tabla10[Insumo],Tabla10[InsumoAbrev],"",0))</f>
        <v>lsViaticosDP</v>
      </c>
      <c r="S350" s="694"/>
      <c r="T350" s="187"/>
      <c r="U350" s="187"/>
    </row>
    <row r="351" spans="2:21" ht="15" x14ac:dyDescent="0.25">
      <c r="B351" s="187" t="str">
        <f>IF('Formulario PPGR3'!$G351="","",CONCATENATE('Formulario PPGR3'!$C351,".",'Formulario PPGR3'!$D351,".",'Formulario PPGR3'!$E351,".",'Formulario PPGR3'!$F351))</f>
        <v/>
      </c>
      <c r="C351" s="187" t="str">
        <f>IF('Formulario PPGR3'!$G351="","",'Formulario PPGR1'!#REF!)</f>
        <v/>
      </c>
      <c r="D351" s="187" t="str">
        <f>IF('Formulario PPGR3'!$G351="","",'Formulario PPGR1'!#REF!)</f>
        <v/>
      </c>
      <c r="E351" s="187" t="str">
        <f>IF('Formulario PPGR3'!$G351="","",'Formulario PPGR1'!#REF!)</f>
        <v/>
      </c>
      <c r="F351" s="187" t="str">
        <f>IF('Formulario PPGR3'!$G351="","",'Formulario PPGR1'!#REF!)</f>
        <v/>
      </c>
      <c r="G351" s="186"/>
      <c r="H351" s="520" t="str" cm="1">
        <f t="array" ref="H351">IF(Tabla1[[#This Row],[Código_Actividad]]="","",_xlfn.XLOOKUP(Tabla1[[#This Row],[Código_Actividad]],CodigoActividad,Tabla2[Actividades Programables Presupuestables],"",0))</f>
        <v/>
      </c>
      <c r="I351" s="783" t="str">
        <f>IFERROR(VLOOKUP('Formulario PPGR3'!$G351,'Formulario PPGR2'!$H$9:$V$536,15,FALSE),"")</f>
        <v/>
      </c>
      <c r="J351" s="525" t="s">
        <v>284</v>
      </c>
      <c r="K351" s="524" t="s">
        <v>1445</v>
      </c>
      <c r="L351" s="521" t="str">
        <f>IF(Tabla1[[#This Row],[Descripción]]="","",_xlfn.XLOOKUP(Tabla1[[#This Row],[Descripción]],Tabla10[Descripción],Tabla10[Unidad de Medida],"",0))</f>
        <v>Depósito</v>
      </c>
      <c r="M351" s="317">
        <v>8</v>
      </c>
      <c r="N351" s="535">
        <f>IF(Tabla1[[#This Row],[Descripción]]="","",_xlfn.XLOOKUP(Tabla1[[#This Row],[Descripción]],Tabla10[Descripción],Tabla10[Precio Unitario],0))</f>
        <v>2150</v>
      </c>
      <c r="O351" s="535">
        <f>IF(Tabla1[[#This Row],[Cantidad de Insumos]]="","",Tabla1[[#This Row],[Precio Unitario]]*Tabla1[[#This Row],[Cantidad de Insumos]])</f>
        <v>17200</v>
      </c>
      <c r="P351" s="522" t="str">
        <f>IF(Tabla1[[#This Row],[Descripción]]="","",_xlfn.XLOOKUP(Tabla1[[#This Row],[Descripción]],Tabla10[Descripción],Tabla10[CODIGO PRESUPUESTARIO],0))</f>
        <v>2.2.3.1.01</v>
      </c>
      <c r="Q351" s="523"/>
      <c r="R351" s="523" t="str">
        <f>IF(Tabla1[[#This Row],[Insumos]]="","",_xlfn.XLOOKUP(Tabla1[[#This Row],[Insumos]],Tabla10[Insumo],Tabla10[InsumoAbrev],"",0))</f>
        <v>lsViaticosDP</v>
      </c>
      <c r="S351" s="694"/>
      <c r="T351" s="187"/>
      <c r="U351" s="187"/>
    </row>
    <row r="352" spans="2:21" ht="25.5" x14ac:dyDescent="0.25">
      <c r="B352" s="187" t="str">
        <f>IF('Formulario PPGR3'!$G352="","",CONCATENATE('Formulario PPGR3'!$C352,".",'Formulario PPGR3'!$D352,".",'Formulario PPGR3'!$E352,".",'Formulario PPGR3'!$F352))</f>
        <v/>
      </c>
      <c r="C352" s="187" t="str">
        <f>IF('Formulario PPGR3'!$G352="","",'Formulario PPGR1'!#REF!)</f>
        <v/>
      </c>
      <c r="D352" s="187" t="str">
        <f>IF('Formulario PPGR3'!$G352="","",'Formulario PPGR1'!#REF!)</f>
        <v/>
      </c>
      <c r="E352" s="187" t="str">
        <f>IF('Formulario PPGR3'!$G352="","",'Formulario PPGR1'!#REF!)</f>
        <v/>
      </c>
      <c r="F352" s="187" t="str">
        <f>IF('Formulario PPGR3'!$G352="","",'Formulario PPGR1'!#REF!)</f>
        <v/>
      </c>
      <c r="G352" s="186"/>
      <c r="H352" s="520" t="str" cm="1">
        <f t="array" ref="H352">IF(Tabla1[[#This Row],[Código_Actividad]]="","",_xlfn.XLOOKUP(Tabla1[[#This Row],[Código_Actividad]],CodigoActividad,Tabla2[Actividades Programables Presupuestables],"",0))</f>
        <v/>
      </c>
      <c r="I352" s="783" t="str">
        <f>IFERROR(VLOOKUP('Formulario PPGR3'!$G352,'Formulario PPGR2'!$H$9:$V$536,15,FALSE),"")</f>
        <v/>
      </c>
      <c r="J352" s="525" t="s">
        <v>1266</v>
      </c>
      <c r="K352" s="524" t="s">
        <v>1319</v>
      </c>
      <c r="L352" s="521" t="str">
        <f>IF(Tabla1[[#This Row],[Descripción]]="","",_xlfn.XLOOKUP(Tabla1[[#This Row],[Descripción]],Tabla10[Descripción],Tabla10[Unidad de Medida],"",0))</f>
        <v>unidad</v>
      </c>
      <c r="M352" s="317">
        <v>2</v>
      </c>
      <c r="N352" s="535">
        <f>IF(Tabla1[[#This Row],[Descripción]]="","",_xlfn.XLOOKUP(Tabla1[[#This Row],[Descripción]],Tabla10[Descripción],Tabla10[Precio Unitario],0))</f>
        <v>1184.72</v>
      </c>
      <c r="O352" s="535">
        <f>IF(Tabla1[[#This Row],[Cantidad de Insumos]]="","",Tabla1[[#This Row],[Precio Unitario]]*Tabla1[[#This Row],[Cantidad de Insumos]])</f>
        <v>2369.44</v>
      </c>
      <c r="P352" s="522" t="str">
        <f>IF(Tabla1[[#This Row],[Descripción]]="","",_xlfn.XLOOKUP(Tabla1[[#This Row],[Descripción]],Tabla10[Descripción],Tabla10[CODIGO PRESUPUESTARIO],0))</f>
        <v xml:space="preserve">2.3.9.2.01 </v>
      </c>
      <c r="Q352" s="523"/>
      <c r="R352" s="523" t="str">
        <f>IF(Tabla1[[#This Row],[Insumos]]="","",_xlfn.XLOOKUP(Tabla1[[#This Row],[Insumos]],Tabla10[Insumo],Tabla10[InsumoAbrev],"",0))</f>
        <v>lsUtilesdeOficina</v>
      </c>
      <c r="S352" s="694"/>
      <c r="T352" s="187"/>
      <c r="U352" s="187"/>
    </row>
    <row r="353" spans="2:21" ht="29.45" customHeight="1" x14ac:dyDescent="0.25">
      <c r="B353" s="187" t="e">
        <f>IF('Formulario PPGR3'!$G353="","",CONCATENATE('Formulario PPGR3'!$C353,".",'Formulario PPGR3'!$D353,".",'Formulario PPGR3'!$E353,".",'Formulario PPGR3'!$F353))</f>
        <v>#REF!</v>
      </c>
      <c r="C353" s="187" t="e">
        <f>IF('Formulario PPGR3'!$G353="","",'Formulario PPGR1'!#REF!)</f>
        <v>#REF!</v>
      </c>
      <c r="D353" s="187" t="e">
        <f>IF('Formulario PPGR3'!$G353="","",'Formulario PPGR1'!#REF!)</f>
        <v>#REF!</v>
      </c>
      <c r="E353" s="187" t="e">
        <f>IF('Formulario PPGR3'!$G353="","",'Formulario PPGR1'!#REF!)</f>
        <v>#REF!</v>
      </c>
      <c r="F353" s="187" t="e">
        <f>IF('Formulario PPGR3'!$G353="","",'Formulario PPGR1'!#REF!)</f>
        <v>#REF!</v>
      </c>
      <c r="G353" s="186" t="s">
        <v>2193</v>
      </c>
      <c r="H353" s="520" t="str" cm="1">
        <f t="array" ref="H353">IF(Tabla1[[#This Row],[Código_Actividad]]="","",_xlfn.XLOOKUP(Tabla1[[#This Row],[Código_Actividad]],CodigoActividad,Tabla2[Actividades Programables Presupuestables],"",0))</f>
        <v>Elaboración de los planes de mejora a partir de los resultados de evaluacion de procesos de bioseguridad hospitalaria</v>
      </c>
      <c r="I353" s="783">
        <f>IFERROR(VLOOKUP('Formulario PPGR3'!$G353,'Formulario PPGR2'!$H$9:$V$536,15,FALSE),"")</f>
        <v>1</v>
      </c>
      <c r="J353" s="525" t="s">
        <v>1266</v>
      </c>
      <c r="K353" s="524" t="s">
        <v>1288</v>
      </c>
      <c r="L353" s="521" t="str">
        <f>IF(Tabla1[[#This Row],[Descripción]]="","",_xlfn.XLOOKUP(Tabla1[[#This Row],[Descripción]],Tabla10[Descripción],Tabla10[Unidad de Medida],"",0))</f>
        <v>Caja</v>
      </c>
      <c r="M353" s="317">
        <v>2</v>
      </c>
      <c r="N353" s="535">
        <f>IF(Tabla1[[#This Row],[Descripción]]="","",_xlfn.XLOOKUP(Tabla1[[#This Row],[Descripción]],Tabla10[Descripción],Tabla10[Precio Unitario],0))</f>
        <v>36</v>
      </c>
      <c r="O353" s="535">
        <f>IF(Tabla1[[#This Row],[Cantidad de Insumos]]="","",Tabla1[[#This Row],[Precio Unitario]]*Tabla1[[#This Row],[Cantidad de Insumos]])</f>
        <v>72</v>
      </c>
      <c r="P353" s="522" t="str">
        <f>IF(Tabla1[[#This Row],[Descripción]]="","",_xlfn.XLOOKUP(Tabla1[[#This Row],[Descripción]],Tabla10[Descripción],Tabla10[CODIGO PRESUPUESTARIO],0))</f>
        <v xml:space="preserve">2.3.9.2.01 </v>
      </c>
      <c r="Q353" s="523"/>
      <c r="R353" s="523" t="str">
        <f>IF(Tabla1[[#This Row],[Insumos]]="","",_xlfn.XLOOKUP(Tabla1[[#This Row],[Insumos]],Tabla10[Insumo],Tabla10[InsumoAbrev],"",0))</f>
        <v>lsUtilesdeOficina</v>
      </c>
      <c r="S353" s="694"/>
      <c r="T353" s="187"/>
      <c r="U353" s="187"/>
    </row>
    <row r="354" spans="2:21" ht="15" x14ac:dyDescent="0.25">
      <c r="B354" s="187" t="str">
        <f>IF('Formulario PPGR3'!$G354="","",CONCATENATE('Formulario PPGR3'!$C354,".",'Formulario PPGR3'!$D354,".",'Formulario PPGR3'!$E354,".",'Formulario PPGR3'!$F354))</f>
        <v/>
      </c>
      <c r="C354" s="187" t="str">
        <f>IF('Formulario PPGR3'!$G354="","",'Formulario PPGR1'!#REF!)</f>
        <v/>
      </c>
      <c r="D354" s="187" t="str">
        <f>IF('Formulario PPGR3'!$G354="","",'Formulario PPGR1'!#REF!)</f>
        <v/>
      </c>
      <c r="E354" s="187" t="str">
        <f>IF('Formulario PPGR3'!$G354="","",'Formulario PPGR1'!#REF!)</f>
        <v/>
      </c>
      <c r="F354" s="187" t="str">
        <f>IF('Formulario PPGR3'!$G354="","",'Formulario PPGR1'!#REF!)</f>
        <v/>
      </c>
      <c r="G354" s="186"/>
      <c r="H354" s="520" t="str" cm="1">
        <f t="array" ref="H354">IF(Tabla1[[#This Row],[Código_Actividad]]="","",_xlfn.XLOOKUP(Tabla1[[#This Row],[Código_Actividad]],CodigoActividad,Tabla2[Actividades Programables Presupuestables],"",0))</f>
        <v/>
      </c>
      <c r="I354" s="783" t="str">
        <f>IFERROR(VLOOKUP('Formulario PPGR3'!$G354,'Formulario PPGR2'!$H$9:$V$536,15,FALSE),"")</f>
        <v/>
      </c>
      <c r="J354" s="525"/>
      <c r="K354" s="524"/>
      <c r="L354" s="521" t="str">
        <f>IF(Tabla1[[#This Row],[Descripción]]="","",_xlfn.XLOOKUP(Tabla1[[#This Row],[Descripción]],Tabla10[Descripción],Tabla10[Unidad de Medida],"",0))</f>
        <v/>
      </c>
      <c r="M354" s="317"/>
      <c r="N354" s="535" t="str">
        <f>IF(Tabla1[[#This Row],[Descripción]]="","",_xlfn.XLOOKUP(Tabla1[[#This Row],[Descripción]],Tabla10[Descripción],Tabla10[Precio Unitario],0))</f>
        <v/>
      </c>
      <c r="O354" s="535" t="str">
        <f>IF(Tabla1[[#This Row],[Cantidad de Insumos]]="","",Tabla1[[#This Row],[Precio Unitario]]*Tabla1[[#This Row],[Cantidad de Insumos]])</f>
        <v/>
      </c>
      <c r="P354" s="522" t="str">
        <f>IF(Tabla1[[#This Row],[Descripción]]="","",_xlfn.XLOOKUP(Tabla1[[#This Row],[Descripción]],Tabla10[Descripción],Tabla10[CODIGO PRESUPUESTARIO],0))</f>
        <v/>
      </c>
      <c r="Q354" s="523"/>
      <c r="R354" s="523" t="str">
        <f>IF(Tabla1[[#This Row],[Insumos]]="","",_xlfn.XLOOKUP(Tabla1[[#This Row],[Insumos]],Tabla10[Insumo],Tabla10[InsumoAbrev],"",0))</f>
        <v/>
      </c>
      <c r="S354" s="694"/>
      <c r="T354" s="187"/>
      <c r="U354" s="187"/>
    </row>
    <row r="355" spans="2:21" ht="48" customHeight="1" x14ac:dyDescent="0.25">
      <c r="B355" s="187" t="e">
        <f>IF('Formulario PPGR3'!$G355="","",CONCATENATE('Formulario PPGR3'!$C355,".",'Formulario PPGR3'!$D355,".",'Formulario PPGR3'!$E355,".",'Formulario PPGR3'!$F355))</f>
        <v>#REF!</v>
      </c>
      <c r="C355" s="187" t="e">
        <f>IF('Formulario PPGR3'!$G355="","",'Formulario PPGR1'!#REF!)</f>
        <v>#REF!</v>
      </c>
      <c r="D355" s="187" t="e">
        <f>IF('Formulario PPGR3'!$G355="","",'Formulario PPGR1'!#REF!)</f>
        <v>#REF!</v>
      </c>
      <c r="E355" s="187" t="e">
        <f>IF('Formulario PPGR3'!$G355="","",'Formulario PPGR1'!#REF!)</f>
        <v>#REF!</v>
      </c>
      <c r="F355" s="187" t="e">
        <f>IF('Formulario PPGR3'!$G355="","",'Formulario PPGR1'!#REF!)</f>
        <v>#REF!</v>
      </c>
      <c r="G355" s="186" t="s">
        <v>2195</v>
      </c>
      <c r="H355" s="520" t="str" cm="1">
        <f t="array" ref="H355">IF(Tabla1[[#This Row],[Código_Actividad]]="","",_xlfn.XLOOKUP(Tabla1[[#This Row],[Código_Actividad]],CodigoActividad,Tabla2[Actividades Programables Presupuestables],"",0))</f>
        <v>Seguimiento a los planes de mejora de evaluación de procesos de bioseguridad hospitalaria</v>
      </c>
      <c r="I355" s="783">
        <f>IFERROR(VLOOKUP('Formulario PPGR3'!$G355,'Formulario PPGR2'!$H$9:$V$536,15,FALSE),"")</f>
        <v>1</v>
      </c>
      <c r="J355" s="525" t="s">
        <v>361</v>
      </c>
      <c r="K355" s="524" t="s">
        <v>1170</v>
      </c>
      <c r="L355" s="521" t="str">
        <f>IF(Tabla1[[#This Row],[Descripción]]="","",_xlfn.XLOOKUP(Tabla1[[#This Row],[Descripción]],Tabla10[Descripción],Tabla10[Unidad de Medida],"",0))</f>
        <v>resma</v>
      </c>
      <c r="M355" s="317">
        <v>8</v>
      </c>
      <c r="N355" s="535">
        <f>IF(Tabla1[[#This Row],[Descripción]]="","",_xlfn.XLOOKUP(Tabla1[[#This Row],[Descripción]],Tabla10[Descripción],Tabla10[Precio Unitario],0))</f>
        <v>288</v>
      </c>
      <c r="O355" s="535">
        <f>IF(Tabla1[[#This Row],[Cantidad de Insumos]]="","",Tabla1[[#This Row],[Precio Unitario]]*Tabla1[[#This Row],[Cantidad de Insumos]])</f>
        <v>2304</v>
      </c>
      <c r="P355" s="522" t="str">
        <f>IF(Tabla1[[#This Row],[Descripción]]="","",_xlfn.XLOOKUP(Tabla1[[#This Row],[Descripción]],Tabla10[Descripción],Tabla10[CODIGO PRESUPUESTARIO],0))</f>
        <v>2.3.3.1.01</v>
      </c>
      <c r="Q355" s="523"/>
      <c r="R355" s="523" t="str">
        <f>IF(Tabla1[[#This Row],[Insumos]]="","",_xlfn.XLOOKUP(Tabla1[[#This Row],[Insumos]],Tabla10[Insumo],Tabla10[InsumoAbrev],"",0))</f>
        <v>lsProductosdePapel</v>
      </c>
      <c r="S355" s="694"/>
      <c r="T355" s="187"/>
      <c r="U355" s="187"/>
    </row>
    <row r="356" spans="2:21" ht="15" x14ac:dyDescent="0.25">
      <c r="B356" s="187" t="str">
        <f>IF('Formulario PPGR3'!$G356="","",CONCATENATE('Formulario PPGR3'!$C356,".",'Formulario PPGR3'!$D356,".",'Formulario PPGR3'!$E356,".",'Formulario PPGR3'!$F356))</f>
        <v/>
      </c>
      <c r="C356" s="187" t="str">
        <f>IF('Formulario PPGR3'!$G356="","",'Formulario PPGR1'!#REF!)</f>
        <v/>
      </c>
      <c r="D356" s="187" t="str">
        <f>IF('Formulario PPGR3'!$G356="","",'Formulario PPGR1'!#REF!)</f>
        <v/>
      </c>
      <c r="E356" s="187" t="str">
        <f>IF('Formulario PPGR3'!$G356="","",'Formulario PPGR1'!#REF!)</f>
        <v/>
      </c>
      <c r="F356" s="187" t="str">
        <f>IF('Formulario PPGR3'!$G356="","",'Formulario PPGR1'!#REF!)</f>
        <v/>
      </c>
      <c r="G356" s="186"/>
      <c r="H356" s="520" t="str" cm="1">
        <f t="array" ref="H356">IF(Tabla1[[#This Row],[Código_Actividad]]="","",_xlfn.XLOOKUP(Tabla1[[#This Row],[Código_Actividad]],CodigoActividad,Tabla2[Actividades Programables Presupuestables],"",0))</f>
        <v/>
      </c>
      <c r="I356" s="783" t="str">
        <f>IFERROR(VLOOKUP('Formulario PPGR3'!$G356,'Formulario PPGR2'!$H$9:$V$536,15,FALSE),"")</f>
        <v/>
      </c>
      <c r="J356" s="525" t="s">
        <v>392</v>
      </c>
      <c r="K356" s="524" t="s">
        <v>991</v>
      </c>
      <c r="L356" s="521" t="str">
        <f>IF(Tabla1[[#This Row],[Descripción]]="","",_xlfn.XLOOKUP(Tabla1[[#This Row],[Descripción]],Tabla10[Descripción],Tabla10[Unidad de Medida],"",0))</f>
        <v>galon</v>
      </c>
      <c r="M356" s="317">
        <v>8</v>
      </c>
      <c r="N356" s="535">
        <f>IF(Tabla1[[#This Row],[Descripción]]="","",_xlfn.XLOOKUP(Tabla1[[#This Row],[Descripción]],Tabla10[Descripción],Tabla10[Precio Unitario],0))</f>
        <v>240</v>
      </c>
      <c r="O356" s="535">
        <f>IF(Tabla1[[#This Row],[Cantidad de Insumos]]="","",Tabla1[[#This Row],[Precio Unitario]]*Tabla1[[#This Row],[Cantidad de Insumos]])</f>
        <v>1920</v>
      </c>
      <c r="P356" s="522" t="str">
        <f>IF(Tabla1[[#This Row],[Descripción]]="","",_xlfn.XLOOKUP(Tabla1[[#This Row],[Descripción]],Tabla10[Descripción],Tabla10[CODIGO PRESUPUESTARIO],0))</f>
        <v>2.3.7.1.02</v>
      </c>
      <c r="Q356" s="523"/>
      <c r="R356" s="523" t="str">
        <f>IF(Tabla1[[#This Row],[Insumos]]="","",_xlfn.XLOOKUP(Tabla1[[#This Row],[Insumos]],Tabla10[Insumo],Tabla10[InsumoAbrev],"",0))</f>
        <v>lsGasoil</v>
      </c>
      <c r="S356" s="694"/>
      <c r="T356" s="187"/>
      <c r="U356" s="187"/>
    </row>
    <row r="357" spans="2:21" ht="15" x14ac:dyDescent="0.25">
      <c r="B357" s="187" t="str">
        <f>IF('Formulario PPGR3'!$G357="","",CONCATENATE('Formulario PPGR3'!$C357,".",'Formulario PPGR3'!$D357,".",'Formulario PPGR3'!$E357,".",'Formulario PPGR3'!$F357))</f>
        <v/>
      </c>
      <c r="C357" s="187" t="str">
        <f>IF('Formulario PPGR3'!$G357="","",'Formulario PPGR1'!#REF!)</f>
        <v/>
      </c>
      <c r="D357" s="187" t="str">
        <f>IF('Formulario PPGR3'!$G357="","",'Formulario PPGR1'!#REF!)</f>
        <v/>
      </c>
      <c r="E357" s="187" t="str">
        <f>IF('Formulario PPGR3'!$G357="","",'Formulario PPGR1'!#REF!)</f>
        <v/>
      </c>
      <c r="F357" s="187" t="str">
        <f>IF('Formulario PPGR3'!$G357="","",'Formulario PPGR1'!#REF!)</f>
        <v/>
      </c>
      <c r="G357" s="186"/>
      <c r="H357" s="520" t="str" cm="1">
        <f t="array" ref="H357">IF(Tabla1[[#This Row],[Código_Actividad]]="","",_xlfn.XLOOKUP(Tabla1[[#This Row],[Código_Actividad]],CodigoActividad,Tabla2[Actividades Programables Presupuestables],"",0))</f>
        <v/>
      </c>
      <c r="I357" s="783" t="str">
        <f>IFERROR(VLOOKUP('Formulario PPGR3'!$G357,'Formulario PPGR2'!$H$9:$V$536,15,FALSE),"")</f>
        <v/>
      </c>
      <c r="J357" s="525" t="s">
        <v>284</v>
      </c>
      <c r="K357" s="524" t="s">
        <v>1441</v>
      </c>
      <c r="L357" s="521" t="str">
        <f>IF(Tabla1[[#This Row],[Descripción]]="","",_xlfn.XLOOKUP(Tabla1[[#This Row],[Descripción]],Tabla10[Descripción],Tabla10[Unidad de Medida],"",0))</f>
        <v>Depósito</v>
      </c>
      <c r="M357" s="317">
        <v>8</v>
      </c>
      <c r="N357" s="535">
        <f>IF(Tabla1[[#This Row],[Descripción]]="","",_xlfn.XLOOKUP(Tabla1[[#This Row],[Descripción]],Tabla10[Descripción],Tabla10[Precio Unitario],0))</f>
        <v>1700</v>
      </c>
      <c r="O357" s="535">
        <f>IF(Tabla1[[#This Row],[Cantidad de Insumos]]="","",Tabla1[[#This Row],[Precio Unitario]]*Tabla1[[#This Row],[Cantidad de Insumos]])</f>
        <v>13600</v>
      </c>
      <c r="P357" s="522" t="str">
        <f>IF(Tabla1[[#This Row],[Descripción]]="","",_xlfn.XLOOKUP(Tabla1[[#This Row],[Descripción]],Tabla10[Descripción],Tabla10[CODIGO PRESUPUESTARIO],0))</f>
        <v>2.2.3.1.01</v>
      </c>
      <c r="Q357" s="523"/>
      <c r="R357" s="523" t="str">
        <f>IF(Tabla1[[#This Row],[Insumos]]="","",_xlfn.XLOOKUP(Tabla1[[#This Row],[Insumos]],Tabla10[Insumo],Tabla10[InsumoAbrev],"",0))</f>
        <v>lsViaticosDP</v>
      </c>
      <c r="S357" s="694"/>
      <c r="T357" s="187"/>
      <c r="U357" s="187"/>
    </row>
    <row r="358" spans="2:21" ht="15" x14ac:dyDescent="0.25">
      <c r="B358" s="187" t="str">
        <f>IF('Formulario PPGR3'!$G358="","",CONCATENATE('Formulario PPGR3'!$C358,".",'Formulario PPGR3'!$D358,".",'Formulario PPGR3'!$E358,".",'Formulario PPGR3'!$F358))</f>
        <v/>
      </c>
      <c r="C358" s="187" t="str">
        <f>IF('Formulario PPGR3'!$G358="","",'Formulario PPGR1'!#REF!)</f>
        <v/>
      </c>
      <c r="D358" s="187" t="str">
        <f>IF('Formulario PPGR3'!$G358="","",'Formulario PPGR1'!#REF!)</f>
        <v/>
      </c>
      <c r="E358" s="187" t="str">
        <f>IF('Formulario PPGR3'!$G358="","",'Formulario PPGR1'!#REF!)</f>
        <v/>
      </c>
      <c r="F358" s="187" t="str">
        <f>IF('Formulario PPGR3'!$G358="","",'Formulario PPGR1'!#REF!)</f>
        <v/>
      </c>
      <c r="G358" s="186"/>
      <c r="H358" s="520" t="str" cm="1">
        <f t="array" ref="H358">IF(Tabla1[[#This Row],[Código_Actividad]]="","",_xlfn.XLOOKUP(Tabla1[[#This Row],[Código_Actividad]],CodigoActividad,Tabla2[Actividades Programables Presupuestables],"",0))</f>
        <v/>
      </c>
      <c r="I358" s="783" t="str">
        <f>IFERROR(VLOOKUP('Formulario PPGR3'!$G358,'Formulario PPGR2'!$H$9:$V$536,15,FALSE),"")</f>
        <v/>
      </c>
      <c r="J358" s="525" t="s">
        <v>284</v>
      </c>
      <c r="K358" s="524" t="s">
        <v>1445</v>
      </c>
      <c r="L358" s="521" t="str">
        <f>IF(Tabla1[[#This Row],[Descripción]]="","",_xlfn.XLOOKUP(Tabla1[[#This Row],[Descripción]],Tabla10[Descripción],Tabla10[Unidad de Medida],"",0))</f>
        <v>Depósito</v>
      </c>
      <c r="M358" s="317">
        <v>8</v>
      </c>
      <c r="N358" s="535">
        <f>IF(Tabla1[[#This Row],[Descripción]]="","",_xlfn.XLOOKUP(Tabla1[[#This Row],[Descripción]],Tabla10[Descripción],Tabla10[Precio Unitario],0))</f>
        <v>2150</v>
      </c>
      <c r="O358" s="535">
        <f>IF(Tabla1[[#This Row],[Cantidad de Insumos]]="","",Tabla1[[#This Row],[Precio Unitario]]*Tabla1[[#This Row],[Cantidad de Insumos]])</f>
        <v>17200</v>
      </c>
      <c r="P358" s="522" t="str">
        <f>IF(Tabla1[[#This Row],[Descripción]]="","",_xlfn.XLOOKUP(Tabla1[[#This Row],[Descripción]],Tabla10[Descripción],Tabla10[CODIGO PRESUPUESTARIO],0))</f>
        <v>2.2.3.1.01</v>
      </c>
      <c r="Q358" s="523"/>
      <c r="R358" s="523" t="str">
        <f>IF(Tabla1[[#This Row],[Insumos]]="","",_xlfn.XLOOKUP(Tabla1[[#This Row],[Insumos]],Tabla10[Insumo],Tabla10[InsumoAbrev],"",0))</f>
        <v>lsViaticosDP</v>
      </c>
      <c r="S358" s="694"/>
      <c r="T358" s="187"/>
      <c r="U358" s="187"/>
    </row>
    <row r="359" spans="2:21" ht="32.450000000000003" customHeight="1" x14ac:dyDescent="0.25">
      <c r="B359" s="187" t="e">
        <f>IF('Formulario PPGR3'!$G359="","",CONCATENATE('Formulario PPGR3'!$C359,".",'Formulario PPGR3'!$D359,".",'Formulario PPGR3'!$E359,".",'Formulario PPGR3'!$F359))</f>
        <v>#REF!</v>
      </c>
      <c r="C359" s="187" t="e">
        <f>IF('Formulario PPGR3'!$G359="","",'Formulario PPGR1'!#REF!)</f>
        <v>#REF!</v>
      </c>
      <c r="D359" s="187" t="e">
        <f>IF('Formulario PPGR3'!$G359="","",'Formulario PPGR1'!#REF!)</f>
        <v>#REF!</v>
      </c>
      <c r="E359" s="187" t="e">
        <f>IF('Formulario PPGR3'!$G359="","",'Formulario PPGR1'!#REF!)</f>
        <v>#REF!</v>
      </c>
      <c r="F359" s="187" t="e">
        <f>IF('Formulario PPGR3'!$G359="","",'Formulario PPGR1'!#REF!)</f>
        <v>#REF!</v>
      </c>
      <c r="G359" s="186" t="s">
        <v>2197</v>
      </c>
      <c r="H359" s="520" t="str" cm="1">
        <f t="array" ref="H359">IF(Tabla1[[#This Row],[Código_Actividad]]="","",_xlfn.XLOOKUP(Tabla1[[#This Row],[Código_Actividad]],CodigoActividad,Tabla2[Actividades Programables Presupuestables],"",0))</f>
        <v>Seguimiento a la notificación oportuna de las enfermedades bajo vigilancia epidemiológica (EPI 1 y 2)</v>
      </c>
      <c r="I359" s="783">
        <f>IFERROR(VLOOKUP('Formulario PPGR3'!$G359,'Formulario PPGR2'!$H$9:$V$536,15,FALSE),"")</f>
        <v>12</v>
      </c>
      <c r="J359" s="525" t="s">
        <v>361</v>
      </c>
      <c r="K359" s="524" t="s">
        <v>1150</v>
      </c>
      <c r="L359" s="521" t="str">
        <f>IF(Tabla1[[#This Row],[Descripción]]="","",_xlfn.XLOOKUP(Tabla1[[#This Row],[Descripción]],Tabla10[Descripción],Tabla10[Unidad de Medida],"",0))</f>
        <v>unidad</v>
      </c>
      <c r="M359" s="317">
        <v>12</v>
      </c>
      <c r="N359" s="535">
        <f>IF(Tabla1[[#This Row],[Descripción]]="","",_xlfn.XLOOKUP(Tabla1[[#This Row],[Descripción]],Tabla10[Descripción],Tabla10[Precio Unitario],0))</f>
        <v>74</v>
      </c>
      <c r="O359" s="535">
        <f>IF(Tabla1[[#This Row],[Cantidad de Insumos]]="","",Tabla1[[#This Row],[Precio Unitario]]*Tabla1[[#This Row],[Cantidad de Insumos]])</f>
        <v>888</v>
      </c>
      <c r="P359" s="522" t="str">
        <f>IF(Tabla1[[#This Row],[Descripción]]="","",_xlfn.XLOOKUP(Tabla1[[#This Row],[Descripción]],Tabla10[Descripción],Tabla10[CODIGO PRESUPUESTARIO],0))</f>
        <v>2.3.3.3.01</v>
      </c>
      <c r="Q359" s="523"/>
      <c r="R359" s="523" t="str">
        <f>IF(Tabla1[[#This Row],[Insumos]]="","",_xlfn.XLOOKUP(Tabla1[[#This Row],[Insumos]],Tabla10[Insumo],Tabla10[InsumoAbrev],"",0))</f>
        <v>lsProductosdePapel</v>
      </c>
      <c r="S359" s="694"/>
      <c r="T359" s="187"/>
      <c r="U359" s="187"/>
    </row>
    <row r="360" spans="2:21" ht="15" x14ac:dyDescent="0.25">
      <c r="B360" s="187" t="str">
        <f>IF('Formulario PPGR3'!$G360="","",CONCATENATE('Formulario PPGR3'!$C360,".",'Formulario PPGR3'!$D360,".",'Formulario PPGR3'!$E360,".",'Formulario PPGR3'!$F360))</f>
        <v/>
      </c>
      <c r="C360" s="187" t="str">
        <f>IF('Formulario PPGR3'!$G360="","",'Formulario PPGR1'!#REF!)</f>
        <v/>
      </c>
      <c r="D360" s="187" t="str">
        <f>IF('Formulario PPGR3'!$G360="","",'Formulario PPGR1'!#REF!)</f>
        <v/>
      </c>
      <c r="E360" s="187" t="str">
        <f>IF('Formulario PPGR3'!$G360="","",'Formulario PPGR1'!#REF!)</f>
        <v/>
      </c>
      <c r="F360" s="187" t="str">
        <f>IF('Formulario PPGR3'!$G360="","",'Formulario PPGR1'!#REF!)</f>
        <v/>
      </c>
      <c r="G360" s="186"/>
      <c r="H360" s="520" t="str" cm="1">
        <f t="array" ref="H360">IF(Tabla1[[#This Row],[Código_Actividad]]="","",_xlfn.XLOOKUP(Tabla1[[#This Row],[Código_Actividad]],CodigoActividad,Tabla2[Actividades Programables Presupuestables],"",0))</f>
        <v/>
      </c>
      <c r="I360" s="783" t="str">
        <f>IFERROR(VLOOKUP('Formulario PPGR3'!$G360,'Formulario PPGR2'!$H$9:$V$536,15,FALSE),"")</f>
        <v/>
      </c>
      <c r="J360" s="525"/>
      <c r="K360" s="524"/>
      <c r="L360" s="521" t="str">
        <f>IF(Tabla1[[#This Row],[Descripción]]="","",_xlfn.XLOOKUP(Tabla1[[#This Row],[Descripción]],Tabla10[Descripción],Tabla10[Unidad de Medida],"",0))</f>
        <v/>
      </c>
      <c r="M360" s="317"/>
      <c r="N360" s="535" t="str">
        <f>IF(Tabla1[[#This Row],[Descripción]]="","",_xlfn.XLOOKUP(Tabla1[[#This Row],[Descripción]],Tabla10[Descripción],Tabla10[Precio Unitario],0))</f>
        <v/>
      </c>
      <c r="O360" s="535" t="str">
        <f>IF(Tabla1[[#This Row],[Cantidad de Insumos]]="","",Tabla1[[#This Row],[Precio Unitario]]*Tabla1[[#This Row],[Cantidad de Insumos]])</f>
        <v/>
      </c>
      <c r="P360" s="522" t="str">
        <f>IF(Tabla1[[#This Row],[Descripción]]="","",_xlfn.XLOOKUP(Tabla1[[#This Row],[Descripción]],Tabla10[Descripción],Tabla10[CODIGO PRESUPUESTARIO],0))</f>
        <v/>
      </c>
      <c r="Q360" s="523"/>
      <c r="R360" s="523" t="str">
        <f>IF(Tabla1[[#This Row],[Insumos]]="","",_xlfn.XLOOKUP(Tabla1[[#This Row],[Insumos]],Tabla10[Insumo],Tabla10[InsumoAbrev],"",0))</f>
        <v/>
      </c>
      <c r="S360" s="694"/>
      <c r="T360" s="187"/>
      <c r="U360" s="187"/>
    </row>
    <row r="361" spans="2:21" ht="37.9" customHeight="1" x14ac:dyDescent="0.25">
      <c r="B361" s="187" t="e">
        <f>IF('Formulario PPGR3'!$G361="","",CONCATENATE('Formulario PPGR3'!$C361,".",'Formulario PPGR3'!$D361,".",'Formulario PPGR3'!$E361,".",'Formulario PPGR3'!$F361))</f>
        <v>#REF!</v>
      </c>
      <c r="C361" s="187" t="e">
        <f>IF('Formulario PPGR3'!$G361="","",'Formulario PPGR1'!#REF!)</f>
        <v>#REF!</v>
      </c>
      <c r="D361" s="187" t="e">
        <f>IF('Formulario PPGR3'!$G361="","",'Formulario PPGR1'!#REF!)</f>
        <v>#REF!</v>
      </c>
      <c r="E361" s="187" t="e">
        <f>IF('Formulario PPGR3'!$G361="","",'Formulario PPGR1'!#REF!)</f>
        <v>#REF!</v>
      </c>
      <c r="F361" s="187" t="e">
        <f>IF('Formulario PPGR3'!$G361="","",'Formulario PPGR1'!#REF!)</f>
        <v>#REF!</v>
      </c>
      <c r="G361" s="186" t="s">
        <v>2199</v>
      </c>
      <c r="H361" s="520" t="str" cm="1">
        <f t="array" ref="H361">IF(Tabla1[[#This Row],[Código_Actividad]]="","",_xlfn.XLOOKUP(Tabla1[[#This Row],[Código_Actividad]],CodigoActividad,Tabla2[Actividades Programables Presupuestables],"",0))</f>
        <v>Seguimiento a la implementación del procedimiento de hosteleria hospitalaria</v>
      </c>
      <c r="I361" s="783">
        <f>IFERROR(VLOOKUP('Formulario PPGR3'!$G361,'Formulario PPGR2'!$H$9:$V$536,15,FALSE),"")</f>
        <v>12</v>
      </c>
      <c r="J361" s="525" t="s">
        <v>351</v>
      </c>
      <c r="K361" s="524" t="s">
        <v>834</v>
      </c>
      <c r="L361" s="521" t="str">
        <f>IF(Tabla1[[#This Row],[Descripción]]="","",_xlfn.XLOOKUP(Tabla1[[#This Row],[Descripción]],Tabla10[Descripción],Tabla10[Unidad de Medida],"",0))</f>
        <v>unidad</v>
      </c>
      <c r="M361" s="317">
        <v>2</v>
      </c>
      <c r="N361" s="535">
        <f>IF(Tabla1[[#This Row],[Descripción]]="","",_xlfn.XLOOKUP(Tabla1[[#This Row],[Descripción]],Tabla10[Descripción],Tabla10[Precio Unitario],0))</f>
        <v>65844</v>
      </c>
      <c r="O361" s="535">
        <f>IF(Tabla1[[#This Row],[Cantidad de Insumos]]="","",Tabla1[[#This Row],[Precio Unitario]]*Tabla1[[#This Row],[Cantidad de Insumos]])</f>
        <v>131688</v>
      </c>
      <c r="P361" s="522" t="str">
        <f>IF(Tabla1[[#This Row],[Descripción]]="","",_xlfn.XLOOKUP(Tabla1[[#This Row],[Descripción]],Tabla10[Descripción],Tabla10[CODIGO PRESUPUESTARIO],0))</f>
        <v>2.3.1.1.01</v>
      </c>
      <c r="Q361" s="523"/>
      <c r="R361" s="523" t="str">
        <f>IF(Tabla1[[#This Row],[Insumos]]="","",_xlfn.XLOOKUP(Tabla1[[#This Row],[Insumos]],Tabla10[Insumo],Tabla10[InsumoAbrev],"",0))</f>
        <v>lsAlimentosyBebidas</v>
      </c>
      <c r="S361" s="694"/>
      <c r="T361" s="187"/>
      <c r="U361" s="187"/>
    </row>
    <row r="362" spans="2:21" ht="15" x14ac:dyDescent="0.25">
      <c r="B362" s="187" t="str">
        <f>IF('Formulario PPGR3'!$G362="","",CONCATENATE('Formulario PPGR3'!$C362,".",'Formulario PPGR3'!$D362,".",'Formulario PPGR3'!$E362,".",'Formulario PPGR3'!$F362))</f>
        <v/>
      </c>
      <c r="C362" s="187" t="str">
        <f>IF('Formulario PPGR3'!$G362="","",'Formulario PPGR1'!#REF!)</f>
        <v/>
      </c>
      <c r="D362" s="187" t="str">
        <f>IF('Formulario PPGR3'!$G362="","",'Formulario PPGR1'!#REF!)</f>
        <v/>
      </c>
      <c r="E362" s="187" t="str">
        <f>IF('Formulario PPGR3'!$G362="","",'Formulario PPGR1'!#REF!)</f>
        <v/>
      </c>
      <c r="F362" s="187" t="str">
        <f>IF('Formulario PPGR3'!$G362="","",'Formulario PPGR1'!#REF!)</f>
        <v/>
      </c>
      <c r="G362" s="186"/>
      <c r="H362" s="520" t="str" cm="1">
        <f t="array" ref="H362">IF(Tabla1[[#This Row],[Código_Actividad]]="","",_xlfn.XLOOKUP(Tabla1[[#This Row],[Código_Actividad]],CodigoActividad,Tabla2[Actividades Programables Presupuestables],"",0))</f>
        <v/>
      </c>
      <c r="I362" s="783" t="str">
        <f>IFERROR(VLOOKUP('Formulario PPGR3'!$G362,'Formulario PPGR2'!$H$9:$V$536,15,FALSE),"")</f>
        <v/>
      </c>
      <c r="J362" s="525" t="s">
        <v>392</v>
      </c>
      <c r="K362" s="524" t="s">
        <v>991</v>
      </c>
      <c r="L362" s="521" t="str">
        <f>IF(Tabla1[[#This Row],[Descripción]]="","",_xlfn.XLOOKUP(Tabla1[[#This Row],[Descripción]],Tabla10[Descripción],Tabla10[Unidad de Medida],"",0))</f>
        <v>galon</v>
      </c>
      <c r="M362" s="317">
        <v>80</v>
      </c>
      <c r="N362" s="535">
        <f>IF(Tabla1[[#This Row],[Descripción]]="","",_xlfn.XLOOKUP(Tabla1[[#This Row],[Descripción]],Tabla10[Descripción],Tabla10[Precio Unitario],0))</f>
        <v>240</v>
      </c>
      <c r="O362" s="535">
        <f>IF(Tabla1[[#This Row],[Cantidad de Insumos]]="","",Tabla1[[#This Row],[Precio Unitario]]*Tabla1[[#This Row],[Cantidad de Insumos]])</f>
        <v>19200</v>
      </c>
      <c r="P362" s="522" t="str">
        <f>IF(Tabla1[[#This Row],[Descripción]]="","",_xlfn.XLOOKUP(Tabla1[[#This Row],[Descripción]],Tabla10[Descripción],Tabla10[CODIGO PRESUPUESTARIO],0))</f>
        <v>2.3.7.1.02</v>
      </c>
      <c r="Q362" s="523"/>
      <c r="R362" s="523" t="str">
        <f>IF(Tabla1[[#This Row],[Insumos]]="","",_xlfn.XLOOKUP(Tabla1[[#This Row],[Insumos]],Tabla10[Insumo],Tabla10[InsumoAbrev],"",0))</f>
        <v>lsGasoil</v>
      </c>
      <c r="S362" s="694"/>
      <c r="T362" s="187"/>
      <c r="U362" s="187"/>
    </row>
    <row r="363" spans="2:21" ht="15" x14ac:dyDescent="0.25">
      <c r="B363" s="187" t="str">
        <f>IF('Formulario PPGR3'!$G363="","",CONCATENATE('Formulario PPGR3'!$C363,".",'Formulario PPGR3'!$D363,".",'Formulario PPGR3'!$E363,".",'Formulario PPGR3'!$F363))</f>
        <v/>
      </c>
      <c r="C363" s="187" t="str">
        <f>IF('Formulario PPGR3'!$G363="","",'Formulario PPGR1'!#REF!)</f>
        <v/>
      </c>
      <c r="D363" s="187" t="str">
        <f>IF('Formulario PPGR3'!$G363="","",'Formulario PPGR1'!#REF!)</f>
        <v/>
      </c>
      <c r="E363" s="187" t="str">
        <f>IF('Formulario PPGR3'!$G363="","",'Formulario PPGR1'!#REF!)</f>
        <v/>
      </c>
      <c r="F363" s="187" t="str">
        <f>IF('Formulario PPGR3'!$G363="","",'Formulario PPGR1'!#REF!)</f>
        <v/>
      </c>
      <c r="G363" s="186"/>
      <c r="H363" s="520" t="str" cm="1">
        <f t="array" ref="H363">IF(Tabla1[[#This Row],[Código_Actividad]]="","",_xlfn.XLOOKUP(Tabla1[[#This Row],[Código_Actividad]],CodigoActividad,Tabla2[Actividades Programables Presupuestables],"",0))</f>
        <v/>
      </c>
      <c r="I363" s="783" t="str">
        <f>IFERROR(VLOOKUP('Formulario PPGR3'!$G363,'Formulario PPGR2'!$H$9:$V$536,15,FALSE),"")</f>
        <v/>
      </c>
      <c r="J363" s="525" t="s">
        <v>2760</v>
      </c>
      <c r="K363" s="524" t="s">
        <v>1441</v>
      </c>
      <c r="L363" s="521" t="str">
        <f>IF(Tabla1[[#This Row],[Descripción]]="","",_xlfn.XLOOKUP(Tabla1[[#This Row],[Descripción]],Tabla10[Descripción],Tabla10[Unidad de Medida],"",0))</f>
        <v>Depósito</v>
      </c>
      <c r="M363" s="317">
        <v>10</v>
      </c>
      <c r="N363" s="535">
        <f>IF(Tabla1[[#This Row],[Descripción]]="","",_xlfn.XLOOKUP(Tabla1[[#This Row],[Descripción]],Tabla10[Descripción],Tabla10[Precio Unitario],0))</f>
        <v>1700</v>
      </c>
      <c r="O363" s="535">
        <f>IF(Tabla1[[#This Row],[Cantidad de Insumos]]="","",Tabla1[[#This Row],[Precio Unitario]]*Tabla1[[#This Row],[Cantidad de Insumos]])</f>
        <v>17000</v>
      </c>
      <c r="P363" s="522" t="str">
        <f>IF(Tabla1[[#This Row],[Descripción]]="","",_xlfn.XLOOKUP(Tabla1[[#This Row],[Descripción]],Tabla10[Descripción],Tabla10[CODIGO PRESUPUESTARIO],0))</f>
        <v>2.2.3.1.01</v>
      </c>
      <c r="Q363" s="523"/>
      <c r="R363" s="523" t="str">
        <f>IF(Tabla1[[#This Row],[Insumos]]="","",_xlfn.XLOOKUP(Tabla1[[#This Row],[Insumos]],Tabla10[Insumo],Tabla10[InsumoAbrev],"",0))</f>
        <v>lsViaticosDP</v>
      </c>
      <c r="S363" s="694"/>
      <c r="T363" s="187"/>
      <c r="U363" s="187"/>
    </row>
    <row r="364" spans="2:21" ht="15" x14ac:dyDescent="0.25">
      <c r="B364" s="187" t="str">
        <f>IF('Formulario PPGR3'!$G364="","",CONCATENATE('Formulario PPGR3'!$C364,".",'Formulario PPGR3'!$D364,".",'Formulario PPGR3'!$E364,".",'Formulario PPGR3'!$F364))</f>
        <v/>
      </c>
      <c r="C364" s="187" t="str">
        <f>IF('Formulario PPGR3'!$G364="","",'Formulario PPGR1'!#REF!)</f>
        <v/>
      </c>
      <c r="D364" s="187" t="str">
        <f>IF('Formulario PPGR3'!$G364="","",'Formulario PPGR1'!#REF!)</f>
        <v/>
      </c>
      <c r="E364" s="187" t="str">
        <f>IF('Formulario PPGR3'!$G364="","",'Formulario PPGR1'!#REF!)</f>
        <v/>
      </c>
      <c r="F364" s="187" t="str">
        <f>IF('Formulario PPGR3'!$G364="","",'Formulario PPGR1'!#REF!)</f>
        <v/>
      </c>
      <c r="G364" s="186"/>
      <c r="H364" s="520" t="str" cm="1">
        <f t="array" ref="H364">IF(Tabla1[[#This Row],[Código_Actividad]]="","",_xlfn.XLOOKUP(Tabla1[[#This Row],[Código_Actividad]],CodigoActividad,Tabla2[Actividades Programables Presupuestables],"",0))</f>
        <v/>
      </c>
      <c r="I364" s="783" t="str">
        <f>IFERROR(VLOOKUP('Formulario PPGR3'!$G364,'Formulario PPGR2'!$H$9:$V$536,15,FALSE),"")</f>
        <v/>
      </c>
      <c r="J364" s="525" t="s">
        <v>284</v>
      </c>
      <c r="K364" s="524" t="s">
        <v>1445</v>
      </c>
      <c r="L364" s="521" t="str">
        <f>IF(Tabla1[[#This Row],[Descripción]]="","",_xlfn.XLOOKUP(Tabla1[[#This Row],[Descripción]],Tabla10[Descripción],Tabla10[Unidad de Medida],"",0))</f>
        <v>Depósito</v>
      </c>
      <c r="M364" s="317">
        <v>10</v>
      </c>
      <c r="N364" s="535">
        <f>IF(Tabla1[[#This Row],[Descripción]]="","",_xlfn.XLOOKUP(Tabla1[[#This Row],[Descripción]],Tabla10[Descripción],Tabla10[Precio Unitario],0))</f>
        <v>2150</v>
      </c>
      <c r="O364" s="535">
        <f>IF(Tabla1[[#This Row],[Cantidad de Insumos]]="","",Tabla1[[#This Row],[Precio Unitario]]*Tabla1[[#This Row],[Cantidad de Insumos]])</f>
        <v>21500</v>
      </c>
      <c r="P364" s="522" t="str">
        <f>IF(Tabla1[[#This Row],[Descripción]]="","",_xlfn.XLOOKUP(Tabla1[[#This Row],[Descripción]],Tabla10[Descripción],Tabla10[CODIGO PRESUPUESTARIO],0))</f>
        <v>2.2.3.1.01</v>
      </c>
      <c r="Q364" s="523"/>
      <c r="R364" s="523" t="str">
        <f>IF(Tabla1[[#This Row],[Insumos]]="","",_xlfn.XLOOKUP(Tabla1[[#This Row],[Insumos]],Tabla10[Insumo],Tabla10[InsumoAbrev],"",0))</f>
        <v>lsViaticosDP</v>
      </c>
      <c r="S364" s="694"/>
      <c r="T364" s="187"/>
      <c r="U364" s="187"/>
    </row>
    <row r="365" spans="2:21" ht="44.45" customHeight="1" x14ac:dyDescent="0.25">
      <c r="B365" s="187" t="e">
        <f>IF('Formulario PPGR3'!$G365="","",CONCATENATE('Formulario PPGR3'!$C365,".",'Formulario PPGR3'!$D365,".",'Formulario PPGR3'!$E365,".",'Formulario PPGR3'!$F365))</f>
        <v>#REF!</v>
      </c>
      <c r="C365" s="187" t="e">
        <f>IF('Formulario PPGR3'!$G365="","",'Formulario PPGR1'!#REF!)</f>
        <v>#REF!</v>
      </c>
      <c r="D365" s="187" t="e">
        <f>IF('Formulario PPGR3'!$G365="","",'Formulario PPGR1'!#REF!)</f>
        <v>#REF!</v>
      </c>
      <c r="E365" s="187" t="e">
        <f>IF('Formulario PPGR3'!$G365="","",'Formulario PPGR1'!#REF!)</f>
        <v>#REF!</v>
      </c>
      <c r="F365" s="187" t="e">
        <f>IF('Formulario PPGR3'!$G365="","",'Formulario PPGR1'!#REF!)</f>
        <v>#REF!</v>
      </c>
      <c r="G365" s="186" t="s">
        <v>2203</v>
      </c>
      <c r="H365" s="520" t="str" cm="1">
        <f t="array" ref="H365">IF(Tabla1[[#This Row],[Código_Actividad]]="","",_xlfn.XLOOKUP(Tabla1[[#This Row],[Código_Actividad]],CodigoActividad,Tabla2[Actividades Programables Presupuestables],"",0))</f>
        <v>Realizar supervision y evaluación a la gestion y funcionamiento de las Infecciones Asociadas a la Atencion en Salud (IAAS).</v>
      </c>
      <c r="I365" s="783">
        <f>IFERROR(VLOOKUP('Formulario PPGR3'!$G365,'Formulario PPGR2'!$H$9:$V$536,15,FALSE),"")</f>
        <v>5</v>
      </c>
      <c r="J365" s="525" t="s">
        <v>284</v>
      </c>
      <c r="K365" s="524" t="s">
        <v>1441</v>
      </c>
      <c r="L365" s="521" t="str">
        <f>IF(Tabla1[[#This Row],[Descripción]]="","",_xlfn.XLOOKUP(Tabla1[[#This Row],[Descripción]],Tabla10[Descripción],Tabla10[Unidad de Medida],"",0))</f>
        <v>Depósito</v>
      </c>
      <c r="M365" s="317">
        <v>8</v>
      </c>
      <c r="N365" s="535">
        <f>IF(Tabla1[[#This Row],[Descripción]]="","",_xlfn.XLOOKUP(Tabla1[[#This Row],[Descripción]],Tabla10[Descripción],Tabla10[Precio Unitario],0))</f>
        <v>1700</v>
      </c>
      <c r="O365" s="535">
        <f>IF(Tabla1[[#This Row],[Cantidad de Insumos]]="","",Tabla1[[#This Row],[Precio Unitario]]*Tabla1[[#This Row],[Cantidad de Insumos]])</f>
        <v>13600</v>
      </c>
      <c r="P365" s="522" t="str">
        <f>IF(Tabla1[[#This Row],[Descripción]]="","",_xlfn.XLOOKUP(Tabla1[[#This Row],[Descripción]],Tabla10[Descripción],Tabla10[CODIGO PRESUPUESTARIO],0))</f>
        <v>2.2.3.1.01</v>
      </c>
      <c r="Q365" s="523"/>
      <c r="R365" s="523" t="str">
        <f>IF(Tabla1[[#This Row],[Insumos]]="","",_xlfn.XLOOKUP(Tabla1[[#This Row],[Insumos]],Tabla10[Insumo],Tabla10[InsumoAbrev],"",0))</f>
        <v>lsViaticosDP</v>
      </c>
      <c r="S365" s="694"/>
      <c r="T365" s="187"/>
      <c r="U365" s="187"/>
    </row>
    <row r="366" spans="2:21" ht="15" x14ac:dyDescent="0.25">
      <c r="B366" s="187" t="str">
        <f>IF('Formulario PPGR3'!$G366="","",CONCATENATE('Formulario PPGR3'!$C366,".",'Formulario PPGR3'!$D366,".",'Formulario PPGR3'!$E366,".",'Formulario PPGR3'!$F366))</f>
        <v/>
      </c>
      <c r="C366" s="187" t="str">
        <f>IF('Formulario PPGR3'!$G366="","",'Formulario PPGR1'!#REF!)</f>
        <v/>
      </c>
      <c r="D366" s="187" t="str">
        <f>IF('Formulario PPGR3'!$G366="","",'Formulario PPGR1'!#REF!)</f>
        <v/>
      </c>
      <c r="E366" s="187" t="str">
        <f>IF('Formulario PPGR3'!$G366="","",'Formulario PPGR1'!#REF!)</f>
        <v/>
      </c>
      <c r="F366" s="187" t="str">
        <f>IF('Formulario PPGR3'!$G366="","",'Formulario PPGR1'!#REF!)</f>
        <v/>
      </c>
      <c r="G366" s="186"/>
      <c r="H366" s="520" t="str" cm="1">
        <f t="array" ref="H366">IF(Tabla1[[#This Row],[Código_Actividad]]="","",_xlfn.XLOOKUP(Tabla1[[#This Row],[Código_Actividad]],CodigoActividad,Tabla2[Actividades Programables Presupuestables],"",0))</f>
        <v/>
      </c>
      <c r="I366" s="783" t="str">
        <f>IFERROR(VLOOKUP('Formulario PPGR3'!$G366,'Formulario PPGR2'!$H$9:$V$536,15,FALSE),"")</f>
        <v/>
      </c>
      <c r="J366" s="525" t="s">
        <v>284</v>
      </c>
      <c r="K366" s="524" t="s">
        <v>1445</v>
      </c>
      <c r="L366" s="521" t="str">
        <f>IF(Tabla1[[#This Row],[Descripción]]="","",_xlfn.XLOOKUP(Tabla1[[#This Row],[Descripción]],Tabla10[Descripción],Tabla10[Unidad de Medida],"",0))</f>
        <v>Depósito</v>
      </c>
      <c r="M366" s="317">
        <v>8</v>
      </c>
      <c r="N366" s="535">
        <f>IF(Tabla1[[#This Row],[Descripción]]="","",_xlfn.XLOOKUP(Tabla1[[#This Row],[Descripción]],Tabla10[Descripción],Tabla10[Precio Unitario],0))</f>
        <v>2150</v>
      </c>
      <c r="O366" s="535">
        <f>IF(Tabla1[[#This Row],[Cantidad de Insumos]]="","",Tabla1[[#This Row],[Precio Unitario]]*Tabla1[[#This Row],[Cantidad de Insumos]])</f>
        <v>17200</v>
      </c>
      <c r="P366" s="522" t="str">
        <f>IF(Tabla1[[#This Row],[Descripción]]="","",_xlfn.XLOOKUP(Tabla1[[#This Row],[Descripción]],Tabla10[Descripción],Tabla10[CODIGO PRESUPUESTARIO],0))</f>
        <v>2.2.3.1.01</v>
      </c>
      <c r="Q366" s="523"/>
      <c r="R366" s="523" t="str">
        <f>IF(Tabla1[[#This Row],[Insumos]]="","",_xlfn.XLOOKUP(Tabla1[[#This Row],[Insumos]],Tabla10[Insumo],Tabla10[InsumoAbrev],"",0))</f>
        <v>lsViaticosDP</v>
      </c>
      <c r="S366" s="694"/>
      <c r="T366" s="187"/>
      <c r="U366" s="187"/>
    </row>
    <row r="367" spans="2:21" ht="15" x14ac:dyDescent="0.25">
      <c r="B367" s="187" t="str">
        <f>IF('Formulario PPGR3'!$G367="","",CONCATENATE('Formulario PPGR3'!$C367,".",'Formulario PPGR3'!$D367,".",'Formulario PPGR3'!$E367,".",'Formulario PPGR3'!$F367))</f>
        <v/>
      </c>
      <c r="C367" s="187" t="str">
        <f>IF('Formulario PPGR3'!$G367="","",'Formulario PPGR1'!#REF!)</f>
        <v/>
      </c>
      <c r="D367" s="187" t="str">
        <f>IF('Formulario PPGR3'!$G367="","",'Formulario PPGR1'!#REF!)</f>
        <v/>
      </c>
      <c r="E367" s="187" t="str">
        <f>IF('Formulario PPGR3'!$G367="","",'Formulario PPGR1'!#REF!)</f>
        <v/>
      </c>
      <c r="F367" s="187" t="str">
        <f>IF('Formulario PPGR3'!$G367="","",'Formulario PPGR1'!#REF!)</f>
        <v/>
      </c>
      <c r="G367" s="186"/>
      <c r="H367" s="520" t="str" cm="1">
        <f t="array" ref="H367">IF(Tabla1[[#This Row],[Código_Actividad]]="","",_xlfn.XLOOKUP(Tabla1[[#This Row],[Código_Actividad]],CodigoActividad,Tabla2[Actividades Programables Presupuestables],"",0))</f>
        <v/>
      </c>
      <c r="I367" s="783" t="str">
        <f>IFERROR(VLOOKUP('Formulario PPGR3'!$G367,'Formulario PPGR2'!$H$9:$V$536,15,FALSE),"")</f>
        <v/>
      </c>
      <c r="J367" s="525" t="s">
        <v>284</v>
      </c>
      <c r="K367" s="524" t="s">
        <v>1445</v>
      </c>
      <c r="L367" s="521" t="str">
        <f>IF(Tabla1[[#This Row],[Descripción]]="","",_xlfn.XLOOKUP(Tabla1[[#This Row],[Descripción]],Tabla10[Descripción],Tabla10[Unidad de Medida],"",0))</f>
        <v>Depósito</v>
      </c>
      <c r="M367" s="317">
        <v>8</v>
      </c>
      <c r="N367" s="535">
        <f>IF(Tabla1[[#This Row],[Descripción]]="","",_xlfn.XLOOKUP(Tabla1[[#This Row],[Descripción]],Tabla10[Descripción],Tabla10[Precio Unitario],0))</f>
        <v>2150</v>
      </c>
      <c r="O367" s="535">
        <f>IF(Tabla1[[#This Row],[Cantidad de Insumos]]="","",Tabla1[[#This Row],[Precio Unitario]]*Tabla1[[#This Row],[Cantidad de Insumos]])</f>
        <v>17200</v>
      </c>
      <c r="P367" s="522" t="str">
        <f>IF(Tabla1[[#This Row],[Descripción]]="","",_xlfn.XLOOKUP(Tabla1[[#This Row],[Descripción]],Tabla10[Descripción],Tabla10[CODIGO PRESUPUESTARIO],0))</f>
        <v>2.2.3.1.01</v>
      </c>
      <c r="Q367" s="523"/>
      <c r="R367" s="523" t="str">
        <f>IF(Tabla1[[#This Row],[Insumos]]="","",_xlfn.XLOOKUP(Tabla1[[#This Row],[Insumos]],Tabla10[Insumo],Tabla10[InsumoAbrev],"",0))</f>
        <v>lsViaticosDP</v>
      </c>
      <c r="S367" s="694"/>
      <c r="T367" s="187"/>
      <c r="U367" s="187"/>
    </row>
    <row r="368" spans="2:21" ht="15" x14ac:dyDescent="0.25">
      <c r="B368" s="187" t="str">
        <f>IF('Formulario PPGR3'!$G368="","",CONCATENATE('Formulario PPGR3'!$C368,".",'Formulario PPGR3'!$D368,".",'Formulario PPGR3'!$E368,".",'Formulario PPGR3'!$F368))</f>
        <v/>
      </c>
      <c r="C368" s="187" t="str">
        <f>IF('Formulario PPGR3'!$G368="","",'Formulario PPGR1'!#REF!)</f>
        <v/>
      </c>
      <c r="D368" s="187" t="str">
        <f>IF('Formulario PPGR3'!$G368="","",'Formulario PPGR1'!#REF!)</f>
        <v/>
      </c>
      <c r="E368" s="187" t="str">
        <f>IF('Formulario PPGR3'!$G368="","",'Formulario PPGR1'!#REF!)</f>
        <v/>
      </c>
      <c r="F368" s="187" t="str">
        <f>IF('Formulario PPGR3'!$G368="","",'Formulario PPGR1'!#REF!)</f>
        <v/>
      </c>
      <c r="G368" s="186"/>
      <c r="H368" s="520" t="str" cm="1">
        <f t="array" ref="H368">IF(Tabla1[[#This Row],[Código_Actividad]]="","",_xlfn.XLOOKUP(Tabla1[[#This Row],[Código_Actividad]],CodigoActividad,Tabla2[Actividades Programables Presupuestables],"",0))</f>
        <v/>
      </c>
      <c r="I368" s="783" t="str">
        <f>IFERROR(VLOOKUP('Formulario PPGR3'!$G368,'Formulario PPGR2'!$H$9:$V$536,15,FALSE),"")</f>
        <v/>
      </c>
      <c r="J368" s="525" t="s">
        <v>392</v>
      </c>
      <c r="K368" s="524" t="s">
        <v>991</v>
      </c>
      <c r="L368" s="521" t="str">
        <f>IF(Tabla1[[#This Row],[Descripción]]="","",_xlfn.XLOOKUP(Tabla1[[#This Row],[Descripción]],Tabla10[Descripción],Tabla10[Unidad de Medida],"",0))</f>
        <v>galon</v>
      </c>
      <c r="M368" s="317">
        <v>80</v>
      </c>
      <c r="N368" s="535">
        <f>IF(Tabla1[[#This Row],[Descripción]]="","",_xlfn.XLOOKUP(Tabla1[[#This Row],[Descripción]],Tabla10[Descripción],Tabla10[Precio Unitario],0))</f>
        <v>240</v>
      </c>
      <c r="O368" s="535">
        <f>IF(Tabla1[[#This Row],[Cantidad de Insumos]]="","",Tabla1[[#This Row],[Precio Unitario]]*Tabla1[[#This Row],[Cantidad de Insumos]])</f>
        <v>19200</v>
      </c>
      <c r="P368" s="522" t="str">
        <f>IF(Tabla1[[#This Row],[Descripción]]="","",_xlfn.XLOOKUP(Tabla1[[#This Row],[Descripción]],Tabla10[Descripción],Tabla10[CODIGO PRESUPUESTARIO],0))</f>
        <v>2.3.7.1.02</v>
      </c>
      <c r="Q368" s="523"/>
      <c r="R368" s="523" t="str">
        <f>IF(Tabla1[[#This Row],[Insumos]]="","",_xlfn.XLOOKUP(Tabla1[[#This Row],[Insumos]],Tabla10[Insumo],Tabla10[InsumoAbrev],"",0))</f>
        <v>lsGasoil</v>
      </c>
      <c r="S368" s="694"/>
      <c r="T368" s="187"/>
      <c r="U368" s="187"/>
    </row>
    <row r="369" spans="2:21" ht="49.15" customHeight="1" x14ac:dyDescent="0.25">
      <c r="B369" s="187" t="e">
        <f>IF('Formulario PPGR3'!$G369="","",CONCATENATE('Formulario PPGR3'!$C369,".",'Formulario PPGR3'!$D369,".",'Formulario PPGR3'!$E369,".",'Formulario PPGR3'!$F369))</f>
        <v>#REF!</v>
      </c>
      <c r="C369" s="187" t="e">
        <f>IF('Formulario PPGR3'!$G369="","",'Formulario PPGR1'!#REF!)</f>
        <v>#REF!</v>
      </c>
      <c r="D369" s="187" t="e">
        <f>IF('Formulario PPGR3'!$G369="","",'Formulario PPGR1'!#REF!)</f>
        <v>#REF!</v>
      </c>
      <c r="E369" s="187" t="e">
        <f>IF('Formulario PPGR3'!$G369="","",'Formulario PPGR1'!#REF!)</f>
        <v>#REF!</v>
      </c>
      <c r="F369" s="187" t="e">
        <f>IF('Formulario PPGR3'!$G369="","",'Formulario PPGR1'!#REF!)</f>
        <v>#REF!</v>
      </c>
      <c r="G369" s="186" t="s">
        <v>2205</v>
      </c>
      <c r="H369" s="520" t="str" cm="1">
        <f t="array" ref="H369">IF(Tabla1[[#This Row],[Código_Actividad]]="","",_xlfn.XLOOKUP(Tabla1[[#This Row],[Código_Actividad]],CodigoActividad,Tabla2[Actividades Programables Presupuestables],"",0))</f>
        <v>Realizar planes de mejora producto de las brechas identificadas en la gestion efectiva del comité de IAAS de cada centro</v>
      </c>
      <c r="I369" s="783">
        <f>IFERROR(VLOOKUP('Formulario PPGR3'!$G369,'Formulario PPGR2'!$H$9:$V$536,15,FALSE),"")</f>
        <v>4</v>
      </c>
      <c r="J369" s="525" t="s">
        <v>351</v>
      </c>
      <c r="K369" s="524" t="s">
        <v>842</v>
      </c>
      <c r="L369" s="521" t="str">
        <f>IF(Tabla1[[#This Row],[Descripción]]="","",_xlfn.XLOOKUP(Tabla1[[#This Row],[Descripción]],Tabla10[Descripción],Tabla10[Unidad de Medida],"",0))</f>
        <v>unidad</v>
      </c>
      <c r="M369" s="317">
        <v>4</v>
      </c>
      <c r="N369" s="535">
        <f>IF(Tabla1[[#This Row],[Descripción]]="","",_xlfn.XLOOKUP(Tabla1[[#This Row],[Descripción]],Tabla10[Descripción],Tabla10[Precio Unitario],0))</f>
        <v>95892.7</v>
      </c>
      <c r="O369" s="535">
        <f>IF(Tabla1[[#This Row],[Cantidad de Insumos]]="","",Tabla1[[#This Row],[Precio Unitario]]*Tabla1[[#This Row],[Cantidad de Insumos]])</f>
        <v>383570.8</v>
      </c>
      <c r="P369" s="522" t="str">
        <f>IF(Tabla1[[#This Row],[Descripción]]="","",_xlfn.XLOOKUP(Tabla1[[#This Row],[Descripción]],Tabla10[Descripción],Tabla10[CODIGO PRESUPUESTARIO],0))</f>
        <v>2.3.1.1.01</v>
      </c>
      <c r="Q369" s="523"/>
      <c r="R369" s="523" t="str">
        <f>IF(Tabla1[[#This Row],[Insumos]]="","",_xlfn.XLOOKUP(Tabla1[[#This Row],[Insumos]],Tabla10[Insumo],Tabla10[InsumoAbrev],"",0))</f>
        <v>lsAlimentosyBebidas</v>
      </c>
      <c r="S369" s="694"/>
      <c r="T369" s="187"/>
      <c r="U369" s="187"/>
    </row>
    <row r="370" spans="2:21" ht="15" x14ac:dyDescent="0.25">
      <c r="B370" s="187" t="str">
        <f>IF('Formulario PPGR3'!$G370="","",CONCATENATE('Formulario PPGR3'!$C370,".",'Formulario PPGR3'!$D370,".",'Formulario PPGR3'!$E370,".",'Formulario PPGR3'!$F370))</f>
        <v/>
      </c>
      <c r="C370" s="187" t="str">
        <f>IF('Formulario PPGR3'!$G370="","",'Formulario PPGR1'!#REF!)</f>
        <v/>
      </c>
      <c r="D370" s="187" t="str">
        <f>IF('Formulario PPGR3'!$G370="","",'Formulario PPGR1'!#REF!)</f>
        <v/>
      </c>
      <c r="E370" s="187" t="str">
        <f>IF('Formulario PPGR3'!$G370="","",'Formulario PPGR1'!#REF!)</f>
        <v/>
      </c>
      <c r="F370" s="187" t="str">
        <f>IF('Formulario PPGR3'!$G370="","",'Formulario PPGR1'!#REF!)</f>
        <v/>
      </c>
      <c r="G370" s="186"/>
      <c r="H370" s="520" t="str" cm="1">
        <f t="array" ref="H370">IF(Tabla1[[#This Row],[Código_Actividad]]="","",_xlfn.XLOOKUP(Tabla1[[#This Row],[Código_Actividad]],CodigoActividad,Tabla2[Actividades Programables Presupuestables],"",0))</f>
        <v/>
      </c>
      <c r="I370" s="783" t="str">
        <f>IFERROR(VLOOKUP('Formulario PPGR3'!$G370,'Formulario PPGR2'!$H$9:$V$536,15,FALSE),"")</f>
        <v/>
      </c>
      <c r="J370" s="525" t="s">
        <v>1266</v>
      </c>
      <c r="K370" s="524" t="s">
        <v>1288</v>
      </c>
      <c r="L370" s="521" t="str">
        <f>IF(Tabla1[[#This Row],[Descripción]]="","",_xlfn.XLOOKUP(Tabla1[[#This Row],[Descripción]],Tabla10[Descripción],Tabla10[Unidad de Medida],"",0))</f>
        <v>Caja</v>
      </c>
      <c r="M370" s="317">
        <v>4</v>
      </c>
      <c r="N370" s="535">
        <f>IF(Tabla1[[#This Row],[Descripción]]="","",_xlfn.XLOOKUP(Tabla1[[#This Row],[Descripción]],Tabla10[Descripción],Tabla10[Precio Unitario],0))</f>
        <v>36</v>
      </c>
      <c r="O370" s="535">
        <f>IF(Tabla1[[#This Row],[Cantidad de Insumos]]="","",Tabla1[[#This Row],[Precio Unitario]]*Tabla1[[#This Row],[Cantidad de Insumos]])</f>
        <v>144</v>
      </c>
      <c r="P370" s="522" t="str">
        <f>IF(Tabla1[[#This Row],[Descripción]]="","",_xlfn.XLOOKUP(Tabla1[[#This Row],[Descripción]],Tabla10[Descripción],Tabla10[CODIGO PRESUPUESTARIO],0))</f>
        <v xml:space="preserve">2.3.9.2.01 </v>
      </c>
      <c r="Q370" s="523"/>
      <c r="R370" s="523" t="str">
        <f>IF(Tabla1[[#This Row],[Insumos]]="","",_xlfn.XLOOKUP(Tabla1[[#This Row],[Insumos]],Tabla10[Insumo],Tabla10[InsumoAbrev],"",0))</f>
        <v>lsUtilesdeOficina</v>
      </c>
      <c r="S370" s="694"/>
      <c r="T370" s="187"/>
      <c r="U370" s="187"/>
    </row>
    <row r="371" spans="2:21" ht="49.15" customHeight="1" x14ac:dyDescent="0.25">
      <c r="B371" s="187" t="e">
        <f>IF('Formulario PPGR3'!$G371="","",CONCATENATE('Formulario PPGR3'!$C371,".",'Formulario PPGR3'!$D371,".",'Formulario PPGR3'!$E371,".",'Formulario PPGR3'!$F371))</f>
        <v>#REF!</v>
      </c>
      <c r="C371" s="187" t="e">
        <f>IF('Formulario PPGR3'!$G371="","",'Formulario PPGR1'!#REF!)</f>
        <v>#REF!</v>
      </c>
      <c r="D371" s="187" t="e">
        <f>IF('Formulario PPGR3'!$G371="","",'Formulario PPGR1'!#REF!)</f>
        <v>#REF!</v>
      </c>
      <c r="E371" s="187" t="e">
        <f>IF('Formulario PPGR3'!$G371="","",'Formulario PPGR1'!#REF!)</f>
        <v>#REF!</v>
      </c>
      <c r="F371" s="187" t="e">
        <f>IF('Formulario PPGR3'!$G371="","",'Formulario PPGR1'!#REF!)</f>
        <v>#REF!</v>
      </c>
      <c r="G371" s="186" t="s">
        <v>2207</v>
      </c>
      <c r="H371" s="520" t="str" cm="1">
        <f t="array" ref="H371">IF(Tabla1[[#This Row],[Código_Actividad]]="","",_xlfn.XLOOKUP(Tabla1[[#This Row],[Código_Actividad]],CodigoActividad,Tabla2[Actividades Programables Presupuestables],"",0))</f>
        <v>Realizar matriz de los comites existentes en cada una de los centros que correspondan a su Regional de Salud</v>
      </c>
      <c r="I371" s="783">
        <f>IFERROR(VLOOKUP('Formulario PPGR3'!$G371,'Formulario PPGR2'!$H$9:$V$536,15,FALSE),"")</f>
        <v>4</v>
      </c>
      <c r="J371" s="525" t="s">
        <v>1266</v>
      </c>
      <c r="K371" s="524" t="s">
        <v>1308</v>
      </c>
      <c r="L371" s="521" t="str">
        <f>IF(Tabla1[[#This Row],[Descripción]]="","",_xlfn.XLOOKUP(Tabla1[[#This Row],[Descripción]],Tabla10[Descripción],Tabla10[Unidad de Medida],"",0))</f>
        <v>unidad</v>
      </c>
      <c r="M371" s="317">
        <v>4</v>
      </c>
      <c r="N371" s="535">
        <f>IF(Tabla1[[#This Row],[Descripción]]="","",_xlfn.XLOOKUP(Tabla1[[#This Row],[Descripción]],Tabla10[Descripción],Tabla10[Precio Unitario],0))</f>
        <v>885</v>
      </c>
      <c r="O371" s="535">
        <f>IF(Tabla1[[#This Row],[Cantidad de Insumos]]="","",Tabla1[[#This Row],[Precio Unitario]]*Tabla1[[#This Row],[Cantidad de Insumos]])</f>
        <v>3540</v>
      </c>
      <c r="P371" s="522" t="str">
        <f>IF(Tabla1[[#This Row],[Descripción]]="","",_xlfn.XLOOKUP(Tabla1[[#This Row],[Descripción]],Tabla10[Descripción],Tabla10[CODIGO PRESUPUESTARIO],0))</f>
        <v xml:space="preserve">2.3.9.2.01 </v>
      </c>
      <c r="Q371" s="523"/>
      <c r="R371" s="523" t="str">
        <f>IF(Tabla1[[#This Row],[Insumos]]="","",_xlfn.XLOOKUP(Tabla1[[#This Row],[Insumos]],Tabla10[Insumo],Tabla10[InsumoAbrev],"",0))</f>
        <v>lsUtilesdeOficina</v>
      </c>
      <c r="S371" s="694"/>
      <c r="T371" s="187"/>
      <c r="U371" s="187"/>
    </row>
    <row r="372" spans="2:21" ht="15" x14ac:dyDescent="0.25">
      <c r="B372" s="187" t="str">
        <f>IF('Formulario PPGR3'!$G372="","",CONCATENATE('Formulario PPGR3'!$C372,".",'Formulario PPGR3'!$D372,".",'Formulario PPGR3'!$E372,".",'Formulario PPGR3'!$F372))</f>
        <v/>
      </c>
      <c r="C372" s="187" t="str">
        <f>IF('Formulario PPGR3'!$G372="","",'Formulario PPGR1'!#REF!)</f>
        <v/>
      </c>
      <c r="D372" s="187" t="str">
        <f>IF('Formulario PPGR3'!$G372="","",'Formulario PPGR1'!#REF!)</f>
        <v/>
      </c>
      <c r="E372" s="187" t="str">
        <f>IF('Formulario PPGR3'!$G372="","",'Formulario PPGR1'!#REF!)</f>
        <v/>
      </c>
      <c r="F372" s="187" t="str">
        <f>IF('Formulario PPGR3'!$G372="","",'Formulario PPGR1'!#REF!)</f>
        <v/>
      </c>
      <c r="G372" s="186"/>
      <c r="H372" s="520" t="str" cm="1">
        <f t="array" ref="H372">IF(Tabla1[[#This Row],[Código_Actividad]]="","",_xlfn.XLOOKUP(Tabla1[[#This Row],[Código_Actividad]],CodigoActividad,Tabla2[Actividades Programables Presupuestables],"",0))</f>
        <v/>
      </c>
      <c r="I372" s="783" t="str">
        <f>IFERROR(VLOOKUP('Formulario PPGR3'!$G372,'Formulario PPGR2'!$H$9:$V$536,15,FALSE),"")</f>
        <v/>
      </c>
      <c r="J372" s="525" t="s">
        <v>282</v>
      </c>
      <c r="K372" s="524" t="s">
        <v>1029</v>
      </c>
      <c r="L372" s="521" t="str">
        <f>IF(Tabla1[[#This Row],[Descripción]]="","",_xlfn.XLOOKUP(Tabla1[[#This Row],[Descripción]],Tabla10[Descripción],Tabla10[Unidad de Medida],"",0))</f>
        <v>unidad</v>
      </c>
      <c r="M372" s="317">
        <v>4</v>
      </c>
      <c r="N372" s="535">
        <f>IF(Tabla1[[#This Row],[Descripción]]="","",_xlfn.XLOOKUP(Tabla1[[#This Row],[Descripción]],Tabla10[Descripción],Tabla10[Precio Unitario],0))</f>
        <v>5</v>
      </c>
      <c r="O372" s="535">
        <f>IF(Tabla1[[#This Row],[Cantidad de Insumos]]="","",Tabla1[[#This Row],[Precio Unitario]]*Tabla1[[#This Row],[Cantidad de Insumos]])</f>
        <v>20</v>
      </c>
      <c r="P372" s="522" t="str">
        <f>IF(Tabla1[[#This Row],[Descripción]]="","",_xlfn.XLOOKUP(Tabla1[[#This Row],[Descripción]],Tabla10[Descripción],Tabla10[CODIGO PRESUPUESTARIO],0))</f>
        <v xml:space="preserve">2.2.2.2.01 </v>
      </c>
      <c r="Q372" s="523"/>
      <c r="R372" s="523" t="str">
        <f>IF(Tabla1[[#This Row],[Insumos]]="","",_xlfn.XLOOKUP(Tabla1[[#This Row],[Insumos]],Tabla10[Insumo],Tabla10[InsumoAbrev],"",0))</f>
        <v>lsImpresionyEncuadernacion</v>
      </c>
      <c r="S372" s="694"/>
      <c r="T372" s="187"/>
      <c r="U372" s="187"/>
    </row>
    <row r="373" spans="2:21" ht="54.6" customHeight="1" x14ac:dyDescent="0.25">
      <c r="B373" s="187" t="e">
        <f>IF('Formulario PPGR3'!$G373="","",CONCATENATE('Formulario PPGR3'!$C373,".",'Formulario PPGR3'!$D373,".",'Formulario PPGR3'!$E373,".",'Formulario PPGR3'!$F373))</f>
        <v>#REF!</v>
      </c>
      <c r="C373" s="187" t="e">
        <f>IF('Formulario PPGR3'!$G373="","",'Formulario PPGR1'!#REF!)</f>
        <v>#REF!</v>
      </c>
      <c r="D373" s="187" t="e">
        <f>IF('Formulario PPGR3'!$G373="","",'Formulario PPGR1'!#REF!)</f>
        <v>#REF!</v>
      </c>
      <c r="E373" s="187" t="e">
        <f>IF('Formulario PPGR3'!$G373="","",'Formulario PPGR1'!#REF!)</f>
        <v>#REF!</v>
      </c>
      <c r="F373" s="187" t="e">
        <f>IF('Formulario PPGR3'!$G373="","",'Formulario PPGR1'!#REF!)</f>
        <v>#REF!</v>
      </c>
      <c r="G373" s="186" t="s">
        <v>2209</v>
      </c>
      <c r="H373" s="520" t="str" cm="1">
        <f t="array" ref="H373">IF(Tabla1[[#This Row],[Código_Actividad]]="","",_xlfn.XLOOKUP(Tabla1[[#This Row],[Código_Actividad]],CodigoActividad,Tabla2[Actividades Programables Presupuestables],"",0))</f>
        <v xml:space="preserve">Realizar planes de mejora que evidencien la ejeccion y las acciones en cada uno de los comites priorizados según el reglamento hospitalrio. </v>
      </c>
      <c r="I373" s="783">
        <f>IFERROR(VLOOKUP('Formulario PPGR3'!$G373,'Formulario PPGR2'!$H$9:$V$536,15,FALSE),"")</f>
        <v>3</v>
      </c>
      <c r="J373" s="525" t="s">
        <v>1266</v>
      </c>
      <c r="K373" s="524" t="s">
        <v>1304</v>
      </c>
      <c r="L373" s="521" t="str">
        <f>IF(Tabla1[[#This Row],[Descripción]]="","",_xlfn.XLOOKUP(Tabla1[[#This Row],[Descripción]],Tabla10[Descripción],Tabla10[Unidad de Medida],"",0))</f>
        <v>unidad</v>
      </c>
      <c r="M373" s="317">
        <v>4</v>
      </c>
      <c r="N373" s="535">
        <f>IF(Tabla1[[#This Row],[Descripción]]="","",_xlfn.XLOOKUP(Tabla1[[#This Row],[Descripción]],Tabla10[Descripción],Tabla10[Precio Unitario],0))</f>
        <v>1015</v>
      </c>
      <c r="O373" s="535">
        <f>IF(Tabla1[[#This Row],[Cantidad de Insumos]]="","",Tabla1[[#This Row],[Precio Unitario]]*Tabla1[[#This Row],[Cantidad de Insumos]])</f>
        <v>4060</v>
      </c>
      <c r="P373" s="522" t="str">
        <f>IF(Tabla1[[#This Row],[Descripción]]="","",_xlfn.XLOOKUP(Tabla1[[#This Row],[Descripción]],Tabla10[Descripción],Tabla10[CODIGO PRESUPUESTARIO],0))</f>
        <v xml:space="preserve">2.3.9.2.01 </v>
      </c>
      <c r="Q373" s="523"/>
      <c r="R373" s="523" t="str">
        <f>IF(Tabla1[[#This Row],[Insumos]]="","",_xlfn.XLOOKUP(Tabla1[[#This Row],[Insumos]],Tabla10[Insumo],Tabla10[InsumoAbrev],"",0))</f>
        <v>lsUtilesdeOficina</v>
      </c>
      <c r="S373" s="694"/>
      <c r="T373" s="187"/>
      <c r="U373" s="187"/>
    </row>
    <row r="374" spans="2:21" ht="15" x14ac:dyDescent="0.25">
      <c r="B374" s="187" t="str">
        <f>IF('Formulario PPGR3'!$G374="","",CONCATENATE('Formulario PPGR3'!$C374,".",'Formulario PPGR3'!$D374,".",'Formulario PPGR3'!$E374,".",'Formulario PPGR3'!$F374))</f>
        <v/>
      </c>
      <c r="C374" s="187" t="str">
        <f>IF('Formulario PPGR3'!$G374="","",'Formulario PPGR1'!#REF!)</f>
        <v/>
      </c>
      <c r="D374" s="187" t="str">
        <f>IF('Formulario PPGR3'!$G374="","",'Formulario PPGR1'!#REF!)</f>
        <v/>
      </c>
      <c r="E374" s="187" t="str">
        <f>IF('Formulario PPGR3'!$G374="","",'Formulario PPGR1'!#REF!)</f>
        <v/>
      </c>
      <c r="F374" s="187" t="str">
        <f>IF('Formulario PPGR3'!$G374="","",'Formulario PPGR1'!#REF!)</f>
        <v/>
      </c>
      <c r="G374" s="186"/>
      <c r="H374" s="520" t="str" cm="1">
        <f t="array" ref="H374">IF(Tabla1[[#This Row],[Código_Actividad]]="","",_xlfn.XLOOKUP(Tabla1[[#This Row],[Código_Actividad]],CodigoActividad,Tabla2[Actividades Programables Presupuestables],"",0))</f>
        <v/>
      </c>
      <c r="I374" s="783" t="str">
        <f>IFERROR(VLOOKUP('Formulario PPGR3'!$G374,'Formulario PPGR2'!$H$9:$V$536,15,FALSE),"")</f>
        <v/>
      </c>
      <c r="J374" s="525" t="s">
        <v>361</v>
      </c>
      <c r="K374" s="524" t="s">
        <v>1170</v>
      </c>
      <c r="L374" s="521" t="str">
        <f>IF(Tabla1[[#This Row],[Descripción]]="","",_xlfn.XLOOKUP(Tabla1[[#This Row],[Descripción]],Tabla10[Descripción],Tabla10[Unidad de Medida],"",0))</f>
        <v>resma</v>
      </c>
      <c r="M374" s="317">
        <v>4</v>
      </c>
      <c r="N374" s="535">
        <f>IF(Tabla1[[#This Row],[Descripción]]="","",_xlfn.XLOOKUP(Tabla1[[#This Row],[Descripción]],Tabla10[Descripción],Tabla10[Precio Unitario],0))</f>
        <v>288</v>
      </c>
      <c r="O374" s="535">
        <f>IF(Tabla1[[#This Row],[Cantidad de Insumos]]="","",Tabla1[[#This Row],[Precio Unitario]]*Tabla1[[#This Row],[Cantidad de Insumos]])</f>
        <v>1152</v>
      </c>
      <c r="P374" s="522" t="str">
        <f>IF(Tabla1[[#This Row],[Descripción]]="","",_xlfn.XLOOKUP(Tabla1[[#This Row],[Descripción]],Tabla10[Descripción],Tabla10[CODIGO PRESUPUESTARIO],0))</f>
        <v>2.3.3.1.01</v>
      </c>
      <c r="Q374" s="523"/>
      <c r="R374" s="523" t="str">
        <f>IF(Tabla1[[#This Row],[Insumos]]="","",_xlfn.XLOOKUP(Tabla1[[#This Row],[Insumos]],Tabla10[Insumo],Tabla10[InsumoAbrev],"",0))</f>
        <v>lsProductosdePapel</v>
      </c>
      <c r="S374" s="694"/>
      <c r="T374" s="187"/>
      <c r="U374" s="187"/>
    </row>
    <row r="375" spans="2:21" ht="52.15" customHeight="1" x14ac:dyDescent="0.25">
      <c r="B375" s="187" t="e">
        <f>IF('Formulario PPGR3'!$G375="","",CONCATENATE('Formulario PPGR3'!$C375,".",'Formulario PPGR3'!$D375,".",'Formulario PPGR3'!$E375,".",'Formulario PPGR3'!$F375))</f>
        <v>#REF!</v>
      </c>
      <c r="C375" s="187" t="e">
        <f>IF('Formulario PPGR3'!$G375="","",'Formulario PPGR1'!#REF!)</f>
        <v>#REF!</v>
      </c>
      <c r="D375" s="187" t="e">
        <f>IF('Formulario PPGR3'!$G375="","",'Formulario PPGR1'!#REF!)</f>
        <v>#REF!</v>
      </c>
      <c r="E375" s="187" t="e">
        <f>IF('Formulario PPGR3'!$G375="","",'Formulario PPGR1'!#REF!)</f>
        <v>#REF!</v>
      </c>
      <c r="F375" s="187" t="e">
        <f>IF('Formulario PPGR3'!$G375="","",'Formulario PPGR1'!#REF!)</f>
        <v>#REF!</v>
      </c>
      <c r="G375" s="186" t="s">
        <v>2211</v>
      </c>
      <c r="H375" s="520" t="str" cm="1">
        <f t="array" ref="H375">IF(Tabla1[[#This Row],[Código_Actividad]]="","",_xlfn.XLOOKUP(Tabla1[[#This Row],[Código_Actividad]],CodigoActividad,Tabla2[Actividades Programables Presupuestables],"",0))</f>
        <v>Evaluación de autodiagnosticos realizados por los centros piloto  para la implementación de Metodologia de Gestión Productiva de los Servicios de Salud.</v>
      </c>
      <c r="I375" s="783">
        <f>IFERROR(VLOOKUP('Formulario PPGR3'!$G375,'Formulario PPGR2'!$H$9:$V$536,15,FALSE),"")</f>
        <v>4</v>
      </c>
      <c r="J375" s="525" t="s">
        <v>392</v>
      </c>
      <c r="K375" s="524" t="s">
        <v>991</v>
      </c>
      <c r="L375" s="521" t="str">
        <f>IF(Tabla1[[#This Row],[Descripción]]="","",_xlfn.XLOOKUP(Tabla1[[#This Row],[Descripción]],Tabla10[Descripción],Tabla10[Unidad de Medida],"",0))</f>
        <v>galon</v>
      </c>
      <c r="M375" s="317">
        <v>100</v>
      </c>
      <c r="N375" s="535">
        <f>IF(Tabla1[[#This Row],[Descripción]]="","",_xlfn.XLOOKUP(Tabla1[[#This Row],[Descripción]],Tabla10[Descripción],Tabla10[Precio Unitario],0))</f>
        <v>240</v>
      </c>
      <c r="O375" s="535">
        <f>IF(Tabla1[[#This Row],[Cantidad de Insumos]]="","",Tabla1[[#This Row],[Precio Unitario]]*Tabla1[[#This Row],[Cantidad de Insumos]])</f>
        <v>24000</v>
      </c>
      <c r="P375" s="522" t="str">
        <f>IF(Tabla1[[#This Row],[Descripción]]="","",_xlfn.XLOOKUP(Tabla1[[#This Row],[Descripción]],Tabla10[Descripción],Tabla10[CODIGO PRESUPUESTARIO],0))</f>
        <v>2.3.7.1.02</v>
      </c>
      <c r="Q375" s="523"/>
      <c r="R375" s="523" t="str">
        <f>IF(Tabla1[[#This Row],[Insumos]]="","",_xlfn.XLOOKUP(Tabla1[[#This Row],[Insumos]],Tabla10[Insumo],Tabla10[InsumoAbrev],"",0))</f>
        <v>lsGasoil</v>
      </c>
      <c r="S375" s="694"/>
      <c r="T375" s="187"/>
      <c r="U375" s="187"/>
    </row>
    <row r="376" spans="2:21" ht="15" x14ac:dyDescent="0.25">
      <c r="B376" s="187" t="str">
        <f>IF('Formulario PPGR3'!$G376="","",CONCATENATE('Formulario PPGR3'!$C376,".",'Formulario PPGR3'!$D376,".",'Formulario PPGR3'!$E376,".",'Formulario PPGR3'!$F376))</f>
        <v/>
      </c>
      <c r="C376" s="187" t="str">
        <f>IF('Formulario PPGR3'!$G376="","",'Formulario PPGR1'!#REF!)</f>
        <v/>
      </c>
      <c r="D376" s="187" t="str">
        <f>IF('Formulario PPGR3'!$G376="","",'Formulario PPGR1'!#REF!)</f>
        <v/>
      </c>
      <c r="E376" s="187" t="str">
        <f>IF('Formulario PPGR3'!$G376="","",'Formulario PPGR1'!#REF!)</f>
        <v/>
      </c>
      <c r="F376" s="187" t="str">
        <f>IF('Formulario PPGR3'!$G376="","",'Formulario PPGR1'!#REF!)</f>
        <v/>
      </c>
      <c r="G376" s="186"/>
      <c r="H376" s="520" t="str" cm="1">
        <f t="array" ref="H376">IF(Tabla1[[#This Row],[Código_Actividad]]="","",_xlfn.XLOOKUP(Tabla1[[#This Row],[Código_Actividad]],CodigoActividad,Tabla2[Actividades Programables Presupuestables],"",0))</f>
        <v/>
      </c>
      <c r="I376" s="783" t="str">
        <f>IFERROR(VLOOKUP('Formulario PPGR3'!$G376,'Formulario PPGR2'!$H$9:$V$536,15,FALSE),"")</f>
        <v/>
      </c>
      <c r="J376" s="525" t="s">
        <v>284</v>
      </c>
      <c r="K376" s="524" t="s">
        <v>1443</v>
      </c>
      <c r="L376" s="521" t="str">
        <f>IF(Tabla1[[#This Row],[Descripción]]="","",_xlfn.XLOOKUP(Tabla1[[#This Row],[Descripción]],Tabla10[Descripción],Tabla10[Unidad de Medida],"",0))</f>
        <v>Depósito</v>
      </c>
      <c r="M376" s="317">
        <v>8</v>
      </c>
      <c r="N376" s="535">
        <f>IF(Tabla1[[#This Row],[Descripción]]="","",_xlfn.XLOOKUP(Tabla1[[#This Row],[Descripción]],Tabla10[Descripción],Tabla10[Precio Unitario],0))</f>
        <v>1900</v>
      </c>
      <c r="O376" s="535">
        <f>IF(Tabla1[[#This Row],[Cantidad de Insumos]]="","",Tabla1[[#This Row],[Precio Unitario]]*Tabla1[[#This Row],[Cantidad de Insumos]])</f>
        <v>15200</v>
      </c>
      <c r="P376" s="522" t="str">
        <f>IF(Tabla1[[#This Row],[Descripción]]="","",_xlfn.XLOOKUP(Tabla1[[#This Row],[Descripción]],Tabla10[Descripción],Tabla10[CODIGO PRESUPUESTARIO],0))</f>
        <v>2.2.3.1.01</v>
      </c>
      <c r="Q376" s="523"/>
      <c r="R376" s="523" t="str">
        <f>IF(Tabla1[[#This Row],[Insumos]]="","",_xlfn.XLOOKUP(Tabla1[[#This Row],[Insumos]],Tabla10[Insumo],Tabla10[InsumoAbrev],"",0))</f>
        <v>lsViaticosDP</v>
      </c>
      <c r="S376" s="694"/>
      <c r="T376" s="187"/>
      <c r="U376" s="187"/>
    </row>
    <row r="377" spans="2:21" ht="15" x14ac:dyDescent="0.25">
      <c r="B377" s="187" t="str">
        <f>IF('Formulario PPGR3'!$G377="","",CONCATENATE('Formulario PPGR3'!$C377,".",'Formulario PPGR3'!$D377,".",'Formulario PPGR3'!$E377,".",'Formulario PPGR3'!$F377))</f>
        <v/>
      </c>
      <c r="C377" s="187" t="str">
        <f>IF('Formulario PPGR3'!$G377="","",'Formulario PPGR1'!#REF!)</f>
        <v/>
      </c>
      <c r="D377" s="187" t="str">
        <f>IF('Formulario PPGR3'!$G377="","",'Formulario PPGR1'!#REF!)</f>
        <v/>
      </c>
      <c r="E377" s="187" t="str">
        <f>IF('Formulario PPGR3'!$G377="","",'Formulario PPGR1'!#REF!)</f>
        <v/>
      </c>
      <c r="F377" s="187" t="str">
        <f>IF('Formulario PPGR3'!$G377="","",'Formulario PPGR1'!#REF!)</f>
        <v/>
      </c>
      <c r="G377" s="186"/>
      <c r="H377" s="520" t="str" cm="1">
        <f t="array" ref="H377">IF(Tabla1[[#This Row],[Código_Actividad]]="","",_xlfn.XLOOKUP(Tabla1[[#This Row],[Código_Actividad]],CodigoActividad,Tabla2[Actividades Programables Presupuestables],"",0))</f>
        <v/>
      </c>
      <c r="I377" s="783" t="str">
        <f>IFERROR(VLOOKUP('Formulario PPGR3'!$G377,'Formulario PPGR2'!$H$9:$V$536,15,FALSE),"")</f>
        <v/>
      </c>
      <c r="J377" s="525" t="s">
        <v>284</v>
      </c>
      <c r="K377" s="524" t="s">
        <v>1445</v>
      </c>
      <c r="L377" s="521" t="str">
        <f>IF(Tabla1[[#This Row],[Descripción]]="","",_xlfn.XLOOKUP(Tabla1[[#This Row],[Descripción]],Tabla10[Descripción],Tabla10[Unidad de Medida],"",0))</f>
        <v>Depósito</v>
      </c>
      <c r="M377" s="317">
        <v>8</v>
      </c>
      <c r="N377" s="535">
        <f>IF(Tabla1[[#This Row],[Descripción]]="","",_xlfn.XLOOKUP(Tabla1[[#This Row],[Descripción]],Tabla10[Descripción],Tabla10[Precio Unitario],0))</f>
        <v>2150</v>
      </c>
      <c r="O377" s="535">
        <f>IF(Tabla1[[#This Row],[Cantidad de Insumos]]="","",Tabla1[[#This Row],[Precio Unitario]]*Tabla1[[#This Row],[Cantidad de Insumos]])</f>
        <v>17200</v>
      </c>
      <c r="P377" s="522" t="str">
        <f>IF(Tabla1[[#This Row],[Descripción]]="","",_xlfn.XLOOKUP(Tabla1[[#This Row],[Descripción]],Tabla10[Descripción],Tabla10[CODIGO PRESUPUESTARIO],0))</f>
        <v>2.2.3.1.01</v>
      </c>
      <c r="Q377" s="523"/>
      <c r="R377" s="523" t="str">
        <f>IF(Tabla1[[#This Row],[Insumos]]="","",_xlfn.XLOOKUP(Tabla1[[#This Row],[Insumos]],Tabla10[Insumo],Tabla10[InsumoAbrev],"",0))</f>
        <v>lsViaticosDP</v>
      </c>
      <c r="S377" s="694"/>
      <c r="T377" s="187"/>
      <c r="U377" s="187"/>
    </row>
    <row r="378" spans="2:21" ht="15" x14ac:dyDescent="0.25">
      <c r="B378" s="187" t="str">
        <f>IF('Formulario PPGR3'!$G378="","",CONCATENATE('Formulario PPGR3'!$C378,".",'Formulario PPGR3'!$D378,".",'Formulario PPGR3'!$E378,".",'Formulario PPGR3'!$F378))</f>
        <v/>
      </c>
      <c r="C378" s="187" t="str">
        <f>IF('Formulario PPGR3'!$G378="","",'Formulario PPGR1'!#REF!)</f>
        <v/>
      </c>
      <c r="D378" s="187" t="str">
        <f>IF('Formulario PPGR3'!$G378="","",'Formulario PPGR1'!#REF!)</f>
        <v/>
      </c>
      <c r="E378" s="187" t="str">
        <f>IF('Formulario PPGR3'!$G378="","",'Formulario PPGR1'!#REF!)</f>
        <v/>
      </c>
      <c r="F378" s="187" t="str">
        <f>IF('Formulario PPGR3'!$G378="","",'Formulario PPGR1'!#REF!)</f>
        <v/>
      </c>
      <c r="G378" s="186"/>
      <c r="H378" s="520" t="str" cm="1">
        <f t="array" ref="H378">IF(Tabla1[[#This Row],[Código_Actividad]]="","",_xlfn.XLOOKUP(Tabla1[[#This Row],[Código_Actividad]],CodigoActividad,Tabla2[Actividades Programables Presupuestables],"",0))</f>
        <v/>
      </c>
      <c r="I378" s="783" t="str">
        <f>IFERROR(VLOOKUP('Formulario PPGR3'!$G378,'Formulario PPGR2'!$H$9:$V$536,15,FALSE),"")</f>
        <v/>
      </c>
      <c r="J378" s="525" t="s">
        <v>284</v>
      </c>
      <c r="K378" s="524" t="s">
        <v>1445</v>
      </c>
      <c r="L378" s="521" t="str">
        <f>IF(Tabla1[[#This Row],[Descripción]]="","",_xlfn.XLOOKUP(Tabla1[[#This Row],[Descripción]],Tabla10[Descripción],Tabla10[Unidad de Medida],"",0))</f>
        <v>Depósito</v>
      </c>
      <c r="M378" s="317">
        <v>8</v>
      </c>
      <c r="N378" s="535">
        <f>IF(Tabla1[[#This Row],[Descripción]]="","",_xlfn.XLOOKUP(Tabla1[[#This Row],[Descripción]],Tabla10[Descripción],Tabla10[Precio Unitario],0))</f>
        <v>2150</v>
      </c>
      <c r="O378" s="535">
        <f>IF(Tabla1[[#This Row],[Cantidad de Insumos]]="","",Tabla1[[#This Row],[Precio Unitario]]*Tabla1[[#This Row],[Cantidad de Insumos]])</f>
        <v>17200</v>
      </c>
      <c r="P378" s="522" t="str">
        <f>IF(Tabla1[[#This Row],[Descripción]]="","",_xlfn.XLOOKUP(Tabla1[[#This Row],[Descripción]],Tabla10[Descripción],Tabla10[CODIGO PRESUPUESTARIO],0))</f>
        <v>2.2.3.1.01</v>
      </c>
      <c r="Q378" s="523"/>
      <c r="R378" s="523" t="str">
        <f>IF(Tabla1[[#This Row],[Insumos]]="","",_xlfn.XLOOKUP(Tabla1[[#This Row],[Insumos]],Tabla10[Insumo],Tabla10[InsumoAbrev],"",0))</f>
        <v>lsViaticosDP</v>
      </c>
      <c r="S378" s="694"/>
      <c r="T378" s="187"/>
      <c r="U378" s="187"/>
    </row>
    <row r="379" spans="2:21" ht="29.45" customHeight="1" x14ac:dyDescent="0.25">
      <c r="B379" s="187" t="e">
        <f>IF('Formulario PPGR3'!$G379="","",CONCATENATE('Formulario PPGR3'!$C379,".",'Formulario PPGR3'!$D379,".",'Formulario PPGR3'!$E379,".",'Formulario PPGR3'!$F379))</f>
        <v>#REF!</v>
      </c>
      <c r="C379" s="187" t="e">
        <f>IF('Formulario PPGR3'!$G379="","",'Formulario PPGR1'!#REF!)</f>
        <v>#REF!</v>
      </c>
      <c r="D379" s="187" t="e">
        <f>IF('Formulario PPGR3'!$G379="","",'Formulario PPGR1'!#REF!)</f>
        <v>#REF!</v>
      </c>
      <c r="E379" s="187" t="e">
        <f>IF('Formulario PPGR3'!$G379="","",'Formulario PPGR1'!#REF!)</f>
        <v>#REF!</v>
      </c>
      <c r="F379" s="187" t="e">
        <f>IF('Formulario PPGR3'!$G379="","",'Formulario PPGR1'!#REF!)</f>
        <v>#REF!</v>
      </c>
      <c r="G379" s="186" t="s">
        <v>2213</v>
      </c>
      <c r="H379" s="520" t="str" cm="1">
        <f t="array" ref="H379">IF(Tabla1[[#This Row],[Código_Actividad]]="","",_xlfn.XLOOKUP(Tabla1[[#This Row],[Código_Actividad]],CodigoActividad,Tabla2[Actividades Programables Presupuestables],"",0))</f>
        <v>Implementacion de la Metodologia de la Gestión Productiva de los Servicios de Salud  (MGPS)  en los centros priorizados de la red  Publica de Salud.</v>
      </c>
      <c r="I379" s="783">
        <f>IFERROR(VLOOKUP('Formulario PPGR3'!$G379,'Formulario PPGR2'!$H$9:$V$536,15,FALSE),"")</f>
        <v>3</v>
      </c>
      <c r="J379" s="525" t="s">
        <v>361</v>
      </c>
      <c r="K379" s="524" t="s">
        <v>1173</v>
      </c>
      <c r="L379" s="521" t="str">
        <f>IF(Tabla1[[#This Row],[Descripción]]="","",_xlfn.XLOOKUP(Tabla1[[#This Row],[Descripción]],Tabla10[Descripción],Tabla10[Unidad de Medida],"",0))</f>
        <v>resma</v>
      </c>
      <c r="M379" s="317">
        <v>10</v>
      </c>
      <c r="N379" s="535">
        <f>IF(Tabla1[[#This Row],[Descripción]]="","",_xlfn.XLOOKUP(Tabla1[[#This Row],[Descripción]],Tabla10[Descripción],Tabla10[Precio Unitario],0))</f>
        <v>294.7</v>
      </c>
      <c r="O379" s="535">
        <f>IF(Tabla1[[#This Row],[Cantidad de Insumos]]="","",Tabla1[[#This Row],[Precio Unitario]]*Tabla1[[#This Row],[Cantidad de Insumos]])</f>
        <v>2947</v>
      </c>
      <c r="P379" s="522" t="str">
        <f>IF(Tabla1[[#This Row],[Descripción]]="","",_xlfn.XLOOKUP(Tabla1[[#This Row],[Descripción]],Tabla10[Descripción],Tabla10[CODIGO PRESUPUESTARIO],0))</f>
        <v>2.3.3.1.01</v>
      </c>
      <c r="Q379" s="523"/>
      <c r="R379" s="523" t="str">
        <f>IF(Tabla1[[#This Row],[Insumos]]="","",_xlfn.XLOOKUP(Tabla1[[#This Row],[Insumos]],Tabla10[Insumo],Tabla10[InsumoAbrev],"",0))</f>
        <v>lsProductosdePapel</v>
      </c>
      <c r="S379" s="694"/>
      <c r="T379" s="187"/>
      <c r="U379" s="187"/>
    </row>
    <row r="380" spans="2:21" ht="15" x14ac:dyDescent="0.25">
      <c r="B380" s="187" t="str">
        <f>IF('Formulario PPGR3'!$G380="","",CONCATENATE('Formulario PPGR3'!$C380,".",'Formulario PPGR3'!$D380,".",'Formulario PPGR3'!$E380,".",'Formulario PPGR3'!$F380))</f>
        <v/>
      </c>
      <c r="C380" s="187" t="str">
        <f>IF('Formulario PPGR3'!$G380="","",'Formulario PPGR1'!#REF!)</f>
        <v/>
      </c>
      <c r="D380" s="187" t="str">
        <f>IF('Formulario PPGR3'!$G380="","",'Formulario PPGR1'!#REF!)</f>
        <v/>
      </c>
      <c r="E380" s="187" t="str">
        <f>IF('Formulario PPGR3'!$G380="","",'Formulario PPGR1'!#REF!)</f>
        <v/>
      </c>
      <c r="F380" s="187" t="str">
        <f>IF('Formulario PPGR3'!$G380="","",'Formulario PPGR1'!#REF!)</f>
        <v/>
      </c>
      <c r="G380" s="186"/>
      <c r="H380" s="520" t="str" cm="1">
        <f t="array" ref="H380">IF(Tabla1[[#This Row],[Código_Actividad]]="","",_xlfn.XLOOKUP(Tabla1[[#This Row],[Código_Actividad]],CodigoActividad,Tabla2[Actividades Programables Presupuestables],"",0))</f>
        <v/>
      </c>
      <c r="I380" s="783" t="str">
        <f>IFERROR(VLOOKUP('Formulario PPGR3'!$G380,'Formulario PPGR2'!$H$9:$V$536,15,FALSE),"")</f>
        <v/>
      </c>
      <c r="J380" s="525" t="s">
        <v>1266</v>
      </c>
      <c r="K380" s="524" t="s">
        <v>1335</v>
      </c>
      <c r="L380" s="521" t="str">
        <f>IF(Tabla1[[#This Row],[Descripción]]="","",_xlfn.XLOOKUP(Tabla1[[#This Row],[Descripción]],Tabla10[Descripción],Tabla10[Unidad de Medida],"",0))</f>
        <v>unidad</v>
      </c>
      <c r="M380" s="317">
        <v>10</v>
      </c>
      <c r="N380" s="535">
        <f>IF(Tabla1[[#This Row],[Descripción]]="","",_xlfn.XLOOKUP(Tabla1[[#This Row],[Descripción]],Tabla10[Descripción],Tabla10[Precio Unitario],0))</f>
        <v>55</v>
      </c>
      <c r="O380" s="535">
        <f>IF(Tabla1[[#This Row],[Cantidad de Insumos]]="","",Tabla1[[#This Row],[Precio Unitario]]*Tabla1[[#This Row],[Cantidad de Insumos]])</f>
        <v>550</v>
      </c>
      <c r="P380" s="522" t="str">
        <f>IF(Tabla1[[#This Row],[Descripción]]="","",_xlfn.XLOOKUP(Tabla1[[#This Row],[Descripción]],Tabla10[Descripción],Tabla10[CODIGO PRESUPUESTARIO],0))</f>
        <v xml:space="preserve">2.3.9.2.01 </v>
      </c>
      <c r="Q380" s="523"/>
      <c r="R380" s="523" t="str">
        <f>IF(Tabla1[[#This Row],[Insumos]]="","",_xlfn.XLOOKUP(Tabla1[[#This Row],[Insumos]],Tabla10[Insumo],Tabla10[InsumoAbrev],"",0))</f>
        <v>lsUtilesdeOficina</v>
      </c>
      <c r="S380" s="694"/>
      <c r="T380" s="187"/>
      <c r="U380" s="187"/>
    </row>
    <row r="381" spans="2:21" ht="49.15" customHeight="1" x14ac:dyDescent="0.25">
      <c r="B381" s="187" t="e">
        <f>IF('Formulario PPGR3'!$G381="","",CONCATENATE('Formulario PPGR3'!$C381,".",'Formulario PPGR3'!$D381,".",'Formulario PPGR3'!$E381,".",'Formulario PPGR3'!$F381))</f>
        <v>#REF!</v>
      </c>
      <c r="C381" s="187" t="e">
        <f>IF('Formulario PPGR3'!$G381="","",'Formulario PPGR1'!#REF!)</f>
        <v>#REF!</v>
      </c>
      <c r="D381" s="187" t="e">
        <f>IF('Formulario PPGR3'!$G381="","",'Formulario PPGR1'!#REF!)</f>
        <v>#REF!</v>
      </c>
      <c r="E381" s="187" t="e">
        <f>IF('Formulario PPGR3'!$G381="","",'Formulario PPGR1'!#REF!)</f>
        <v>#REF!</v>
      </c>
      <c r="F381" s="187" t="e">
        <f>IF('Formulario PPGR3'!$G381="","",'Formulario PPGR1'!#REF!)</f>
        <v>#REF!</v>
      </c>
      <c r="G381" s="186" t="s">
        <v>2215</v>
      </c>
      <c r="H381" s="520" t="str" cm="1">
        <f t="array" ref="H381">IF(Tabla1[[#This Row],[Código_Actividad]]="","",_xlfn.XLOOKUP(Tabla1[[#This Row],[Código_Actividad]],CodigoActividad,Tabla2[Actividades Programables Presupuestables],"",0))</f>
        <v>Seguimiento a los ajustes y elaboracion de los  planes de mejora con la Metodologia de Gestión Productiva  en los centros priorizados</v>
      </c>
      <c r="I381" s="783">
        <f>IFERROR(VLOOKUP('Formulario PPGR3'!$G381,'Formulario PPGR2'!$H$9:$V$536,15,FALSE),"")</f>
        <v>3</v>
      </c>
      <c r="J381" s="525" t="s">
        <v>361</v>
      </c>
      <c r="K381" s="524" t="s">
        <v>1173</v>
      </c>
      <c r="L381" s="521" t="str">
        <f>IF(Tabla1[[#This Row],[Descripción]]="","",_xlfn.XLOOKUP(Tabla1[[#This Row],[Descripción]],Tabla10[Descripción],Tabla10[Unidad de Medida],"",0))</f>
        <v>resma</v>
      </c>
      <c r="M381" s="317">
        <v>10</v>
      </c>
      <c r="N381" s="535">
        <f>IF(Tabla1[[#This Row],[Descripción]]="","",_xlfn.XLOOKUP(Tabla1[[#This Row],[Descripción]],Tabla10[Descripción],Tabla10[Precio Unitario],0))</f>
        <v>294.7</v>
      </c>
      <c r="O381" s="535">
        <f>IF(Tabla1[[#This Row],[Cantidad de Insumos]]="","",Tabla1[[#This Row],[Precio Unitario]]*Tabla1[[#This Row],[Cantidad de Insumos]])</f>
        <v>2947</v>
      </c>
      <c r="P381" s="522" t="str">
        <f>IF(Tabla1[[#This Row],[Descripción]]="","",_xlfn.XLOOKUP(Tabla1[[#This Row],[Descripción]],Tabla10[Descripción],Tabla10[CODIGO PRESUPUESTARIO],0))</f>
        <v>2.3.3.1.01</v>
      </c>
      <c r="Q381" s="523"/>
      <c r="R381" s="523" t="str">
        <f>IF(Tabla1[[#This Row],[Insumos]]="","",_xlfn.XLOOKUP(Tabla1[[#This Row],[Insumos]],Tabla10[Insumo],Tabla10[InsumoAbrev],"",0))</f>
        <v>lsProductosdePapel</v>
      </c>
      <c r="S381" s="694"/>
      <c r="T381" s="187"/>
      <c r="U381" s="187"/>
    </row>
    <row r="382" spans="2:21" ht="15" x14ac:dyDescent="0.25">
      <c r="B382" s="187" t="str">
        <f>IF('Formulario PPGR3'!$G382="","",CONCATENATE('Formulario PPGR3'!$C382,".",'Formulario PPGR3'!$D382,".",'Formulario PPGR3'!$E382,".",'Formulario PPGR3'!$F382))</f>
        <v/>
      </c>
      <c r="C382" s="187" t="str">
        <f>IF('Formulario PPGR3'!$G382="","",'Formulario PPGR1'!#REF!)</f>
        <v/>
      </c>
      <c r="D382" s="187" t="str">
        <f>IF('Formulario PPGR3'!$G382="","",'Formulario PPGR1'!#REF!)</f>
        <v/>
      </c>
      <c r="E382" s="187" t="str">
        <f>IF('Formulario PPGR3'!$G382="","",'Formulario PPGR1'!#REF!)</f>
        <v/>
      </c>
      <c r="F382" s="187" t="str">
        <f>IF('Formulario PPGR3'!$G382="","",'Formulario PPGR1'!#REF!)</f>
        <v/>
      </c>
      <c r="G382" s="186"/>
      <c r="H382" s="520" t="str" cm="1">
        <f t="array" ref="H382">IF(Tabla1[[#This Row],[Código_Actividad]]="","",_xlfn.XLOOKUP(Tabla1[[#This Row],[Código_Actividad]],CodigoActividad,Tabla2[Actividades Programables Presupuestables],"",0))</f>
        <v/>
      </c>
      <c r="I382" s="783" t="str">
        <f>IFERROR(VLOOKUP('Formulario PPGR3'!$G382,'Formulario PPGR2'!$H$9:$V$536,15,FALSE),"")</f>
        <v/>
      </c>
      <c r="J382" s="525" t="s">
        <v>1266</v>
      </c>
      <c r="K382" s="524" t="s">
        <v>1272</v>
      </c>
      <c r="L382" s="521" t="str">
        <f>IF(Tabla1[[#This Row],[Descripción]]="","",_xlfn.XLOOKUP(Tabla1[[#This Row],[Descripción]],Tabla10[Descripción],Tabla10[Unidad de Medida],"",0))</f>
        <v>unidad</v>
      </c>
      <c r="M382" s="317">
        <v>2</v>
      </c>
      <c r="N382" s="535">
        <f>IF(Tabla1[[#This Row],[Descripción]]="","",_xlfn.XLOOKUP(Tabla1[[#This Row],[Descripción]],Tabla10[Descripción],Tabla10[Precio Unitario],0))</f>
        <v>420.73</v>
      </c>
      <c r="O382" s="535">
        <f>IF(Tabla1[[#This Row],[Cantidad de Insumos]]="","",Tabla1[[#This Row],[Precio Unitario]]*Tabla1[[#This Row],[Cantidad de Insumos]])</f>
        <v>841.46</v>
      </c>
      <c r="P382" s="522" t="str">
        <f>IF(Tabla1[[#This Row],[Descripción]]="","",_xlfn.XLOOKUP(Tabla1[[#This Row],[Descripción]],Tabla10[Descripción],Tabla10[CODIGO PRESUPUESTARIO],0))</f>
        <v xml:space="preserve">2.3.9.2.01 </v>
      </c>
      <c r="Q382" s="523"/>
      <c r="R382" s="523" t="str">
        <f>IF(Tabla1[[#This Row],[Insumos]]="","",_xlfn.XLOOKUP(Tabla1[[#This Row],[Insumos]],Tabla10[Insumo],Tabla10[InsumoAbrev],"",0))</f>
        <v>lsUtilesdeOficina</v>
      </c>
      <c r="S382" s="694"/>
      <c r="T382" s="187"/>
      <c r="U382" s="187"/>
    </row>
    <row r="383" spans="2:21" ht="57" customHeight="1" x14ac:dyDescent="0.25">
      <c r="B383" s="187" t="e">
        <f>IF('Formulario PPGR3'!$G383="","",CONCATENATE('Formulario PPGR3'!$C383,".",'Formulario PPGR3'!$D383,".",'Formulario PPGR3'!$E383,".",'Formulario PPGR3'!$F383))</f>
        <v>#REF!</v>
      </c>
      <c r="C383" s="187" t="e">
        <f>IF('Formulario PPGR3'!$G383="","",'Formulario PPGR1'!#REF!)</f>
        <v>#REF!</v>
      </c>
      <c r="D383" s="187" t="e">
        <f>IF('Formulario PPGR3'!$G383="","",'Formulario PPGR1'!#REF!)</f>
        <v>#REF!</v>
      </c>
      <c r="E383" s="187" t="e">
        <f>IF('Formulario PPGR3'!$G383="","",'Formulario PPGR1'!#REF!)</f>
        <v>#REF!</v>
      </c>
      <c r="F383" s="187" t="e">
        <f>IF('Formulario PPGR3'!$G383="","",'Formulario PPGR1'!#REF!)</f>
        <v>#REF!</v>
      </c>
      <c r="G383" s="186" t="s">
        <v>2217</v>
      </c>
      <c r="H383" s="520" t="str" cm="1">
        <f t="array" ref="H383">IF(Tabla1[[#This Row],[Código_Actividad]]="","",_xlfn.XLOOKUP(Tabla1[[#This Row],[Código_Actividad]],CodigoActividad,Tabla2[Actividades Programables Presupuestables],"",0))</f>
        <v>Seguimiento a la ejecucion de los  planes de mejora resultante de la aplicación de Metodologia de Gestión Productiva  en los centros priorizado.</v>
      </c>
      <c r="I383" s="783">
        <f>IFERROR(VLOOKUP('Formulario PPGR3'!$G383,'Formulario PPGR2'!$H$9:$V$536,15,FALSE),"")</f>
        <v>3</v>
      </c>
      <c r="J383" s="525" t="s">
        <v>284</v>
      </c>
      <c r="K383" s="524" t="s">
        <v>1441</v>
      </c>
      <c r="L383" s="521" t="str">
        <f>IF(Tabla1[[#This Row],[Descripción]]="","",_xlfn.XLOOKUP(Tabla1[[#This Row],[Descripción]],Tabla10[Descripción],Tabla10[Unidad de Medida],"",0))</f>
        <v>Depósito</v>
      </c>
      <c r="M383" s="317">
        <v>10</v>
      </c>
      <c r="N383" s="535">
        <f>IF(Tabla1[[#This Row],[Descripción]]="","",_xlfn.XLOOKUP(Tabla1[[#This Row],[Descripción]],Tabla10[Descripción],Tabla10[Precio Unitario],0))</f>
        <v>1700</v>
      </c>
      <c r="O383" s="535">
        <f>IF(Tabla1[[#This Row],[Cantidad de Insumos]]="","",Tabla1[[#This Row],[Precio Unitario]]*Tabla1[[#This Row],[Cantidad de Insumos]])</f>
        <v>17000</v>
      </c>
      <c r="P383" s="522" t="str">
        <f>IF(Tabla1[[#This Row],[Descripción]]="","",_xlfn.XLOOKUP(Tabla1[[#This Row],[Descripción]],Tabla10[Descripción],Tabla10[CODIGO PRESUPUESTARIO],0))</f>
        <v>2.2.3.1.01</v>
      </c>
      <c r="Q383" s="523"/>
      <c r="R383" s="523" t="str">
        <f>IF(Tabla1[[#This Row],[Insumos]]="","",_xlfn.XLOOKUP(Tabla1[[#This Row],[Insumos]],Tabla10[Insumo],Tabla10[InsumoAbrev],"",0))</f>
        <v>lsViaticosDP</v>
      </c>
      <c r="S383" s="694"/>
      <c r="T383" s="187"/>
      <c r="U383" s="187"/>
    </row>
    <row r="384" spans="2:21" ht="15" x14ac:dyDescent="0.25">
      <c r="B384" s="187" t="str">
        <f>IF('Formulario PPGR3'!$G384="","",CONCATENATE('Formulario PPGR3'!$C384,".",'Formulario PPGR3'!$D384,".",'Formulario PPGR3'!$E384,".",'Formulario PPGR3'!$F384))</f>
        <v/>
      </c>
      <c r="C384" s="187" t="str">
        <f>IF('Formulario PPGR3'!$G384="","",'Formulario PPGR1'!#REF!)</f>
        <v/>
      </c>
      <c r="D384" s="187" t="str">
        <f>IF('Formulario PPGR3'!$G384="","",'Formulario PPGR1'!#REF!)</f>
        <v/>
      </c>
      <c r="E384" s="187" t="str">
        <f>IF('Formulario PPGR3'!$G384="","",'Formulario PPGR1'!#REF!)</f>
        <v/>
      </c>
      <c r="F384" s="187" t="str">
        <f>IF('Formulario PPGR3'!$G384="","",'Formulario PPGR1'!#REF!)</f>
        <v/>
      </c>
      <c r="G384" s="186"/>
      <c r="H384" s="520" t="str" cm="1">
        <f t="array" ref="H384">IF(Tabla1[[#This Row],[Código_Actividad]]="","",_xlfn.XLOOKUP(Tabla1[[#This Row],[Código_Actividad]],CodigoActividad,Tabla2[Actividades Programables Presupuestables],"",0))</f>
        <v/>
      </c>
      <c r="I384" s="783" t="str">
        <f>IFERROR(VLOOKUP('Formulario PPGR3'!$G384,'Formulario PPGR2'!$H$9:$V$536,15,FALSE),"")</f>
        <v/>
      </c>
      <c r="J384" s="525" t="s">
        <v>392</v>
      </c>
      <c r="K384" s="524" t="s">
        <v>991</v>
      </c>
      <c r="L384" s="521" t="str">
        <f>IF(Tabla1[[#This Row],[Descripción]]="","",_xlfn.XLOOKUP(Tabla1[[#This Row],[Descripción]],Tabla10[Descripción],Tabla10[Unidad de Medida],"",0))</f>
        <v>galon</v>
      </c>
      <c r="M384" s="317">
        <v>40</v>
      </c>
      <c r="N384" s="535">
        <f>IF(Tabla1[[#This Row],[Descripción]]="","",_xlfn.XLOOKUP(Tabla1[[#This Row],[Descripción]],Tabla10[Descripción],Tabla10[Precio Unitario],0))</f>
        <v>240</v>
      </c>
      <c r="O384" s="535">
        <f>IF(Tabla1[[#This Row],[Cantidad de Insumos]]="","",Tabla1[[#This Row],[Precio Unitario]]*Tabla1[[#This Row],[Cantidad de Insumos]])</f>
        <v>9600</v>
      </c>
      <c r="P384" s="522" t="str">
        <f>IF(Tabla1[[#This Row],[Descripción]]="","",_xlfn.XLOOKUP(Tabla1[[#This Row],[Descripción]],Tabla10[Descripción],Tabla10[CODIGO PRESUPUESTARIO],0))</f>
        <v>2.3.7.1.02</v>
      </c>
      <c r="Q384" s="523"/>
      <c r="R384" s="523" t="str">
        <f>IF(Tabla1[[#This Row],[Insumos]]="","",_xlfn.XLOOKUP(Tabla1[[#This Row],[Insumos]],Tabla10[Insumo],Tabla10[InsumoAbrev],"",0))</f>
        <v>lsGasoil</v>
      </c>
      <c r="S384" s="694"/>
      <c r="T384" s="187"/>
      <c r="U384" s="187"/>
    </row>
    <row r="385" spans="2:21" ht="15" x14ac:dyDescent="0.25">
      <c r="B385" s="187" t="str">
        <f>IF('Formulario PPGR3'!$G385="","",CONCATENATE('Formulario PPGR3'!$C385,".",'Formulario PPGR3'!$D385,".",'Formulario PPGR3'!$E385,".",'Formulario PPGR3'!$F385))</f>
        <v/>
      </c>
      <c r="C385" s="187" t="str">
        <f>IF('Formulario PPGR3'!$G385="","",'Formulario PPGR1'!#REF!)</f>
        <v/>
      </c>
      <c r="D385" s="187" t="str">
        <f>IF('Formulario PPGR3'!$G385="","",'Formulario PPGR1'!#REF!)</f>
        <v/>
      </c>
      <c r="E385" s="187" t="str">
        <f>IF('Formulario PPGR3'!$G385="","",'Formulario PPGR1'!#REF!)</f>
        <v/>
      </c>
      <c r="F385" s="187" t="str">
        <f>IF('Formulario PPGR3'!$G385="","",'Formulario PPGR1'!#REF!)</f>
        <v/>
      </c>
      <c r="G385" s="186"/>
      <c r="H385" s="520" t="str" cm="1">
        <f t="array" ref="H385">IF(Tabla1[[#This Row],[Código_Actividad]]="","",_xlfn.XLOOKUP(Tabla1[[#This Row],[Código_Actividad]],CodigoActividad,Tabla2[Actividades Programables Presupuestables],"",0))</f>
        <v/>
      </c>
      <c r="I385" s="783" t="str">
        <f>IFERROR(VLOOKUP('Formulario PPGR3'!$G385,'Formulario PPGR2'!$H$9:$V$536,15,FALSE),"")</f>
        <v/>
      </c>
      <c r="J385" s="525" t="s">
        <v>284</v>
      </c>
      <c r="K385" s="524" t="s">
        <v>1445</v>
      </c>
      <c r="L385" s="521" t="str">
        <f>IF(Tabla1[[#This Row],[Descripción]]="","",_xlfn.XLOOKUP(Tabla1[[#This Row],[Descripción]],Tabla10[Descripción],Tabla10[Unidad de Medida],"",0))</f>
        <v>Depósito</v>
      </c>
      <c r="M385" s="317">
        <v>10</v>
      </c>
      <c r="N385" s="535">
        <f>IF(Tabla1[[#This Row],[Descripción]]="","",_xlfn.XLOOKUP(Tabla1[[#This Row],[Descripción]],Tabla10[Descripción],Tabla10[Precio Unitario],0))</f>
        <v>2150</v>
      </c>
      <c r="O385" s="535">
        <f>IF(Tabla1[[#This Row],[Cantidad de Insumos]]="","",Tabla1[[#This Row],[Precio Unitario]]*Tabla1[[#This Row],[Cantidad de Insumos]])</f>
        <v>21500</v>
      </c>
      <c r="P385" s="522" t="str">
        <f>IF(Tabla1[[#This Row],[Descripción]]="","",_xlfn.XLOOKUP(Tabla1[[#This Row],[Descripción]],Tabla10[Descripción],Tabla10[CODIGO PRESUPUESTARIO],0))</f>
        <v>2.2.3.1.01</v>
      </c>
      <c r="Q385" s="523"/>
      <c r="R385" s="523" t="str">
        <f>IF(Tabla1[[#This Row],[Insumos]]="","",_xlfn.XLOOKUP(Tabla1[[#This Row],[Insumos]],Tabla10[Insumo],Tabla10[InsumoAbrev],"",0))</f>
        <v>lsViaticosDP</v>
      </c>
      <c r="S385" s="694"/>
      <c r="T385" s="187"/>
      <c r="U385" s="187"/>
    </row>
    <row r="386" spans="2:21" ht="42" customHeight="1" x14ac:dyDescent="0.25">
      <c r="B386" s="187" t="e">
        <f>IF('Formulario PPGR3'!$G386="","",CONCATENATE('Formulario PPGR3'!$C386,".",'Formulario PPGR3'!$D386,".",'Formulario PPGR3'!$E386,".",'Formulario PPGR3'!$F386))</f>
        <v>#REF!</v>
      </c>
      <c r="C386" s="187" t="e">
        <f>IF('Formulario PPGR3'!$G386="","",'Formulario PPGR1'!#REF!)</f>
        <v>#REF!</v>
      </c>
      <c r="D386" s="187" t="e">
        <f>IF('Formulario PPGR3'!$G386="","",'Formulario PPGR1'!#REF!)</f>
        <v>#REF!</v>
      </c>
      <c r="E386" s="187" t="e">
        <f>IF('Formulario PPGR3'!$G386="","",'Formulario PPGR1'!#REF!)</f>
        <v>#REF!</v>
      </c>
      <c r="F386" s="187" t="e">
        <f>IF('Formulario PPGR3'!$G386="","",'Formulario PPGR1'!#REF!)</f>
        <v>#REF!</v>
      </c>
      <c r="G386" s="186" t="s">
        <v>2219</v>
      </c>
      <c r="H386" s="520" t="str" cm="1">
        <f t="array" ref="H386">IF(Tabla1[[#This Row],[Código_Actividad]]="","",_xlfn.XLOOKUP(Tabla1[[#This Row],[Código_Actividad]],CodigoActividad,Tabla2[Actividades Programables Presupuestables],"",0))</f>
        <v xml:space="preserve">Supervisión de la calidad de los servicios de nutrición </v>
      </c>
      <c r="I386" s="783">
        <f>IFERROR(VLOOKUP('Formulario PPGR3'!$G386,'Formulario PPGR2'!$H$9:$V$536,15,FALSE),"")</f>
        <v>3</v>
      </c>
      <c r="J386" s="525" t="s">
        <v>284</v>
      </c>
      <c r="K386" s="524" t="s">
        <v>1441</v>
      </c>
      <c r="L386" s="521" t="str">
        <f>IF(Tabla1[[#This Row],[Descripción]]="","",_xlfn.XLOOKUP(Tabla1[[#This Row],[Descripción]],Tabla10[Descripción],Tabla10[Unidad de Medida],"",0))</f>
        <v>Depósito</v>
      </c>
      <c r="M386" s="317">
        <v>4</v>
      </c>
      <c r="N386" s="535">
        <f>IF(Tabla1[[#This Row],[Descripción]]="","",_xlfn.XLOOKUP(Tabla1[[#This Row],[Descripción]],Tabla10[Descripción],Tabla10[Precio Unitario],0))</f>
        <v>1700</v>
      </c>
      <c r="O386" s="535">
        <f>IF(Tabla1[[#This Row],[Cantidad de Insumos]]="","",Tabla1[[#This Row],[Precio Unitario]]*Tabla1[[#This Row],[Cantidad de Insumos]])</f>
        <v>6800</v>
      </c>
      <c r="P386" s="522" t="str">
        <f>IF(Tabla1[[#This Row],[Descripción]]="","",_xlfn.XLOOKUP(Tabla1[[#This Row],[Descripción]],Tabla10[Descripción],Tabla10[CODIGO PRESUPUESTARIO],0))</f>
        <v>2.2.3.1.01</v>
      </c>
      <c r="Q386" s="523"/>
      <c r="R386" s="523" t="str">
        <f>IF(Tabla1[[#This Row],[Insumos]]="","",_xlfn.XLOOKUP(Tabla1[[#This Row],[Insumos]],Tabla10[Insumo],Tabla10[InsumoAbrev],"",0))</f>
        <v>lsViaticosDP</v>
      </c>
      <c r="S386" s="694"/>
      <c r="T386" s="187"/>
      <c r="U386" s="187"/>
    </row>
    <row r="387" spans="2:21" ht="15" x14ac:dyDescent="0.25">
      <c r="B387" s="187" t="str">
        <f>IF('Formulario PPGR3'!$G387="","",CONCATENATE('Formulario PPGR3'!$C387,".",'Formulario PPGR3'!$D387,".",'Formulario PPGR3'!$E387,".",'Formulario PPGR3'!$F387))</f>
        <v/>
      </c>
      <c r="C387" s="187" t="str">
        <f>IF('Formulario PPGR3'!$G387="","",'Formulario PPGR1'!#REF!)</f>
        <v/>
      </c>
      <c r="D387" s="187" t="str">
        <f>IF('Formulario PPGR3'!$G387="","",'Formulario PPGR1'!#REF!)</f>
        <v/>
      </c>
      <c r="E387" s="187" t="str">
        <f>IF('Formulario PPGR3'!$G387="","",'Formulario PPGR1'!#REF!)</f>
        <v/>
      </c>
      <c r="F387" s="187" t="str">
        <f>IF('Formulario PPGR3'!$G387="","",'Formulario PPGR1'!#REF!)</f>
        <v/>
      </c>
      <c r="G387" s="186"/>
      <c r="H387" s="520" t="str" cm="1">
        <f t="array" ref="H387">IF(Tabla1[[#This Row],[Código_Actividad]]="","",_xlfn.XLOOKUP(Tabla1[[#This Row],[Código_Actividad]],CodigoActividad,Tabla2[Actividades Programables Presupuestables],"",0))</f>
        <v/>
      </c>
      <c r="I387" s="783" t="str">
        <f>IFERROR(VLOOKUP('Formulario PPGR3'!$G387,'Formulario PPGR2'!$H$9:$V$536,15,FALSE),"")</f>
        <v/>
      </c>
      <c r="J387" s="525" t="s">
        <v>284</v>
      </c>
      <c r="K387" s="524" t="s">
        <v>1445</v>
      </c>
      <c r="L387" s="521" t="str">
        <f>IF(Tabla1[[#This Row],[Descripción]]="","",_xlfn.XLOOKUP(Tabla1[[#This Row],[Descripción]],Tabla10[Descripción],Tabla10[Unidad de Medida],"",0))</f>
        <v>Depósito</v>
      </c>
      <c r="M387" s="317">
        <v>4</v>
      </c>
      <c r="N387" s="535">
        <f>IF(Tabla1[[#This Row],[Descripción]]="","",_xlfn.XLOOKUP(Tabla1[[#This Row],[Descripción]],Tabla10[Descripción],Tabla10[Precio Unitario],0))</f>
        <v>2150</v>
      </c>
      <c r="O387" s="535">
        <f>IF(Tabla1[[#This Row],[Cantidad de Insumos]]="","",Tabla1[[#This Row],[Precio Unitario]]*Tabla1[[#This Row],[Cantidad de Insumos]])</f>
        <v>8600</v>
      </c>
      <c r="P387" s="522" t="str">
        <f>IF(Tabla1[[#This Row],[Descripción]]="","",_xlfn.XLOOKUP(Tabla1[[#This Row],[Descripción]],Tabla10[Descripción],Tabla10[CODIGO PRESUPUESTARIO],0))</f>
        <v>2.2.3.1.01</v>
      </c>
      <c r="Q387" s="523"/>
      <c r="R387" s="523" t="str">
        <f>IF(Tabla1[[#This Row],[Insumos]]="","",_xlfn.XLOOKUP(Tabla1[[#This Row],[Insumos]],Tabla10[Insumo],Tabla10[InsumoAbrev],"",0))</f>
        <v>lsViaticosDP</v>
      </c>
      <c r="S387" s="694"/>
      <c r="T387" s="187"/>
      <c r="U387" s="187"/>
    </row>
    <row r="388" spans="2:21" ht="15" x14ac:dyDescent="0.25">
      <c r="B388" s="187" t="str">
        <f>IF('Formulario PPGR3'!$G388="","",CONCATENATE('Formulario PPGR3'!$C388,".",'Formulario PPGR3'!$D388,".",'Formulario PPGR3'!$E388,".",'Formulario PPGR3'!$F388))</f>
        <v/>
      </c>
      <c r="C388" s="187" t="str">
        <f>IF('Formulario PPGR3'!$G388="","",'Formulario PPGR1'!#REF!)</f>
        <v/>
      </c>
      <c r="D388" s="187" t="str">
        <f>IF('Formulario PPGR3'!$G388="","",'Formulario PPGR1'!#REF!)</f>
        <v/>
      </c>
      <c r="E388" s="187" t="str">
        <f>IF('Formulario PPGR3'!$G388="","",'Formulario PPGR1'!#REF!)</f>
        <v/>
      </c>
      <c r="F388" s="187" t="str">
        <f>IF('Formulario PPGR3'!$G388="","",'Formulario PPGR1'!#REF!)</f>
        <v/>
      </c>
      <c r="G388" s="186"/>
      <c r="H388" s="520" t="str" cm="1">
        <f t="array" ref="H388">IF(Tabla1[[#This Row],[Código_Actividad]]="","",_xlfn.XLOOKUP(Tabla1[[#This Row],[Código_Actividad]],CodigoActividad,Tabla2[Actividades Programables Presupuestables],"",0))</f>
        <v/>
      </c>
      <c r="I388" s="783" t="str">
        <f>IFERROR(VLOOKUP('Formulario PPGR3'!$G388,'Formulario PPGR2'!$H$9:$V$536,15,FALSE),"")</f>
        <v/>
      </c>
      <c r="J388" s="525" t="s">
        <v>392</v>
      </c>
      <c r="K388" s="524" t="s">
        <v>991</v>
      </c>
      <c r="L388" s="521" t="str">
        <f>IF(Tabla1[[#This Row],[Descripción]]="","",_xlfn.XLOOKUP(Tabla1[[#This Row],[Descripción]],Tabla10[Descripción],Tabla10[Unidad de Medida],"",0))</f>
        <v>galon</v>
      </c>
      <c r="M388" s="317">
        <v>120</v>
      </c>
      <c r="N388" s="535">
        <f>IF(Tabla1[[#This Row],[Descripción]]="","",_xlfn.XLOOKUP(Tabla1[[#This Row],[Descripción]],Tabla10[Descripción],Tabla10[Precio Unitario],0))</f>
        <v>240</v>
      </c>
      <c r="O388" s="535">
        <f>IF(Tabla1[[#This Row],[Cantidad de Insumos]]="","",Tabla1[[#This Row],[Precio Unitario]]*Tabla1[[#This Row],[Cantidad de Insumos]])</f>
        <v>28800</v>
      </c>
      <c r="P388" s="522" t="str">
        <f>IF(Tabla1[[#This Row],[Descripción]]="","",_xlfn.XLOOKUP(Tabla1[[#This Row],[Descripción]],Tabla10[Descripción],Tabla10[CODIGO PRESUPUESTARIO],0))</f>
        <v>2.3.7.1.02</v>
      </c>
      <c r="Q388" s="523"/>
      <c r="R388" s="523" t="str">
        <f>IF(Tabla1[[#This Row],[Insumos]]="","",_xlfn.XLOOKUP(Tabla1[[#This Row],[Insumos]],Tabla10[Insumo],Tabla10[InsumoAbrev],"",0))</f>
        <v>lsGasoil</v>
      </c>
      <c r="S388" s="694"/>
      <c r="T388" s="187"/>
      <c r="U388" s="187"/>
    </row>
    <row r="389" spans="2:21" ht="48.6" customHeight="1" x14ac:dyDescent="0.25">
      <c r="B389" s="187" t="e">
        <f>IF('Formulario PPGR3'!$G389="","",CONCATENATE('Formulario PPGR3'!$C389,".",'Formulario PPGR3'!$D389,".",'Formulario PPGR3'!$E389,".",'Formulario PPGR3'!$F389))</f>
        <v>#REF!</v>
      </c>
      <c r="C389" s="187" t="e">
        <f>IF('Formulario PPGR3'!$G389="","",'Formulario PPGR1'!#REF!)</f>
        <v>#REF!</v>
      </c>
      <c r="D389" s="187" t="e">
        <f>IF('Formulario PPGR3'!$G389="","",'Formulario PPGR1'!#REF!)</f>
        <v>#REF!</v>
      </c>
      <c r="E389" s="187" t="e">
        <f>IF('Formulario PPGR3'!$G389="","",'Formulario PPGR1'!#REF!)</f>
        <v>#REF!</v>
      </c>
      <c r="F389" s="187" t="e">
        <f>IF('Formulario PPGR3'!$G389="","",'Formulario PPGR1'!#REF!)</f>
        <v>#REF!</v>
      </c>
      <c r="G389" s="186" t="s">
        <v>2221</v>
      </c>
      <c r="H389" s="520" t="str" cm="1">
        <f t="array" ref="H389">IF(Tabla1[[#This Row],[Código_Actividad]]="","",_xlfn.XLOOKUP(Tabla1[[#This Row],[Código_Actividad]],CodigoActividad,Tabla2[Actividades Programables Presupuestables],"",0))</f>
        <v>Desarrollo de los planes de mejora a partir de los resultados de las evaluaciones de la calidad de los servicios de nutrición.</v>
      </c>
      <c r="I389" s="783">
        <f>IFERROR(VLOOKUP('Formulario PPGR3'!$G389,'Formulario PPGR2'!$H$9:$V$536,15,FALSE),"")</f>
        <v>4</v>
      </c>
      <c r="J389" s="525" t="s">
        <v>1266</v>
      </c>
      <c r="K389" s="524" t="s">
        <v>1334</v>
      </c>
      <c r="L389" s="521" t="str">
        <f>IF(Tabla1[[#This Row],[Descripción]]="","",_xlfn.XLOOKUP(Tabla1[[#This Row],[Descripción]],Tabla10[Descripción],Tabla10[Unidad de Medida],"",0))</f>
        <v>Caja</v>
      </c>
      <c r="M389" s="317">
        <v>1</v>
      </c>
      <c r="N389" s="535">
        <f>IF(Tabla1[[#This Row],[Descripción]]="","",_xlfn.XLOOKUP(Tabla1[[#This Row],[Descripción]],Tabla10[Descripción],Tabla10[Precio Unitario],0))</f>
        <v>150</v>
      </c>
      <c r="O389" s="535">
        <f>IF(Tabla1[[#This Row],[Cantidad de Insumos]]="","",Tabla1[[#This Row],[Precio Unitario]]*Tabla1[[#This Row],[Cantidad de Insumos]])</f>
        <v>150</v>
      </c>
      <c r="P389" s="522" t="str">
        <f>IF(Tabla1[[#This Row],[Descripción]]="","",_xlfn.XLOOKUP(Tabla1[[#This Row],[Descripción]],Tabla10[Descripción],Tabla10[CODIGO PRESUPUESTARIO],0))</f>
        <v xml:space="preserve">2.3.9.2.01 </v>
      </c>
      <c r="Q389" s="523"/>
      <c r="R389" s="523" t="str">
        <f>IF(Tabla1[[#This Row],[Insumos]]="","",_xlfn.XLOOKUP(Tabla1[[#This Row],[Insumos]],Tabla10[Insumo],Tabla10[InsumoAbrev],"",0))</f>
        <v>lsUtilesdeOficina</v>
      </c>
      <c r="S389" s="694"/>
      <c r="T389" s="187"/>
      <c r="U389" s="187"/>
    </row>
    <row r="390" spans="2:21" ht="15" x14ac:dyDescent="0.25">
      <c r="B390" s="187" t="str">
        <f>IF('Formulario PPGR3'!$G390="","",CONCATENATE('Formulario PPGR3'!$C390,".",'Formulario PPGR3'!$D390,".",'Formulario PPGR3'!$E390,".",'Formulario PPGR3'!$F390))</f>
        <v/>
      </c>
      <c r="C390" s="187" t="str">
        <f>IF('Formulario PPGR3'!$G390="","",'Formulario PPGR1'!#REF!)</f>
        <v/>
      </c>
      <c r="D390" s="187" t="str">
        <f>IF('Formulario PPGR3'!$G390="","",'Formulario PPGR1'!#REF!)</f>
        <v/>
      </c>
      <c r="E390" s="187" t="str">
        <f>IF('Formulario PPGR3'!$G390="","",'Formulario PPGR1'!#REF!)</f>
        <v/>
      </c>
      <c r="F390" s="187" t="str">
        <f>IF('Formulario PPGR3'!$G390="","",'Formulario PPGR1'!#REF!)</f>
        <v/>
      </c>
      <c r="G390" s="186"/>
      <c r="H390" s="520" t="str" cm="1">
        <f t="array" ref="H390">IF(Tabla1[[#This Row],[Código_Actividad]]="","",_xlfn.XLOOKUP(Tabla1[[#This Row],[Código_Actividad]],CodigoActividad,Tabla2[Actividades Programables Presupuestables],"",0))</f>
        <v/>
      </c>
      <c r="I390" s="783" t="str">
        <f>IFERROR(VLOOKUP('Formulario PPGR3'!$G390,'Formulario PPGR2'!$H$9:$V$536,15,FALSE),"")</f>
        <v/>
      </c>
      <c r="J390" s="525" t="s">
        <v>361</v>
      </c>
      <c r="K390" s="524" t="s">
        <v>1173</v>
      </c>
      <c r="L390" s="521" t="str">
        <f>IF(Tabla1[[#This Row],[Descripción]]="","",_xlfn.XLOOKUP(Tabla1[[#This Row],[Descripción]],Tabla10[Descripción],Tabla10[Unidad de Medida],"",0))</f>
        <v>resma</v>
      </c>
      <c r="M390" s="317">
        <v>4</v>
      </c>
      <c r="N390" s="535">
        <f>IF(Tabla1[[#This Row],[Descripción]]="","",_xlfn.XLOOKUP(Tabla1[[#This Row],[Descripción]],Tabla10[Descripción],Tabla10[Precio Unitario],0))</f>
        <v>294.7</v>
      </c>
      <c r="O390" s="535">
        <f>IF(Tabla1[[#This Row],[Cantidad de Insumos]]="","",Tabla1[[#This Row],[Precio Unitario]]*Tabla1[[#This Row],[Cantidad de Insumos]])</f>
        <v>1178.8</v>
      </c>
      <c r="P390" s="522" t="str">
        <f>IF(Tabla1[[#This Row],[Descripción]]="","",_xlfn.XLOOKUP(Tabla1[[#This Row],[Descripción]],Tabla10[Descripción],Tabla10[CODIGO PRESUPUESTARIO],0))</f>
        <v>2.3.3.1.01</v>
      </c>
      <c r="Q390" s="523"/>
      <c r="R390" s="523" t="str">
        <f>IF(Tabla1[[#This Row],[Insumos]]="","",_xlfn.XLOOKUP(Tabla1[[#This Row],[Insumos]],Tabla10[Insumo],Tabla10[InsumoAbrev],"",0))</f>
        <v>lsProductosdePapel</v>
      </c>
      <c r="S390" s="694"/>
      <c r="T390" s="187"/>
      <c r="U390" s="187"/>
    </row>
    <row r="391" spans="2:21" ht="44.45" customHeight="1" x14ac:dyDescent="0.25">
      <c r="B391" s="187" t="e">
        <f>IF('Formulario PPGR3'!$G391="","",CONCATENATE('Formulario PPGR3'!$C391,".",'Formulario PPGR3'!$D391,".",'Formulario PPGR3'!$E391,".",'Formulario PPGR3'!$F391))</f>
        <v>#REF!</v>
      </c>
      <c r="C391" s="187" t="e">
        <f>IF('Formulario PPGR3'!$G391="","",'Formulario PPGR1'!#REF!)</f>
        <v>#REF!</v>
      </c>
      <c r="D391" s="187" t="e">
        <f>IF('Formulario PPGR3'!$G391="","",'Formulario PPGR1'!#REF!)</f>
        <v>#REF!</v>
      </c>
      <c r="E391" s="187" t="e">
        <f>IF('Formulario PPGR3'!$G391="","",'Formulario PPGR1'!#REF!)</f>
        <v>#REF!</v>
      </c>
      <c r="F391" s="187" t="e">
        <f>IF('Formulario PPGR3'!$G391="","",'Formulario PPGR1'!#REF!)</f>
        <v>#REF!</v>
      </c>
      <c r="G391" s="186" t="s">
        <v>2223</v>
      </c>
      <c r="H391" s="520" t="str" cm="1">
        <f t="array" ref="H391">IF(Tabla1[[#This Row],[Código_Actividad]]="","",_xlfn.XLOOKUP(Tabla1[[#This Row],[Código_Actividad]],CodigoActividad,Tabla2[Actividades Programables Presupuestables],"",0))</f>
        <v>Seguimiento al plan de mejora de las evaluaciones de la calidad de los servicios de nutrición</v>
      </c>
      <c r="I391" s="783">
        <f>IFERROR(VLOOKUP('Formulario PPGR3'!$G391,'Formulario PPGR2'!$H$9:$V$536,15,FALSE),"")</f>
        <v>3</v>
      </c>
      <c r="J391" s="525" t="s">
        <v>392</v>
      </c>
      <c r="K391" s="524" t="s">
        <v>991</v>
      </c>
      <c r="L391" s="521" t="str">
        <f>IF(Tabla1[[#This Row],[Descripción]]="","",_xlfn.XLOOKUP(Tabla1[[#This Row],[Descripción]],Tabla10[Descripción],Tabla10[Unidad de Medida],"",0))</f>
        <v>galon</v>
      </c>
      <c r="M391" s="317">
        <v>120</v>
      </c>
      <c r="N391" s="535">
        <f>IF(Tabla1[[#This Row],[Descripción]]="","",_xlfn.XLOOKUP(Tabla1[[#This Row],[Descripción]],Tabla10[Descripción],Tabla10[Precio Unitario],0))</f>
        <v>240</v>
      </c>
      <c r="O391" s="535">
        <f>IF(Tabla1[[#This Row],[Cantidad de Insumos]]="","",Tabla1[[#This Row],[Precio Unitario]]*Tabla1[[#This Row],[Cantidad de Insumos]])</f>
        <v>28800</v>
      </c>
      <c r="P391" s="522" t="str">
        <f>IF(Tabla1[[#This Row],[Descripción]]="","",_xlfn.XLOOKUP(Tabla1[[#This Row],[Descripción]],Tabla10[Descripción],Tabla10[CODIGO PRESUPUESTARIO],0))</f>
        <v>2.3.7.1.02</v>
      </c>
      <c r="Q391" s="523"/>
      <c r="R391" s="523" t="str">
        <f>IF(Tabla1[[#This Row],[Insumos]]="","",_xlfn.XLOOKUP(Tabla1[[#This Row],[Insumos]],Tabla10[Insumo],Tabla10[InsumoAbrev],"",0))</f>
        <v>lsGasoil</v>
      </c>
      <c r="S391" s="694"/>
      <c r="T391" s="187"/>
      <c r="U391" s="187"/>
    </row>
    <row r="392" spans="2:21" ht="15" x14ac:dyDescent="0.25">
      <c r="B392" s="187" t="str">
        <f>IF('Formulario PPGR3'!$G392="","",CONCATENATE('Formulario PPGR3'!$C392,".",'Formulario PPGR3'!$D392,".",'Formulario PPGR3'!$E392,".",'Formulario PPGR3'!$F392))</f>
        <v/>
      </c>
      <c r="C392" s="187" t="str">
        <f>IF('Formulario PPGR3'!$G392="","",'Formulario PPGR1'!#REF!)</f>
        <v/>
      </c>
      <c r="D392" s="187" t="str">
        <f>IF('Formulario PPGR3'!$G392="","",'Formulario PPGR1'!#REF!)</f>
        <v/>
      </c>
      <c r="E392" s="187" t="str">
        <f>IF('Formulario PPGR3'!$G392="","",'Formulario PPGR1'!#REF!)</f>
        <v/>
      </c>
      <c r="F392" s="187" t="str">
        <f>IF('Formulario PPGR3'!$G392="","",'Formulario PPGR1'!#REF!)</f>
        <v/>
      </c>
      <c r="G392" s="186"/>
      <c r="H392" s="520" t="str" cm="1">
        <f t="array" ref="H392">IF(Tabla1[[#This Row],[Código_Actividad]]="","",_xlfn.XLOOKUP(Tabla1[[#This Row],[Código_Actividad]],CodigoActividad,Tabla2[Actividades Programables Presupuestables],"",0))</f>
        <v/>
      </c>
      <c r="I392" s="783" t="str">
        <f>IFERROR(VLOOKUP('Formulario PPGR3'!$G392,'Formulario PPGR2'!$H$9:$V$536,15,FALSE),"")</f>
        <v/>
      </c>
      <c r="J392" s="525" t="s">
        <v>284</v>
      </c>
      <c r="K392" s="524" t="s">
        <v>1441</v>
      </c>
      <c r="L392" s="521" t="str">
        <f>IF(Tabla1[[#This Row],[Descripción]]="","",_xlfn.XLOOKUP(Tabla1[[#This Row],[Descripción]],Tabla10[Descripción],Tabla10[Unidad de Medida],"",0))</f>
        <v>Depósito</v>
      </c>
      <c r="M392" s="317">
        <v>3</v>
      </c>
      <c r="N392" s="535">
        <f>IF(Tabla1[[#This Row],[Descripción]]="","",_xlfn.XLOOKUP(Tabla1[[#This Row],[Descripción]],Tabla10[Descripción],Tabla10[Precio Unitario],0))</f>
        <v>1700</v>
      </c>
      <c r="O392" s="535">
        <f>IF(Tabla1[[#This Row],[Cantidad de Insumos]]="","",Tabla1[[#This Row],[Precio Unitario]]*Tabla1[[#This Row],[Cantidad de Insumos]])</f>
        <v>5100</v>
      </c>
      <c r="P392" s="522" t="str">
        <f>IF(Tabla1[[#This Row],[Descripción]]="","",_xlfn.XLOOKUP(Tabla1[[#This Row],[Descripción]],Tabla10[Descripción],Tabla10[CODIGO PRESUPUESTARIO],0))</f>
        <v>2.2.3.1.01</v>
      </c>
      <c r="Q392" s="523"/>
      <c r="R392" s="523" t="str">
        <f>IF(Tabla1[[#This Row],[Insumos]]="","",_xlfn.XLOOKUP(Tabla1[[#This Row],[Insumos]],Tabla10[Insumo],Tabla10[InsumoAbrev],"",0))</f>
        <v>lsViaticosDP</v>
      </c>
      <c r="S392" s="694"/>
      <c r="T392" s="187"/>
      <c r="U392" s="187"/>
    </row>
    <row r="393" spans="2:21" ht="15" x14ac:dyDescent="0.25">
      <c r="B393" s="187" t="str">
        <f>IF('Formulario PPGR3'!$G393="","",CONCATENATE('Formulario PPGR3'!$C393,".",'Formulario PPGR3'!$D393,".",'Formulario PPGR3'!$E393,".",'Formulario PPGR3'!$F393))</f>
        <v/>
      </c>
      <c r="C393" s="187" t="str">
        <f>IF('Formulario PPGR3'!$G393="","",'Formulario PPGR1'!#REF!)</f>
        <v/>
      </c>
      <c r="D393" s="187" t="str">
        <f>IF('Formulario PPGR3'!$G393="","",'Formulario PPGR1'!#REF!)</f>
        <v/>
      </c>
      <c r="E393" s="187" t="str">
        <f>IF('Formulario PPGR3'!$G393="","",'Formulario PPGR1'!#REF!)</f>
        <v/>
      </c>
      <c r="F393" s="187" t="str">
        <f>IF('Formulario PPGR3'!$G393="","",'Formulario PPGR1'!#REF!)</f>
        <v/>
      </c>
      <c r="G393" s="186"/>
      <c r="H393" s="520" t="str" cm="1">
        <f t="array" ref="H393">IF(Tabla1[[#This Row],[Código_Actividad]]="","",_xlfn.XLOOKUP(Tabla1[[#This Row],[Código_Actividad]],CodigoActividad,Tabla2[Actividades Programables Presupuestables],"",0))</f>
        <v/>
      </c>
      <c r="I393" s="783" t="str">
        <f>IFERROR(VLOOKUP('Formulario PPGR3'!$G393,'Formulario PPGR2'!$H$9:$V$536,15,FALSE),"")</f>
        <v/>
      </c>
      <c r="J393" s="525" t="s">
        <v>284</v>
      </c>
      <c r="K393" s="524" t="s">
        <v>1445</v>
      </c>
      <c r="L393" s="521" t="str">
        <f>IF(Tabla1[[#This Row],[Descripción]]="","",_xlfn.XLOOKUP(Tabla1[[#This Row],[Descripción]],Tabla10[Descripción],Tabla10[Unidad de Medida],"",0))</f>
        <v>Depósito</v>
      </c>
      <c r="M393" s="317">
        <v>3</v>
      </c>
      <c r="N393" s="535">
        <f>IF(Tabla1[[#This Row],[Descripción]]="","",_xlfn.XLOOKUP(Tabla1[[#This Row],[Descripción]],Tabla10[Descripción],Tabla10[Precio Unitario],0))</f>
        <v>2150</v>
      </c>
      <c r="O393" s="535">
        <f>IF(Tabla1[[#This Row],[Cantidad de Insumos]]="","",Tabla1[[#This Row],[Precio Unitario]]*Tabla1[[#This Row],[Cantidad de Insumos]])</f>
        <v>6450</v>
      </c>
      <c r="P393" s="522" t="str">
        <f>IF(Tabla1[[#This Row],[Descripción]]="","",_xlfn.XLOOKUP(Tabla1[[#This Row],[Descripción]],Tabla10[Descripción],Tabla10[CODIGO PRESUPUESTARIO],0))</f>
        <v>2.2.3.1.01</v>
      </c>
      <c r="Q393" s="523"/>
      <c r="R393" s="523" t="str">
        <f>IF(Tabla1[[#This Row],[Insumos]]="","",_xlfn.XLOOKUP(Tabla1[[#This Row],[Insumos]],Tabla10[Insumo],Tabla10[InsumoAbrev],"",0))</f>
        <v>lsViaticosDP</v>
      </c>
      <c r="S393" s="694"/>
      <c r="T393" s="187"/>
      <c r="U393" s="187"/>
    </row>
    <row r="394" spans="2:21" ht="48.6" customHeight="1" x14ac:dyDescent="0.25">
      <c r="B394" s="187" t="e">
        <f>IF('Formulario PPGR3'!$G394="","",CONCATENATE('Formulario PPGR3'!$C394,".",'Formulario PPGR3'!$D394,".",'Formulario PPGR3'!$E394,".",'Formulario PPGR3'!$F394))</f>
        <v>#REF!</v>
      </c>
      <c r="C394" s="187" t="e">
        <f>IF('Formulario PPGR3'!$G394="","",'Formulario PPGR1'!#REF!)</f>
        <v>#REF!</v>
      </c>
      <c r="D394" s="187" t="e">
        <f>IF('Formulario PPGR3'!$G394="","",'Formulario PPGR1'!#REF!)</f>
        <v>#REF!</v>
      </c>
      <c r="E394" s="187" t="e">
        <f>IF('Formulario PPGR3'!$G394="","",'Formulario PPGR1'!#REF!)</f>
        <v>#REF!</v>
      </c>
      <c r="F394" s="187" t="e">
        <f>IF('Formulario PPGR3'!$G394="","",'Formulario PPGR1'!#REF!)</f>
        <v>#REF!</v>
      </c>
      <c r="G394" s="186" t="s">
        <v>2224</v>
      </c>
      <c r="H394" s="520" t="str" cm="1">
        <f t="array" ref="H394">IF(Tabla1[[#This Row],[Código_Actividad]]="","",_xlfn.XLOOKUP(Tabla1[[#This Row],[Código_Actividad]],CodigoActividad,Tabla2[Actividades Programables Presupuestables],"",0))</f>
        <v>Análisis del comportamiento de las objeciones médicas y administrativas</v>
      </c>
      <c r="I394" s="783">
        <f>IFERROR(VLOOKUP('Formulario PPGR3'!$G394,'Formulario PPGR2'!$H$9:$V$536,15,FALSE),"")</f>
        <v>2</v>
      </c>
      <c r="J394" s="525" t="s">
        <v>1266</v>
      </c>
      <c r="K394" s="524" t="s">
        <v>1288</v>
      </c>
      <c r="L394" s="521" t="str">
        <f>IF(Tabla1[[#This Row],[Descripción]]="","",_xlfn.XLOOKUP(Tabla1[[#This Row],[Descripción]],Tabla10[Descripción],Tabla10[Unidad de Medida],"",0))</f>
        <v>Caja</v>
      </c>
      <c r="M394" s="317">
        <v>12</v>
      </c>
      <c r="N394" s="535">
        <f>IF(Tabla1[[#This Row],[Descripción]]="","",_xlfn.XLOOKUP(Tabla1[[#This Row],[Descripción]],Tabla10[Descripción],Tabla10[Precio Unitario],0))</f>
        <v>36</v>
      </c>
      <c r="O394" s="535">
        <f>IF(Tabla1[[#This Row],[Cantidad de Insumos]]="","",Tabla1[[#This Row],[Precio Unitario]]*Tabla1[[#This Row],[Cantidad de Insumos]])</f>
        <v>432</v>
      </c>
      <c r="P394" s="522" t="str">
        <f>IF(Tabla1[[#This Row],[Descripción]]="","",_xlfn.XLOOKUP(Tabla1[[#This Row],[Descripción]],Tabla10[Descripción],Tabla10[CODIGO PRESUPUESTARIO],0))</f>
        <v xml:space="preserve">2.3.9.2.01 </v>
      </c>
      <c r="Q394" s="523"/>
      <c r="R394" s="523" t="str">
        <f>IF(Tabla1[[#This Row],[Insumos]]="","",_xlfn.XLOOKUP(Tabla1[[#This Row],[Insumos]],Tabla10[Insumo],Tabla10[InsumoAbrev],"",0))</f>
        <v>lsUtilesdeOficina</v>
      </c>
      <c r="S394" s="694"/>
      <c r="T394" s="187"/>
      <c r="U394" s="187"/>
    </row>
    <row r="395" spans="2:21" ht="15" x14ac:dyDescent="0.25">
      <c r="B395" s="187" t="str">
        <f>IF('Formulario PPGR3'!$G395="","",CONCATENATE('Formulario PPGR3'!$C395,".",'Formulario PPGR3'!$D395,".",'Formulario PPGR3'!$E395,".",'Formulario PPGR3'!$F395))</f>
        <v/>
      </c>
      <c r="C395" s="187" t="str">
        <f>IF('Formulario PPGR3'!$G395="","",'Formulario PPGR1'!#REF!)</f>
        <v/>
      </c>
      <c r="D395" s="187" t="str">
        <f>IF('Formulario PPGR3'!$G395="","",'Formulario PPGR1'!#REF!)</f>
        <v/>
      </c>
      <c r="E395" s="187" t="str">
        <f>IF('Formulario PPGR3'!$G395="","",'Formulario PPGR1'!#REF!)</f>
        <v/>
      </c>
      <c r="F395" s="187" t="str">
        <f>IF('Formulario PPGR3'!$G395="","",'Formulario PPGR1'!#REF!)</f>
        <v/>
      </c>
      <c r="G395" s="186"/>
      <c r="H395" s="520" t="str" cm="1">
        <f t="array" ref="H395">IF(Tabla1[[#This Row],[Código_Actividad]]="","",_xlfn.XLOOKUP(Tabla1[[#This Row],[Código_Actividad]],CodigoActividad,Tabla2[Actividades Programables Presupuestables],"",0))</f>
        <v/>
      </c>
      <c r="I395" s="783" t="str">
        <f>IFERROR(VLOOKUP('Formulario PPGR3'!$G395,'Formulario PPGR2'!$H$9:$V$536,15,FALSE),"")</f>
        <v/>
      </c>
      <c r="J395" s="525" t="s">
        <v>361</v>
      </c>
      <c r="K395" s="524" t="s">
        <v>1173</v>
      </c>
      <c r="L395" s="521" t="str">
        <f>IF(Tabla1[[#This Row],[Descripción]]="","",_xlfn.XLOOKUP(Tabla1[[#This Row],[Descripción]],Tabla10[Descripción],Tabla10[Unidad de Medida],"",0))</f>
        <v>resma</v>
      </c>
      <c r="M395" s="317">
        <v>12</v>
      </c>
      <c r="N395" s="535">
        <f>IF(Tabla1[[#This Row],[Descripción]]="","",_xlfn.XLOOKUP(Tabla1[[#This Row],[Descripción]],Tabla10[Descripción],Tabla10[Precio Unitario],0))</f>
        <v>294.7</v>
      </c>
      <c r="O395" s="535">
        <f>IF(Tabla1[[#This Row],[Cantidad de Insumos]]="","",Tabla1[[#This Row],[Precio Unitario]]*Tabla1[[#This Row],[Cantidad de Insumos]])</f>
        <v>3536.3999999999996</v>
      </c>
      <c r="P395" s="522" t="str">
        <f>IF(Tabla1[[#This Row],[Descripción]]="","",_xlfn.XLOOKUP(Tabla1[[#This Row],[Descripción]],Tabla10[Descripción],Tabla10[CODIGO PRESUPUESTARIO],0))</f>
        <v>2.3.3.1.01</v>
      </c>
      <c r="Q395" s="523"/>
      <c r="R395" s="523" t="str">
        <f>IF(Tabla1[[#This Row],[Insumos]]="","",_xlfn.XLOOKUP(Tabla1[[#This Row],[Insumos]],Tabla10[Insumo],Tabla10[InsumoAbrev],"",0))</f>
        <v>lsProductosdePapel</v>
      </c>
      <c r="S395" s="694"/>
      <c r="T395" s="187"/>
      <c r="U395" s="187"/>
    </row>
    <row r="396" spans="2:21" ht="67.150000000000006" customHeight="1" x14ac:dyDescent="0.25">
      <c r="B396" s="187" t="e">
        <f>IF('Formulario PPGR3'!$G396="","",CONCATENATE('Formulario PPGR3'!$C396,".",'Formulario PPGR3'!$D396,".",'Formulario PPGR3'!$E396,".",'Formulario PPGR3'!$F396))</f>
        <v>#REF!</v>
      </c>
      <c r="C396" s="187" t="e">
        <f>IF('Formulario PPGR3'!$G396="","",'Formulario PPGR1'!#REF!)</f>
        <v>#REF!</v>
      </c>
      <c r="D396" s="187" t="e">
        <f>IF('Formulario PPGR3'!$G396="","",'Formulario PPGR1'!#REF!)</f>
        <v>#REF!</v>
      </c>
      <c r="E396" s="187" t="e">
        <f>IF('Formulario PPGR3'!$G396="","",'Formulario PPGR1'!#REF!)</f>
        <v>#REF!</v>
      </c>
      <c r="F396" s="187" t="e">
        <f>IF('Formulario PPGR3'!$G396="","",'Formulario PPGR1'!#REF!)</f>
        <v>#REF!</v>
      </c>
      <c r="G396" s="186" t="s">
        <v>2226</v>
      </c>
      <c r="H396" s="520" t="str" cm="1">
        <f t="array" ref="H396">IF(Tabla1[[#This Row],[Código_Actividad]]="","",_xlfn.XLOOKUP(Tabla1[[#This Row],[Código_Actividad]],CodigoActividad,Tabla2[Actividades Programables Presupuestables],"",0))</f>
        <v>Elaboracion de los planes de mejora para la disminucion de las objeciones médicas, administrativas y el incremento de la facturación de los CEAS, en coordinacion de los SRS los centros de salud.</v>
      </c>
      <c r="I396" s="783">
        <f>IFERROR(VLOOKUP('Formulario PPGR3'!$G396,'Formulario PPGR2'!$H$9:$V$536,15,FALSE),"")</f>
        <v>2</v>
      </c>
      <c r="J396" s="525" t="s">
        <v>1266</v>
      </c>
      <c r="K396" s="524" t="s">
        <v>1271</v>
      </c>
      <c r="L396" s="521" t="str">
        <f>IF(Tabla1[[#This Row],[Descripción]]="","",_xlfn.XLOOKUP(Tabla1[[#This Row],[Descripción]],Tabla10[Descripción],Tabla10[Unidad de Medida],"",0))</f>
        <v>unidad</v>
      </c>
      <c r="M396" s="317">
        <v>1</v>
      </c>
      <c r="N396" s="535">
        <f>IF(Tabla1[[#This Row],[Descripción]]="","",_xlfn.XLOOKUP(Tabla1[[#This Row],[Descripción]],Tabla10[Descripción],Tabla10[Precio Unitario],0))</f>
        <v>420.55200000000002</v>
      </c>
      <c r="O396" s="535">
        <f>IF(Tabla1[[#This Row],[Cantidad de Insumos]]="","",Tabla1[[#This Row],[Precio Unitario]]*Tabla1[[#This Row],[Cantidad de Insumos]])</f>
        <v>420.55200000000002</v>
      </c>
      <c r="P396" s="522" t="str">
        <f>IF(Tabla1[[#This Row],[Descripción]]="","",_xlfn.XLOOKUP(Tabla1[[#This Row],[Descripción]],Tabla10[Descripción],Tabla10[CODIGO PRESUPUESTARIO],0))</f>
        <v xml:space="preserve">2.3.9.2.01 </v>
      </c>
      <c r="Q396" s="523"/>
      <c r="R396" s="523" t="str">
        <f>IF(Tabla1[[#This Row],[Insumos]]="","",_xlfn.XLOOKUP(Tabla1[[#This Row],[Insumos]],Tabla10[Insumo],Tabla10[InsumoAbrev],"",0))</f>
        <v>lsUtilesdeOficina</v>
      </c>
      <c r="S396" s="694"/>
      <c r="T396" s="187"/>
      <c r="U396" s="187"/>
    </row>
    <row r="397" spans="2:21" ht="15" x14ac:dyDescent="0.25">
      <c r="B397" s="187" t="str">
        <f>IF('Formulario PPGR3'!$G397="","",CONCATENATE('Formulario PPGR3'!$C397,".",'Formulario PPGR3'!$D397,".",'Formulario PPGR3'!$E397,".",'Formulario PPGR3'!$F397))</f>
        <v/>
      </c>
      <c r="C397" s="187" t="str">
        <f>IF('Formulario PPGR3'!$G397="","",'Formulario PPGR1'!#REF!)</f>
        <v/>
      </c>
      <c r="D397" s="187" t="str">
        <f>IF('Formulario PPGR3'!$G397="","",'Formulario PPGR1'!#REF!)</f>
        <v/>
      </c>
      <c r="E397" s="187" t="str">
        <f>IF('Formulario PPGR3'!$G397="","",'Formulario PPGR1'!#REF!)</f>
        <v/>
      </c>
      <c r="F397" s="187" t="str">
        <f>IF('Formulario PPGR3'!$G397="","",'Formulario PPGR1'!#REF!)</f>
        <v/>
      </c>
      <c r="G397" s="186"/>
      <c r="H397" s="520" t="str" cm="1">
        <f t="array" ref="H397">IF(Tabla1[[#This Row],[Código_Actividad]]="","",_xlfn.XLOOKUP(Tabla1[[#This Row],[Código_Actividad]],CodigoActividad,Tabla2[Actividades Programables Presupuestables],"",0))</f>
        <v/>
      </c>
      <c r="I397" s="783" t="str">
        <f>IFERROR(VLOOKUP('Formulario PPGR3'!$G397,'Formulario PPGR2'!$H$9:$V$536,15,FALSE),"")</f>
        <v/>
      </c>
      <c r="J397" s="525" t="s">
        <v>361</v>
      </c>
      <c r="K397" s="524" t="s">
        <v>1173</v>
      </c>
      <c r="L397" s="521" t="str">
        <f>IF(Tabla1[[#This Row],[Descripción]]="","",_xlfn.XLOOKUP(Tabla1[[#This Row],[Descripción]],Tabla10[Descripción],Tabla10[Unidad de Medida],"",0))</f>
        <v>resma</v>
      </c>
      <c r="M397" s="317">
        <v>10</v>
      </c>
      <c r="N397" s="535">
        <f>IF(Tabla1[[#This Row],[Descripción]]="","",_xlfn.XLOOKUP(Tabla1[[#This Row],[Descripción]],Tabla10[Descripción],Tabla10[Precio Unitario],0))</f>
        <v>294.7</v>
      </c>
      <c r="O397" s="535">
        <f>IF(Tabla1[[#This Row],[Cantidad de Insumos]]="","",Tabla1[[#This Row],[Precio Unitario]]*Tabla1[[#This Row],[Cantidad de Insumos]])</f>
        <v>2947</v>
      </c>
      <c r="P397" s="522" t="str">
        <f>IF(Tabla1[[#This Row],[Descripción]]="","",_xlfn.XLOOKUP(Tabla1[[#This Row],[Descripción]],Tabla10[Descripción],Tabla10[CODIGO PRESUPUESTARIO],0))</f>
        <v>2.3.3.1.01</v>
      </c>
      <c r="Q397" s="523"/>
      <c r="R397" s="523" t="str">
        <f>IF(Tabla1[[#This Row],[Insumos]]="","",_xlfn.XLOOKUP(Tabla1[[#This Row],[Insumos]],Tabla10[Insumo],Tabla10[InsumoAbrev],"",0))</f>
        <v>lsProductosdePapel</v>
      </c>
      <c r="S397" s="694"/>
      <c r="T397" s="187"/>
      <c r="U397" s="187"/>
    </row>
    <row r="398" spans="2:21" ht="25.5" x14ac:dyDescent="0.25">
      <c r="B398" s="187" t="str">
        <f>IF('Formulario PPGR3'!$G398="","",CONCATENATE('Formulario PPGR3'!$C398,".",'Formulario PPGR3'!$D398,".",'Formulario PPGR3'!$E398,".",'Formulario PPGR3'!$F398))</f>
        <v/>
      </c>
      <c r="C398" s="187" t="str">
        <f>IF('Formulario PPGR3'!$G398="","",'Formulario PPGR1'!#REF!)</f>
        <v/>
      </c>
      <c r="D398" s="187" t="str">
        <f>IF('Formulario PPGR3'!$G398="","",'Formulario PPGR1'!#REF!)</f>
        <v/>
      </c>
      <c r="E398" s="187" t="str">
        <f>IF('Formulario PPGR3'!$G398="","",'Formulario PPGR1'!#REF!)</f>
        <v/>
      </c>
      <c r="F398" s="187" t="str">
        <f>IF('Formulario PPGR3'!$G398="","",'Formulario PPGR1'!#REF!)</f>
        <v/>
      </c>
      <c r="G398" s="186"/>
      <c r="H398" s="520" t="str" cm="1">
        <f t="array" ref="H398">IF(Tabla1[[#This Row],[Código_Actividad]]="","",_xlfn.XLOOKUP(Tabla1[[#This Row],[Código_Actividad]],CodigoActividad,Tabla2[Actividades Programables Presupuestables],"",0))</f>
        <v/>
      </c>
      <c r="I398" s="783" t="str">
        <f>IFERROR(VLOOKUP('Formulario PPGR3'!$G398,'Formulario PPGR2'!$H$9:$V$536,15,FALSE),"")</f>
        <v/>
      </c>
      <c r="J398" s="525" t="s">
        <v>1266</v>
      </c>
      <c r="K398" s="524" t="s">
        <v>1377</v>
      </c>
      <c r="L398" s="521" t="str">
        <f>IF(Tabla1[[#This Row],[Descripción]]="","",_xlfn.XLOOKUP(Tabla1[[#This Row],[Descripción]],Tabla10[Descripción],Tabla10[Unidad de Medida],"",0))</f>
        <v>unidad</v>
      </c>
      <c r="M398" s="317">
        <v>4</v>
      </c>
      <c r="N398" s="535">
        <f>IF(Tabla1[[#This Row],[Descripción]]="","",_xlfn.XLOOKUP(Tabla1[[#This Row],[Descripción]],Tabla10[Descripción],Tabla10[Precio Unitario],0))</f>
        <v>1982.4</v>
      </c>
      <c r="O398" s="535">
        <f>IF(Tabla1[[#This Row],[Cantidad de Insumos]]="","",Tabla1[[#This Row],[Precio Unitario]]*Tabla1[[#This Row],[Cantidad de Insumos]])</f>
        <v>7929.6</v>
      </c>
      <c r="P398" s="522" t="str">
        <f>IF(Tabla1[[#This Row],[Descripción]]="","",_xlfn.XLOOKUP(Tabla1[[#This Row],[Descripción]],Tabla10[Descripción],Tabla10[CODIGO PRESUPUESTARIO],0))</f>
        <v xml:space="preserve">2.3.9.2.01 </v>
      </c>
      <c r="Q398" s="523"/>
      <c r="R398" s="523" t="str">
        <f>IF(Tabla1[[#This Row],[Insumos]]="","",_xlfn.XLOOKUP(Tabla1[[#This Row],[Insumos]],Tabla10[Insumo],Tabla10[InsumoAbrev],"",0))</f>
        <v>lsUtilesdeOficina</v>
      </c>
      <c r="S398" s="694"/>
      <c r="T398" s="187"/>
      <c r="U398" s="187"/>
    </row>
    <row r="399" spans="2:21" ht="62.45" customHeight="1" x14ac:dyDescent="0.25">
      <c r="B399" s="187" t="e">
        <f>IF('Formulario PPGR3'!$G399="","",CONCATENATE('Formulario PPGR3'!$C399,".",'Formulario PPGR3'!$D399,".",'Formulario PPGR3'!$E399,".",'Formulario PPGR3'!$F399))</f>
        <v>#REF!</v>
      </c>
      <c r="C399" s="187" t="e">
        <f>IF('Formulario PPGR3'!$G399="","",'Formulario PPGR1'!#REF!)</f>
        <v>#REF!</v>
      </c>
      <c r="D399" s="187" t="e">
        <f>IF('Formulario PPGR3'!$G399="","",'Formulario PPGR1'!#REF!)</f>
        <v>#REF!</v>
      </c>
      <c r="E399" s="187" t="e">
        <f>IF('Formulario PPGR3'!$G399="","",'Formulario PPGR1'!#REF!)</f>
        <v>#REF!</v>
      </c>
      <c r="F399" s="187" t="e">
        <f>IF('Formulario PPGR3'!$G399="","",'Formulario PPGR1'!#REF!)</f>
        <v>#REF!</v>
      </c>
      <c r="G399" s="186" t="s">
        <v>2228</v>
      </c>
      <c r="H399" s="520" t="str" cm="1">
        <f t="array" ref="H399">IF(Tabla1[[#This Row],[Código_Actividad]]="","",_xlfn.XLOOKUP(Tabla1[[#This Row],[Código_Actividad]],CodigoActividad,Tabla2[Actividades Programables Presupuestables],"",0))</f>
        <v>Seguimiento a la ejecución de planes de mejora para la disminucion de las objeciones médicas, administrativas y el incremento de la facturación de los CEAS.</v>
      </c>
      <c r="I399" s="783">
        <f>IFERROR(VLOOKUP('Formulario PPGR3'!$G399,'Formulario PPGR2'!$H$9:$V$536,15,FALSE),"")</f>
        <v>4</v>
      </c>
      <c r="J399" s="525" t="s">
        <v>361</v>
      </c>
      <c r="K399" s="524" t="s">
        <v>1173</v>
      </c>
      <c r="L399" s="521" t="str">
        <f>IF(Tabla1[[#This Row],[Descripción]]="","",_xlfn.XLOOKUP(Tabla1[[#This Row],[Descripción]],Tabla10[Descripción],Tabla10[Unidad de Medida],"",0))</f>
        <v>resma</v>
      </c>
      <c r="M399" s="317">
        <v>2</v>
      </c>
      <c r="N399" s="535">
        <f>IF(Tabla1[[#This Row],[Descripción]]="","",_xlfn.XLOOKUP(Tabla1[[#This Row],[Descripción]],Tabla10[Descripción],Tabla10[Precio Unitario],0))</f>
        <v>294.7</v>
      </c>
      <c r="O399" s="535">
        <f>IF(Tabla1[[#This Row],[Cantidad de Insumos]]="","",Tabla1[[#This Row],[Precio Unitario]]*Tabla1[[#This Row],[Cantidad de Insumos]])</f>
        <v>589.4</v>
      </c>
      <c r="P399" s="522" t="str">
        <f>IF(Tabla1[[#This Row],[Descripción]]="","",_xlfn.XLOOKUP(Tabla1[[#This Row],[Descripción]],Tabla10[Descripción],Tabla10[CODIGO PRESUPUESTARIO],0))</f>
        <v>2.3.3.1.01</v>
      </c>
      <c r="Q399" s="523"/>
      <c r="R399" s="523" t="str">
        <f>IF(Tabla1[[#This Row],[Insumos]]="","",_xlfn.XLOOKUP(Tabla1[[#This Row],[Insumos]],Tabla10[Insumo],Tabla10[InsumoAbrev],"",0))</f>
        <v>lsProductosdePapel</v>
      </c>
      <c r="S399" s="694"/>
      <c r="T399" s="187"/>
      <c r="U399" s="187"/>
    </row>
    <row r="400" spans="2:21" ht="15" x14ac:dyDescent="0.25">
      <c r="B400" s="187" t="str">
        <f>IF('Formulario PPGR3'!$G400="","",CONCATENATE('Formulario PPGR3'!$C400,".",'Formulario PPGR3'!$D400,".",'Formulario PPGR3'!$E400,".",'Formulario PPGR3'!$F400))</f>
        <v/>
      </c>
      <c r="C400" s="187" t="str">
        <f>IF('Formulario PPGR3'!$G400="","",'Formulario PPGR1'!#REF!)</f>
        <v/>
      </c>
      <c r="D400" s="187" t="str">
        <f>IF('Formulario PPGR3'!$G400="","",'Formulario PPGR1'!#REF!)</f>
        <v/>
      </c>
      <c r="E400" s="187" t="str">
        <f>IF('Formulario PPGR3'!$G400="","",'Formulario PPGR1'!#REF!)</f>
        <v/>
      </c>
      <c r="F400" s="187" t="str">
        <f>IF('Formulario PPGR3'!$G400="","",'Formulario PPGR1'!#REF!)</f>
        <v/>
      </c>
      <c r="G400" s="186"/>
      <c r="H400" s="520" t="str" cm="1">
        <f t="array" ref="H400">IF(Tabla1[[#This Row],[Código_Actividad]]="","",_xlfn.XLOOKUP(Tabla1[[#This Row],[Código_Actividad]],CodigoActividad,Tabla2[Actividades Programables Presupuestables],"",0))</f>
        <v/>
      </c>
      <c r="I400" s="783" t="str">
        <f>IFERROR(VLOOKUP('Formulario PPGR3'!$G400,'Formulario PPGR2'!$H$9:$V$536,15,FALSE),"")</f>
        <v/>
      </c>
      <c r="J400" s="525"/>
      <c r="K400" s="524"/>
      <c r="L400" s="521" t="str">
        <f>IF(Tabla1[[#This Row],[Descripción]]="","",_xlfn.XLOOKUP(Tabla1[[#This Row],[Descripción]],Tabla10[Descripción],Tabla10[Unidad de Medida],"",0))</f>
        <v/>
      </c>
      <c r="M400" s="317"/>
      <c r="N400" s="535" t="str">
        <f>IF(Tabla1[[#This Row],[Descripción]]="","",_xlfn.XLOOKUP(Tabla1[[#This Row],[Descripción]],Tabla10[Descripción],Tabla10[Precio Unitario],0))</f>
        <v/>
      </c>
      <c r="O400" s="535" t="str">
        <f>IF(Tabla1[[#This Row],[Cantidad de Insumos]]="","",Tabla1[[#This Row],[Precio Unitario]]*Tabla1[[#This Row],[Cantidad de Insumos]])</f>
        <v/>
      </c>
      <c r="P400" s="522" t="str">
        <f>IF(Tabla1[[#This Row],[Descripción]]="","",_xlfn.XLOOKUP(Tabla1[[#This Row],[Descripción]],Tabla10[Descripción],Tabla10[CODIGO PRESUPUESTARIO],0))</f>
        <v/>
      </c>
      <c r="Q400" s="523"/>
      <c r="R400" s="523" t="str">
        <f>IF(Tabla1[[#This Row],[Insumos]]="","",_xlfn.XLOOKUP(Tabla1[[#This Row],[Insumos]],Tabla10[Insumo],Tabla10[InsumoAbrev],"",0))</f>
        <v/>
      </c>
      <c r="S400" s="694"/>
      <c r="T400" s="187"/>
      <c r="U400" s="187"/>
    </row>
    <row r="401" spans="2:21" ht="31.9" customHeight="1" x14ac:dyDescent="0.25">
      <c r="B401" s="187" t="e">
        <f>IF('Formulario PPGR3'!$G401="","",CONCATENATE('Formulario PPGR3'!$C401,".",'Formulario PPGR3'!$D401,".",'Formulario PPGR3'!$E401,".",'Formulario PPGR3'!$F401))</f>
        <v>#REF!</v>
      </c>
      <c r="C401" s="187" t="e">
        <f>IF('Formulario PPGR3'!$G401="","",'Formulario PPGR1'!#REF!)</f>
        <v>#REF!</v>
      </c>
      <c r="D401" s="187" t="e">
        <f>IF('Formulario PPGR3'!$G401="","",'Formulario PPGR1'!#REF!)</f>
        <v>#REF!</v>
      </c>
      <c r="E401" s="187" t="e">
        <f>IF('Formulario PPGR3'!$G401="","",'Formulario PPGR1'!#REF!)</f>
        <v>#REF!</v>
      </c>
      <c r="F401" s="187" t="e">
        <f>IF('Formulario PPGR3'!$G401="","",'Formulario PPGR1'!#REF!)</f>
        <v>#REF!</v>
      </c>
      <c r="G401" s="186" t="s">
        <v>2230</v>
      </c>
      <c r="H401" s="520" t="str" cm="1">
        <f t="array" ref="H401">IF(Tabla1[[#This Row],[Código_Actividad]]="","",_xlfn.XLOOKUP(Tabla1[[#This Row],[Código_Actividad]],CodigoActividad,Tabla2[Actividades Programables Presupuestables],"",0))</f>
        <v xml:space="preserve">Realizar levantamiento de los centros de salud correspondientes a su centro de salud, a fin de gestionar y controlar el estatus de la habilacion de CEAS </v>
      </c>
      <c r="I401" s="783">
        <f>IFERROR(VLOOKUP('Formulario PPGR3'!$G401,'Formulario PPGR2'!$H$9:$V$536,15,FALSE),"")</f>
        <v>2</v>
      </c>
      <c r="J401" s="525" t="s">
        <v>392</v>
      </c>
      <c r="K401" s="524" t="s">
        <v>991</v>
      </c>
      <c r="L401" s="521" t="str">
        <f>IF(Tabla1[[#This Row],[Descripción]]="","",_xlfn.XLOOKUP(Tabla1[[#This Row],[Descripción]],Tabla10[Descripción],Tabla10[Unidad de Medida],"",0))</f>
        <v>galon</v>
      </c>
      <c r="M401" s="317">
        <v>120</v>
      </c>
      <c r="N401" s="535">
        <f>IF(Tabla1[[#This Row],[Descripción]]="","",_xlfn.XLOOKUP(Tabla1[[#This Row],[Descripción]],Tabla10[Descripción],Tabla10[Precio Unitario],0))</f>
        <v>240</v>
      </c>
      <c r="O401" s="535">
        <f>IF(Tabla1[[#This Row],[Cantidad de Insumos]]="","",Tabla1[[#This Row],[Precio Unitario]]*Tabla1[[#This Row],[Cantidad de Insumos]])</f>
        <v>28800</v>
      </c>
      <c r="P401" s="522" t="str">
        <f>IF(Tabla1[[#This Row],[Descripción]]="","",_xlfn.XLOOKUP(Tabla1[[#This Row],[Descripción]],Tabla10[Descripción],Tabla10[CODIGO PRESUPUESTARIO],0))</f>
        <v>2.3.7.1.02</v>
      </c>
      <c r="Q401" s="523"/>
      <c r="R401" s="523" t="str">
        <f>IF(Tabla1[[#This Row],[Insumos]]="","",_xlfn.XLOOKUP(Tabla1[[#This Row],[Insumos]],Tabla10[Insumo],Tabla10[InsumoAbrev],"",0))</f>
        <v>lsGasoil</v>
      </c>
      <c r="S401" s="694"/>
      <c r="T401" s="187"/>
      <c r="U401" s="187"/>
    </row>
    <row r="402" spans="2:21" ht="15" x14ac:dyDescent="0.25">
      <c r="B402" s="187" t="str">
        <f>IF('Formulario PPGR3'!$G402="","",CONCATENATE('Formulario PPGR3'!$C402,".",'Formulario PPGR3'!$D402,".",'Formulario PPGR3'!$E402,".",'Formulario PPGR3'!$F402))</f>
        <v/>
      </c>
      <c r="C402" s="187" t="str">
        <f>IF('Formulario PPGR3'!$G402="","",'Formulario PPGR1'!#REF!)</f>
        <v/>
      </c>
      <c r="D402" s="187" t="str">
        <f>IF('Formulario PPGR3'!$G402="","",'Formulario PPGR1'!#REF!)</f>
        <v/>
      </c>
      <c r="E402" s="187" t="str">
        <f>IF('Formulario PPGR3'!$G402="","",'Formulario PPGR1'!#REF!)</f>
        <v/>
      </c>
      <c r="F402" s="187" t="str">
        <f>IF('Formulario PPGR3'!$G402="","",'Formulario PPGR1'!#REF!)</f>
        <v/>
      </c>
      <c r="G402" s="186"/>
      <c r="H402" s="520" t="str" cm="1">
        <f t="array" ref="H402">IF(Tabla1[[#This Row],[Código_Actividad]]="","",_xlfn.XLOOKUP(Tabla1[[#This Row],[Código_Actividad]],CodigoActividad,Tabla2[Actividades Programables Presupuestables],"",0))</f>
        <v/>
      </c>
      <c r="I402" s="783" t="str">
        <f>IFERROR(VLOOKUP('Formulario PPGR3'!$G402,'Formulario PPGR2'!$H$9:$V$536,15,FALSE),"")</f>
        <v/>
      </c>
      <c r="J402" s="525" t="s">
        <v>284</v>
      </c>
      <c r="K402" s="524" t="s">
        <v>1441</v>
      </c>
      <c r="L402" s="521" t="str">
        <f>IF(Tabla1[[#This Row],[Descripción]]="","",_xlfn.XLOOKUP(Tabla1[[#This Row],[Descripción]],Tabla10[Descripción],Tabla10[Unidad de Medida],"",0))</f>
        <v>Depósito</v>
      </c>
      <c r="M402" s="317">
        <v>8</v>
      </c>
      <c r="N402" s="535">
        <f>IF(Tabla1[[#This Row],[Descripción]]="","",_xlfn.XLOOKUP(Tabla1[[#This Row],[Descripción]],Tabla10[Descripción],Tabla10[Precio Unitario],0))</f>
        <v>1700</v>
      </c>
      <c r="O402" s="535">
        <f>IF(Tabla1[[#This Row],[Cantidad de Insumos]]="","",Tabla1[[#This Row],[Precio Unitario]]*Tabla1[[#This Row],[Cantidad de Insumos]])</f>
        <v>13600</v>
      </c>
      <c r="P402" s="522" t="str">
        <f>IF(Tabla1[[#This Row],[Descripción]]="","",_xlfn.XLOOKUP(Tabla1[[#This Row],[Descripción]],Tabla10[Descripción],Tabla10[CODIGO PRESUPUESTARIO],0))</f>
        <v>2.2.3.1.01</v>
      </c>
      <c r="Q402" s="523"/>
      <c r="R402" s="523" t="str">
        <f>IF(Tabla1[[#This Row],[Insumos]]="","",_xlfn.XLOOKUP(Tabla1[[#This Row],[Insumos]],Tabla10[Insumo],Tabla10[InsumoAbrev],"",0))</f>
        <v>lsViaticosDP</v>
      </c>
      <c r="S402" s="694"/>
      <c r="T402" s="187"/>
      <c r="U402" s="187"/>
    </row>
    <row r="403" spans="2:21" ht="15" x14ac:dyDescent="0.25">
      <c r="B403" s="187" t="str">
        <f>IF('Formulario PPGR3'!$G403="","",CONCATENATE('Formulario PPGR3'!$C403,".",'Formulario PPGR3'!$D403,".",'Formulario PPGR3'!$E403,".",'Formulario PPGR3'!$F403))</f>
        <v/>
      </c>
      <c r="C403" s="187" t="str">
        <f>IF('Formulario PPGR3'!$G403="","",'Formulario PPGR1'!#REF!)</f>
        <v/>
      </c>
      <c r="D403" s="187" t="str">
        <f>IF('Formulario PPGR3'!$G403="","",'Formulario PPGR1'!#REF!)</f>
        <v/>
      </c>
      <c r="E403" s="187" t="str">
        <f>IF('Formulario PPGR3'!$G403="","",'Formulario PPGR1'!#REF!)</f>
        <v/>
      </c>
      <c r="F403" s="187" t="str">
        <f>IF('Formulario PPGR3'!$G403="","",'Formulario PPGR1'!#REF!)</f>
        <v/>
      </c>
      <c r="G403" s="186"/>
      <c r="H403" s="520" t="str" cm="1">
        <f t="array" ref="H403">IF(Tabla1[[#This Row],[Código_Actividad]]="","",_xlfn.XLOOKUP(Tabla1[[#This Row],[Código_Actividad]],CodigoActividad,Tabla2[Actividades Programables Presupuestables],"",0))</f>
        <v/>
      </c>
      <c r="I403" s="783" t="str">
        <f>IFERROR(VLOOKUP('Formulario PPGR3'!$G403,'Formulario PPGR2'!$H$9:$V$536,15,FALSE),"")</f>
        <v/>
      </c>
      <c r="J403" s="525" t="s">
        <v>284</v>
      </c>
      <c r="K403" s="524" t="s">
        <v>1445</v>
      </c>
      <c r="L403" s="521" t="str">
        <f>IF(Tabla1[[#This Row],[Descripción]]="","",_xlfn.XLOOKUP(Tabla1[[#This Row],[Descripción]],Tabla10[Descripción],Tabla10[Unidad de Medida],"",0))</f>
        <v>Depósito</v>
      </c>
      <c r="M403" s="317">
        <v>8</v>
      </c>
      <c r="N403" s="535">
        <f>IF(Tabla1[[#This Row],[Descripción]]="","",_xlfn.XLOOKUP(Tabla1[[#This Row],[Descripción]],Tabla10[Descripción],Tabla10[Precio Unitario],0))</f>
        <v>2150</v>
      </c>
      <c r="O403" s="535">
        <f>IF(Tabla1[[#This Row],[Cantidad de Insumos]]="","",Tabla1[[#This Row],[Precio Unitario]]*Tabla1[[#This Row],[Cantidad de Insumos]])</f>
        <v>17200</v>
      </c>
      <c r="P403" s="522" t="str">
        <f>IF(Tabla1[[#This Row],[Descripción]]="","",_xlfn.XLOOKUP(Tabla1[[#This Row],[Descripción]],Tabla10[Descripción],Tabla10[CODIGO PRESUPUESTARIO],0))</f>
        <v>2.2.3.1.01</v>
      </c>
      <c r="Q403" s="523"/>
      <c r="R403" s="523" t="str">
        <f>IF(Tabla1[[#This Row],[Insumos]]="","",_xlfn.XLOOKUP(Tabla1[[#This Row],[Insumos]],Tabla10[Insumo],Tabla10[InsumoAbrev],"",0))</f>
        <v>lsViaticosDP</v>
      </c>
      <c r="S403" s="694"/>
      <c r="T403" s="187"/>
      <c r="U403" s="187"/>
    </row>
    <row r="404" spans="2:21" ht="15" x14ac:dyDescent="0.25">
      <c r="B404" s="187" t="str">
        <f>IF('Formulario PPGR3'!$G404="","",CONCATENATE('Formulario PPGR3'!$C404,".",'Formulario PPGR3'!$D404,".",'Formulario PPGR3'!$E404,".",'Formulario PPGR3'!$F404))</f>
        <v/>
      </c>
      <c r="C404" s="187" t="str">
        <f>IF('Formulario PPGR3'!$G404="","",'Formulario PPGR1'!#REF!)</f>
        <v/>
      </c>
      <c r="D404" s="187" t="str">
        <f>IF('Formulario PPGR3'!$G404="","",'Formulario PPGR1'!#REF!)</f>
        <v/>
      </c>
      <c r="E404" s="187" t="str">
        <f>IF('Formulario PPGR3'!$G404="","",'Formulario PPGR1'!#REF!)</f>
        <v/>
      </c>
      <c r="F404" s="187" t="str">
        <f>IF('Formulario PPGR3'!$G404="","",'Formulario PPGR1'!#REF!)</f>
        <v/>
      </c>
      <c r="G404" s="186"/>
      <c r="H404" s="520" t="str" cm="1">
        <f t="array" ref="H404">IF(Tabla1[[#This Row],[Código_Actividad]]="","",_xlfn.XLOOKUP(Tabla1[[#This Row],[Código_Actividad]],CodigoActividad,Tabla2[Actividades Programables Presupuestables],"",0))</f>
        <v/>
      </c>
      <c r="I404" s="783" t="str">
        <f>IFERROR(VLOOKUP('Formulario PPGR3'!$G404,'Formulario PPGR2'!$H$9:$V$536,15,FALSE),"")</f>
        <v/>
      </c>
      <c r="J404" s="525" t="s">
        <v>284</v>
      </c>
      <c r="K404" s="524" t="s">
        <v>1445</v>
      </c>
      <c r="L404" s="521" t="str">
        <f>IF(Tabla1[[#This Row],[Descripción]]="","",_xlfn.XLOOKUP(Tabla1[[#This Row],[Descripción]],Tabla10[Descripción],Tabla10[Unidad de Medida],"",0))</f>
        <v>Depósito</v>
      </c>
      <c r="M404" s="317">
        <v>8</v>
      </c>
      <c r="N404" s="535">
        <f>IF(Tabla1[[#This Row],[Descripción]]="","",_xlfn.XLOOKUP(Tabla1[[#This Row],[Descripción]],Tabla10[Descripción],Tabla10[Precio Unitario],0))</f>
        <v>2150</v>
      </c>
      <c r="O404" s="535">
        <f>IF(Tabla1[[#This Row],[Cantidad de Insumos]]="","",Tabla1[[#This Row],[Precio Unitario]]*Tabla1[[#This Row],[Cantidad de Insumos]])</f>
        <v>17200</v>
      </c>
      <c r="P404" s="522" t="str">
        <f>IF(Tabla1[[#This Row],[Descripción]]="","",_xlfn.XLOOKUP(Tabla1[[#This Row],[Descripción]],Tabla10[Descripción],Tabla10[CODIGO PRESUPUESTARIO],0))</f>
        <v>2.2.3.1.01</v>
      </c>
      <c r="Q404" s="523"/>
      <c r="R404" s="523" t="str">
        <f>IF(Tabla1[[#This Row],[Insumos]]="","",_xlfn.XLOOKUP(Tabla1[[#This Row],[Insumos]],Tabla10[Insumo],Tabla10[InsumoAbrev],"",0))</f>
        <v>lsViaticosDP</v>
      </c>
      <c r="S404" s="694"/>
      <c r="T404" s="187"/>
      <c r="U404" s="187"/>
    </row>
    <row r="405" spans="2:21" ht="59.45" customHeight="1" x14ac:dyDescent="0.25">
      <c r="B405" s="187" t="e">
        <f>IF('Formulario PPGR3'!$G405="","",CONCATENATE('Formulario PPGR3'!$C405,".",'Formulario PPGR3'!$D405,".",'Formulario PPGR3'!$E405,".",'Formulario PPGR3'!$F405))</f>
        <v>#REF!</v>
      </c>
      <c r="C405" s="187" t="e">
        <f>IF('Formulario PPGR3'!$G405="","",'Formulario PPGR1'!#REF!)</f>
        <v>#REF!</v>
      </c>
      <c r="D405" s="187" t="e">
        <f>IF('Formulario PPGR3'!$G405="","",'Formulario PPGR1'!#REF!)</f>
        <v>#REF!</v>
      </c>
      <c r="E405" s="187" t="e">
        <f>IF('Formulario PPGR3'!$G405="","",'Formulario PPGR1'!#REF!)</f>
        <v>#REF!</v>
      </c>
      <c r="F405" s="187" t="e">
        <f>IF('Formulario PPGR3'!$G405="","",'Formulario PPGR1'!#REF!)</f>
        <v>#REF!</v>
      </c>
      <c r="G405" s="186" t="s">
        <v>2232</v>
      </c>
      <c r="H405" s="520" t="str" cm="1">
        <f t="array" ref="H405">IF(Tabla1[[#This Row],[Código_Actividad]]="","",_xlfn.XLOOKUP(Tabla1[[#This Row],[Código_Actividad]],CodigoActividad,Tabla2[Actividades Programables Presupuestables],"",0))</f>
        <v>Realizar levantamiento de los centros de salud correspondientes a su centro de salud, a fin de gestionar y dar seguimiento a la conratacion de las ARS a traves de la Direccion de Centros Hospitalarios (DCH)</v>
      </c>
      <c r="I405" s="783">
        <f>IFERROR(VLOOKUP('Formulario PPGR3'!$G405,'Formulario PPGR2'!$H$9:$V$536,15,FALSE),"")</f>
        <v>2</v>
      </c>
      <c r="J405" s="525" t="s">
        <v>392</v>
      </c>
      <c r="K405" s="524" t="s">
        <v>991</v>
      </c>
      <c r="L405" s="521" t="str">
        <f>IF(Tabla1[[#This Row],[Descripción]]="","",_xlfn.XLOOKUP(Tabla1[[#This Row],[Descripción]],Tabla10[Descripción],Tabla10[Unidad de Medida],"",0))</f>
        <v>galon</v>
      </c>
      <c r="M405" s="317">
        <v>120</v>
      </c>
      <c r="N405" s="535">
        <f>IF(Tabla1[[#This Row],[Descripción]]="","",_xlfn.XLOOKUP(Tabla1[[#This Row],[Descripción]],Tabla10[Descripción],Tabla10[Precio Unitario],0))</f>
        <v>240</v>
      </c>
      <c r="O405" s="535">
        <f>IF(Tabla1[[#This Row],[Cantidad de Insumos]]="","",Tabla1[[#This Row],[Precio Unitario]]*Tabla1[[#This Row],[Cantidad de Insumos]])</f>
        <v>28800</v>
      </c>
      <c r="P405" s="522" t="str">
        <f>IF(Tabla1[[#This Row],[Descripción]]="","",_xlfn.XLOOKUP(Tabla1[[#This Row],[Descripción]],Tabla10[Descripción],Tabla10[CODIGO PRESUPUESTARIO],0))</f>
        <v>2.3.7.1.02</v>
      </c>
      <c r="Q405" s="523"/>
      <c r="R405" s="523" t="str">
        <f>IF(Tabla1[[#This Row],[Insumos]]="","",_xlfn.XLOOKUP(Tabla1[[#This Row],[Insumos]],Tabla10[Insumo],Tabla10[InsumoAbrev],"",0))</f>
        <v>lsGasoil</v>
      </c>
      <c r="S405" s="694"/>
      <c r="T405" s="187"/>
      <c r="U405" s="187"/>
    </row>
    <row r="406" spans="2:21" ht="15" x14ac:dyDescent="0.25">
      <c r="B406" s="187" t="str">
        <f>IF('Formulario PPGR3'!$G406="","",CONCATENATE('Formulario PPGR3'!$C406,".",'Formulario PPGR3'!$D406,".",'Formulario PPGR3'!$E406,".",'Formulario PPGR3'!$F406))</f>
        <v/>
      </c>
      <c r="C406" s="187" t="str">
        <f>IF('Formulario PPGR3'!$G406="","",'Formulario PPGR1'!#REF!)</f>
        <v/>
      </c>
      <c r="D406" s="187" t="str">
        <f>IF('Formulario PPGR3'!$G406="","",'Formulario PPGR1'!#REF!)</f>
        <v/>
      </c>
      <c r="E406" s="187" t="str">
        <f>IF('Formulario PPGR3'!$G406="","",'Formulario PPGR1'!#REF!)</f>
        <v/>
      </c>
      <c r="F406" s="187" t="str">
        <f>IF('Formulario PPGR3'!$G406="","",'Formulario PPGR1'!#REF!)</f>
        <v/>
      </c>
      <c r="G406" s="186"/>
      <c r="H406" s="520" t="str" cm="1">
        <f t="array" ref="H406">IF(Tabla1[[#This Row],[Código_Actividad]]="","",_xlfn.XLOOKUP(Tabla1[[#This Row],[Código_Actividad]],CodigoActividad,Tabla2[Actividades Programables Presupuestables],"",0))</f>
        <v/>
      </c>
      <c r="I406" s="783" t="str">
        <f>IFERROR(VLOOKUP('Formulario PPGR3'!$G406,'Formulario PPGR2'!$H$9:$V$536,15,FALSE),"")</f>
        <v/>
      </c>
      <c r="J406" s="525" t="s">
        <v>284</v>
      </c>
      <c r="K406" s="524" t="s">
        <v>1441</v>
      </c>
      <c r="L406" s="521" t="str">
        <f>IF(Tabla1[[#This Row],[Descripción]]="","",_xlfn.XLOOKUP(Tabla1[[#This Row],[Descripción]],Tabla10[Descripción],Tabla10[Unidad de Medida],"",0))</f>
        <v>Depósito</v>
      </c>
      <c r="M406" s="317">
        <v>8</v>
      </c>
      <c r="N406" s="535">
        <f>IF(Tabla1[[#This Row],[Descripción]]="","",_xlfn.XLOOKUP(Tabla1[[#This Row],[Descripción]],Tabla10[Descripción],Tabla10[Precio Unitario],0))</f>
        <v>1700</v>
      </c>
      <c r="O406" s="535">
        <f>IF(Tabla1[[#This Row],[Cantidad de Insumos]]="","",Tabla1[[#This Row],[Precio Unitario]]*Tabla1[[#This Row],[Cantidad de Insumos]])</f>
        <v>13600</v>
      </c>
      <c r="P406" s="522" t="str">
        <f>IF(Tabla1[[#This Row],[Descripción]]="","",_xlfn.XLOOKUP(Tabla1[[#This Row],[Descripción]],Tabla10[Descripción],Tabla10[CODIGO PRESUPUESTARIO],0))</f>
        <v>2.2.3.1.01</v>
      </c>
      <c r="Q406" s="523"/>
      <c r="R406" s="523" t="str">
        <f>IF(Tabla1[[#This Row],[Insumos]]="","",_xlfn.XLOOKUP(Tabla1[[#This Row],[Insumos]],Tabla10[Insumo],Tabla10[InsumoAbrev],"",0))</f>
        <v>lsViaticosDP</v>
      </c>
      <c r="S406" s="694"/>
      <c r="T406" s="187"/>
      <c r="U406" s="187"/>
    </row>
    <row r="407" spans="2:21" ht="15" x14ac:dyDescent="0.25">
      <c r="B407" s="187" t="str">
        <f>IF('Formulario PPGR3'!$G407="","",CONCATENATE('Formulario PPGR3'!$C407,".",'Formulario PPGR3'!$D407,".",'Formulario PPGR3'!$E407,".",'Formulario PPGR3'!$F407))</f>
        <v/>
      </c>
      <c r="C407" s="187" t="str">
        <f>IF('Formulario PPGR3'!$G407="","",'Formulario PPGR1'!#REF!)</f>
        <v/>
      </c>
      <c r="D407" s="187" t="str">
        <f>IF('Formulario PPGR3'!$G407="","",'Formulario PPGR1'!#REF!)</f>
        <v/>
      </c>
      <c r="E407" s="187" t="str">
        <f>IF('Formulario PPGR3'!$G407="","",'Formulario PPGR1'!#REF!)</f>
        <v/>
      </c>
      <c r="F407" s="187" t="str">
        <f>IF('Formulario PPGR3'!$G407="","",'Formulario PPGR1'!#REF!)</f>
        <v/>
      </c>
      <c r="G407" s="186"/>
      <c r="H407" s="520" t="str" cm="1">
        <f t="array" ref="H407">IF(Tabla1[[#This Row],[Código_Actividad]]="","",_xlfn.XLOOKUP(Tabla1[[#This Row],[Código_Actividad]],CodigoActividad,Tabla2[Actividades Programables Presupuestables],"",0))</f>
        <v/>
      </c>
      <c r="I407" s="783" t="str">
        <f>IFERROR(VLOOKUP('Formulario PPGR3'!$G407,'Formulario PPGR2'!$H$9:$V$536,15,FALSE),"")</f>
        <v/>
      </c>
      <c r="J407" s="525" t="s">
        <v>284</v>
      </c>
      <c r="K407" s="524" t="s">
        <v>1445</v>
      </c>
      <c r="L407" s="521" t="str">
        <f>IF(Tabla1[[#This Row],[Descripción]]="","",_xlfn.XLOOKUP(Tabla1[[#This Row],[Descripción]],Tabla10[Descripción],Tabla10[Unidad de Medida],"",0))</f>
        <v>Depósito</v>
      </c>
      <c r="M407" s="317">
        <v>8</v>
      </c>
      <c r="N407" s="535">
        <f>IF(Tabla1[[#This Row],[Descripción]]="","",_xlfn.XLOOKUP(Tabla1[[#This Row],[Descripción]],Tabla10[Descripción],Tabla10[Precio Unitario],0))</f>
        <v>2150</v>
      </c>
      <c r="O407" s="535">
        <f>IF(Tabla1[[#This Row],[Cantidad de Insumos]]="","",Tabla1[[#This Row],[Precio Unitario]]*Tabla1[[#This Row],[Cantidad de Insumos]])</f>
        <v>17200</v>
      </c>
      <c r="P407" s="522" t="str">
        <f>IF(Tabla1[[#This Row],[Descripción]]="","",_xlfn.XLOOKUP(Tabla1[[#This Row],[Descripción]],Tabla10[Descripción],Tabla10[CODIGO PRESUPUESTARIO],0))</f>
        <v>2.2.3.1.01</v>
      </c>
      <c r="Q407" s="523"/>
      <c r="R407" s="523" t="str">
        <f>IF(Tabla1[[#This Row],[Insumos]]="","",_xlfn.XLOOKUP(Tabla1[[#This Row],[Insumos]],Tabla10[Insumo],Tabla10[InsumoAbrev],"",0))</f>
        <v>lsViaticosDP</v>
      </c>
      <c r="S407" s="694"/>
      <c r="T407" s="187"/>
      <c r="U407" s="187"/>
    </row>
    <row r="408" spans="2:21" ht="15" x14ac:dyDescent="0.25">
      <c r="B408" s="187" t="str">
        <f>IF('Formulario PPGR3'!$G408="","",CONCATENATE('Formulario PPGR3'!$C408,".",'Formulario PPGR3'!$D408,".",'Formulario PPGR3'!$E408,".",'Formulario PPGR3'!$F408))</f>
        <v/>
      </c>
      <c r="C408" s="187" t="str">
        <f>IF('Formulario PPGR3'!$G408="","",'Formulario PPGR1'!#REF!)</f>
        <v/>
      </c>
      <c r="D408" s="187" t="str">
        <f>IF('Formulario PPGR3'!$G408="","",'Formulario PPGR1'!#REF!)</f>
        <v/>
      </c>
      <c r="E408" s="187" t="str">
        <f>IF('Formulario PPGR3'!$G408="","",'Formulario PPGR1'!#REF!)</f>
        <v/>
      </c>
      <c r="F408" s="187" t="str">
        <f>IF('Formulario PPGR3'!$G408="","",'Formulario PPGR1'!#REF!)</f>
        <v/>
      </c>
      <c r="G408" s="186"/>
      <c r="H408" s="520" t="str" cm="1">
        <f t="array" ref="H408">IF(Tabla1[[#This Row],[Código_Actividad]]="","",_xlfn.XLOOKUP(Tabla1[[#This Row],[Código_Actividad]],CodigoActividad,Tabla2[Actividades Programables Presupuestables],"",0))</f>
        <v/>
      </c>
      <c r="I408" s="783" t="str">
        <f>IFERROR(VLOOKUP('Formulario PPGR3'!$G408,'Formulario PPGR2'!$H$9:$V$536,15,FALSE),"")</f>
        <v/>
      </c>
      <c r="J408" s="525" t="s">
        <v>284</v>
      </c>
      <c r="K408" s="524" t="s">
        <v>1445</v>
      </c>
      <c r="L408" s="521" t="str">
        <f>IF(Tabla1[[#This Row],[Descripción]]="","",_xlfn.XLOOKUP(Tabla1[[#This Row],[Descripción]],Tabla10[Descripción],Tabla10[Unidad de Medida],"",0))</f>
        <v>Depósito</v>
      </c>
      <c r="M408" s="317">
        <v>8</v>
      </c>
      <c r="N408" s="535">
        <f>IF(Tabla1[[#This Row],[Descripción]]="","",_xlfn.XLOOKUP(Tabla1[[#This Row],[Descripción]],Tabla10[Descripción],Tabla10[Precio Unitario],0))</f>
        <v>2150</v>
      </c>
      <c r="O408" s="535">
        <f>IF(Tabla1[[#This Row],[Cantidad de Insumos]]="","",Tabla1[[#This Row],[Precio Unitario]]*Tabla1[[#This Row],[Cantidad de Insumos]])</f>
        <v>17200</v>
      </c>
      <c r="P408" s="522" t="str">
        <f>IF(Tabla1[[#This Row],[Descripción]]="","",_xlfn.XLOOKUP(Tabla1[[#This Row],[Descripción]],Tabla10[Descripción],Tabla10[CODIGO PRESUPUESTARIO],0))</f>
        <v>2.2.3.1.01</v>
      </c>
      <c r="Q408" s="523"/>
      <c r="R408" s="523" t="str">
        <f>IF(Tabla1[[#This Row],[Insumos]]="","",_xlfn.XLOOKUP(Tabla1[[#This Row],[Insumos]],Tabla10[Insumo],Tabla10[InsumoAbrev],"",0))</f>
        <v>lsViaticosDP</v>
      </c>
      <c r="S408" s="694"/>
      <c r="T408" s="187"/>
      <c r="U408" s="187"/>
    </row>
    <row r="409" spans="2:21" ht="15" x14ac:dyDescent="0.25">
      <c r="B409" s="187" t="str">
        <f>IF('Formulario PPGR3'!$G409="","",CONCATENATE('Formulario PPGR3'!$C409,".",'Formulario PPGR3'!$D409,".",'Formulario PPGR3'!$E409,".",'Formulario PPGR3'!$F409))</f>
        <v/>
      </c>
      <c r="C409" s="187" t="str">
        <f>IF('Formulario PPGR3'!$G409="","",'Formulario PPGR1'!#REF!)</f>
        <v/>
      </c>
      <c r="D409" s="187" t="str">
        <f>IF('Formulario PPGR3'!$G409="","",'Formulario PPGR1'!#REF!)</f>
        <v/>
      </c>
      <c r="E409" s="187" t="str">
        <f>IF('Formulario PPGR3'!$G409="","",'Formulario PPGR1'!#REF!)</f>
        <v/>
      </c>
      <c r="F409" s="187" t="str">
        <f>IF('Formulario PPGR3'!$G409="","",'Formulario PPGR1'!#REF!)</f>
        <v/>
      </c>
      <c r="G409" s="186"/>
      <c r="H409" s="520" t="str" cm="1">
        <f t="array" ref="H409">IF(Tabla1[[#This Row],[Código_Actividad]]="","",_xlfn.XLOOKUP(Tabla1[[#This Row],[Código_Actividad]],CodigoActividad,Tabla2[Actividades Programables Presupuestables],"",0))</f>
        <v/>
      </c>
      <c r="I409" s="783" t="str">
        <f>IFERROR(VLOOKUP('Formulario PPGR3'!$G409,'Formulario PPGR2'!$H$9:$V$536,15,FALSE),"")</f>
        <v/>
      </c>
      <c r="J409" s="525"/>
      <c r="K409" s="524"/>
      <c r="L409" s="521" t="str">
        <f>IF(Tabla1[[#This Row],[Descripción]]="","",_xlfn.XLOOKUP(Tabla1[[#This Row],[Descripción]],Tabla10[Descripción],Tabla10[Unidad de Medida],"",0))</f>
        <v/>
      </c>
      <c r="M409" s="317"/>
      <c r="N409" s="535" t="str">
        <f>IF(Tabla1[[#This Row],[Descripción]]="","",_xlfn.XLOOKUP(Tabla1[[#This Row],[Descripción]],Tabla10[Descripción],Tabla10[Precio Unitario],0))</f>
        <v/>
      </c>
      <c r="O409" s="535" t="str">
        <f>IF(Tabla1[[#This Row],[Cantidad de Insumos]]="","",Tabla1[[#This Row],[Precio Unitario]]*Tabla1[[#This Row],[Cantidad de Insumos]])</f>
        <v/>
      </c>
      <c r="P409" s="522" t="str">
        <f>IF(Tabla1[[#This Row],[Descripción]]="","",_xlfn.XLOOKUP(Tabla1[[#This Row],[Descripción]],Tabla10[Descripción],Tabla10[CODIGO PRESUPUESTARIO],0))</f>
        <v/>
      </c>
      <c r="Q409" s="523"/>
      <c r="R409" s="523" t="str">
        <f>IF(Tabla1[[#This Row],[Insumos]]="","",_xlfn.XLOOKUP(Tabla1[[#This Row],[Insumos]],Tabla10[Insumo],Tabla10[InsumoAbrev],"",0))</f>
        <v/>
      </c>
      <c r="S409" s="694"/>
      <c r="T409" s="187"/>
      <c r="U409" s="187"/>
    </row>
    <row r="410" spans="2:21" ht="57.6" customHeight="1" x14ac:dyDescent="0.25">
      <c r="B410" s="187" t="e">
        <f>IF('Formulario PPGR3'!$G410="","",CONCATENATE('Formulario PPGR3'!$C410,".",'Formulario PPGR3'!$D410,".",'Formulario PPGR3'!$E410,".",'Formulario PPGR3'!$F410))</f>
        <v>#REF!</v>
      </c>
      <c r="C410" s="187" t="e">
        <f>IF('Formulario PPGR3'!$G410="","",'Formulario PPGR1'!#REF!)</f>
        <v>#REF!</v>
      </c>
      <c r="D410" s="187" t="e">
        <f>IF('Formulario PPGR3'!$G410="","",'Formulario PPGR1'!#REF!)</f>
        <v>#REF!</v>
      </c>
      <c r="E410" s="187" t="e">
        <f>IF('Formulario PPGR3'!$G410="","",'Formulario PPGR1'!#REF!)</f>
        <v>#REF!</v>
      </c>
      <c r="F410" s="187" t="e">
        <f>IF('Formulario PPGR3'!$G410="","",'Formulario PPGR1'!#REF!)</f>
        <v>#REF!</v>
      </c>
      <c r="G410" s="186" t="s">
        <v>2234</v>
      </c>
      <c r="H410" s="520" t="str" cm="1">
        <f t="array" ref="H410">IF(Tabla1[[#This Row],[Código_Actividad]]="","",_xlfn.XLOOKUP(Tabla1[[#This Row],[Código_Actividad]],CodigoActividad,Tabla2[Actividades Programables Presupuestables],"",0))</f>
        <v>Dar seguimiento a la Implementacion del proceso de prefectura para la optimizacion y efectividad del proceso de factura en los centros priorizados.</v>
      </c>
      <c r="I410" s="783">
        <f>IFERROR(VLOOKUP('Formulario PPGR3'!$G410,'Formulario PPGR2'!$H$9:$V$536,15,FALSE),"")</f>
        <v>4</v>
      </c>
      <c r="J410" s="525" t="s">
        <v>284</v>
      </c>
      <c r="K410" s="524" t="s">
        <v>1441</v>
      </c>
      <c r="L410" s="521" t="str">
        <f>IF(Tabla1[[#This Row],[Descripción]]="","",_xlfn.XLOOKUP(Tabla1[[#This Row],[Descripción]],Tabla10[Descripción],Tabla10[Unidad de Medida],"",0))</f>
        <v>Depósito</v>
      </c>
      <c r="M410" s="317">
        <v>8</v>
      </c>
      <c r="N410" s="535">
        <f>IF(Tabla1[[#This Row],[Descripción]]="","",_xlfn.XLOOKUP(Tabla1[[#This Row],[Descripción]],Tabla10[Descripción],Tabla10[Precio Unitario],0))</f>
        <v>1700</v>
      </c>
      <c r="O410" s="535">
        <f>IF(Tabla1[[#This Row],[Cantidad de Insumos]]="","",Tabla1[[#This Row],[Precio Unitario]]*Tabla1[[#This Row],[Cantidad de Insumos]])</f>
        <v>13600</v>
      </c>
      <c r="P410" s="522" t="str">
        <f>IF(Tabla1[[#This Row],[Descripción]]="","",_xlfn.XLOOKUP(Tabla1[[#This Row],[Descripción]],Tabla10[Descripción],Tabla10[CODIGO PRESUPUESTARIO],0))</f>
        <v>2.2.3.1.01</v>
      </c>
      <c r="Q410" s="523"/>
      <c r="R410" s="523" t="str">
        <f>IF(Tabla1[[#This Row],[Insumos]]="","",_xlfn.XLOOKUP(Tabla1[[#This Row],[Insumos]],Tabla10[Insumo],Tabla10[InsumoAbrev],"",0))</f>
        <v>lsViaticosDP</v>
      </c>
      <c r="S410" s="694"/>
      <c r="T410" s="187"/>
      <c r="U410" s="187"/>
    </row>
    <row r="411" spans="2:21" ht="15" x14ac:dyDescent="0.25">
      <c r="B411" s="187" t="str">
        <f>IF('Formulario PPGR3'!$G411="","",CONCATENATE('Formulario PPGR3'!$C411,".",'Formulario PPGR3'!$D411,".",'Formulario PPGR3'!$E411,".",'Formulario PPGR3'!$F411))</f>
        <v/>
      </c>
      <c r="C411" s="187" t="str">
        <f>IF('Formulario PPGR3'!$G411="","",'Formulario PPGR1'!#REF!)</f>
        <v/>
      </c>
      <c r="D411" s="187" t="str">
        <f>IF('Formulario PPGR3'!$G411="","",'Formulario PPGR1'!#REF!)</f>
        <v/>
      </c>
      <c r="E411" s="187" t="str">
        <f>IF('Formulario PPGR3'!$G411="","",'Formulario PPGR1'!#REF!)</f>
        <v/>
      </c>
      <c r="F411" s="187" t="str">
        <f>IF('Formulario PPGR3'!$G411="","",'Formulario PPGR1'!#REF!)</f>
        <v/>
      </c>
      <c r="G411" s="186"/>
      <c r="H411" s="520" t="str" cm="1">
        <f t="array" ref="H411">IF(Tabla1[[#This Row],[Código_Actividad]]="","",_xlfn.XLOOKUP(Tabla1[[#This Row],[Código_Actividad]],CodigoActividad,Tabla2[Actividades Programables Presupuestables],"",0))</f>
        <v/>
      </c>
      <c r="I411" s="783" t="str">
        <f>IFERROR(VLOOKUP('Formulario PPGR3'!$G411,'Formulario PPGR2'!$H$9:$V$536,15,FALSE),"")</f>
        <v/>
      </c>
      <c r="J411" s="525" t="s">
        <v>284</v>
      </c>
      <c r="K411" s="524" t="s">
        <v>1445</v>
      </c>
      <c r="L411" s="521" t="str">
        <f>IF(Tabla1[[#This Row],[Descripción]]="","",_xlfn.XLOOKUP(Tabla1[[#This Row],[Descripción]],Tabla10[Descripción],Tabla10[Unidad de Medida],"",0))</f>
        <v>Depósito</v>
      </c>
      <c r="M411" s="317">
        <v>8</v>
      </c>
      <c r="N411" s="535">
        <f>IF(Tabla1[[#This Row],[Descripción]]="","",_xlfn.XLOOKUP(Tabla1[[#This Row],[Descripción]],Tabla10[Descripción],Tabla10[Precio Unitario],0))</f>
        <v>2150</v>
      </c>
      <c r="O411" s="535">
        <f>IF(Tabla1[[#This Row],[Cantidad de Insumos]]="","",Tabla1[[#This Row],[Precio Unitario]]*Tabla1[[#This Row],[Cantidad de Insumos]])</f>
        <v>17200</v>
      </c>
      <c r="P411" s="522" t="str">
        <f>IF(Tabla1[[#This Row],[Descripción]]="","",_xlfn.XLOOKUP(Tabla1[[#This Row],[Descripción]],Tabla10[Descripción],Tabla10[CODIGO PRESUPUESTARIO],0))</f>
        <v>2.2.3.1.01</v>
      </c>
      <c r="Q411" s="523"/>
      <c r="R411" s="523" t="str">
        <f>IF(Tabla1[[#This Row],[Insumos]]="","",_xlfn.XLOOKUP(Tabla1[[#This Row],[Insumos]],Tabla10[Insumo],Tabla10[InsumoAbrev],"",0))</f>
        <v>lsViaticosDP</v>
      </c>
      <c r="S411" s="694"/>
      <c r="T411" s="187"/>
      <c r="U411" s="187"/>
    </row>
    <row r="412" spans="2:21" ht="15" x14ac:dyDescent="0.25">
      <c r="B412" s="187" t="str">
        <f>IF('Formulario PPGR3'!$G412="","",CONCATENATE('Formulario PPGR3'!$C412,".",'Formulario PPGR3'!$D412,".",'Formulario PPGR3'!$E412,".",'Formulario PPGR3'!$F412))</f>
        <v/>
      </c>
      <c r="C412" s="187" t="str">
        <f>IF('Formulario PPGR3'!$G412="","",'Formulario PPGR1'!#REF!)</f>
        <v/>
      </c>
      <c r="D412" s="187" t="str">
        <f>IF('Formulario PPGR3'!$G412="","",'Formulario PPGR1'!#REF!)</f>
        <v/>
      </c>
      <c r="E412" s="187" t="str">
        <f>IF('Formulario PPGR3'!$G412="","",'Formulario PPGR1'!#REF!)</f>
        <v/>
      </c>
      <c r="F412" s="187" t="str">
        <f>IF('Formulario PPGR3'!$G412="","",'Formulario PPGR1'!#REF!)</f>
        <v/>
      </c>
      <c r="G412" s="186"/>
      <c r="H412" s="520" t="str" cm="1">
        <f t="array" ref="H412">IF(Tabla1[[#This Row],[Código_Actividad]]="","",_xlfn.XLOOKUP(Tabla1[[#This Row],[Código_Actividad]],CodigoActividad,Tabla2[Actividades Programables Presupuestables],"",0))</f>
        <v/>
      </c>
      <c r="I412" s="783" t="str">
        <f>IFERROR(VLOOKUP('Formulario PPGR3'!$G412,'Formulario PPGR2'!$H$9:$V$536,15,FALSE),"")</f>
        <v/>
      </c>
      <c r="J412" s="525" t="s">
        <v>284</v>
      </c>
      <c r="K412" s="524" t="s">
        <v>1445</v>
      </c>
      <c r="L412" s="521" t="str">
        <f>IF(Tabla1[[#This Row],[Descripción]]="","",_xlfn.XLOOKUP(Tabla1[[#This Row],[Descripción]],Tabla10[Descripción],Tabla10[Unidad de Medida],"",0))</f>
        <v>Depósito</v>
      </c>
      <c r="M412" s="317">
        <v>8</v>
      </c>
      <c r="N412" s="535">
        <f>IF(Tabla1[[#This Row],[Descripción]]="","",_xlfn.XLOOKUP(Tabla1[[#This Row],[Descripción]],Tabla10[Descripción],Tabla10[Precio Unitario],0))</f>
        <v>2150</v>
      </c>
      <c r="O412" s="535">
        <f>IF(Tabla1[[#This Row],[Cantidad de Insumos]]="","",Tabla1[[#This Row],[Precio Unitario]]*Tabla1[[#This Row],[Cantidad de Insumos]])</f>
        <v>17200</v>
      </c>
      <c r="P412" s="522" t="str">
        <f>IF(Tabla1[[#This Row],[Descripción]]="","",_xlfn.XLOOKUP(Tabla1[[#This Row],[Descripción]],Tabla10[Descripción],Tabla10[CODIGO PRESUPUESTARIO],0))</f>
        <v>2.2.3.1.01</v>
      </c>
      <c r="Q412" s="523"/>
      <c r="R412" s="523" t="str">
        <f>IF(Tabla1[[#This Row],[Insumos]]="","",_xlfn.XLOOKUP(Tabla1[[#This Row],[Insumos]],Tabla10[Insumo],Tabla10[InsumoAbrev],"",0))</f>
        <v>lsViaticosDP</v>
      </c>
      <c r="S412" s="694"/>
      <c r="T412" s="187"/>
      <c r="U412" s="187"/>
    </row>
    <row r="413" spans="2:21" ht="15" x14ac:dyDescent="0.25">
      <c r="B413" s="187" t="str">
        <f>IF('Formulario PPGR3'!$G413="","",CONCATENATE('Formulario PPGR3'!$C413,".",'Formulario PPGR3'!$D413,".",'Formulario PPGR3'!$E413,".",'Formulario PPGR3'!$F413))</f>
        <v/>
      </c>
      <c r="C413" s="187" t="str">
        <f>IF('Formulario PPGR3'!$G413="","",'Formulario PPGR1'!#REF!)</f>
        <v/>
      </c>
      <c r="D413" s="187" t="str">
        <f>IF('Formulario PPGR3'!$G413="","",'Formulario PPGR1'!#REF!)</f>
        <v/>
      </c>
      <c r="E413" s="187" t="str">
        <f>IF('Formulario PPGR3'!$G413="","",'Formulario PPGR1'!#REF!)</f>
        <v/>
      </c>
      <c r="F413" s="187" t="str">
        <f>IF('Formulario PPGR3'!$G413="","",'Formulario PPGR1'!#REF!)</f>
        <v/>
      </c>
      <c r="G413" s="186"/>
      <c r="H413" s="520" t="str" cm="1">
        <f t="array" ref="H413">IF(Tabla1[[#This Row],[Código_Actividad]]="","",_xlfn.XLOOKUP(Tabla1[[#This Row],[Código_Actividad]],CodigoActividad,Tabla2[Actividades Programables Presupuestables],"",0))</f>
        <v/>
      </c>
      <c r="I413" s="783" t="str">
        <f>IFERROR(VLOOKUP('Formulario PPGR3'!$G413,'Formulario PPGR2'!$H$9:$V$536,15,FALSE),"")</f>
        <v/>
      </c>
      <c r="J413" s="525" t="s">
        <v>392</v>
      </c>
      <c r="K413" s="524" t="s">
        <v>991</v>
      </c>
      <c r="L413" s="521" t="str">
        <f>IF(Tabla1[[#This Row],[Descripción]]="","",_xlfn.XLOOKUP(Tabla1[[#This Row],[Descripción]],Tabla10[Descripción],Tabla10[Unidad de Medida],"",0))</f>
        <v>galon</v>
      </c>
      <c r="M413" s="317">
        <v>120</v>
      </c>
      <c r="N413" s="535">
        <f>IF(Tabla1[[#This Row],[Descripción]]="","",_xlfn.XLOOKUP(Tabla1[[#This Row],[Descripción]],Tabla10[Descripción],Tabla10[Precio Unitario],0))</f>
        <v>240</v>
      </c>
      <c r="O413" s="535">
        <f>IF(Tabla1[[#This Row],[Cantidad de Insumos]]="","",Tabla1[[#This Row],[Precio Unitario]]*Tabla1[[#This Row],[Cantidad de Insumos]])</f>
        <v>28800</v>
      </c>
      <c r="P413" s="522" t="str">
        <f>IF(Tabla1[[#This Row],[Descripción]]="","",_xlfn.XLOOKUP(Tabla1[[#This Row],[Descripción]],Tabla10[Descripción],Tabla10[CODIGO PRESUPUESTARIO],0))</f>
        <v>2.3.7.1.02</v>
      </c>
      <c r="Q413" s="523"/>
      <c r="R413" s="523" t="str">
        <f>IF(Tabla1[[#This Row],[Insumos]]="","",_xlfn.XLOOKUP(Tabla1[[#This Row],[Insumos]],Tabla10[Insumo],Tabla10[InsumoAbrev],"",0))</f>
        <v>lsGasoil</v>
      </c>
      <c r="S413" s="694"/>
      <c r="T413" s="187"/>
      <c r="U413" s="187"/>
    </row>
    <row r="414" spans="2:21" ht="31.15" customHeight="1" x14ac:dyDescent="0.25">
      <c r="B414" s="187" t="e">
        <f>IF('Formulario PPGR3'!$G414="","",CONCATENATE('Formulario PPGR3'!$C414,".",'Formulario PPGR3'!$D414,".",'Formulario PPGR3'!$E414,".",'Formulario PPGR3'!$F414))</f>
        <v>#REF!</v>
      </c>
      <c r="C414" s="187" t="e">
        <f>IF('Formulario PPGR3'!$G414="","",'Formulario PPGR1'!#REF!)</f>
        <v>#REF!</v>
      </c>
      <c r="D414" s="187" t="e">
        <f>IF('Formulario PPGR3'!$G414="","",'Formulario PPGR1'!#REF!)</f>
        <v>#REF!</v>
      </c>
      <c r="E414" s="187" t="e">
        <f>IF('Formulario PPGR3'!$G414="","",'Formulario PPGR1'!#REF!)</f>
        <v>#REF!</v>
      </c>
      <c r="F414" s="187" t="e">
        <f>IF('Formulario PPGR3'!$G414="","",'Formulario PPGR1'!#REF!)</f>
        <v>#REF!</v>
      </c>
      <c r="G414" s="237" t="s">
        <v>2360</v>
      </c>
      <c r="H414" s="520" t="str" cm="1">
        <f t="array" ref="H414">IF(Tabla1[[#This Row],[Código_Actividad]]="","",_xlfn.XLOOKUP(Tabla1[[#This Row],[Código_Actividad]],CodigoActividad,Tabla2[Actividades Programables Presupuestables],"",0))</f>
        <v>Coordinacion, seguimiento y realizacion de Inventarios de CPN de la Red SNS.</v>
      </c>
      <c r="I414" s="783">
        <f>IFERROR(VLOOKUP('Formulario PPGR3'!$G414,'Formulario PPGR2'!$H$9:$V$536,15,FALSE),"")</f>
        <v>12</v>
      </c>
      <c r="J414" s="525" t="s">
        <v>284</v>
      </c>
      <c r="K414" s="524" t="s">
        <v>1443</v>
      </c>
      <c r="L414" s="521" t="str">
        <f>IF(Tabla1[[#This Row],[Descripción]]="","",_xlfn.XLOOKUP(Tabla1[[#This Row],[Descripción]],Tabla10[Descripción],Tabla10[Unidad de Medida],"",0))</f>
        <v>Depósito</v>
      </c>
      <c r="M414" s="317">
        <v>30</v>
      </c>
      <c r="N414" s="535">
        <f>IF(Tabla1[[#This Row],[Descripción]]="","",_xlfn.XLOOKUP(Tabla1[[#This Row],[Descripción]],Tabla10[Descripción],Tabla10[Precio Unitario],0))</f>
        <v>1900</v>
      </c>
      <c r="O414" s="535">
        <f>IF(Tabla1[[#This Row],[Cantidad de Insumos]]="","",Tabla1[[#This Row],[Precio Unitario]]*Tabla1[[#This Row],[Cantidad de Insumos]])</f>
        <v>57000</v>
      </c>
      <c r="P414" s="522" t="str">
        <f>IF(Tabla1[[#This Row],[Descripción]]="","",_xlfn.XLOOKUP(Tabla1[[#This Row],[Descripción]],Tabla10[Descripción],Tabla10[CODIGO PRESUPUESTARIO],0))</f>
        <v>2.2.3.1.01</v>
      </c>
      <c r="Q414" s="523"/>
      <c r="R414" s="523" t="str">
        <f>IF(Tabla1[[#This Row],[Insumos]]="","",_xlfn.XLOOKUP(Tabla1[[#This Row],[Insumos]],Tabla10[Insumo],Tabla10[InsumoAbrev],"",0))</f>
        <v>lsViaticosDP</v>
      </c>
      <c r="S414" s="694"/>
      <c r="T414" s="187"/>
      <c r="U414" s="187"/>
    </row>
    <row r="415" spans="2:21" ht="15" x14ac:dyDescent="0.25">
      <c r="B415" s="187" t="str">
        <f>IF('Formulario PPGR3'!$G415="","",CONCATENATE('Formulario PPGR3'!$C415,".",'Formulario PPGR3'!$D415,".",'Formulario PPGR3'!$E415,".",'Formulario PPGR3'!$F415))</f>
        <v/>
      </c>
      <c r="C415" s="187" t="str">
        <f>IF('Formulario PPGR3'!$G415="","",'Formulario PPGR1'!#REF!)</f>
        <v/>
      </c>
      <c r="D415" s="187" t="str">
        <f>IF('Formulario PPGR3'!$G415="","",'Formulario PPGR1'!#REF!)</f>
        <v/>
      </c>
      <c r="E415" s="187" t="str">
        <f>IF('Formulario PPGR3'!$G415="","",'Formulario PPGR1'!#REF!)</f>
        <v/>
      </c>
      <c r="F415" s="187" t="str">
        <f>IF('Formulario PPGR3'!$G415="","",'Formulario PPGR1'!#REF!)</f>
        <v/>
      </c>
      <c r="G415" s="237"/>
      <c r="H415" s="520" t="str" cm="1">
        <f t="array" ref="H415">IF(Tabla1[[#This Row],[Código_Actividad]]="","",_xlfn.XLOOKUP(Tabla1[[#This Row],[Código_Actividad]],CodigoActividad,Tabla2[Actividades Programables Presupuestables],"",0))</f>
        <v/>
      </c>
      <c r="I415" s="783" t="str">
        <f>IFERROR(VLOOKUP('Formulario PPGR3'!$G415,'Formulario PPGR2'!$H$9:$V$536,15,FALSE),"")</f>
        <v/>
      </c>
      <c r="J415" s="525" t="s">
        <v>392</v>
      </c>
      <c r="K415" s="526" t="s">
        <v>991</v>
      </c>
      <c r="L415" s="521" t="str">
        <f>IF(Tabla1[[#This Row],[Descripción]]="","",_xlfn.XLOOKUP(Tabla1[[#This Row],[Descripción]],Tabla10[Descripción],Tabla10[Unidad de Medida],"",0))</f>
        <v>galon</v>
      </c>
      <c r="M415" s="317">
        <v>120</v>
      </c>
      <c r="N415" s="535">
        <f>IF(Tabla1[[#This Row],[Descripción]]="","",_xlfn.XLOOKUP(Tabla1[[#This Row],[Descripción]],Tabla10[Descripción],Tabla10[Precio Unitario],0))</f>
        <v>240</v>
      </c>
      <c r="O415" s="535">
        <f>IF(Tabla1[[#This Row],[Cantidad de Insumos]]="","",Tabla1[[#This Row],[Precio Unitario]]*Tabla1[[#This Row],[Cantidad de Insumos]])</f>
        <v>28800</v>
      </c>
      <c r="P415" s="522" t="str">
        <f>IF(Tabla1[[#This Row],[Descripción]]="","",_xlfn.XLOOKUP(Tabla1[[#This Row],[Descripción]],Tabla10[Descripción],Tabla10[CODIGO PRESUPUESTARIO],0))</f>
        <v>2.3.7.1.02</v>
      </c>
      <c r="Q415" s="523"/>
      <c r="R415" s="523" t="str">
        <f>IF(Tabla1[[#This Row],[Insumos]]="","",_xlfn.XLOOKUP(Tabla1[[#This Row],[Insumos]],Tabla10[Insumo],Tabla10[InsumoAbrev],"",0))</f>
        <v>lsGasoil</v>
      </c>
      <c r="S415" s="694"/>
      <c r="T415" s="187"/>
      <c r="U415" s="187"/>
    </row>
    <row r="416" spans="2:21" ht="15" x14ac:dyDescent="0.25">
      <c r="B416" s="187" t="str">
        <f>IF('Formulario PPGR3'!$G416="","",CONCATENATE('Formulario PPGR3'!$C416,".",'Formulario PPGR3'!$D416,".",'Formulario PPGR3'!$E416,".",'Formulario PPGR3'!$F416))</f>
        <v/>
      </c>
      <c r="C416" s="187" t="str">
        <f>IF('Formulario PPGR3'!$G416="","",'Formulario PPGR1'!#REF!)</f>
        <v/>
      </c>
      <c r="D416" s="187" t="str">
        <f>IF('Formulario PPGR3'!$G416="","",'Formulario PPGR1'!#REF!)</f>
        <v/>
      </c>
      <c r="E416" s="187" t="str">
        <f>IF('Formulario PPGR3'!$G416="","",'Formulario PPGR1'!#REF!)</f>
        <v/>
      </c>
      <c r="F416" s="187" t="str">
        <f>IF('Formulario PPGR3'!$G416="","",'Formulario PPGR1'!#REF!)</f>
        <v/>
      </c>
      <c r="G416" s="186"/>
      <c r="H416" s="520" t="str" cm="1">
        <f t="array" ref="H416">IF(Tabla1[[#This Row],[Código_Actividad]]="","",_xlfn.XLOOKUP(Tabla1[[#This Row],[Código_Actividad]],CodigoActividad,Tabla2[Actividades Programables Presupuestables],"",0))</f>
        <v/>
      </c>
      <c r="I416" s="783" t="str">
        <f>IFERROR(VLOOKUP('Formulario PPGR3'!$G416,'Formulario PPGR2'!$H$9:$V$536,15,FALSE),"")</f>
        <v/>
      </c>
      <c r="J416" s="525" t="s">
        <v>284</v>
      </c>
      <c r="K416" s="526" t="s">
        <v>1441</v>
      </c>
      <c r="L416" s="521" t="str">
        <f>IF(Tabla1[[#This Row],[Descripción]]="","",_xlfn.XLOOKUP(Tabla1[[#This Row],[Descripción]],Tabla10[Descripción],Tabla10[Unidad de Medida],"",0))</f>
        <v>Depósito</v>
      </c>
      <c r="M416" s="317">
        <v>30</v>
      </c>
      <c r="N416" s="535">
        <f>IF(Tabla1[[#This Row],[Descripción]]="","",_xlfn.XLOOKUP(Tabla1[[#This Row],[Descripción]],Tabla10[Descripción],Tabla10[Precio Unitario],0))</f>
        <v>1700</v>
      </c>
      <c r="O416" s="535">
        <f>IF(Tabla1[[#This Row],[Cantidad de Insumos]]="","",Tabla1[[#This Row],[Precio Unitario]]*Tabla1[[#This Row],[Cantidad de Insumos]])</f>
        <v>51000</v>
      </c>
      <c r="P416" s="522" t="str">
        <f>IF(Tabla1[[#This Row],[Descripción]]="","",_xlfn.XLOOKUP(Tabla1[[#This Row],[Descripción]],Tabla10[Descripción],Tabla10[CODIGO PRESUPUESTARIO],0))</f>
        <v>2.2.3.1.01</v>
      </c>
      <c r="Q416" s="523"/>
      <c r="R416" s="523" t="str">
        <f>IF(Tabla1[[#This Row],[Insumos]]="","",_xlfn.XLOOKUP(Tabla1[[#This Row],[Insumos]],Tabla10[Insumo],Tabla10[InsumoAbrev],"",0))</f>
        <v>lsViaticosDP</v>
      </c>
      <c r="S416" s="694"/>
      <c r="T416" s="187"/>
      <c r="U416" s="187"/>
    </row>
    <row r="417" spans="2:21" ht="15" x14ac:dyDescent="0.25">
      <c r="B417" s="187" t="str">
        <f>IF('Formulario PPGR3'!$G417="","",CONCATENATE('Formulario PPGR3'!$C417,".",'Formulario PPGR3'!$D417,".",'Formulario PPGR3'!$E417,".",'Formulario PPGR3'!$F417))</f>
        <v/>
      </c>
      <c r="C417" s="187" t="str">
        <f>IF('Formulario PPGR3'!$G417="","",'Formulario PPGR1'!#REF!)</f>
        <v/>
      </c>
      <c r="D417" s="187" t="str">
        <f>IF('Formulario PPGR3'!$G417="","",'Formulario PPGR1'!#REF!)</f>
        <v/>
      </c>
      <c r="E417" s="187" t="str">
        <f>IF('Formulario PPGR3'!$G417="","",'Formulario PPGR1'!#REF!)</f>
        <v/>
      </c>
      <c r="F417" s="187" t="str">
        <f>IF('Formulario PPGR3'!$G417="","",'Formulario PPGR1'!#REF!)</f>
        <v/>
      </c>
      <c r="G417" s="186"/>
      <c r="H417" s="520" t="str" cm="1">
        <f t="array" ref="H417">IF(Tabla1[[#This Row],[Código_Actividad]]="","",_xlfn.XLOOKUP(Tabla1[[#This Row],[Código_Actividad]],CodigoActividad,Tabla2[Actividades Programables Presupuestables],"",0))</f>
        <v/>
      </c>
      <c r="I417" s="783" t="str">
        <f>IFERROR(VLOOKUP('Formulario PPGR3'!$G417,'Formulario PPGR2'!$H$9:$V$536,15,FALSE),"")</f>
        <v/>
      </c>
      <c r="J417" s="525" t="s">
        <v>284</v>
      </c>
      <c r="K417" s="526" t="s">
        <v>1443</v>
      </c>
      <c r="L417" s="521" t="str">
        <f>IF(Tabla1[[#This Row],[Descripción]]="","",_xlfn.XLOOKUP(Tabla1[[#This Row],[Descripción]],Tabla10[Descripción],Tabla10[Unidad de Medida],"",0))</f>
        <v>Depósito</v>
      </c>
      <c r="M417" s="317">
        <v>30</v>
      </c>
      <c r="N417" s="535">
        <f>IF(Tabla1[[#This Row],[Descripción]]="","",_xlfn.XLOOKUP(Tabla1[[#This Row],[Descripción]],Tabla10[Descripción],Tabla10[Precio Unitario],0))</f>
        <v>1900</v>
      </c>
      <c r="O417" s="535">
        <f>IF(Tabla1[[#This Row],[Cantidad de Insumos]]="","",Tabla1[[#This Row],[Precio Unitario]]*Tabla1[[#This Row],[Cantidad de Insumos]])</f>
        <v>57000</v>
      </c>
      <c r="P417" s="522" t="str">
        <f>IF(Tabla1[[#This Row],[Descripción]]="","",_xlfn.XLOOKUP(Tabla1[[#This Row],[Descripción]],Tabla10[Descripción],Tabla10[CODIGO PRESUPUESTARIO],0))</f>
        <v>2.2.3.1.01</v>
      </c>
      <c r="Q417" s="523"/>
      <c r="R417" s="523" t="str">
        <f>IF(Tabla1[[#This Row],[Insumos]]="","",_xlfn.XLOOKUP(Tabla1[[#This Row],[Insumos]],Tabla10[Insumo],Tabla10[InsumoAbrev],"",0))</f>
        <v>lsViaticosDP</v>
      </c>
      <c r="S417" s="694"/>
      <c r="T417" s="187"/>
      <c r="U417" s="187"/>
    </row>
    <row r="418" spans="2:21" ht="39" customHeight="1" x14ac:dyDescent="0.25">
      <c r="B418" s="187" t="e">
        <f>IF('Formulario PPGR3'!$G418="","",CONCATENATE('Formulario PPGR3'!$C418,".",'Formulario PPGR3'!$D418,".",'Formulario PPGR3'!$E418,".",'Formulario PPGR3'!$F418))</f>
        <v>#REF!</v>
      </c>
      <c r="C418" s="187" t="e">
        <f>IF('Formulario PPGR3'!$G418="","",'Formulario PPGR1'!#REF!)</f>
        <v>#REF!</v>
      </c>
      <c r="D418" s="187" t="e">
        <f>IF('Formulario PPGR3'!$G418="","",'Formulario PPGR1'!#REF!)</f>
        <v>#REF!</v>
      </c>
      <c r="E418" s="187" t="e">
        <f>IF('Formulario PPGR3'!$G418="","",'Formulario PPGR1'!#REF!)</f>
        <v>#REF!</v>
      </c>
      <c r="F418" s="187" t="e">
        <f>IF('Formulario PPGR3'!$G418="","",'Formulario PPGR1'!#REF!)</f>
        <v>#REF!</v>
      </c>
      <c r="G418" s="237" t="s">
        <v>2362</v>
      </c>
      <c r="H418" s="520" t="str" cm="1">
        <f t="array" ref="H418">IF(Tabla1[[#This Row],[Código_Actividad]]="","",_xlfn.XLOOKUP(Tabla1[[#This Row],[Código_Actividad]],CodigoActividad,Tabla2[Actividades Programables Presupuestables],"",0))</f>
        <v>Seguimiento a los EES del SRS al cumplimiento del Registro en SIAB de los bienes patrimoniales</v>
      </c>
      <c r="I418" s="783">
        <f>IFERROR(VLOOKUP('Formulario PPGR3'!$G418,'Formulario PPGR2'!$H$9:$V$536,15,FALSE),"")</f>
        <v>4</v>
      </c>
      <c r="J418" s="525" t="s">
        <v>284</v>
      </c>
      <c r="K418" s="524" t="s">
        <v>1443</v>
      </c>
      <c r="L418" s="521" t="str">
        <f>IF(Tabla1[[#This Row],[Descripción]]="","",_xlfn.XLOOKUP(Tabla1[[#This Row],[Descripción]],Tabla10[Descripción],Tabla10[Unidad de Medida],"",0))</f>
        <v>Depósito</v>
      </c>
      <c r="M418" s="317">
        <v>25</v>
      </c>
      <c r="N418" s="535">
        <f>IF(Tabla1[[#This Row],[Descripción]]="","",_xlfn.XLOOKUP(Tabla1[[#This Row],[Descripción]],Tabla10[Descripción],Tabla10[Precio Unitario],0))</f>
        <v>1900</v>
      </c>
      <c r="O418" s="535">
        <f>IF(Tabla1[[#This Row],[Cantidad de Insumos]]="","",Tabla1[[#This Row],[Precio Unitario]]*Tabla1[[#This Row],[Cantidad de Insumos]])</f>
        <v>47500</v>
      </c>
      <c r="P418" s="522" t="str">
        <f>IF(Tabla1[[#This Row],[Descripción]]="","",_xlfn.XLOOKUP(Tabla1[[#This Row],[Descripción]],Tabla10[Descripción],Tabla10[CODIGO PRESUPUESTARIO],0))</f>
        <v>2.2.3.1.01</v>
      </c>
      <c r="Q418" s="523"/>
      <c r="R418" s="523" t="str">
        <f>IF(Tabla1[[#This Row],[Insumos]]="","",_xlfn.XLOOKUP(Tabla1[[#This Row],[Insumos]],Tabla10[Insumo],Tabla10[InsumoAbrev],"",0))</f>
        <v>lsViaticosDP</v>
      </c>
      <c r="S418" s="694"/>
      <c r="T418" s="187"/>
      <c r="U418" s="187"/>
    </row>
    <row r="419" spans="2:21" ht="15" x14ac:dyDescent="0.25">
      <c r="B419" s="187" t="str">
        <f>IF('Formulario PPGR3'!$G419="","",CONCATENATE('Formulario PPGR3'!$C419,".",'Formulario PPGR3'!$D419,".",'Formulario PPGR3'!$E419,".",'Formulario PPGR3'!$F419))</f>
        <v/>
      </c>
      <c r="C419" s="187" t="str">
        <f>IF('Formulario PPGR3'!$G419="","",'Formulario PPGR1'!#REF!)</f>
        <v/>
      </c>
      <c r="D419" s="187" t="str">
        <f>IF('Formulario PPGR3'!$G419="","",'Formulario PPGR1'!#REF!)</f>
        <v/>
      </c>
      <c r="E419" s="187" t="str">
        <f>IF('Formulario PPGR3'!$G419="","",'Formulario PPGR1'!#REF!)</f>
        <v/>
      </c>
      <c r="F419" s="187" t="str">
        <f>IF('Formulario PPGR3'!$G419="","",'Formulario PPGR1'!#REF!)</f>
        <v/>
      </c>
      <c r="G419" s="186"/>
      <c r="H419" s="520" t="str" cm="1">
        <f t="array" ref="H419">IF(Tabla1[[#This Row],[Código_Actividad]]="","",_xlfn.XLOOKUP(Tabla1[[#This Row],[Código_Actividad]],CodigoActividad,Tabla2[Actividades Programables Presupuestables],"",0))</f>
        <v/>
      </c>
      <c r="I419" s="783" t="str">
        <f>IFERROR(VLOOKUP('Formulario PPGR3'!$G419,'Formulario PPGR2'!$H$9:$V$536,15,FALSE),"")</f>
        <v/>
      </c>
      <c r="J419" s="525" t="s">
        <v>392</v>
      </c>
      <c r="K419" s="524" t="s">
        <v>991</v>
      </c>
      <c r="L419" s="521" t="str">
        <f>IF(Tabla1[[#This Row],[Descripción]]="","",_xlfn.XLOOKUP(Tabla1[[#This Row],[Descripción]],Tabla10[Descripción],Tabla10[Unidad de Medida],"",0))</f>
        <v>galon</v>
      </c>
      <c r="M419" s="317">
        <v>90</v>
      </c>
      <c r="N419" s="535">
        <f>IF(Tabla1[[#This Row],[Descripción]]="","",_xlfn.XLOOKUP(Tabla1[[#This Row],[Descripción]],Tabla10[Descripción],Tabla10[Precio Unitario],0))</f>
        <v>240</v>
      </c>
      <c r="O419" s="535">
        <f>IF(Tabla1[[#This Row],[Cantidad de Insumos]]="","",Tabla1[[#This Row],[Precio Unitario]]*Tabla1[[#This Row],[Cantidad de Insumos]])</f>
        <v>21600</v>
      </c>
      <c r="P419" s="522" t="str">
        <f>IF(Tabla1[[#This Row],[Descripción]]="","",_xlfn.XLOOKUP(Tabla1[[#This Row],[Descripción]],Tabla10[Descripción],Tabla10[CODIGO PRESUPUESTARIO],0))</f>
        <v>2.3.7.1.02</v>
      </c>
      <c r="Q419" s="523"/>
      <c r="R419" s="523" t="str">
        <f>IF(Tabla1[[#This Row],[Insumos]]="","",_xlfn.XLOOKUP(Tabla1[[#This Row],[Insumos]],Tabla10[Insumo],Tabla10[InsumoAbrev],"",0))</f>
        <v>lsGasoil</v>
      </c>
      <c r="S419" s="694"/>
      <c r="T419" s="187"/>
      <c r="U419" s="187"/>
    </row>
    <row r="420" spans="2:21" ht="15" x14ac:dyDescent="0.25">
      <c r="B420" s="187" t="str">
        <f>IF('Formulario PPGR3'!$G420="","",CONCATENATE('Formulario PPGR3'!$C420,".",'Formulario PPGR3'!$D420,".",'Formulario PPGR3'!$E420,".",'Formulario PPGR3'!$F420))</f>
        <v/>
      </c>
      <c r="C420" s="187" t="str">
        <f>IF('Formulario PPGR3'!$G420="","",'Formulario PPGR1'!#REF!)</f>
        <v/>
      </c>
      <c r="D420" s="187" t="str">
        <f>IF('Formulario PPGR3'!$G420="","",'Formulario PPGR1'!#REF!)</f>
        <v/>
      </c>
      <c r="E420" s="187" t="str">
        <f>IF('Formulario PPGR3'!$G420="","",'Formulario PPGR1'!#REF!)</f>
        <v/>
      </c>
      <c r="F420" s="187" t="str">
        <f>IF('Formulario PPGR3'!$G420="","",'Formulario PPGR1'!#REF!)</f>
        <v/>
      </c>
      <c r="G420" s="186"/>
      <c r="H420" s="520" t="str" cm="1">
        <f t="array" ref="H420">IF(Tabla1[[#This Row],[Código_Actividad]]="","",_xlfn.XLOOKUP(Tabla1[[#This Row],[Código_Actividad]],CodigoActividad,Tabla2[Actividades Programables Presupuestables],"",0))</f>
        <v/>
      </c>
      <c r="I420" s="783" t="str">
        <f>IFERROR(VLOOKUP('Formulario PPGR3'!$G420,'Formulario PPGR2'!$H$9:$V$536,15,FALSE),"")</f>
        <v/>
      </c>
      <c r="J420" s="525" t="s">
        <v>284</v>
      </c>
      <c r="K420" s="524" t="s">
        <v>1441</v>
      </c>
      <c r="L420" s="521" t="str">
        <f>IF(Tabla1[[#This Row],[Descripción]]="","",_xlfn.XLOOKUP(Tabla1[[#This Row],[Descripción]],Tabla10[Descripción],Tabla10[Unidad de Medida],"",0))</f>
        <v>Depósito</v>
      </c>
      <c r="M420" s="317">
        <v>25</v>
      </c>
      <c r="N420" s="535">
        <f>IF(Tabla1[[#This Row],[Descripción]]="","",_xlfn.XLOOKUP(Tabla1[[#This Row],[Descripción]],Tabla10[Descripción],Tabla10[Precio Unitario],0))</f>
        <v>1700</v>
      </c>
      <c r="O420" s="535">
        <f>IF(Tabla1[[#This Row],[Cantidad de Insumos]]="","",Tabla1[[#This Row],[Precio Unitario]]*Tabla1[[#This Row],[Cantidad de Insumos]])</f>
        <v>42500</v>
      </c>
      <c r="P420" s="522" t="str">
        <f>IF(Tabla1[[#This Row],[Descripción]]="","",_xlfn.XLOOKUP(Tabla1[[#This Row],[Descripción]],Tabla10[Descripción],Tabla10[CODIGO PRESUPUESTARIO],0))</f>
        <v>2.2.3.1.01</v>
      </c>
      <c r="Q420" s="523"/>
      <c r="R420" s="523" t="str">
        <f>IF(Tabla1[[#This Row],[Insumos]]="","",_xlfn.XLOOKUP(Tabla1[[#This Row],[Insumos]],Tabla10[Insumo],Tabla10[InsumoAbrev],"",0))</f>
        <v>lsViaticosDP</v>
      </c>
      <c r="S420" s="694"/>
      <c r="T420" s="187"/>
      <c r="U420" s="187"/>
    </row>
    <row r="421" spans="2:21" ht="15" x14ac:dyDescent="0.25">
      <c r="B421" s="187" t="str">
        <f>IF('Formulario PPGR3'!$G421="","",CONCATENATE('Formulario PPGR3'!$C421,".",'Formulario PPGR3'!$D421,".",'Formulario PPGR3'!$E421,".",'Formulario PPGR3'!$F421))</f>
        <v/>
      </c>
      <c r="C421" s="187" t="str">
        <f>IF('Formulario PPGR3'!$G421="","",'Formulario PPGR1'!#REF!)</f>
        <v/>
      </c>
      <c r="D421" s="187" t="str">
        <f>IF('Formulario PPGR3'!$G421="","",'Formulario PPGR1'!#REF!)</f>
        <v/>
      </c>
      <c r="E421" s="187" t="str">
        <f>IF('Formulario PPGR3'!$G421="","",'Formulario PPGR1'!#REF!)</f>
        <v/>
      </c>
      <c r="F421" s="187" t="str">
        <f>IF('Formulario PPGR3'!$G421="","",'Formulario PPGR1'!#REF!)</f>
        <v/>
      </c>
      <c r="G421" s="186"/>
      <c r="H421" s="520" t="str" cm="1">
        <f t="array" ref="H421">IF(Tabla1[[#This Row],[Código_Actividad]]="","",_xlfn.XLOOKUP(Tabla1[[#This Row],[Código_Actividad]],CodigoActividad,Tabla2[Actividades Programables Presupuestables],"",0))</f>
        <v/>
      </c>
      <c r="I421" s="783" t="str">
        <f>IFERROR(VLOOKUP('Formulario PPGR3'!$G421,'Formulario PPGR2'!$H$9:$V$536,15,FALSE),"")</f>
        <v/>
      </c>
      <c r="J421" s="525" t="s">
        <v>284</v>
      </c>
      <c r="K421" s="524" t="s">
        <v>1443</v>
      </c>
      <c r="L421" s="521" t="str">
        <f>IF(Tabla1[[#This Row],[Descripción]]="","",_xlfn.XLOOKUP(Tabla1[[#This Row],[Descripción]],Tabla10[Descripción],Tabla10[Unidad de Medida],"",0))</f>
        <v>Depósito</v>
      </c>
      <c r="M421" s="317">
        <v>25</v>
      </c>
      <c r="N421" s="535">
        <f>IF(Tabla1[[#This Row],[Descripción]]="","",_xlfn.XLOOKUP(Tabla1[[#This Row],[Descripción]],Tabla10[Descripción],Tabla10[Precio Unitario],0))</f>
        <v>1900</v>
      </c>
      <c r="O421" s="535">
        <f>IF(Tabla1[[#This Row],[Cantidad de Insumos]]="","",Tabla1[[#This Row],[Precio Unitario]]*Tabla1[[#This Row],[Cantidad de Insumos]])</f>
        <v>47500</v>
      </c>
      <c r="P421" s="522" t="str">
        <f>IF(Tabla1[[#This Row],[Descripción]]="","",_xlfn.XLOOKUP(Tabla1[[#This Row],[Descripción]],Tabla10[Descripción],Tabla10[CODIGO PRESUPUESTARIO],0))</f>
        <v>2.2.3.1.01</v>
      </c>
      <c r="Q421" s="523"/>
      <c r="R421" s="523" t="str">
        <f>IF(Tabla1[[#This Row],[Insumos]]="","",_xlfn.XLOOKUP(Tabla1[[#This Row],[Insumos]],Tabla10[Insumo],Tabla10[InsumoAbrev],"",0))</f>
        <v>lsViaticosDP</v>
      </c>
      <c r="S421" s="694"/>
      <c r="T421" s="187"/>
      <c r="U421" s="187"/>
    </row>
    <row r="422" spans="2:21" ht="31.15" customHeight="1" x14ac:dyDescent="0.25">
      <c r="B422" s="187" t="e">
        <f>IF('Formulario PPGR3'!$G422="","",CONCATENATE('Formulario PPGR3'!$C422,".",'Formulario PPGR3'!$D422,".",'Formulario PPGR3'!$E422,".",'Formulario PPGR3'!$F422))</f>
        <v>#REF!</v>
      </c>
      <c r="C422" s="187" t="e">
        <f>IF('Formulario PPGR3'!$G422="","",'Formulario PPGR1'!#REF!)</f>
        <v>#REF!</v>
      </c>
      <c r="D422" s="187" t="e">
        <f>IF('Formulario PPGR3'!$G422="","",'Formulario PPGR1'!#REF!)</f>
        <v>#REF!</v>
      </c>
      <c r="E422" s="187" t="e">
        <f>IF('Formulario PPGR3'!$G422="","",'Formulario PPGR1'!#REF!)</f>
        <v>#REF!</v>
      </c>
      <c r="F422" s="187" t="e">
        <f>IF('Formulario PPGR3'!$G422="","",'Formulario PPGR1'!#REF!)</f>
        <v>#REF!</v>
      </c>
      <c r="G422" s="237" t="s">
        <v>1978</v>
      </c>
      <c r="H422" s="520" t="str" cm="1">
        <f t="array" ref="H422">IF(Tabla1[[#This Row],[Código_Actividad]]="","",_xlfn.XLOOKUP(Tabla1[[#This Row],[Código_Actividad]],CodigoActividad,Tabla2[Actividades Programables Presupuestables],"",0))</f>
        <v>Seguimiento para el fortalecimiento de la Estrategia Canguro .</v>
      </c>
      <c r="I422" s="783">
        <f>IFERROR(VLOOKUP('Formulario PPGR3'!$G422,'Formulario PPGR2'!$H$9:$V$536,15,FALSE),"")</f>
        <v>1</v>
      </c>
      <c r="J422" s="523" t="s">
        <v>1266</v>
      </c>
      <c r="K422" s="524" t="s">
        <v>1334</v>
      </c>
      <c r="L422" s="521" t="str">
        <f>IF(Tabla1[[#This Row],[Descripción]]="","",_xlfn.XLOOKUP(Tabla1[[#This Row],[Descripción]],Tabla10[Descripción],Tabla10[Unidad de Medida],"",0))</f>
        <v>Caja</v>
      </c>
      <c r="M422" s="317">
        <v>1</v>
      </c>
      <c r="N422" s="535">
        <f>IF(Tabla1[[#This Row],[Descripción]]="","",_xlfn.XLOOKUP(Tabla1[[#This Row],[Descripción]],Tabla10[Descripción],Tabla10[Precio Unitario],0))</f>
        <v>150</v>
      </c>
      <c r="O422" s="535">
        <f>IF(Tabla1[[#This Row],[Cantidad de Insumos]]="","",Tabla1[[#This Row],[Precio Unitario]]*Tabla1[[#This Row],[Cantidad de Insumos]])</f>
        <v>150</v>
      </c>
      <c r="P422" s="522" t="str">
        <f>IF(Tabla1[[#This Row],[Descripción]]="","",_xlfn.XLOOKUP(Tabla1[[#This Row],[Descripción]],Tabla10[Descripción],Tabla10[CODIGO PRESUPUESTARIO],0))</f>
        <v xml:space="preserve">2.3.9.2.01 </v>
      </c>
      <c r="Q422" s="523"/>
      <c r="R422" s="523" t="str">
        <f>IF(Tabla1[[#This Row],[Insumos]]="","",_xlfn.XLOOKUP(Tabla1[[#This Row],[Insumos]],Tabla10[Insumo],Tabla10[InsumoAbrev],"",0))</f>
        <v>lsUtilesdeOficina</v>
      </c>
      <c r="S422" s="694"/>
      <c r="T422" s="187"/>
      <c r="U422" s="187"/>
    </row>
    <row r="423" spans="2:21" ht="33.6" customHeight="1" x14ac:dyDescent="0.25">
      <c r="B423" s="187" t="e">
        <f>IF('Formulario PPGR3'!$G423="","",CONCATENATE('Formulario PPGR3'!$C423,".",'Formulario PPGR3'!$D423,".",'Formulario PPGR3'!$E423,".",'Formulario PPGR3'!$F423))</f>
        <v>#REF!</v>
      </c>
      <c r="C423" s="187" t="e">
        <f>IF('Formulario PPGR3'!$G423="","",'Formulario PPGR1'!#REF!)</f>
        <v>#REF!</v>
      </c>
      <c r="D423" s="187" t="e">
        <f>IF('Formulario PPGR3'!$G423="","",'Formulario PPGR1'!#REF!)</f>
        <v>#REF!</v>
      </c>
      <c r="E423" s="187" t="e">
        <f>IF('Formulario PPGR3'!$G423="","",'Formulario PPGR1'!#REF!)</f>
        <v>#REF!</v>
      </c>
      <c r="F423" s="187" t="e">
        <f>IF('Formulario PPGR3'!$G423="","",'Formulario PPGR1'!#REF!)</f>
        <v>#REF!</v>
      </c>
      <c r="G423" s="237" t="s">
        <v>1980</v>
      </c>
      <c r="H423" s="520" t="str" cm="1">
        <f t="array" ref="H423">IF(Tabla1[[#This Row],[Código_Actividad]]="","",_xlfn.XLOOKUP(Tabla1[[#This Row],[Código_Actividad]],CodigoActividad,Tabla2[Actividades Programables Presupuestables],"",0))</f>
        <v>Análisis de la mortalidad postneonatal, infantil y en la primera infancia por SRS</v>
      </c>
      <c r="I423" s="783">
        <f>IFERROR(VLOOKUP('Formulario PPGR3'!$G423,'Formulario PPGR2'!$H$9:$V$536,15,FALSE),"")</f>
        <v>1</v>
      </c>
      <c r="J423" s="525" t="s">
        <v>284</v>
      </c>
      <c r="K423" s="524" t="s">
        <v>1445</v>
      </c>
      <c r="L423" s="521" t="str">
        <f>IF(Tabla1[[#This Row],[Descripción]]="","",_xlfn.XLOOKUP(Tabla1[[#This Row],[Descripción]],Tabla10[Descripción],Tabla10[Unidad de Medida],"",0))</f>
        <v>Depósito</v>
      </c>
      <c r="M423" s="317">
        <v>2</v>
      </c>
      <c r="N423" s="535">
        <f>IF(Tabla1[[#This Row],[Descripción]]="","",_xlfn.XLOOKUP(Tabla1[[#This Row],[Descripción]],Tabla10[Descripción],Tabla10[Precio Unitario],0))</f>
        <v>2150</v>
      </c>
      <c r="O423" s="535">
        <f>IF(Tabla1[[#This Row],[Cantidad de Insumos]]="","",Tabla1[[#This Row],[Precio Unitario]]*Tabla1[[#This Row],[Cantidad de Insumos]])</f>
        <v>4300</v>
      </c>
      <c r="P423" s="522" t="str">
        <f>IF(Tabla1[[#This Row],[Descripción]]="","",_xlfn.XLOOKUP(Tabla1[[#This Row],[Descripción]],Tabla10[Descripción],Tabla10[CODIGO PRESUPUESTARIO],0))</f>
        <v>2.2.3.1.01</v>
      </c>
      <c r="Q423" s="523"/>
      <c r="R423" s="523" t="str">
        <f>IF(Tabla1[[#This Row],[Insumos]]="","",_xlfn.XLOOKUP(Tabla1[[#This Row],[Insumos]],Tabla10[Insumo],Tabla10[InsumoAbrev],"",0))</f>
        <v>lsViaticosDP</v>
      </c>
      <c r="S423" s="694"/>
      <c r="T423" s="187"/>
      <c r="U423" s="187"/>
    </row>
    <row r="424" spans="2:21" ht="15" x14ac:dyDescent="0.25">
      <c r="B424" s="187" t="str">
        <f>IF('Formulario PPGR3'!$G424="","",CONCATENATE('Formulario PPGR3'!$C424,".",'Formulario PPGR3'!$D424,".",'Formulario PPGR3'!$E424,".",'Formulario PPGR3'!$F424))</f>
        <v/>
      </c>
      <c r="C424" s="187" t="str">
        <f>IF('Formulario PPGR3'!$G424="","",'Formulario PPGR1'!#REF!)</f>
        <v/>
      </c>
      <c r="D424" s="187" t="str">
        <f>IF('Formulario PPGR3'!$G424="","",'Formulario PPGR1'!#REF!)</f>
        <v/>
      </c>
      <c r="E424" s="187" t="str">
        <f>IF('Formulario PPGR3'!$G424="","",'Formulario PPGR1'!#REF!)</f>
        <v/>
      </c>
      <c r="F424" s="187" t="str">
        <f>IF('Formulario PPGR3'!$G424="","",'Formulario PPGR1'!#REF!)</f>
        <v/>
      </c>
      <c r="G424" s="237"/>
      <c r="H424" s="520" t="str" cm="1">
        <f t="array" ref="H424">IF(Tabla1[[#This Row],[Código_Actividad]]="","",_xlfn.XLOOKUP(Tabla1[[#This Row],[Código_Actividad]],CodigoActividad,Tabla2[Actividades Programables Presupuestables],"",0))</f>
        <v/>
      </c>
      <c r="I424" s="783" t="str">
        <f>IFERROR(VLOOKUP('Formulario PPGR3'!$G424,'Formulario PPGR2'!$H$9:$V$536,15,FALSE),"")</f>
        <v/>
      </c>
      <c r="J424" s="525" t="s">
        <v>284</v>
      </c>
      <c r="K424" s="524" t="s">
        <v>1441</v>
      </c>
      <c r="L424" s="521" t="str">
        <f>IF(Tabla1[[#This Row],[Descripción]]="","",_xlfn.XLOOKUP(Tabla1[[#This Row],[Descripción]],Tabla10[Descripción],Tabla10[Unidad de Medida],"",0))</f>
        <v>Depósito</v>
      </c>
      <c r="M424" s="317">
        <v>1</v>
      </c>
      <c r="N424" s="535">
        <f>IF(Tabla1[[#This Row],[Descripción]]="","",_xlfn.XLOOKUP(Tabla1[[#This Row],[Descripción]],Tabla10[Descripción],Tabla10[Precio Unitario],0))</f>
        <v>1700</v>
      </c>
      <c r="O424" s="535">
        <f>IF(Tabla1[[#This Row],[Cantidad de Insumos]]="","",Tabla1[[#This Row],[Precio Unitario]]*Tabla1[[#This Row],[Cantidad de Insumos]])</f>
        <v>1700</v>
      </c>
      <c r="P424" s="522" t="str">
        <f>IF(Tabla1[[#This Row],[Descripción]]="","",_xlfn.XLOOKUP(Tabla1[[#This Row],[Descripción]],Tabla10[Descripción],Tabla10[CODIGO PRESUPUESTARIO],0))</f>
        <v>2.2.3.1.01</v>
      </c>
      <c r="Q424" s="523"/>
      <c r="R424" s="523" t="str">
        <f>IF(Tabla1[[#This Row],[Insumos]]="","",_xlfn.XLOOKUP(Tabla1[[#This Row],[Insumos]],Tabla10[Insumo],Tabla10[InsumoAbrev],"",0))</f>
        <v>lsViaticosDP</v>
      </c>
      <c r="S424" s="694"/>
      <c r="T424" s="187"/>
      <c r="U424" s="187"/>
    </row>
    <row r="425" spans="2:21" ht="15" x14ac:dyDescent="0.25">
      <c r="B425" s="187" t="str">
        <f>IF('Formulario PPGR3'!$G425="","",CONCATENATE('Formulario PPGR3'!$C425,".",'Formulario PPGR3'!$D425,".",'Formulario PPGR3'!$E425,".",'Formulario PPGR3'!$F425))</f>
        <v/>
      </c>
      <c r="C425" s="187" t="str">
        <f>IF('Formulario PPGR3'!$G425="","",'Formulario PPGR1'!#REF!)</f>
        <v/>
      </c>
      <c r="D425" s="187" t="str">
        <f>IF('Formulario PPGR3'!$G425="","",'Formulario PPGR1'!#REF!)</f>
        <v/>
      </c>
      <c r="E425" s="187" t="str">
        <f>IF('Formulario PPGR3'!$G425="","",'Formulario PPGR1'!#REF!)</f>
        <v/>
      </c>
      <c r="F425" s="187" t="str">
        <f>IF('Formulario PPGR3'!$G425="","",'Formulario PPGR1'!#REF!)</f>
        <v/>
      </c>
      <c r="G425" s="237"/>
      <c r="H425" s="520" t="str" cm="1">
        <f t="array" ref="H425">IF(Tabla1[[#This Row],[Código_Actividad]]="","",_xlfn.XLOOKUP(Tabla1[[#This Row],[Código_Actividad]],CodigoActividad,Tabla2[Actividades Programables Presupuestables],"",0))</f>
        <v/>
      </c>
      <c r="I425" s="783" t="str">
        <f>IFERROR(VLOOKUP('Formulario PPGR3'!$G425,'Formulario PPGR2'!$H$9:$V$536,15,FALSE),"")</f>
        <v/>
      </c>
      <c r="J425" s="525" t="s">
        <v>392</v>
      </c>
      <c r="K425" s="524" t="s">
        <v>991</v>
      </c>
      <c r="L425" s="521" t="str">
        <f>IF(Tabla1[[#This Row],[Descripción]]="","",_xlfn.XLOOKUP(Tabla1[[#This Row],[Descripción]],Tabla10[Descripción],Tabla10[Unidad de Medida],"",0))</f>
        <v>galon</v>
      </c>
      <c r="M425" s="317">
        <v>30</v>
      </c>
      <c r="N425" s="535">
        <f>IF(Tabla1[[#This Row],[Descripción]]="","",_xlfn.XLOOKUP(Tabla1[[#This Row],[Descripción]],Tabla10[Descripción],Tabla10[Precio Unitario],0))</f>
        <v>240</v>
      </c>
      <c r="O425" s="535">
        <f>IF(Tabla1[[#This Row],[Cantidad de Insumos]]="","",Tabla1[[#This Row],[Precio Unitario]]*Tabla1[[#This Row],[Cantidad de Insumos]])</f>
        <v>7200</v>
      </c>
      <c r="P425" s="522" t="str">
        <f>IF(Tabla1[[#This Row],[Descripción]]="","",_xlfn.XLOOKUP(Tabla1[[#This Row],[Descripción]],Tabla10[Descripción],Tabla10[CODIGO PRESUPUESTARIO],0))</f>
        <v>2.3.7.1.02</v>
      </c>
      <c r="Q425" s="523"/>
      <c r="R425" s="523" t="str">
        <f>IF(Tabla1[[#This Row],[Insumos]]="","",_xlfn.XLOOKUP(Tabla1[[#This Row],[Insumos]],Tabla10[Insumo],Tabla10[InsumoAbrev],"",0))</f>
        <v>lsGasoil</v>
      </c>
      <c r="S425" s="694"/>
      <c r="T425" s="187"/>
      <c r="U425" s="187"/>
    </row>
    <row r="426" spans="2:21" ht="28.9" customHeight="1" x14ac:dyDescent="0.25">
      <c r="B426" s="187" t="e">
        <f>IF('Formulario PPGR3'!$G426="","",CONCATENATE('Formulario PPGR3'!$C426,".",'Formulario PPGR3'!$D426,".",'Formulario PPGR3'!$E426,".",'Formulario PPGR3'!$F426))</f>
        <v>#REF!</v>
      </c>
      <c r="C426" s="187" t="e">
        <f>IF('Formulario PPGR3'!$G426="","",'Formulario PPGR1'!#REF!)</f>
        <v>#REF!</v>
      </c>
      <c r="D426" s="187" t="e">
        <f>IF('Formulario PPGR3'!$G426="","",'Formulario PPGR1'!#REF!)</f>
        <v>#REF!</v>
      </c>
      <c r="E426" s="187" t="e">
        <f>IF('Formulario PPGR3'!$G426="","",'Formulario PPGR1'!#REF!)</f>
        <v>#REF!</v>
      </c>
      <c r="F426" s="187" t="e">
        <f>IF('Formulario PPGR3'!$G426="","",'Formulario PPGR1'!#REF!)</f>
        <v>#REF!</v>
      </c>
      <c r="G426" s="237" t="s">
        <v>1982</v>
      </c>
      <c r="H426" s="520" t="str" cm="1">
        <f t="array" ref="H426">IF(Tabla1[[#This Row],[Código_Actividad]]="","",_xlfn.XLOOKUP(Tabla1[[#This Row],[Código_Actividad]],CodigoActividad,Tabla2[Actividades Programables Presupuestables],"",0))</f>
        <v>Seguimiento a la Sala Situacional IA</v>
      </c>
      <c r="I426" s="783">
        <f>IFERROR(VLOOKUP('Formulario PPGR3'!$G426,'Formulario PPGR2'!$H$9:$V$536,15,FALSE),"")</f>
        <v>3</v>
      </c>
      <c r="J426" s="525" t="s">
        <v>1266</v>
      </c>
      <c r="K426" s="524" t="s">
        <v>1334</v>
      </c>
      <c r="L426" s="521" t="str">
        <f>IF(Tabla1[[#This Row],[Descripción]]="","",_xlfn.XLOOKUP(Tabla1[[#This Row],[Descripción]],Tabla10[Descripción],Tabla10[Unidad de Medida],"",0))</f>
        <v>Caja</v>
      </c>
      <c r="M426" s="317">
        <v>4</v>
      </c>
      <c r="N426" s="535">
        <f>IF(Tabla1[[#This Row],[Descripción]]="","",_xlfn.XLOOKUP(Tabla1[[#This Row],[Descripción]],Tabla10[Descripción],Tabla10[Precio Unitario],0))</f>
        <v>150</v>
      </c>
      <c r="O426" s="535">
        <f>IF(Tabla1[[#This Row],[Cantidad de Insumos]]="","",Tabla1[[#This Row],[Precio Unitario]]*Tabla1[[#This Row],[Cantidad de Insumos]])</f>
        <v>600</v>
      </c>
      <c r="P426" s="522" t="str">
        <f>IF(Tabla1[[#This Row],[Descripción]]="","",_xlfn.XLOOKUP(Tabla1[[#This Row],[Descripción]],Tabla10[Descripción],Tabla10[CODIGO PRESUPUESTARIO],0))</f>
        <v xml:space="preserve">2.3.9.2.01 </v>
      </c>
      <c r="Q426" s="523"/>
      <c r="R426" s="523" t="str">
        <f>IF(Tabla1[[#This Row],[Insumos]]="","",_xlfn.XLOOKUP(Tabla1[[#This Row],[Insumos]],Tabla10[Insumo],Tabla10[InsumoAbrev],"",0))</f>
        <v>lsUtilesdeOficina</v>
      </c>
      <c r="S426" s="694"/>
      <c r="T426" s="187"/>
      <c r="U426" s="187"/>
    </row>
    <row r="427" spans="2:21" ht="38.25" x14ac:dyDescent="0.25">
      <c r="B427" s="187" t="str">
        <f>IF('Formulario PPGR3'!$G427="","",CONCATENATE('Formulario PPGR3'!$C427,".",'Formulario PPGR3'!$D427,".",'Formulario PPGR3'!$E427,".",'Formulario PPGR3'!$F427))</f>
        <v/>
      </c>
      <c r="C427" s="187" t="str">
        <f>IF('Formulario PPGR3'!$G427="","",'Formulario PPGR1'!#REF!)</f>
        <v/>
      </c>
      <c r="D427" s="187" t="str">
        <f>IF('Formulario PPGR3'!$G427="","",'Formulario PPGR1'!#REF!)</f>
        <v/>
      </c>
      <c r="E427" s="187" t="str">
        <f>IF('Formulario PPGR3'!$G427="","",'Formulario PPGR1'!#REF!)</f>
        <v/>
      </c>
      <c r="F427" s="187" t="str">
        <f>IF('Formulario PPGR3'!$G427="","",'Formulario PPGR1'!#REF!)</f>
        <v/>
      </c>
      <c r="G427" s="237"/>
      <c r="H427" s="520" t="str" cm="1">
        <f t="array" ref="H427">IF(Tabla1[[#This Row],[Código_Actividad]]="","",_xlfn.XLOOKUP(Tabla1[[#This Row],[Código_Actividad]],CodigoActividad,Tabla2[Actividades Programables Presupuestables],"",0))</f>
        <v/>
      </c>
      <c r="I427" s="783" t="str">
        <f>IFERROR(VLOOKUP('Formulario PPGR3'!$G427,'Formulario PPGR2'!$H$9:$V$536,15,FALSE),"")</f>
        <v/>
      </c>
      <c r="J427" s="525" t="s">
        <v>351</v>
      </c>
      <c r="K427" s="524" t="s">
        <v>830</v>
      </c>
      <c r="L427" s="521" t="str">
        <f>IF(Tabla1[[#This Row],[Descripción]]="","",_xlfn.XLOOKUP(Tabla1[[#This Row],[Descripción]],Tabla10[Descripción],Tabla10[Unidad de Medida],"",0))</f>
        <v>unidad</v>
      </c>
      <c r="M427" s="317">
        <v>1</v>
      </c>
      <c r="N427" s="535">
        <f>IF(Tabla1[[#This Row],[Descripción]]="","",_xlfn.XLOOKUP(Tabla1[[#This Row],[Descripción]],Tabla10[Descripción],Tabla10[Precio Unitario],0))</f>
        <v>61419</v>
      </c>
      <c r="O427" s="535">
        <f>IF(Tabla1[[#This Row],[Cantidad de Insumos]]="","",Tabla1[[#This Row],[Precio Unitario]]*Tabla1[[#This Row],[Cantidad de Insumos]])</f>
        <v>61419</v>
      </c>
      <c r="P427" s="522" t="str">
        <f>IF(Tabla1[[#This Row],[Descripción]]="","",_xlfn.XLOOKUP(Tabla1[[#This Row],[Descripción]],Tabla10[Descripción],Tabla10[CODIGO PRESUPUESTARIO],0))</f>
        <v>2.3.1.1.01</v>
      </c>
      <c r="Q427" s="523"/>
      <c r="R427" s="523" t="str">
        <f>IF(Tabla1[[#This Row],[Insumos]]="","",_xlfn.XLOOKUP(Tabla1[[#This Row],[Insumos]],Tabla10[Insumo],Tabla10[InsumoAbrev],"",0))</f>
        <v>lsAlimentosyBebidas</v>
      </c>
      <c r="S427" s="694"/>
      <c r="T427" s="187"/>
      <c r="U427" s="187"/>
    </row>
    <row r="428" spans="2:21" ht="41.45" customHeight="1" x14ac:dyDescent="0.25">
      <c r="B428" s="187" t="e">
        <f>IF('Formulario PPGR3'!$G428="","",CONCATENATE('Formulario PPGR3'!$C428,".",'Formulario PPGR3'!$D428,".",'Formulario PPGR3'!$E428,".",'Formulario PPGR3'!$F428))</f>
        <v>#REF!</v>
      </c>
      <c r="C428" s="187" t="e">
        <f>IF('Formulario PPGR3'!$G428="","",'Formulario PPGR1'!#REF!)</f>
        <v>#REF!</v>
      </c>
      <c r="D428" s="187" t="e">
        <f>IF('Formulario PPGR3'!$G428="","",'Formulario PPGR1'!#REF!)</f>
        <v>#REF!</v>
      </c>
      <c r="E428" s="187" t="e">
        <f>IF('Formulario PPGR3'!$G428="","",'Formulario PPGR1'!#REF!)</f>
        <v>#REF!</v>
      </c>
      <c r="F428" s="187" t="e">
        <f>IF('Formulario PPGR3'!$G428="","",'Formulario PPGR1'!#REF!)</f>
        <v>#REF!</v>
      </c>
      <c r="G428" s="237" t="s">
        <v>1984</v>
      </c>
      <c r="H428" s="520" t="str" cm="1">
        <f t="array" ref="H428">IF(Tabla1[[#This Row],[Código_Actividad]]="","",_xlfn.XLOOKUP(Tabla1[[#This Row],[Código_Actividad]],CodigoActividad,Tabla2[Actividades Programables Presupuestables],"",0))</f>
        <v xml:space="preserve">Elaboración e implementación del plan para el fortalecimiento de los servicios pediatricos.  </v>
      </c>
      <c r="I428" s="783">
        <f>IFERROR(VLOOKUP('Formulario PPGR3'!$G428,'Formulario PPGR2'!$H$9:$V$536,15,FALSE),"")</f>
        <v>4</v>
      </c>
      <c r="J428" s="525" t="s">
        <v>284</v>
      </c>
      <c r="K428" s="524" t="s">
        <v>1441</v>
      </c>
      <c r="L428" s="521" t="str">
        <f>IF(Tabla1[[#This Row],[Descripción]]="","",_xlfn.XLOOKUP(Tabla1[[#This Row],[Descripción]],Tabla10[Descripción],Tabla10[Unidad de Medida],"",0))</f>
        <v>Depósito</v>
      </c>
      <c r="M428" s="317">
        <v>4</v>
      </c>
      <c r="N428" s="535">
        <f>IF(Tabla1[[#This Row],[Descripción]]="","",_xlfn.XLOOKUP(Tabla1[[#This Row],[Descripción]],Tabla10[Descripción],Tabla10[Precio Unitario],0))</f>
        <v>1700</v>
      </c>
      <c r="O428" s="535">
        <f>IF(Tabla1[[#This Row],[Cantidad de Insumos]]="","",Tabla1[[#This Row],[Precio Unitario]]*Tabla1[[#This Row],[Cantidad de Insumos]])</f>
        <v>6800</v>
      </c>
      <c r="P428" s="522" t="str">
        <f>IF(Tabla1[[#This Row],[Descripción]]="","",_xlfn.XLOOKUP(Tabla1[[#This Row],[Descripción]],Tabla10[Descripción],Tabla10[CODIGO PRESUPUESTARIO],0))</f>
        <v>2.2.3.1.01</v>
      </c>
      <c r="Q428" s="523"/>
      <c r="R428" s="523" t="str">
        <f>IF(Tabla1[[#This Row],[Insumos]]="","",_xlfn.XLOOKUP(Tabla1[[#This Row],[Insumos]],Tabla10[Insumo],Tabla10[InsumoAbrev],"",0))</f>
        <v>lsViaticosDP</v>
      </c>
      <c r="S428" s="694"/>
      <c r="T428" s="187"/>
      <c r="U428" s="187"/>
    </row>
    <row r="429" spans="2:21" ht="15" x14ac:dyDescent="0.25">
      <c r="B429" s="187" t="str">
        <f>IF('Formulario PPGR3'!$G429="","",CONCATENATE('Formulario PPGR3'!$C429,".",'Formulario PPGR3'!$D429,".",'Formulario PPGR3'!$E429,".",'Formulario PPGR3'!$F429))</f>
        <v/>
      </c>
      <c r="C429" s="187" t="str">
        <f>IF('Formulario PPGR3'!$G429="","",'Formulario PPGR1'!#REF!)</f>
        <v/>
      </c>
      <c r="D429" s="187" t="str">
        <f>IF('Formulario PPGR3'!$G429="","",'Formulario PPGR1'!#REF!)</f>
        <v/>
      </c>
      <c r="E429" s="187" t="str">
        <f>IF('Formulario PPGR3'!$G429="","",'Formulario PPGR1'!#REF!)</f>
        <v/>
      </c>
      <c r="F429" s="187" t="str">
        <f>IF('Formulario PPGR3'!$G429="","",'Formulario PPGR1'!#REF!)</f>
        <v/>
      </c>
      <c r="G429" s="237"/>
      <c r="H429" s="520" t="str" cm="1">
        <f t="array" ref="H429">IF(Tabla1[[#This Row],[Código_Actividad]]="","",_xlfn.XLOOKUP(Tabla1[[#This Row],[Código_Actividad]],CodigoActividad,Tabla2[Actividades Programables Presupuestables],"",0))</f>
        <v/>
      </c>
      <c r="I429" s="783" t="str">
        <f>IFERROR(VLOOKUP('Formulario PPGR3'!$G429,'Formulario PPGR2'!$H$9:$V$536,15,FALSE),"")</f>
        <v/>
      </c>
      <c r="J429" s="525" t="s">
        <v>284</v>
      </c>
      <c r="K429" s="524" t="s">
        <v>1445</v>
      </c>
      <c r="L429" s="521" t="str">
        <f>IF(Tabla1[[#This Row],[Descripción]]="","",_xlfn.XLOOKUP(Tabla1[[#This Row],[Descripción]],Tabla10[Descripción],Tabla10[Unidad de Medida],"",0))</f>
        <v>Depósito</v>
      </c>
      <c r="M429" s="317">
        <v>12</v>
      </c>
      <c r="N429" s="535">
        <f>IF(Tabla1[[#This Row],[Descripción]]="","",_xlfn.XLOOKUP(Tabla1[[#This Row],[Descripción]],Tabla10[Descripción],Tabla10[Precio Unitario],0))</f>
        <v>2150</v>
      </c>
      <c r="O429" s="535">
        <f>IF(Tabla1[[#This Row],[Cantidad de Insumos]]="","",Tabla1[[#This Row],[Precio Unitario]]*Tabla1[[#This Row],[Cantidad de Insumos]])</f>
        <v>25800</v>
      </c>
      <c r="P429" s="522" t="str">
        <f>IF(Tabla1[[#This Row],[Descripción]]="","",_xlfn.XLOOKUP(Tabla1[[#This Row],[Descripción]],Tabla10[Descripción],Tabla10[CODIGO PRESUPUESTARIO],0))</f>
        <v>2.2.3.1.01</v>
      </c>
      <c r="Q429" s="523"/>
      <c r="R429" s="523" t="str">
        <f>IF(Tabla1[[#This Row],[Insumos]]="","",_xlfn.XLOOKUP(Tabla1[[#This Row],[Insumos]],Tabla10[Insumo],Tabla10[InsumoAbrev],"",0))</f>
        <v>lsViaticosDP</v>
      </c>
      <c r="S429" s="694"/>
      <c r="T429" s="187"/>
      <c r="U429" s="187"/>
    </row>
    <row r="430" spans="2:21" ht="15" x14ac:dyDescent="0.25">
      <c r="B430" s="187" t="str">
        <f>IF('Formulario PPGR3'!$G430="","",CONCATENATE('Formulario PPGR3'!$C430,".",'Formulario PPGR3'!$D430,".",'Formulario PPGR3'!$E430,".",'Formulario PPGR3'!$F430))</f>
        <v/>
      </c>
      <c r="C430" s="187" t="str">
        <f>IF('Formulario PPGR3'!$G430="","",'Formulario PPGR1'!#REF!)</f>
        <v/>
      </c>
      <c r="D430" s="187" t="str">
        <f>IF('Formulario PPGR3'!$G430="","",'Formulario PPGR1'!#REF!)</f>
        <v/>
      </c>
      <c r="E430" s="187" t="str">
        <f>IF('Formulario PPGR3'!$G430="","",'Formulario PPGR1'!#REF!)</f>
        <v/>
      </c>
      <c r="F430" s="187" t="str">
        <f>IF('Formulario PPGR3'!$G430="","",'Formulario PPGR1'!#REF!)</f>
        <v/>
      </c>
      <c r="G430" s="237"/>
      <c r="H430" s="520" t="str" cm="1">
        <f t="array" ref="H430">IF(Tabla1[[#This Row],[Código_Actividad]]="","",_xlfn.XLOOKUP(Tabla1[[#This Row],[Código_Actividad]],CodigoActividad,Tabla2[Actividades Programables Presupuestables],"",0))</f>
        <v/>
      </c>
      <c r="I430" s="783" t="str">
        <f>IFERROR(VLOOKUP('Formulario PPGR3'!$G430,'Formulario PPGR2'!$H$9:$V$536,15,FALSE),"")</f>
        <v/>
      </c>
      <c r="J430" s="525" t="s">
        <v>392</v>
      </c>
      <c r="K430" s="524" t="s">
        <v>991</v>
      </c>
      <c r="L430" s="521" t="str">
        <f>IF(Tabla1[[#This Row],[Descripción]]="","",_xlfn.XLOOKUP(Tabla1[[#This Row],[Descripción]],Tabla10[Descripción],Tabla10[Unidad de Medida],"",0))</f>
        <v>galon</v>
      </c>
      <c r="M430" s="317">
        <v>40</v>
      </c>
      <c r="N430" s="535">
        <f>IF(Tabla1[[#This Row],[Descripción]]="","",_xlfn.XLOOKUP(Tabla1[[#This Row],[Descripción]],Tabla10[Descripción],Tabla10[Precio Unitario],0))</f>
        <v>240</v>
      </c>
      <c r="O430" s="535">
        <f>IF(Tabla1[[#This Row],[Cantidad de Insumos]]="","",Tabla1[[#This Row],[Precio Unitario]]*Tabla1[[#This Row],[Cantidad de Insumos]])</f>
        <v>9600</v>
      </c>
      <c r="P430" s="522" t="str">
        <f>IF(Tabla1[[#This Row],[Descripción]]="","",_xlfn.XLOOKUP(Tabla1[[#This Row],[Descripción]],Tabla10[Descripción],Tabla10[CODIGO PRESUPUESTARIO],0))</f>
        <v>2.3.7.1.02</v>
      </c>
      <c r="Q430" s="523"/>
      <c r="R430" s="523" t="str">
        <f>IF(Tabla1[[#This Row],[Insumos]]="","",_xlfn.XLOOKUP(Tabla1[[#This Row],[Insumos]],Tabla10[Insumo],Tabla10[InsumoAbrev],"",0))</f>
        <v>lsGasoil</v>
      </c>
      <c r="S430" s="694"/>
      <c r="T430" s="187"/>
      <c r="U430" s="187"/>
    </row>
    <row r="431" spans="2:21" ht="15" x14ac:dyDescent="0.25">
      <c r="B431" s="187" t="str">
        <f>IF('Formulario PPGR3'!$G431="","",CONCATENATE('Formulario PPGR3'!$C431,".",'Formulario PPGR3'!$D431,".",'Formulario PPGR3'!$E431,".",'Formulario PPGR3'!$F431))</f>
        <v/>
      </c>
      <c r="C431" s="187" t="str">
        <f>IF('Formulario PPGR3'!$G431="","",'Formulario PPGR1'!#REF!)</f>
        <v/>
      </c>
      <c r="D431" s="187" t="str">
        <f>IF('Formulario PPGR3'!$G431="","",'Formulario PPGR1'!#REF!)</f>
        <v/>
      </c>
      <c r="E431" s="187" t="str">
        <f>IF('Formulario PPGR3'!$G431="","",'Formulario PPGR1'!#REF!)</f>
        <v/>
      </c>
      <c r="F431" s="187" t="str">
        <f>IF('Formulario PPGR3'!$G431="","",'Formulario PPGR1'!#REF!)</f>
        <v/>
      </c>
      <c r="G431" s="237"/>
      <c r="H431" s="520" t="str" cm="1">
        <f t="array" ref="H431">IF(Tabla1[[#This Row],[Código_Actividad]]="","",_xlfn.XLOOKUP(Tabla1[[#This Row],[Código_Actividad]],CodigoActividad,Tabla2[Actividades Programables Presupuestables],"",0))</f>
        <v/>
      </c>
      <c r="I431" s="783" t="str">
        <f>IFERROR(VLOOKUP('Formulario PPGR3'!$G431,'Formulario PPGR2'!$H$9:$V$536,15,FALSE),"")</f>
        <v/>
      </c>
      <c r="J431" s="525"/>
      <c r="K431" s="524"/>
      <c r="L431" s="521" t="str">
        <f>IF(Tabla1[[#This Row],[Descripción]]="","",_xlfn.XLOOKUP(Tabla1[[#This Row],[Descripción]],Tabla10[Descripción],Tabla10[Unidad de Medida],"",0))</f>
        <v/>
      </c>
      <c r="M431" s="317"/>
      <c r="N431" s="535" t="str">
        <f>IF(Tabla1[[#This Row],[Descripción]]="","",_xlfn.XLOOKUP(Tabla1[[#This Row],[Descripción]],Tabla10[Descripción],Tabla10[Precio Unitario],0))</f>
        <v/>
      </c>
      <c r="O431" s="535" t="str">
        <f>IF(Tabla1[[#This Row],[Cantidad de Insumos]]="","",Tabla1[[#This Row],[Precio Unitario]]*Tabla1[[#This Row],[Cantidad de Insumos]])</f>
        <v/>
      </c>
      <c r="P431" s="522" t="str">
        <f>IF(Tabla1[[#This Row],[Descripción]]="","",_xlfn.XLOOKUP(Tabla1[[#This Row],[Descripción]],Tabla10[Descripción],Tabla10[CODIGO PRESUPUESTARIO],0))</f>
        <v/>
      </c>
      <c r="Q431" s="523"/>
      <c r="R431" s="523" t="str">
        <f>IF(Tabla1[[#This Row],[Insumos]]="","",_xlfn.XLOOKUP(Tabla1[[#This Row],[Insumos]],Tabla10[Insumo],Tabla10[InsumoAbrev],"",0))</f>
        <v/>
      </c>
      <c r="S431" s="694"/>
      <c r="T431" s="187"/>
      <c r="U431" s="187"/>
    </row>
    <row r="432" spans="2:21" ht="53.45" customHeight="1" x14ac:dyDescent="0.25">
      <c r="B432" s="187" t="e">
        <f>IF('Formulario PPGR3'!$G432="","",CONCATENATE('Formulario PPGR3'!$C432,".",'Formulario PPGR3'!$D432,".",'Formulario PPGR3'!$E432,".",'Formulario PPGR3'!$F432))</f>
        <v>#REF!</v>
      </c>
      <c r="C432" s="187" t="e">
        <f>IF('Formulario PPGR3'!$G432="","",'Formulario PPGR1'!#REF!)</f>
        <v>#REF!</v>
      </c>
      <c r="D432" s="187" t="e">
        <f>IF('Formulario PPGR3'!$G432="","",'Formulario PPGR1'!#REF!)</f>
        <v>#REF!</v>
      </c>
      <c r="E432" s="187" t="e">
        <f>IF('Formulario PPGR3'!$G432="","",'Formulario PPGR1'!#REF!)</f>
        <v>#REF!</v>
      </c>
      <c r="F432" s="187" t="e">
        <f>IF('Formulario PPGR3'!$G432="","",'Formulario PPGR1'!#REF!)</f>
        <v>#REF!</v>
      </c>
      <c r="G432" s="237" t="s">
        <v>1986</v>
      </c>
      <c r="H432" s="520" t="str" cm="1">
        <f t="array" ref="H432">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432" s="783">
        <f>IFERROR(VLOOKUP('Formulario PPGR3'!$G432,'Formulario PPGR2'!$H$9:$V$536,15,FALSE),"")</f>
        <v>4</v>
      </c>
      <c r="J432" s="525" t="s">
        <v>284</v>
      </c>
      <c r="K432" s="524" t="s">
        <v>1445</v>
      </c>
      <c r="L432" s="521" t="str">
        <f>IF(Tabla1[[#This Row],[Descripción]]="","",_xlfn.XLOOKUP(Tabla1[[#This Row],[Descripción]],Tabla10[Descripción],Tabla10[Unidad de Medida],"",0))</f>
        <v>Depósito</v>
      </c>
      <c r="M432" s="317">
        <v>4</v>
      </c>
      <c r="N432" s="535">
        <f>IF(Tabla1[[#This Row],[Descripción]]="","",_xlfn.XLOOKUP(Tabla1[[#This Row],[Descripción]],Tabla10[Descripción],Tabla10[Precio Unitario],0))</f>
        <v>2150</v>
      </c>
      <c r="O432" s="535">
        <f>IF(Tabla1[[#This Row],[Cantidad de Insumos]]="","",Tabla1[[#This Row],[Precio Unitario]]*Tabla1[[#This Row],[Cantidad de Insumos]])</f>
        <v>8600</v>
      </c>
      <c r="P432" s="522" t="str">
        <f>IF(Tabla1[[#This Row],[Descripción]]="","",_xlfn.XLOOKUP(Tabla1[[#This Row],[Descripción]],Tabla10[Descripción],Tabla10[CODIGO PRESUPUESTARIO],0))</f>
        <v>2.2.3.1.01</v>
      </c>
      <c r="Q432" s="523"/>
      <c r="R432" s="523" t="str">
        <f>IF(Tabla1[[#This Row],[Insumos]]="","",_xlfn.XLOOKUP(Tabla1[[#This Row],[Insumos]],Tabla10[Insumo],Tabla10[InsumoAbrev],"",0))</f>
        <v>lsViaticosDP</v>
      </c>
      <c r="S432" s="694"/>
      <c r="T432" s="187"/>
      <c r="U432" s="187"/>
    </row>
    <row r="433" spans="2:21" ht="15" x14ac:dyDescent="0.25">
      <c r="B433" s="187" t="str">
        <f>IF('Formulario PPGR3'!$G433="","",CONCATENATE('Formulario PPGR3'!$C433,".",'Formulario PPGR3'!$D433,".",'Formulario PPGR3'!$E433,".",'Formulario PPGR3'!$F433))</f>
        <v/>
      </c>
      <c r="C433" s="187" t="str">
        <f>IF('Formulario PPGR3'!$G433="","",'Formulario PPGR1'!#REF!)</f>
        <v/>
      </c>
      <c r="D433" s="187" t="str">
        <f>IF('Formulario PPGR3'!$G433="","",'Formulario PPGR1'!#REF!)</f>
        <v/>
      </c>
      <c r="E433" s="187" t="str">
        <f>IF('Formulario PPGR3'!$G433="","",'Formulario PPGR1'!#REF!)</f>
        <v/>
      </c>
      <c r="F433" s="187" t="str">
        <f>IF('Formulario PPGR3'!$G433="","",'Formulario PPGR1'!#REF!)</f>
        <v/>
      </c>
      <c r="G433" s="186"/>
      <c r="H433" s="520" t="str" cm="1">
        <f t="array" ref="H433">IF(Tabla1[[#This Row],[Código_Actividad]]="","",_xlfn.XLOOKUP(Tabla1[[#This Row],[Código_Actividad]],CodigoActividad,Tabla2[Actividades Programables Presupuestables],"",0))</f>
        <v/>
      </c>
      <c r="I433" s="783" t="str">
        <f>IFERROR(VLOOKUP('Formulario PPGR3'!$G433,'Formulario PPGR2'!$H$9:$V$536,15,FALSE),"")</f>
        <v/>
      </c>
      <c r="J433" s="525" t="s">
        <v>284</v>
      </c>
      <c r="K433" s="524" t="s">
        <v>1441</v>
      </c>
      <c r="L433" s="521" t="str">
        <f>IF(Tabla1[[#This Row],[Descripción]]="","",_xlfn.XLOOKUP(Tabla1[[#This Row],[Descripción]],Tabla10[Descripción],Tabla10[Unidad de Medida],"",0))</f>
        <v>Depósito</v>
      </c>
      <c r="M433" s="317">
        <v>4</v>
      </c>
      <c r="N433" s="535">
        <f>IF(Tabla1[[#This Row],[Descripción]]="","",_xlfn.XLOOKUP(Tabla1[[#This Row],[Descripción]],Tabla10[Descripción],Tabla10[Precio Unitario],0))</f>
        <v>1700</v>
      </c>
      <c r="O433" s="535">
        <f>IF(Tabla1[[#This Row],[Cantidad de Insumos]]="","",Tabla1[[#This Row],[Precio Unitario]]*Tabla1[[#This Row],[Cantidad de Insumos]])</f>
        <v>6800</v>
      </c>
      <c r="P433" s="522" t="str">
        <f>IF(Tabla1[[#This Row],[Descripción]]="","",_xlfn.XLOOKUP(Tabla1[[#This Row],[Descripción]],Tabla10[Descripción],Tabla10[CODIGO PRESUPUESTARIO],0))</f>
        <v>2.2.3.1.01</v>
      </c>
      <c r="Q433" s="523"/>
      <c r="R433" s="523" t="str">
        <f>IF(Tabla1[[#This Row],[Insumos]]="","",_xlfn.XLOOKUP(Tabla1[[#This Row],[Insumos]],Tabla10[Insumo],Tabla10[InsumoAbrev],"",0))</f>
        <v>lsViaticosDP</v>
      </c>
      <c r="S433" s="694"/>
      <c r="T433" s="187"/>
      <c r="U433" s="187"/>
    </row>
    <row r="434" spans="2:21" ht="15" x14ac:dyDescent="0.25">
      <c r="B434" s="187" t="str">
        <f>IF('Formulario PPGR3'!$G434="","",CONCATENATE('Formulario PPGR3'!$C434,".",'Formulario PPGR3'!$D434,".",'Formulario PPGR3'!$E434,".",'Formulario PPGR3'!$F434))</f>
        <v/>
      </c>
      <c r="C434" s="187" t="str">
        <f>IF('Formulario PPGR3'!$G434="","",'Formulario PPGR1'!#REF!)</f>
        <v/>
      </c>
      <c r="D434" s="187" t="str">
        <f>IF('Formulario PPGR3'!$G434="","",'Formulario PPGR1'!#REF!)</f>
        <v/>
      </c>
      <c r="E434" s="187" t="str">
        <f>IF('Formulario PPGR3'!$G434="","",'Formulario PPGR1'!#REF!)</f>
        <v/>
      </c>
      <c r="F434" s="187" t="str">
        <f>IF('Formulario PPGR3'!$G434="","",'Formulario PPGR1'!#REF!)</f>
        <v/>
      </c>
      <c r="G434" s="186"/>
      <c r="H434" s="520" t="str" cm="1">
        <f t="array" ref="H434">IF(Tabla1[[#This Row],[Código_Actividad]]="","",_xlfn.XLOOKUP(Tabla1[[#This Row],[Código_Actividad]],CodigoActividad,Tabla2[Actividades Programables Presupuestables],"",0))</f>
        <v/>
      </c>
      <c r="I434" s="783" t="str">
        <f>IFERROR(VLOOKUP('Formulario PPGR3'!$G434,'Formulario PPGR2'!$H$9:$V$536,15,FALSE),"")</f>
        <v/>
      </c>
      <c r="J434" s="525" t="s">
        <v>392</v>
      </c>
      <c r="K434" s="524" t="s">
        <v>991</v>
      </c>
      <c r="L434" s="521" t="str">
        <f>IF(Tabla1[[#This Row],[Descripción]]="","",_xlfn.XLOOKUP(Tabla1[[#This Row],[Descripción]],Tabla10[Descripción],Tabla10[Unidad de Medida],"",0))</f>
        <v>galon</v>
      </c>
      <c r="M434" s="317">
        <v>40</v>
      </c>
      <c r="N434" s="535">
        <f>IF(Tabla1[[#This Row],[Descripción]]="","",_xlfn.XLOOKUP(Tabla1[[#This Row],[Descripción]],Tabla10[Descripción],Tabla10[Precio Unitario],0))</f>
        <v>240</v>
      </c>
      <c r="O434" s="535">
        <f>IF(Tabla1[[#This Row],[Cantidad de Insumos]]="","",Tabla1[[#This Row],[Precio Unitario]]*Tabla1[[#This Row],[Cantidad de Insumos]])</f>
        <v>9600</v>
      </c>
      <c r="P434" s="522" t="str">
        <f>IF(Tabla1[[#This Row],[Descripción]]="","",_xlfn.XLOOKUP(Tabla1[[#This Row],[Descripción]],Tabla10[Descripción],Tabla10[CODIGO PRESUPUESTARIO],0))</f>
        <v>2.3.7.1.02</v>
      </c>
      <c r="Q434" s="523"/>
      <c r="R434" s="523" t="str">
        <f>IF(Tabla1[[#This Row],[Insumos]]="","",_xlfn.XLOOKUP(Tabla1[[#This Row],[Insumos]],Tabla10[Insumo],Tabla10[InsumoAbrev],"",0))</f>
        <v>lsGasoil</v>
      </c>
      <c r="S434" s="694"/>
      <c r="T434" s="187"/>
      <c r="U434" s="187"/>
    </row>
    <row r="435" spans="2:21" ht="15" x14ac:dyDescent="0.25">
      <c r="B435" s="187" t="str">
        <f>IF('Formulario PPGR3'!$G435="","",CONCATENATE('Formulario PPGR3'!$C435,".",'Formulario PPGR3'!$D435,".",'Formulario PPGR3'!$E435,".",'Formulario PPGR3'!$F435))</f>
        <v/>
      </c>
      <c r="C435" s="187" t="str">
        <f>IF('Formulario PPGR3'!$G435="","",'Formulario PPGR1'!#REF!)</f>
        <v/>
      </c>
      <c r="D435" s="187" t="str">
        <f>IF('Formulario PPGR3'!$G435="","",'Formulario PPGR1'!#REF!)</f>
        <v/>
      </c>
      <c r="E435" s="187" t="str">
        <f>IF('Formulario PPGR3'!$G435="","",'Formulario PPGR1'!#REF!)</f>
        <v/>
      </c>
      <c r="F435" s="187" t="str">
        <f>IF('Formulario PPGR3'!$G435="","",'Formulario PPGR1'!#REF!)</f>
        <v/>
      </c>
      <c r="G435" s="186"/>
      <c r="H435" s="520" t="str" cm="1">
        <f t="array" ref="H435">IF(Tabla1[[#This Row],[Código_Actividad]]="","",_xlfn.XLOOKUP(Tabla1[[#This Row],[Código_Actividad]],CodigoActividad,Tabla2[Actividades Programables Presupuestables],"",0))</f>
        <v/>
      </c>
      <c r="I435" s="783" t="str">
        <f>IFERROR(VLOOKUP('Formulario PPGR3'!$G435,'Formulario PPGR2'!$H$9:$V$536,15,FALSE),"")</f>
        <v/>
      </c>
      <c r="J435" s="525"/>
      <c r="K435" s="524"/>
      <c r="L435" s="521" t="str">
        <f>IF(Tabla1[[#This Row],[Descripción]]="","",_xlfn.XLOOKUP(Tabla1[[#This Row],[Descripción]],Tabla10[Descripción],Tabla10[Unidad de Medida],"",0))</f>
        <v/>
      </c>
      <c r="M435" s="317"/>
      <c r="N435" s="535" t="str">
        <f>IF(Tabla1[[#This Row],[Descripción]]="","",_xlfn.XLOOKUP(Tabla1[[#This Row],[Descripción]],Tabla10[Descripción],Tabla10[Precio Unitario],0))</f>
        <v/>
      </c>
      <c r="O435" s="535" t="str">
        <f>IF(Tabla1[[#This Row],[Cantidad de Insumos]]="","",Tabla1[[#This Row],[Precio Unitario]]*Tabla1[[#This Row],[Cantidad de Insumos]])</f>
        <v/>
      </c>
      <c r="P435" s="522" t="str">
        <f>IF(Tabla1[[#This Row],[Descripción]]="","",_xlfn.XLOOKUP(Tabla1[[#This Row],[Descripción]],Tabla10[Descripción],Tabla10[CODIGO PRESUPUESTARIO],0))</f>
        <v/>
      </c>
      <c r="Q435" s="523"/>
      <c r="R435" s="523" t="str">
        <f>IF(Tabla1[[#This Row],[Insumos]]="","",_xlfn.XLOOKUP(Tabla1[[#This Row],[Insumos]],Tabla10[Insumo],Tabla10[InsumoAbrev],"",0))</f>
        <v/>
      </c>
      <c r="S435" s="694"/>
      <c r="T435" s="187"/>
      <c r="U435" s="187"/>
    </row>
    <row r="436" spans="2:21" ht="55.15" customHeight="1" x14ac:dyDescent="0.25">
      <c r="B436" s="187" t="e">
        <f>IF('Formulario PPGR3'!$G436="","",CONCATENATE('Formulario PPGR3'!$C436,".",'Formulario PPGR3'!$D436,".",'Formulario PPGR3'!$E436,".",'Formulario PPGR3'!$F436))</f>
        <v>#REF!</v>
      </c>
      <c r="C436" s="187" t="e">
        <f>IF('Formulario PPGR3'!$G436="","",'Formulario PPGR1'!#REF!)</f>
        <v>#REF!</v>
      </c>
      <c r="D436" s="187" t="e">
        <f>IF('Formulario PPGR3'!$G436="","",'Formulario PPGR1'!#REF!)</f>
        <v>#REF!</v>
      </c>
      <c r="E436" s="187" t="e">
        <f>IF('Formulario PPGR3'!$G436="","",'Formulario PPGR1'!#REF!)</f>
        <v>#REF!</v>
      </c>
      <c r="F436" s="187" t="e">
        <f>IF('Formulario PPGR3'!$G436="","",'Formulario PPGR1'!#REF!)</f>
        <v>#REF!</v>
      </c>
      <c r="G436" s="186" t="s">
        <v>1990</v>
      </c>
      <c r="H436" s="520" t="str" cm="1">
        <f t="array" ref="H436">IF(Tabla1[[#This Row],[Código_Actividad]]="","",_xlfn.XLOOKUP(Tabla1[[#This Row],[Código_Actividad]],CodigoActividad,Tabla2[Actividades Programables Presupuestables],"",0))</f>
        <v>Capitaciones de  anticonceptivos al personal de la Unidades de Atención Integral y las Consultas Diferenciadas para adolescentes</v>
      </c>
      <c r="I436" s="783">
        <f>IFERROR(VLOOKUP('Formulario PPGR3'!$G436,'Formulario PPGR2'!$H$9:$V$536,15,FALSE),"")</f>
        <v>4</v>
      </c>
      <c r="J436" s="525" t="s">
        <v>351</v>
      </c>
      <c r="K436" s="524" t="s">
        <v>829</v>
      </c>
      <c r="L436" s="521" t="str">
        <f>IF(Tabla1[[#This Row],[Descripción]]="","",_xlfn.XLOOKUP(Tabla1[[#This Row],[Descripción]],Tabla10[Descripción],Tabla10[Unidad de Medida],"",0))</f>
        <v>unidad</v>
      </c>
      <c r="M436" s="317">
        <v>4</v>
      </c>
      <c r="N436" s="535">
        <f>IF(Tabla1[[#This Row],[Descripción]]="","",_xlfn.XLOOKUP(Tabla1[[#This Row],[Descripción]],Tabla10[Descripción],Tabla10[Precio Unitario],0))</f>
        <v>25488</v>
      </c>
      <c r="O436" s="535">
        <f>IF(Tabla1[[#This Row],[Cantidad de Insumos]]="","",Tabla1[[#This Row],[Precio Unitario]]*Tabla1[[#This Row],[Cantidad de Insumos]])</f>
        <v>101952</v>
      </c>
      <c r="P436" s="522" t="str">
        <f>IF(Tabla1[[#This Row],[Descripción]]="","",_xlfn.XLOOKUP(Tabla1[[#This Row],[Descripción]],Tabla10[Descripción],Tabla10[CODIGO PRESUPUESTARIO],0))</f>
        <v>2.3.1.1.01</v>
      </c>
      <c r="Q436" s="523"/>
      <c r="R436" s="523" t="str">
        <f>IF(Tabla1[[#This Row],[Insumos]]="","",_xlfn.XLOOKUP(Tabla1[[#This Row],[Insumos]],Tabla10[Insumo],Tabla10[InsumoAbrev],"",0))</f>
        <v>lsAlimentosyBebidas</v>
      </c>
      <c r="S436" s="694"/>
      <c r="T436" s="187"/>
      <c r="U436" s="187"/>
    </row>
    <row r="437" spans="2:21" ht="15" x14ac:dyDescent="0.25">
      <c r="B437" s="187" t="str">
        <f>IF('Formulario PPGR3'!$G437="","",CONCATENATE('Formulario PPGR3'!$C437,".",'Formulario PPGR3'!$D437,".",'Formulario PPGR3'!$E437,".",'Formulario PPGR3'!$F437))</f>
        <v/>
      </c>
      <c r="C437" s="187" t="str">
        <f>IF('Formulario PPGR3'!$G437="","",'Formulario PPGR1'!#REF!)</f>
        <v/>
      </c>
      <c r="D437" s="187" t="str">
        <f>IF('Formulario PPGR3'!$G437="","",'Formulario PPGR1'!#REF!)</f>
        <v/>
      </c>
      <c r="E437" s="187" t="str">
        <f>IF('Formulario PPGR3'!$G437="","",'Formulario PPGR1'!#REF!)</f>
        <v/>
      </c>
      <c r="F437" s="187" t="str">
        <f>IF('Formulario PPGR3'!$G437="","",'Formulario PPGR1'!#REF!)</f>
        <v/>
      </c>
      <c r="G437" s="186"/>
      <c r="H437" s="520" t="str" cm="1">
        <f t="array" ref="H437">IF(Tabla1[[#This Row],[Código_Actividad]]="","",_xlfn.XLOOKUP(Tabla1[[#This Row],[Código_Actividad]],CodigoActividad,Tabla2[Actividades Programables Presupuestables],"",0))</f>
        <v/>
      </c>
      <c r="I437" s="783" t="str">
        <f>IFERROR(VLOOKUP('Formulario PPGR3'!$G437,'Formulario PPGR2'!$H$9:$V$536,15,FALSE),"")</f>
        <v/>
      </c>
      <c r="J437" s="525" t="s">
        <v>1266</v>
      </c>
      <c r="K437" s="524" t="s">
        <v>1335</v>
      </c>
      <c r="L437" s="521" t="str">
        <f>IF(Tabla1[[#This Row],[Descripción]]="","",_xlfn.XLOOKUP(Tabla1[[#This Row],[Descripción]],Tabla10[Descripción],Tabla10[Unidad de Medida],"",0))</f>
        <v>unidad</v>
      </c>
      <c r="M437" s="317">
        <v>4</v>
      </c>
      <c r="N437" s="535">
        <f>IF(Tabla1[[#This Row],[Descripción]]="","",_xlfn.XLOOKUP(Tabla1[[#This Row],[Descripción]],Tabla10[Descripción],Tabla10[Precio Unitario],0))</f>
        <v>55</v>
      </c>
      <c r="O437" s="535">
        <f>IF(Tabla1[[#This Row],[Cantidad de Insumos]]="","",Tabla1[[#This Row],[Precio Unitario]]*Tabla1[[#This Row],[Cantidad de Insumos]])</f>
        <v>220</v>
      </c>
      <c r="P437" s="522" t="str">
        <f>IF(Tabla1[[#This Row],[Descripción]]="","",_xlfn.XLOOKUP(Tabla1[[#This Row],[Descripción]],Tabla10[Descripción],Tabla10[CODIGO PRESUPUESTARIO],0))</f>
        <v xml:space="preserve">2.3.9.2.01 </v>
      </c>
      <c r="Q437" s="523"/>
      <c r="R437" s="523" t="str">
        <f>IF(Tabla1[[#This Row],[Insumos]]="","",_xlfn.XLOOKUP(Tabla1[[#This Row],[Insumos]],Tabla10[Insumo],Tabla10[InsumoAbrev],"",0))</f>
        <v>lsUtilesdeOficina</v>
      </c>
      <c r="S437" s="694"/>
      <c r="T437" s="187"/>
      <c r="U437" s="187"/>
    </row>
    <row r="438" spans="2:21" ht="15" x14ac:dyDescent="0.25">
      <c r="B438" s="187" t="str">
        <f>IF('Formulario PPGR3'!$G438="","",CONCATENATE('Formulario PPGR3'!$C438,".",'Formulario PPGR3'!$D438,".",'Formulario PPGR3'!$E438,".",'Formulario PPGR3'!$F438))</f>
        <v/>
      </c>
      <c r="C438" s="187" t="str">
        <f>IF('Formulario PPGR3'!$G438="","",'Formulario PPGR1'!#REF!)</f>
        <v/>
      </c>
      <c r="D438" s="187" t="str">
        <f>IF('Formulario PPGR3'!$G438="","",'Formulario PPGR1'!#REF!)</f>
        <v/>
      </c>
      <c r="E438" s="187" t="str">
        <f>IF('Formulario PPGR3'!$G438="","",'Formulario PPGR1'!#REF!)</f>
        <v/>
      </c>
      <c r="F438" s="187" t="str">
        <f>IF('Formulario PPGR3'!$G438="","",'Formulario PPGR1'!#REF!)</f>
        <v/>
      </c>
      <c r="G438" s="186"/>
      <c r="H438" s="520" t="str" cm="1">
        <f t="array" ref="H438">IF(Tabla1[[#This Row],[Código_Actividad]]="","",_xlfn.XLOOKUP(Tabla1[[#This Row],[Código_Actividad]],CodigoActividad,Tabla2[Actividades Programables Presupuestables],"",0))</f>
        <v/>
      </c>
      <c r="I438" s="783" t="str">
        <f>IFERROR(VLOOKUP('Formulario PPGR3'!$G438,'Formulario PPGR2'!$H$9:$V$536,15,FALSE),"")</f>
        <v/>
      </c>
      <c r="J438" s="525"/>
      <c r="K438" s="524"/>
      <c r="L438" s="521" t="str">
        <f>IF(Tabla1[[#This Row],[Descripción]]="","",_xlfn.XLOOKUP(Tabla1[[#This Row],[Descripción]],Tabla10[Descripción],Tabla10[Unidad de Medida],"",0))</f>
        <v/>
      </c>
      <c r="M438" s="317"/>
      <c r="N438" s="535" t="str">
        <f>IF(Tabla1[[#This Row],[Descripción]]="","",_xlfn.XLOOKUP(Tabla1[[#This Row],[Descripción]],Tabla10[Descripción],Tabla10[Precio Unitario],0))</f>
        <v/>
      </c>
      <c r="O438" s="535" t="str">
        <f>IF(Tabla1[[#This Row],[Cantidad de Insumos]]="","",Tabla1[[#This Row],[Precio Unitario]]*Tabla1[[#This Row],[Cantidad de Insumos]])</f>
        <v/>
      </c>
      <c r="P438" s="522" t="str">
        <f>IF(Tabla1[[#This Row],[Descripción]]="","",_xlfn.XLOOKUP(Tabla1[[#This Row],[Descripción]],Tabla10[Descripción],Tabla10[CODIGO PRESUPUESTARIO],0))</f>
        <v/>
      </c>
      <c r="Q438" s="523"/>
      <c r="R438" s="523" t="str">
        <f>IF(Tabla1[[#This Row],[Insumos]]="","",_xlfn.XLOOKUP(Tabla1[[#This Row],[Insumos]],Tabla10[Insumo],Tabla10[InsumoAbrev],"",0))</f>
        <v/>
      </c>
      <c r="S438" s="694"/>
      <c r="T438" s="187"/>
      <c r="U438" s="187"/>
    </row>
    <row r="439" spans="2:21" ht="36" customHeight="1" x14ac:dyDescent="0.25">
      <c r="B439" s="187" t="e">
        <f>IF('Formulario PPGR3'!$G439="","",CONCATENATE('Formulario PPGR3'!$C439,".",'Formulario PPGR3'!$D439,".",'Formulario PPGR3'!$E439,".",'Formulario PPGR3'!$F439))</f>
        <v>#REF!</v>
      </c>
      <c r="C439" s="187" t="e">
        <f>IF('Formulario PPGR3'!$G439="","",'Formulario PPGR1'!#REF!)</f>
        <v>#REF!</v>
      </c>
      <c r="D439" s="187" t="e">
        <f>IF('Formulario PPGR3'!$G439="","",'Formulario PPGR1'!#REF!)</f>
        <v>#REF!</v>
      </c>
      <c r="E439" s="187" t="e">
        <f>IF('Formulario PPGR3'!$G439="","",'Formulario PPGR1'!#REF!)</f>
        <v>#REF!</v>
      </c>
      <c r="F439" s="187" t="e">
        <f>IF('Formulario PPGR3'!$G439="","",'Formulario PPGR1'!#REF!)</f>
        <v>#REF!</v>
      </c>
      <c r="G439" s="186" t="s">
        <v>1992</v>
      </c>
      <c r="H439" s="520" t="str" cm="1">
        <f t="array" ref="H439">IF(Tabla1[[#This Row],[Código_Actividad]]="","",_xlfn.XLOOKUP(Tabla1[[#This Row],[Código_Actividad]],CodigoActividad,Tabla2[Actividades Programables Presupuestables],"",0))</f>
        <v xml:space="preserve">Reunión con CEAS priorizados para  revisión de Indicadores </v>
      </c>
      <c r="I439" s="783">
        <f>IFERROR(VLOOKUP('Formulario PPGR3'!$G439,'Formulario PPGR2'!$H$9:$V$536,15,FALSE),"")</f>
        <v>1</v>
      </c>
      <c r="J439" s="525" t="s">
        <v>351</v>
      </c>
      <c r="K439" s="524" t="s">
        <v>829</v>
      </c>
      <c r="L439" s="521" t="str">
        <f>IF(Tabla1[[#This Row],[Descripción]]="","",_xlfn.XLOOKUP(Tabla1[[#This Row],[Descripción]],Tabla10[Descripción],Tabla10[Unidad de Medida],"",0))</f>
        <v>unidad</v>
      </c>
      <c r="M439" s="317">
        <v>4</v>
      </c>
      <c r="N439" s="535">
        <f>IF(Tabla1[[#This Row],[Descripción]]="","",_xlfn.XLOOKUP(Tabla1[[#This Row],[Descripción]],Tabla10[Descripción],Tabla10[Precio Unitario],0))</f>
        <v>25488</v>
      </c>
      <c r="O439" s="535">
        <f>IF(Tabla1[[#This Row],[Cantidad de Insumos]]="","",Tabla1[[#This Row],[Precio Unitario]]*Tabla1[[#This Row],[Cantidad de Insumos]])</f>
        <v>101952</v>
      </c>
      <c r="P439" s="522" t="str">
        <f>IF(Tabla1[[#This Row],[Descripción]]="","",_xlfn.XLOOKUP(Tabla1[[#This Row],[Descripción]],Tabla10[Descripción],Tabla10[CODIGO PRESUPUESTARIO],0))</f>
        <v>2.3.1.1.01</v>
      </c>
      <c r="Q439" s="523"/>
      <c r="R439" s="523" t="str">
        <f>IF(Tabla1[[#This Row],[Insumos]]="","",_xlfn.XLOOKUP(Tabla1[[#This Row],[Insumos]],Tabla10[Insumo],Tabla10[InsumoAbrev],"",0))</f>
        <v>lsAlimentosyBebidas</v>
      </c>
      <c r="S439" s="694"/>
      <c r="T439" s="187"/>
      <c r="U439" s="187"/>
    </row>
    <row r="440" spans="2:21" ht="15" x14ac:dyDescent="0.25">
      <c r="B440" s="187" t="str">
        <f>IF('Formulario PPGR3'!$G440="","",CONCATENATE('Formulario PPGR3'!$C440,".",'Formulario PPGR3'!$D440,".",'Formulario PPGR3'!$E440,".",'Formulario PPGR3'!$F440))</f>
        <v/>
      </c>
      <c r="C440" s="187" t="str">
        <f>IF('Formulario PPGR3'!$G440="","",'Formulario PPGR1'!#REF!)</f>
        <v/>
      </c>
      <c r="D440" s="187" t="str">
        <f>IF('Formulario PPGR3'!$G440="","",'Formulario PPGR1'!#REF!)</f>
        <v/>
      </c>
      <c r="E440" s="187" t="str">
        <f>IF('Formulario PPGR3'!$G440="","",'Formulario PPGR1'!#REF!)</f>
        <v/>
      </c>
      <c r="F440" s="187" t="str">
        <f>IF('Formulario PPGR3'!$G440="","",'Formulario PPGR1'!#REF!)</f>
        <v/>
      </c>
      <c r="G440" s="186"/>
      <c r="H440" s="520" t="str" cm="1">
        <f t="array" ref="H440">IF(Tabla1[[#This Row],[Código_Actividad]]="","",_xlfn.XLOOKUP(Tabla1[[#This Row],[Código_Actividad]],CodigoActividad,Tabla2[Actividades Programables Presupuestables],"",0))</f>
        <v/>
      </c>
      <c r="I440" s="783" t="str">
        <f>IFERROR(VLOOKUP('Formulario PPGR3'!$G440,'Formulario PPGR2'!$H$9:$V$536,15,FALSE),"")</f>
        <v/>
      </c>
      <c r="J440" s="525" t="s">
        <v>1266</v>
      </c>
      <c r="K440" s="524" t="s">
        <v>1334</v>
      </c>
      <c r="L440" s="521" t="str">
        <f>IF(Tabla1[[#This Row],[Descripción]]="","",_xlfn.XLOOKUP(Tabla1[[#This Row],[Descripción]],Tabla10[Descripción],Tabla10[Unidad de Medida],"",0))</f>
        <v>Caja</v>
      </c>
      <c r="M440" s="317">
        <v>4</v>
      </c>
      <c r="N440" s="535">
        <f>IF(Tabla1[[#This Row],[Descripción]]="","",_xlfn.XLOOKUP(Tabla1[[#This Row],[Descripción]],Tabla10[Descripción],Tabla10[Precio Unitario],0))</f>
        <v>150</v>
      </c>
      <c r="O440" s="535">
        <f>IF(Tabla1[[#This Row],[Cantidad de Insumos]]="","",Tabla1[[#This Row],[Precio Unitario]]*Tabla1[[#This Row],[Cantidad de Insumos]])</f>
        <v>600</v>
      </c>
      <c r="P440" s="522" t="str">
        <f>IF(Tabla1[[#This Row],[Descripción]]="","",_xlfn.XLOOKUP(Tabla1[[#This Row],[Descripción]],Tabla10[Descripción],Tabla10[CODIGO PRESUPUESTARIO],0))</f>
        <v xml:space="preserve">2.3.9.2.01 </v>
      </c>
      <c r="Q440" s="523"/>
      <c r="R440" s="523" t="str">
        <f>IF(Tabla1[[#This Row],[Insumos]]="","",_xlfn.XLOOKUP(Tabla1[[#This Row],[Insumos]],Tabla10[Insumo],Tabla10[InsumoAbrev],"",0))</f>
        <v>lsUtilesdeOficina</v>
      </c>
      <c r="S440" s="694"/>
      <c r="T440" s="187"/>
      <c r="U440" s="187"/>
    </row>
    <row r="441" spans="2:21" ht="40.9" customHeight="1" x14ac:dyDescent="0.25">
      <c r="B441" s="187" t="e">
        <f>IF('Formulario PPGR3'!$G441="","",CONCATENATE('Formulario PPGR3'!$C441,".",'Formulario PPGR3'!$D441,".",'Formulario PPGR3'!$E441,".",'Formulario PPGR3'!$F441))</f>
        <v>#REF!</v>
      </c>
      <c r="C441" s="187" t="e">
        <f>IF('Formulario PPGR3'!$G441="","",'Formulario PPGR1'!#REF!)</f>
        <v>#REF!</v>
      </c>
      <c r="D441" s="187" t="e">
        <f>IF('Formulario PPGR3'!$G441="","",'Formulario PPGR1'!#REF!)</f>
        <v>#REF!</v>
      </c>
      <c r="E441" s="187" t="e">
        <f>IF('Formulario PPGR3'!$G441="","",'Formulario PPGR1'!#REF!)</f>
        <v>#REF!</v>
      </c>
      <c r="F441" s="187" t="e">
        <f>IF('Formulario PPGR3'!$G441="","",'Formulario PPGR1'!#REF!)</f>
        <v>#REF!</v>
      </c>
      <c r="G441" s="186" t="s">
        <v>1994</v>
      </c>
      <c r="H441" s="520" t="str" cm="1">
        <f t="array" ref="H441">IF(Tabla1[[#This Row],[Código_Actividad]]="","",_xlfn.XLOOKUP(Tabla1[[#This Row],[Código_Actividad]],CodigoActividad,Tabla2[Actividades Programables Presupuestables],"",0))</f>
        <v>Seguimiento al fortalecimiento de las Unidades de Atención Integrales en Salud para personas Adolescentes</v>
      </c>
      <c r="I441" s="783">
        <f>IFERROR(VLOOKUP('Formulario PPGR3'!$G441,'Formulario PPGR2'!$H$9:$V$536,15,FALSE),"")</f>
        <v>4</v>
      </c>
      <c r="J441" s="525" t="s">
        <v>284</v>
      </c>
      <c r="K441" s="524" t="s">
        <v>1445</v>
      </c>
      <c r="L441" s="521" t="str">
        <f>IF(Tabla1[[#This Row],[Descripción]]="","",_xlfn.XLOOKUP(Tabla1[[#This Row],[Descripción]],Tabla10[Descripción],Tabla10[Unidad de Medida],"",0))</f>
        <v>Depósito</v>
      </c>
      <c r="M441" s="317">
        <v>12</v>
      </c>
      <c r="N441" s="535">
        <f>IF(Tabla1[[#This Row],[Descripción]]="","",_xlfn.XLOOKUP(Tabla1[[#This Row],[Descripción]],Tabla10[Descripción],Tabla10[Precio Unitario],0))</f>
        <v>2150</v>
      </c>
      <c r="O441" s="535">
        <f>IF(Tabla1[[#This Row],[Cantidad de Insumos]]="","",Tabla1[[#This Row],[Precio Unitario]]*Tabla1[[#This Row],[Cantidad de Insumos]])</f>
        <v>25800</v>
      </c>
      <c r="P441" s="522" t="str">
        <f>IF(Tabla1[[#This Row],[Descripción]]="","",_xlfn.XLOOKUP(Tabla1[[#This Row],[Descripción]],Tabla10[Descripción],Tabla10[CODIGO PRESUPUESTARIO],0))</f>
        <v>2.2.3.1.01</v>
      </c>
      <c r="Q441" s="523"/>
      <c r="R441" s="523" t="str">
        <f>IF(Tabla1[[#This Row],[Insumos]]="","",_xlfn.XLOOKUP(Tabla1[[#This Row],[Insumos]],Tabla10[Insumo],Tabla10[InsumoAbrev],"",0))</f>
        <v>lsViaticosDP</v>
      </c>
      <c r="S441" s="694"/>
      <c r="T441" s="187"/>
      <c r="U441" s="187"/>
    </row>
    <row r="442" spans="2:21" ht="15" x14ac:dyDescent="0.25">
      <c r="B442" s="187" t="str">
        <f>IF('Formulario PPGR3'!$G442="","",CONCATENATE('Formulario PPGR3'!$C442,".",'Formulario PPGR3'!$D442,".",'Formulario PPGR3'!$E442,".",'Formulario PPGR3'!$F442))</f>
        <v/>
      </c>
      <c r="C442" s="187" t="str">
        <f>IF('Formulario PPGR3'!$G442="","",'Formulario PPGR1'!#REF!)</f>
        <v/>
      </c>
      <c r="D442" s="187" t="str">
        <f>IF('Formulario PPGR3'!$G442="","",'Formulario PPGR1'!#REF!)</f>
        <v/>
      </c>
      <c r="E442" s="187" t="str">
        <f>IF('Formulario PPGR3'!$G442="","",'Formulario PPGR1'!#REF!)</f>
        <v/>
      </c>
      <c r="F442" s="187" t="str">
        <f>IF('Formulario PPGR3'!$G442="","",'Formulario PPGR1'!#REF!)</f>
        <v/>
      </c>
      <c r="G442" s="186"/>
      <c r="H442" s="520" t="str" cm="1">
        <f t="array" ref="H442">IF(Tabla1[[#This Row],[Código_Actividad]]="","",_xlfn.XLOOKUP(Tabla1[[#This Row],[Código_Actividad]],CodigoActividad,Tabla2[Actividades Programables Presupuestables],"",0))</f>
        <v/>
      </c>
      <c r="I442" s="783" t="str">
        <f>IFERROR(VLOOKUP('Formulario PPGR3'!$G442,'Formulario PPGR2'!$H$9:$V$536,15,FALSE),"")</f>
        <v/>
      </c>
      <c r="J442" s="525" t="s">
        <v>284</v>
      </c>
      <c r="K442" s="524" t="s">
        <v>1441</v>
      </c>
      <c r="L442" s="521" t="str">
        <f>IF(Tabla1[[#This Row],[Descripción]]="","",_xlfn.XLOOKUP(Tabla1[[#This Row],[Descripción]],Tabla10[Descripción],Tabla10[Unidad de Medida],"",0))</f>
        <v>Depósito</v>
      </c>
      <c r="M442" s="317">
        <v>12</v>
      </c>
      <c r="N442" s="535">
        <f>IF(Tabla1[[#This Row],[Descripción]]="","",_xlfn.XLOOKUP(Tabla1[[#This Row],[Descripción]],Tabla10[Descripción],Tabla10[Precio Unitario],0))</f>
        <v>1700</v>
      </c>
      <c r="O442" s="535">
        <f>IF(Tabla1[[#This Row],[Cantidad de Insumos]]="","",Tabla1[[#This Row],[Precio Unitario]]*Tabla1[[#This Row],[Cantidad de Insumos]])</f>
        <v>20400</v>
      </c>
      <c r="P442" s="522" t="str">
        <f>IF(Tabla1[[#This Row],[Descripción]]="","",_xlfn.XLOOKUP(Tabla1[[#This Row],[Descripción]],Tabla10[Descripción],Tabla10[CODIGO PRESUPUESTARIO],0))</f>
        <v>2.2.3.1.01</v>
      </c>
      <c r="Q442" s="523"/>
      <c r="R442" s="523" t="str">
        <f>IF(Tabla1[[#This Row],[Insumos]]="","",_xlfn.XLOOKUP(Tabla1[[#This Row],[Insumos]],Tabla10[Insumo],Tabla10[InsumoAbrev],"",0))</f>
        <v>lsViaticosDP</v>
      </c>
      <c r="S442" s="694"/>
      <c r="T442" s="187"/>
      <c r="U442" s="187"/>
    </row>
    <row r="443" spans="2:21" ht="15" x14ac:dyDescent="0.25">
      <c r="B443" s="187" t="str">
        <f>IF('Formulario PPGR3'!$G443="","",CONCATENATE('Formulario PPGR3'!$C443,".",'Formulario PPGR3'!$D443,".",'Formulario PPGR3'!$E443,".",'Formulario PPGR3'!$F443))</f>
        <v/>
      </c>
      <c r="C443" s="187" t="str">
        <f>IF('Formulario PPGR3'!$G443="","",'Formulario PPGR1'!#REF!)</f>
        <v/>
      </c>
      <c r="D443" s="187" t="str">
        <f>IF('Formulario PPGR3'!$G443="","",'Formulario PPGR1'!#REF!)</f>
        <v/>
      </c>
      <c r="E443" s="187" t="str">
        <f>IF('Formulario PPGR3'!$G443="","",'Formulario PPGR1'!#REF!)</f>
        <v/>
      </c>
      <c r="F443" s="187" t="str">
        <f>IF('Formulario PPGR3'!$G443="","",'Formulario PPGR1'!#REF!)</f>
        <v/>
      </c>
      <c r="G443" s="186"/>
      <c r="H443" s="520" t="str" cm="1">
        <f t="array" ref="H443">IF(Tabla1[[#This Row],[Código_Actividad]]="","",_xlfn.XLOOKUP(Tabla1[[#This Row],[Código_Actividad]],CodigoActividad,Tabla2[Actividades Programables Presupuestables],"",0))</f>
        <v/>
      </c>
      <c r="I443" s="783" t="str">
        <f>IFERROR(VLOOKUP('Formulario PPGR3'!$G443,'Formulario PPGR2'!$H$9:$V$536,15,FALSE),"")</f>
        <v/>
      </c>
      <c r="J443" s="525" t="s">
        <v>392</v>
      </c>
      <c r="K443" s="524" t="s">
        <v>991</v>
      </c>
      <c r="L443" s="521" t="str">
        <f>IF(Tabla1[[#This Row],[Descripción]]="","",_xlfn.XLOOKUP(Tabla1[[#This Row],[Descripción]],Tabla10[Descripción],Tabla10[Unidad de Medida],"",0))</f>
        <v>galon</v>
      </c>
      <c r="M443" s="317">
        <v>120</v>
      </c>
      <c r="N443" s="535">
        <f>IF(Tabla1[[#This Row],[Descripción]]="","",_xlfn.XLOOKUP(Tabla1[[#This Row],[Descripción]],Tabla10[Descripción],Tabla10[Precio Unitario],0))</f>
        <v>240</v>
      </c>
      <c r="O443" s="535">
        <f>IF(Tabla1[[#This Row],[Cantidad de Insumos]]="","",Tabla1[[#This Row],[Precio Unitario]]*Tabla1[[#This Row],[Cantidad de Insumos]])</f>
        <v>28800</v>
      </c>
      <c r="P443" s="522" t="str">
        <f>IF(Tabla1[[#This Row],[Descripción]]="","",_xlfn.XLOOKUP(Tabla1[[#This Row],[Descripción]],Tabla10[Descripción],Tabla10[CODIGO PRESUPUESTARIO],0))</f>
        <v>2.3.7.1.02</v>
      </c>
      <c r="Q443" s="523"/>
      <c r="R443" s="523" t="str">
        <f>IF(Tabla1[[#This Row],[Insumos]]="","",_xlfn.XLOOKUP(Tabla1[[#This Row],[Insumos]],Tabla10[Insumo],Tabla10[InsumoAbrev],"",0))</f>
        <v>lsGasoil</v>
      </c>
      <c r="S443" s="694"/>
      <c r="T443" s="187"/>
      <c r="U443" s="187"/>
    </row>
    <row r="444" spans="2:21" ht="40.9" customHeight="1" x14ac:dyDescent="0.25">
      <c r="B444" s="187" t="e">
        <f>IF('Formulario PPGR3'!$G444="","",CONCATENATE('Formulario PPGR3'!$C444,".",'Formulario PPGR3'!$D444,".",'Formulario PPGR3'!$E444,".",'Formulario PPGR3'!$F444))</f>
        <v>#REF!</v>
      </c>
      <c r="C444" s="187" t="e">
        <f>IF('Formulario PPGR3'!$G444="","",'Formulario PPGR1'!#REF!)</f>
        <v>#REF!</v>
      </c>
      <c r="D444" s="187" t="e">
        <f>IF('Formulario PPGR3'!$G444="","",'Formulario PPGR1'!#REF!)</f>
        <v>#REF!</v>
      </c>
      <c r="E444" s="187" t="e">
        <f>IF('Formulario PPGR3'!$G444="","",'Formulario PPGR1'!#REF!)</f>
        <v>#REF!</v>
      </c>
      <c r="F444" s="187" t="e">
        <f>IF('Formulario PPGR3'!$G444="","",'Formulario PPGR1'!#REF!)</f>
        <v>#REF!</v>
      </c>
      <c r="G444" s="186" t="s">
        <v>1996</v>
      </c>
      <c r="H444" s="520" t="str" cm="1">
        <f t="array" ref="H444">IF(Tabla1[[#This Row],[Código_Actividad]]="","",_xlfn.XLOOKUP(Tabla1[[#This Row],[Código_Actividad]],CodigoActividad,Tabla2[Actividades Programables Presupuestables],"",0))</f>
        <v>Seguimiento al fortalecimiento de las Consultas Diferenciadas en los CEAS</v>
      </c>
      <c r="I444" s="783">
        <f>IFERROR(VLOOKUP('Formulario PPGR3'!$G444,'Formulario PPGR2'!$H$9:$V$536,15,FALSE),"")</f>
        <v>4</v>
      </c>
      <c r="J444" s="525" t="s">
        <v>284</v>
      </c>
      <c r="K444" s="524" t="s">
        <v>1445</v>
      </c>
      <c r="L444" s="521" t="str">
        <f>IF(Tabla1[[#This Row],[Descripción]]="","",_xlfn.XLOOKUP(Tabla1[[#This Row],[Descripción]],Tabla10[Descripción],Tabla10[Unidad de Medida],"",0))</f>
        <v>Depósito</v>
      </c>
      <c r="M444" s="317">
        <v>4</v>
      </c>
      <c r="N444" s="535">
        <f>IF(Tabla1[[#This Row],[Descripción]]="","",_xlfn.XLOOKUP(Tabla1[[#This Row],[Descripción]],Tabla10[Descripción],Tabla10[Precio Unitario],0))</f>
        <v>2150</v>
      </c>
      <c r="O444" s="535">
        <f>IF(Tabla1[[#This Row],[Cantidad de Insumos]]="","",Tabla1[[#This Row],[Precio Unitario]]*Tabla1[[#This Row],[Cantidad de Insumos]])</f>
        <v>8600</v>
      </c>
      <c r="P444" s="522" t="str">
        <f>IF(Tabla1[[#This Row],[Descripción]]="","",_xlfn.XLOOKUP(Tabla1[[#This Row],[Descripción]],Tabla10[Descripción],Tabla10[CODIGO PRESUPUESTARIO],0))</f>
        <v>2.2.3.1.01</v>
      </c>
      <c r="Q444" s="523"/>
      <c r="R444" s="523" t="str">
        <f>IF(Tabla1[[#This Row],[Insumos]]="","",_xlfn.XLOOKUP(Tabla1[[#This Row],[Insumos]],Tabla10[Insumo],Tabla10[InsumoAbrev],"",0))</f>
        <v>lsViaticosDP</v>
      </c>
      <c r="S444" s="694"/>
      <c r="T444" s="187"/>
      <c r="U444" s="187"/>
    </row>
    <row r="445" spans="2:21" ht="15" x14ac:dyDescent="0.25">
      <c r="B445" s="187" t="str">
        <f>IF('Formulario PPGR3'!$G445="","",CONCATENATE('Formulario PPGR3'!$C445,".",'Formulario PPGR3'!$D445,".",'Formulario PPGR3'!$E445,".",'Formulario PPGR3'!$F445))</f>
        <v/>
      </c>
      <c r="C445" s="187" t="str">
        <f>IF('Formulario PPGR3'!$G445="","",'Formulario PPGR1'!#REF!)</f>
        <v/>
      </c>
      <c r="D445" s="187" t="str">
        <f>IF('Formulario PPGR3'!$G445="","",'Formulario PPGR1'!#REF!)</f>
        <v/>
      </c>
      <c r="E445" s="187" t="str">
        <f>IF('Formulario PPGR3'!$G445="","",'Formulario PPGR1'!#REF!)</f>
        <v/>
      </c>
      <c r="F445" s="187" t="str">
        <f>IF('Formulario PPGR3'!$G445="","",'Formulario PPGR1'!#REF!)</f>
        <v/>
      </c>
      <c r="G445" s="186"/>
      <c r="H445" s="520" t="str" cm="1">
        <f t="array" ref="H445">IF(Tabla1[[#This Row],[Código_Actividad]]="","",_xlfn.XLOOKUP(Tabla1[[#This Row],[Código_Actividad]],CodigoActividad,Tabla2[Actividades Programables Presupuestables],"",0))</f>
        <v/>
      </c>
      <c r="I445" s="783" t="str">
        <f>IFERROR(VLOOKUP('Formulario PPGR3'!$G445,'Formulario PPGR2'!$H$9:$V$536,15,FALSE),"")</f>
        <v/>
      </c>
      <c r="J445" s="525" t="s">
        <v>284</v>
      </c>
      <c r="K445" s="524" t="s">
        <v>1441</v>
      </c>
      <c r="L445" s="521" t="str">
        <f>IF(Tabla1[[#This Row],[Descripción]]="","",_xlfn.XLOOKUP(Tabla1[[#This Row],[Descripción]],Tabla10[Descripción],Tabla10[Unidad de Medida],"",0))</f>
        <v>Depósito</v>
      </c>
      <c r="M445" s="317">
        <v>4</v>
      </c>
      <c r="N445" s="535">
        <f>IF(Tabla1[[#This Row],[Descripción]]="","",_xlfn.XLOOKUP(Tabla1[[#This Row],[Descripción]],Tabla10[Descripción],Tabla10[Precio Unitario],0))</f>
        <v>1700</v>
      </c>
      <c r="O445" s="535">
        <f>IF(Tabla1[[#This Row],[Cantidad de Insumos]]="","",Tabla1[[#This Row],[Precio Unitario]]*Tabla1[[#This Row],[Cantidad de Insumos]])</f>
        <v>6800</v>
      </c>
      <c r="P445" s="522" t="str">
        <f>IF(Tabla1[[#This Row],[Descripción]]="","",_xlfn.XLOOKUP(Tabla1[[#This Row],[Descripción]],Tabla10[Descripción],Tabla10[CODIGO PRESUPUESTARIO],0))</f>
        <v>2.2.3.1.01</v>
      </c>
      <c r="Q445" s="523"/>
      <c r="R445" s="523" t="str">
        <f>IF(Tabla1[[#This Row],[Insumos]]="","",_xlfn.XLOOKUP(Tabla1[[#This Row],[Insumos]],Tabla10[Insumo],Tabla10[InsumoAbrev],"",0))</f>
        <v>lsViaticosDP</v>
      </c>
      <c r="S445" s="694"/>
      <c r="T445" s="187"/>
      <c r="U445" s="187"/>
    </row>
    <row r="446" spans="2:21" ht="15" x14ac:dyDescent="0.25">
      <c r="B446" s="187" t="str">
        <f>IF('Formulario PPGR3'!$G446="","",CONCATENATE('Formulario PPGR3'!$C446,".",'Formulario PPGR3'!$D446,".",'Formulario PPGR3'!$E446,".",'Formulario PPGR3'!$F446))</f>
        <v/>
      </c>
      <c r="C446" s="187" t="str">
        <f>IF('Formulario PPGR3'!$G446="","",'Formulario PPGR1'!#REF!)</f>
        <v/>
      </c>
      <c r="D446" s="187" t="str">
        <f>IF('Formulario PPGR3'!$G446="","",'Formulario PPGR1'!#REF!)</f>
        <v/>
      </c>
      <c r="E446" s="187" t="str">
        <f>IF('Formulario PPGR3'!$G446="","",'Formulario PPGR1'!#REF!)</f>
        <v/>
      </c>
      <c r="F446" s="187" t="str">
        <f>IF('Formulario PPGR3'!$G446="","",'Formulario PPGR1'!#REF!)</f>
        <v/>
      </c>
      <c r="G446" s="186"/>
      <c r="H446" s="520" t="str" cm="1">
        <f t="array" ref="H446">IF(Tabla1[[#This Row],[Código_Actividad]]="","",_xlfn.XLOOKUP(Tabla1[[#This Row],[Código_Actividad]],CodigoActividad,Tabla2[Actividades Programables Presupuestables],"",0))</f>
        <v/>
      </c>
      <c r="I446" s="783" t="str">
        <f>IFERROR(VLOOKUP('Formulario PPGR3'!$G446,'Formulario PPGR2'!$H$9:$V$536,15,FALSE),"")</f>
        <v/>
      </c>
      <c r="J446" s="525" t="s">
        <v>392</v>
      </c>
      <c r="K446" s="524" t="s">
        <v>991</v>
      </c>
      <c r="L446" s="521" t="str">
        <f>IF(Tabla1[[#This Row],[Descripción]]="","",_xlfn.XLOOKUP(Tabla1[[#This Row],[Descripción]],Tabla10[Descripción],Tabla10[Unidad de Medida],"",0))</f>
        <v>galon</v>
      </c>
      <c r="M446" s="317">
        <v>40</v>
      </c>
      <c r="N446" s="535">
        <f>IF(Tabla1[[#This Row],[Descripción]]="","",_xlfn.XLOOKUP(Tabla1[[#This Row],[Descripción]],Tabla10[Descripción],Tabla10[Precio Unitario],0))</f>
        <v>240</v>
      </c>
      <c r="O446" s="535">
        <f>IF(Tabla1[[#This Row],[Cantidad de Insumos]]="","",Tabla1[[#This Row],[Precio Unitario]]*Tabla1[[#This Row],[Cantidad de Insumos]])</f>
        <v>9600</v>
      </c>
      <c r="P446" s="522" t="str">
        <f>IF(Tabla1[[#This Row],[Descripción]]="","",_xlfn.XLOOKUP(Tabla1[[#This Row],[Descripción]],Tabla10[Descripción],Tabla10[CODIGO PRESUPUESTARIO],0))</f>
        <v>2.3.7.1.02</v>
      </c>
      <c r="Q446" s="523"/>
      <c r="R446" s="523" t="str">
        <f>IF(Tabla1[[#This Row],[Insumos]]="","",_xlfn.XLOOKUP(Tabla1[[#This Row],[Insumos]],Tabla10[Insumo],Tabla10[InsumoAbrev],"",0))</f>
        <v>lsGasoil</v>
      </c>
      <c r="S446" s="694"/>
      <c r="T446" s="187"/>
      <c r="U446" s="187"/>
    </row>
    <row r="447" spans="2:21" ht="15" x14ac:dyDescent="0.25">
      <c r="B447" s="187" t="str">
        <f>IF('Formulario PPGR3'!$G447="","",CONCATENATE('Formulario PPGR3'!$C447,".",'Formulario PPGR3'!$D447,".",'Formulario PPGR3'!$E447,".",'Formulario PPGR3'!$F447))</f>
        <v/>
      </c>
      <c r="C447" s="187" t="str">
        <f>IF('Formulario PPGR3'!$G447="","",'Formulario PPGR1'!#REF!)</f>
        <v/>
      </c>
      <c r="D447" s="187" t="str">
        <f>IF('Formulario PPGR3'!$G447="","",'Formulario PPGR1'!#REF!)</f>
        <v/>
      </c>
      <c r="E447" s="187" t="str">
        <f>IF('Formulario PPGR3'!$G447="","",'Formulario PPGR1'!#REF!)</f>
        <v/>
      </c>
      <c r="F447" s="187" t="str">
        <f>IF('Formulario PPGR3'!$G447="","",'Formulario PPGR1'!#REF!)</f>
        <v/>
      </c>
      <c r="G447" s="186"/>
      <c r="H447" s="520" t="str" cm="1">
        <f t="array" ref="H447">IF(Tabla1[[#This Row],[Código_Actividad]]="","",_xlfn.XLOOKUP(Tabla1[[#This Row],[Código_Actividad]],CodigoActividad,Tabla2[Actividades Programables Presupuestables],"",0))</f>
        <v/>
      </c>
      <c r="I447" s="783" t="str">
        <f>IFERROR(VLOOKUP('Formulario PPGR3'!$G447,'Formulario PPGR2'!$H$9:$V$536,15,FALSE),"")</f>
        <v/>
      </c>
      <c r="J447" s="525"/>
      <c r="K447" s="524"/>
      <c r="L447" s="521" t="str">
        <f>IF(Tabla1[[#This Row],[Descripción]]="","",_xlfn.XLOOKUP(Tabla1[[#This Row],[Descripción]],Tabla10[Descripción],Tabla10[Unidad de Medida],"",0))</f>
        <v/>
      </c>
      <c r="M447" s="317"/>
      <c r="N447" s="535" t="str">
        <f>IF(Tabla1[[#This Row],[Descripción]]="","",_xlfn.XLOOKUP(Tabla1[[#This Row],[Descripción]],Tabla10[Descripción],Tabla10[Precio Unitario],0))</f>
        <v/>
      </c>
      <c r="O447" s="535" t="str">
        <f>IF(Tabla1[[#This Row],[Cantidad de Insumos]]="","",Tabla1[[#This Row],[Precio Unitario]]*Tabla1[[#This Row],[Cantidad de Insumos]])</f>
        <v/>
      </c>
      <c r="P447" s="522" t="str">
        <f>IF(Tabla1[[#This Row],[Descripción]]="","",_xlfn.XLOOKUP(Tabla1[[#This Row],[Descripción]],Tabla10[Descripción],Tabla10[CODIGO PRESUPUESTARIO],0))</f>
        <v/>
      </c>
      <c r="Q447" s="523"/>
      <c r="R447" s="523" t="str">
        <f>IF(Tabla1[[#This Row],[Insumos]]="","",_xlfn.XLOOKUP(Tabla1[[#This Row],[Insumos]],Tabla10[Insumo],Tabla10[InsumoAbrev],"",0))</f>
        <v/>
      </c>
      <c r="S447" s="694"/>
      <c r="T447" s="187"/>
      <c r="U447" s="187"/>
    </row>
    <row r="448" spans="2:21" ht="42.6" customHeight="1" x14ac:dyDescent="0.25">
      <c r="B448" s="187" t="e">
        <f>IF('Formulario PPGR3'!$G448="","",CONCATENATE('Formulario PPGR3'!$C448,".",'Formulario PPGR3'!$D448,".",'Formulario PPGR3'!$E448,".",'Formulario PPGR3'!$F448))</f>
        <v>#REF!</v>
      </c>
      <c r="C448" s="187" t="e">
        <f>IF('Formulario PPGR3'!$G448="","",'Formulario PPGR1'!#REF!)</f>
        <v>#REF!</v>
      </c>
      <c r="D448" s="187" t="e">
        <f>IF('Formulario PPGR3'!$G448="","",'Formulario PPGR1'!#REF!)</f>
        <v>#REF!</v>
      </c>
      <c r="E448" s="187" t="e">
        <f>IF('Formulario PPGR3'!$G448="","",'Formulario PPGR1'!#REF!)</f>
        <v>#REF!</v>
      </c>
      <c r="F448" s="187" t="e">
        <f>IF('Formulario PPGR3'!$G448="","",'Formulario PPGR1'!#REF!)</f>
        <v>#REF!</v>
      </c>
      <c r="G448" s="186" t="s">
        <v>1998</v>
      </c>
      <c r="H448" s="520" t="str" cm="1">
        <f t="array" ref="H448">IF(Tabla1[[#This Row],[Código_Actividad]]="","",_xlfn.XLOOKUP(Tabla1[[#This Row],[Código_Actividad]],CodigoActividad,Tabla2[Actividades Programables Presupuestables],"",0))</f>
        <v>Socialización de las Guías Nacionales de Atención Integral a la Salud de Adolescentes por SRS</v>
      </c>
      <c r="I448" s="783">
        <f>IFERROR(VLOOKUP('Formulario PPGR3'!$G448,'Formulario PPGR2'!$H$9:$V$536,15,FALSE),"")</f>
        <v>4</v>
      </c>
      <c r="J448" s="525" t="s">
        <v>284</v>
      </c>
      <c r="K448" s="524" t="s">
        <v>1441</v>
      </c>
      <c r="L448" s="521" t="str">
        <f>IF(Tabla1[[#This Row],[Descripción]]="","",_xlfn.XLOOKUP(Tabla1[[#This Row],[Descripción]],Tabla10[Descripción],Tabla10[Unidad de Medida],"",0))</f>
        <v>Depósito</v>
      </c>
      <c r="M448" s="317">
        <v>4</v>
      </c>
      <c r="N448" s="535">
        <f>IF(Tabla1[[#This Row],[Descripción]]="","",_xlfn.XLOOKUP(Tabla1[[#This Row],[Descripción]],Tabla10[Descripción],Tabla10[Precio Unitario],0))</f>
        <v>1700</v>
      </c>
      <c r="O448" s="535">
        <f>IF(Tabla1[[#This Row],[Cantidad de Insumos]]="","",Tabla1[[#This Row],[Precio Unitario]]*Tabla1[[#This Row],[Cantidad de Insumos]])</f>
        <v>6800</v>
      </c>
      <c r="P448" s="522" t="str">
        <f>IF(Tabla1[[#This Row],[Descripción]]="","",_xlfn.XLOOKUP(Tabla1[[#This Row],[Descripción]],Tabla10[Descripción],Tabla10[CODIGO PRESUPUESTARIO],0))</f>
        <v>2.2.3.1.01</v>
      </c>
      <c r="Q448" s="523"/>
      <c r="R448" s="523" t="str">
        <f>IF(Tabla1[[#This Row],[Insumos]]="","",_xlfn.XLOOKUP(Tabla1[[#This Row],[Insumos]],Tabla10[Insumo],Tabla10[InsumoAbrev],"",0))</f>
        <v>lsViaticosDP</v>
      </c>
      <c r="S448" s="694"/>
      <c r="T448" s="187"/>
      <c r="U448" s="187"/>
    </row>
    <row r="449" spans="2:21" ht="15" x14ac:dyDescent="0.25">
      <c r="B449" s="187" t="str">
        <f>IF('Formulario PPGR3'!$G449="","",CONCATENATE('Formulario PPGR3'!$C449,".",'Formulario PPGR3'!$D449,".",'Formulario PPGR3'!$E449,".",'Formulario PPGR3'!$F449))</f>
        <v/>
      </c>
      <c r="C449" s="187" t="str">
        <f>IF('Formulario PPGR3'!$G449="","",'Formulario PPGR1'!#REF!)</f>
        <v/>
      </c>
      <c r="D449" s="187" t="str">
        <f>IF('Formulario PPGR3'!$G449="","",'Formulario PPGR1'!#REF!)</f>
        <v/>
      </c>
      <c r="E449" s="187" t="str">
        <f>IF('Formulario PPGR3'!$G449="","",'Formulario PPGR1'!#REF!)</f>
        <v/>
      </c>
      <c r="F449" s="187" t="str">
        <f>IF('Formulario PPGR3'!$G449="","",'Formulario PPGR1'!#REF!)</f>
        <v/>
      </c>
      <c r="G449" s="186"/>
      <c r="H449" s="520" t="str" cm="1">
        <f t="array" ref="H449">IF(Tabla1[[#This Row],[Código_Actividad]]="","",_xlfn.XLOOKUP(Tabla1[[#This Row],[Código_Actividad]],CodigoActividad,Tabla2[Actividades Programables Presupuestables],"",0))</f>
        <v/>
      </c>
      <c r="I449" s="783" t="str">
        <f>IFERROR(VLOOKUP('Formulario PPGR3'!$G449,'Formulario PPGR2'!$H$9:$V$536,15,FALSE),"")</f>
        <v/>
      </c>
      <c r="J449" s="525" t="s">
        <v>284</v>
      </c>
      <c r="K449" s="524" t="s">
        <v>1445</v>
      </c>
      <c r="L449" s="521" t="str">
        <f>IF(Tabla1[[#This Row],[Descripción]]="","",_xlfn.XLOOKUP(Tabla1[[#This Row],[Descripción]],Tabla10[Descripción],Tabla10[Unidad de Medida],"",0))</f>
        <v>Depósito</v>
      </c>
      <c r="M449" s="317">
        <v>4</v>
      </c>
      <c r="N449" s="535">
        <f>IF(Tabla1[[#This Row],[Descripción]]="","",_xlfn.XLOOKUP(Tabla1[[#This Row],[Descripción]],Tabla10[Descripción],Tabla10[Precio Unitario],0))</f>
        <v>2150</v>
      </c>
      <c r="O449" s="535">
        <f>IF(Tabla1[[#This Row],[Cantidad de Insumos]]="","",Tabla1[[#This Row],[Precio Unitario]]*Tabla1[[#This Row],[Cantidad de Insumos]])</f>
        <v>8600</v>
      </c>
      <c r="P449" s="522" t="str">
        <f>IF(Tabla1[[#This Row],[Descripción]]="","",_xlfn.XLOOKUP(Tabla1[[#This Row],[Descripción]],Tabla10[Descripción],Tabla10[CODIGO PRESUPUESTARIO],0))</f>
        <v>2.2.3.1.01</v>
      </c>
      <c r="Q449" s="523"/>
      <c r="R449" s="523" t="str">
        <f>IF(Tabla1[[#This Row],[Insumos]]="","",_xlfn.XLOOKUP(Tabla1[[#This Row],[Insumos]],Tabla10[Insumo],Tabla10[InsumoAbrev],"",0))</f>
        <v>lsViaticosDP</v>
      </c>
      <c r="S449" s="694"/>
      <c r="T449" s="187"/>
      <c r="U449" s="187"/>
    </row>
    <row r="450" spans="2:21" ht="15" x14ac:dyDescent="0.25">
      <c r="B450" s="187" t="str">
        <f>IF('Formulario PPGR3'!$G450="","",CONCATENATE('Formulario PPGR3'!$C450,".",'Formulario PPGR3'!$D450,".",'Formulario PPGR3'!$E450,".",'Formulario PPGR3'!$F450))</f>
        <v/>
      </c>
      <c r="C450" s="187" t="str">
        <f>IF('Formulario PPGR3'!$G450="","",'Formulario PPGR1'!#REF!)</f>
        <v/>
      </c>
      <c r="D450" s="187" t="str">
        <f>IF('Formulario PPGR3'!$G450="","",'Formulario PPGR1'!#REF!)</f>
        <v/>
      </c>
      <c r="E450" s="187" t="str">
        <f>IF('Formulario PPGR3'!$G450="","",'Formulario PPGR1'!#REF!)</f>
        <v/>
      </c>
      <c r="F450" s="187" t="str">
        <f>IF('Formulario PPGR3'!$G450="","",'Formulario PPGR1'!#REF!)</f>
        <v/>
      </c>
      <c r="G450" s="186"/>
      <c r="H450" s="520" t="str" cm="1">
        <f t="array" ref="H450">IF(Tabla1[[#This Row],[Código_Actividad]]="","",_xlfn.XLOOKUP(Tabla1[[#This Row],[Código_Actividad]],CodigoActividad,Tabla2[Actividades Programables Presupuestables],"",0))</f>
        <v/>
      </c>
      <c r="I450" s="783" t="str">
        <f>IFERROR(VLOOKUP('Formulario PPGR3'!$G450,'Formulario PPGR2'!$H$9:$V$536,15,FALSE),"")</f>
        <v/>
      </c>
      <c r="J450" s="525" t="s">
        <v>392</v>
      </c>
      <c r="K450" s="524" t="s">
        <v>991</v>
      </c>
      <c r="L450" s="521" t="str">
        <f>IF(Tabla1[[#This Row],[Descripción]]="","",_xlfn.XLOOKUP(Tabla1[[#This Row],[Descripción]],Tabla10[Descripción],Tabla10[Unidad de Medida],"",0))</f>
        <v>galon</v>
      </c>
      <c r="M450" s="317">
        <v>40</v>
      </c>
      <c r="N450" s="535">
        <f>IF(Tabla1[[#This Row],[Descripción]]="","",_xlfn.XLOOKUP(Tabla1[[#This Row],[Descripción]],Tabla10[Descripción],Tabla10[Precio Unitario],0))</f>
        <v>240</v>
      </c>
      <c r="O450" s="535">
        <f>IF(Tabla1[[#This Row],[Cantidad de Insumos]]="","",Tabla1[[#This Row],[Precio Unitario]]*Tabla1[[#This Row],[Cantidad de Insumos]])</f>
        <v>9600</v>
      </c>
      <c r="P450" s="522" t="str">
        <f>IF(Tabla1[[#This Row],[Descripción]]="","",_xlfn.XLOOKUP(Tabla1[[#This Row],[Descripción]],Tabla10[Descripción],Tabla10[CODIGO PRESUPUESTARIO],0))</f>
        <v>2.3.7.1.02</v>
      </c>
      <c r="Q450" s="523"/>
      <c r="R450" s="523" t="str">
        <f>IF(Tabla1[[#This Row],[Insumos]]="","",_xlfn.XLOOKUP(Tabla1[[#This Row],[Insumos]],Tabla10[Insumo],Tabla10[InsumoAbrev],"",0))</f>
        <v>lsGasoil</v>
      </c>
      <c r="S450" s="694"/>
      <c r="T450" s="187"/>
      <c r="U450" s="187"/>
    </row>
    <row r="451" spans="2:21" ht="15" x14ac:dyDescent="0.25">
      <c r="B451" s="187" t="str">
        <f>IF('Formulario PPGR3'!$G451="","",CONCATENATE('Formulario PPGR3'!$C451,".",'Formulario PPGR3'!$D451,".",'Formulario PPGR3'!$E451,".",'Formulario PPGR3'!$F451))</f>
        <v/>
      </c>
      <c r="C451" s="187" t="str">
        <f>IF('Formulario PPGR3'!$G451="","",'Formulario PPGR1'!#REF!)</f>
        <v/>
      </c>
      <c r="D451" s="187" t="str">
        <f>IF('Formulario PPGR3'!$G451="","",'Formulario PPGR1'!#REF!)</f>
        <v/>
      </c>
      <c r="E451" s="187" t="str">
        <f>IF('Formulario PPGR3'!$G451="","",'Formulario PPGR1'!#REF!)</f>
        <v/>
      </c>
      <c r="F451" s="187" t="str">
        <f>IF('Formulario PPGR3'!$G451="","",'Formulario PPGR1'!#REF!)</f>
        <v/>
      </c>
      <c r="G451" s="186"/>
      <c r="H451" s="520" t="str" cm="1">
        <f t="array" ref="H451">IF(Tabla1[[#This Row],[Código_Actividad]]="","",_xlfn.XLOOKUP(Tabla1[[#This Row],[Código_Actividad]],CodigoActividad,Tabla2[Actividades Programables Presupuestables],"",0))</f>
        <v/>
      </c>
      <c r="I451" s="783" t="str">
        <f>IFERROR(VLOOKUP('Formulario PPGR3'!$G451,'Formulario PPGR2'!$H$9:$V$536,15,FALSE),"")</f>
        <v/>
      </c>
      <c r="J451" s="525"/>
      <c r="K451" s="524"/>
      <c r="L451" s="521" t="str">
        <f>IF(Tabla1[[#This Row],[Descripción]]="","",_xlfn.XLOOKUP(Tabla1[[#This Row],[Descripción]],Tabla10[Descripción],Tabla10[Unidad de Medida],"",0))</f>
        <v/>
      </c>
      <c r="M451" s="317"/>
      <c r="N451" s="535" t="str">
        <f>IF(Tabla1[[#This Row],[Descripción]]="","",_xlfn.XLOOKUP(Tabla1[[#This Row],[Descripción]],Tabla10[Descripción],Tabla10[Precio Unitario],0))</f>
        <v/>
      </c>
      <c r="O451" s="535" t="str">
        <f>IF(Tabla1[[#This Row],[Cantidad de Insumos]]="","",Tabla1[[#This Row],[Precio Unitario]]*Tabla1[[#This Row],[Cantidad de Insumos]])</f>
        <v/>
      </c>
      <c r="P451" s="522" t="str">
        <f>IF(Tabla1[[#This Row],[Descripción]]="","",_xlfn.XLOOKUP(Tabla1[[#This Row],[Descripción]],Tabla10[Descripción],Tabla10[CODIGO PRESUPUESTARIO],0))</f>
        <v/>
      </c>
      <c r="Q451" s="523"/>
      <c r="R451" s="523" t="str">
        <f>IF(Tabla1[[#This Row],[Insumos]]="","",_xlfn.XLOOKUP(Tabla1[[#This Row],[Insumos]],Tabla10[Insumo],Tabla10[InsumoAbrev],"",0))</f>
        <v/>
      </c>
      <c r="S451" s="694"/>
      <c r="T451" s="187"/>
      <c r="U451" s="187"/>
    </row>
    <row r="452" spans="2:21" ht="43.15" customHeight="1" x14ac:dyDescent="0.25">
      <c r="B452" s="187" t="e">
        <f>IF('Formulario PPGR3'!$G452="","",CONCATENATE('Formulario PPGR3'!$C452,".",'Formulario PPGR3'!$D452,".",'Formulario PPGR3'!$E452,".",'Formulario PPGR3'!$F452))</f>
        <v>#REF!</v>
      </c>
      <c r="C452" s="187" t="e">
        <f>IF('Formulario PPGR3'!$G452="","",'Formulario PPGR1'!#REF!)</f>
        <v>#REF!</v>
      </c>
      <c r="D452" s="187" t="e">
        <f>IF('Formulario PPGR3'!$G452="","",'Formulario PPGR1'!#REF!)</f>
        <v>#REF!</v>
      </c>
      <c r="E452" s="187" t="e">
        <f>IF('Formulario PPGR3'!$G452="","",'Formulario PPGR1'!#REF!)</f>
        <v>#REF!</v>
      </c>
      <c r="F452" s="187" t="e">
        <f>IF('Formulario PPGR3'!$G452="","",'Formulario PPGR1'!#REF!)</f>
        <v>#REF!</v>
      </c>
      <c r="G452" s="186" t="s">
        <v>2000</v>
      </c>
      <c r="H452" s="520" t="str" cm="1">
        <f t="array" ref="H452">IF(Tabla1[[#This Row],[Código_Actividad]]="","",_xlfn.XLOOKUP(Tabla1[[#This Row],[Código_Actividad]],CodigoActividad,Tabla2[Actividades Programables Presupuestables],"",0))</f>
        <v xml:space="preserve">Análisis de la Planificación familiar en Adolescentes </v>
      </c>
      <c r="I452" s="783">
        <f>IFERROR(VLOOKUP('Formulario PPGR3'!$G452,'Formulario PPGR2'!$H$9:$V$536,15,FALSE),"")</f>
        <v>4</v>
      </c>
      <c r="J452" s="525" t="s">
        <v>1266</v>
      </c>
      <c r="K452" s="524" t="s">
        <v>1351</v>
      </c>
      <c r="L452" s="521" t="str">
        <f>IF(Tabla1[[#This Row],[Descripción]]="","",_xlfn.XLOOKUP(Tabla1[[#This Row],[Descripción]],Tabla10[Descripción],Tabla10[Unidad de Medida],"",0))</f>
        <v>unidad</v>
      </c>
      <c r="M452" s="317">
        <v>4</v>
      </c>
      <c r="N452" s="535">
        <f>IF(Tabla1[[#This Row],[Descripción]]="","",_xlfn.XLOOKUP(Tabla1[[#This Row],[Descripción]],Tabla10[Descripción],Tabla10[Precio Unitario],0))</f>
        <v>32.001600000000003</v>
      </c>
      <c r="O452" s="535">
        <f>IF(Tabla1[[#This Row],[Cantidad de Insumos]]="","",Tabla1[[#This Row],[Precio Unitario]]*Tabla1[[#This Row],[Cantidad de Insumos]])</f>
        <v>128.00640000000001</v>
      </c>
      <c r="P452" s="522" t="str">
        <f>IF(Tabla1[[#This Row],[Descripción]]="","",_xlfn.XLOOKUP(Tabla1[[#This Row],[Descripción]],Tabla10[Descripción],Tabla10[CODIGO PRESUPUESTARIO],0))</f>
        <v xml:space="preserve">2.3.9.2.01 </v>
      </c>
      <c r="Q452" s="523"/>
      <c r="R452" s="523" t="str">
        <f>IF(Tabla1[[#This Row],[Insumos]]="","",_xlfn.XLOOKUP(Tabla1[[#This Row],[Insumos]],Tabla10[Insumo],Tabla10[InsumoAbrev],"",0))</f>
        <v>lsUtilesdeOficina</v>
      </c>
      <c r="S452" s="694"/>
      <c r="T452" s="187"/>
      <c r="U452" s="187"/>
    </row>
    <row r="453" spans="2:21" ht="15" x14ac:dyDescent="0.25">
      <c r="B453" s="187" t="str">
        <f>IF('Formulario PPGR3'!$G453="","",CONCATENATE('Formulario PPGR3'!$C453,".",'Formulario PPGR3'!$D453,".",'Formulario PPGR3'!$E453,".",'Formulario PPGR3'!$F453))</f>
        <v/>
      </c>
      <c r="C453" s="187" t="str">
        <f>IF('Formulario PPGR3'!$G453="","",'Formulario PPGR1'!#REF!)</f>
        <v/>
      </c>
      <c r="D453" s="187" t="str">
        <f>IF('Formulario PPGR3'!$G453="","",'Formulario PPGR1'!#REF!)</f>
        <v/>
      </c>
      <c r="E453" s="187" t="str">
        <f>IF('Formulario PPGR3'!$G453="","",'Formulario PPGR1'!#REF!)</f>
        <v/>
      </c>
      <c r="F453" s="187" t="str">
        <f>IF('Formulario PPGR3'!$G453="","",'Formulario PPGR1'!#REF!)</f>
        <v/>
      </c>
      <c r="G453" s="186"/>
      <c r="H453" s="520" t="str" cm="1">
        <f t="array" ref="H453">IF(Tabla1[[#This Row],[Código_Actividad]]="","",_xlfn.XLOOKUP(Tabla1[[#This Row],[Código_Actividad]],CodigoActividad,Tabla2[Actividades Programables Presupuestables],"",0))</f>
        <v/>
      </c>
      <c r="I453" s="783" t="str">
        <f>IFERROR(VLOOKUP('Formulario PPGR3'!$G453,'Formulario PPGR2'!$H$9:$V$536,15,FALSE),"")</f>
        <v/>
      </c>
      <c r="J453" s="525" t="s">
        <v>284</v>
      </c>
      <c r="K453" s="524" t="s">
        <v>1441</v>
      </c>
      <c r="L453" s="521" t="str">
        <f>IF(Tabla1[[#This Row],[Descripción]]="","",_xlfn.XLOOKUP(Tabla1[[#This Row],[Descripción]],Tabla10[Descripción],Tabla10[Unidad de Medida],"",0))</f>
        <v>Depósito</v>
      </c>
      <c r="M453" s="317">
        <v>4</v>
      </c>
      <c r="N453" s="535">
        <f>IF(Tabla1[[#This Row],[Descripción]]="","",_xlfn.XLOOKUP(Tabla1[[#This Row],[Descripción]],Tabla10[Descripción],Tabla10[Precio Unitario],0))</f>
        <v>1700</v>
      </c>
      <c r="O453" s="535">
        <f>IF(Tabla1[[#This Row],[Cantidad de Insumos]]="","",Tabla1[[#This Row],[Precio Unitario]]*Tabla1[[#This Row],[Cantidad de Insumos]])</f>
        <v>6800</v>
      </c>
      <c r="P453" s="522" t="str">
        <f>IF(Tabla1[[#This Row],[Descripción]]="","",_xlfn.XLOOKUP(Tabla1[[#This Row],[Descripción]],Tabla10[Descripción],Tabla10[CODIGO PRESUPUESTARIO],0))</f>
        <v>2.2.3.1.01</v>
      </c>
      <c r="Q453" s="523"/>
      <c r="R453" s="523" t="str">
        <f>IF(Tabla1[[#This Row],[Insumos]]="","",_xlfn.XLOOKUP(Tabla1[[#This Row],[Insumos]],Tabla10[Insumo],Tabla10[InsumoAbrev],"",0))</f>
        <v>lsViaticosDP</v>
      </c>
      <c r="S453" s="694"/>
      <c r="T453" s="187"/>
      <c r="U453" s="187"/>
    </row>
    <row r="454" spans="2:21" ht="15" x14ac:dyDescent="0.25">
      <c r="B454" s="187" t="str">
        <f>IF('Formulario PPGR3'!$G454="","",CONCATENATE('Formulario PPGR3'!$C454,".",'Formulario PPGR3'!$D454,".",'Formulario PPGR3'!$E454,".",'Formulario PPGR3'!$F454))</f>
        <v/>
      </c>
      <c r="C454" s="187" t="str">
        <f>IF('Formulario PPGR3'!$G454="","",'Formulario PPGR1'!#REF!)</f>
        <v/>
      </c>
      <c r="D454" s="187" t="str">
        <f>IF('Formulario PPGR3'!$G454="","",'Formulario PPGR1'!#REF!)</f>
        <v/>
      </c>
      <c r="E454" s="187" t="str">
        <f>IF('Formulario PPGR3'!$G454="","",'Formulario PPGR1'!#REF!)</f>
        <v/>
      </c>
      <c r="F454" s="187" t="str">
        <f>IF('Formulario PPGR3'!$G454="","",'Formulario PPGR1'!#REF!)</f>
        <v/>
      </c>
      <c r="G454" s="186"/>
      <c r="H454" s="520" t="str" cm="1">
        <f t="array" ref="H454">IF(Tabla1[[#This Row],[Código_Actividad]]="","",_xlfn.XLOOKUP(Tabla1[[#This Row],[Código_Actividad]],CodigoActividad,Tabla2[Actividades Programables Presupuestables],"",0))</f>
        <v/>
      </c>
      <c r="I454" s="783" t="str">
        <f>IFERROR(VLOOKUP('Formulario PPGR3'!$G454,'Formulario PPGR2'!$H$9:$V$536,15,FALSE),"")</f>
        <v/>
      </c>
      <c r="J454" s="525" t="s">
        <v>284</v>
      </c>
      <c r="K454" s="524" t="s">
        <v>1445</v>
      </c>
      <c r="L454" s="521" t="str">
        <f>IF(Tabla1[[#This Row],[Descripción]]="","",_xlfn.XLOOKUP(Tabla1[[#This Row],[Descripción]],Tabla10[Descripción],Tabla10[Unidad de Medida],"",0))</f>
        <v>Depósito</v>
      </c>
      <c r="M454" s="317">
        <v>4</v>
      </c>
      <c r="N454" s="535">
        <f>IF(Tabla1[[#This Row],[Descripción]]="","",_xlfn.XLOOKUP(Tabla1[[#This Row],[Descripción]],Tabla10[Descripción],Tabla10[Precio Unitario],0))</f>
        <v>2150</v>
      </c>
      <c r="O454" s="535">
        <f>IF(Tabla1[[#This Row],[Cantidad de Insumos]]="","",Tabla1[[#This Row],[Precio Unitario]]*Tabla1[[#This Row],[Cantidad de Insumos]])</f>
        <v>8600</v>
      </c>
      <c r="P454" s="522" t="str">
        <f>IF(Tabla1[[#This Row],[Descripción]]="","",_xlfn.XLOOKUP(Tabla1[[#This Row],[Descripción]],Tabla10[Descripción],Tabla10[CODIGO PRESUPUESTARIO],0))</f>
        <v>2.2.3.1.01</v>
      </c>
      <c r="Q454" s="523"/>
      <c r="R454" s="523" t="str">
        <f>IF(Tabla1[[#This Row],[Insumos]]="","",_xlfn.XLOOKUP(Tabla1[[#This Row],[Insumos]],Tabla10[Insumo],Tabla10[InsumoAbrev],"",0))</f>
        <v>lsViaticosDP</v>
      </c>
      <c r="S454" s="694"/>
      <c r="T454" s="187"/>
      <c r="U454" s="187"/>
    </row>
    <row r="455" spans="2:21" ht="15" x14ac:dyDescent="0.25">
      <c r="B455" s="187" t="str">
        <f>IF('Formulario PPGR3'!$G455="","",CONCATENATE('Formulario PPGR3'!$C455,".",'Formulario PPGR3'!$D455,".",'Formulario PPGR3'!$E455,".",'Formulario PPGR3'!$F455))</f>
        <v/>
      </c>
      <c r="C455" s="187" t="str">
        <f>IF('Formulario PPGR3'!$G455="","",'Formulario PPGR1'!#REF!)</f>
        <v/>
      </c>
      <c r="D455" s="187" t="str">
        <f>IF('Formulario PPGR3'!$G455="","",'Formulario PPGR1'!#REF!)</f>
        <v/>
      </c>
      <c r="E455" s="187" t="str">
        <f>IF('Formulario PPGR3'!$G455="","",'Formulario PPGR1'!#REF!)</f>
        <v/>
      </c>
      <c r="F455" s="187" t="str">
        <f>IF('Formulario PPGR3'!$G455="","",'Formulario PPGR1'!#REF!)</f>
        <v/>
      </c>
      <c r="G455" s="186"/>
      <c r="H455" s="520" t="str" cm="1">
        <f t="array" ref="H455">IF(Tabla1[[#This Row],[Código_Actividad]]="","",_xlfn.XLOOKUP(Tabla1[[#This Row],[Código_Actividad]],CodigoActividad,Tabla2[Actividades Programables Presupuestables],"",0))</f>
        <v/>
      </c>
      <c r="I455" s="783" t="str">
        <f>IFERROR(VLOOKUP('Formulario PPGR3'!$G455,'Formulario PPGR2'!$H$9:$V$536,15,FALSE),"")</f>
        <v/>
      </c>
      <c r="J455" s="525" t="s">
        <v>392</v>
      </c>
      <c r="K455" s="524" t="s">
        <v>993</v>
      </c>
      <c r="L455" s="521" t="str">
        <f>IF(Tabla1[[#This Row],[Descripción]]="","",_xlfn.XLOOKUP(Tabla1[[#This Row],[Descripción]],Tabla10[Descripción],Tabla10[Unidad de Medida],"",0))</f>
        <v>galon</v>
      </c>
      <c r="M455" s="317">
        <v>40</v>
      </c>
      <c r="N455" s="535">
        <f>IF(Tabla1[[#This Row],[Descripción]]="","",_xlfn.XLOOKUP(Tabla1[[#This Row],[Descripción]],Tabla10[Descripción],Tabla10[Precio Unitario],0))</f>
        <v>280</v>
      </c>
      <c r="O455" s="535">
        <f>IF(Tabla1[[#This Row],[Cantidad de Insumos]]="","",Tabla1[[#This Row],[Precio Unitario]]*Tabla1[[#This Row],[Cantidad de Insumos]])</f>
        <v>11200</v>
      </c>
      <c r="P455" s="522" t="str">
        <f>IF(Tabla1[[#This Row],[Descripción]]="","",_xlfn.XLOOKUP(Tabla1[[#This Row],[Descripción]],Tabla10[Descripción],Tabla10[CODIGO PRESUPUESTARIO],0))</f>
        <v>2.3.7.1.02</v>
      </c>
      <c r="Q455" s="523"/>
      <c r="R455" s="523" t="str">
        <f>IF(Tabla1[[#This Row],[Insumos]]="","",_xlfn.XLOOKUP(Tabla1[[#This Row],[Insumos]],Tabla10[Insumo],Tabla10[InsumoAbrev],"",0))</f>
        <v>lsGasoil</v>
      </c>
      <c r="S455" s="694"/>
      <c r="T455" s="187"/>
      <c r="U455" s="187"/>
    </row>
    <row r="456" spans="2:21" ht="15" x14ac:dyDescent="0.25">
      <c r="B456" s="187" t="str">
        <f>IF('Formulario PPGR3'!$G456="","",CONCATENATE('Formulario PPGR3'!$C456,".",'Formulario PPGR3'!$D456,".",'Formulario PPGR3'!$E456,".",'Formulario PPGR3'!$F456))</f>
        <v/>
      </c>
      <c r="C456" s="187" t="str">
        <f>IF('Formulario PPGR3'!$G456="","",'Formulario PPGR1'!#REF!)</f>
        <v/>
      </c>
      <c r="D456" s="187" t="str">
        <f>IF('Formulario PPGR3'!$G456="","",'Formulario PPGR1'!#REF!)</f>
        <v/>
      </c>
      <c r="E456" s="187" t="str">
        <f>IF('Formulario PPGR3'!$G456="","",'Formulario PPGR1'!#REF!)</f>
        <v/>
      </c>
      <c r="F456" s="187" t="str">
        <f>IF('Formulario PPGR3'!$G456="","",'Formulario PPGR1'!#REF!)</f>
        <v/>
      </c>
      <c r="G456" s="186"/>
      <c r="H456" s="520" t="str" cm="1">
        <f t="array" ref="H456">IF(Tabla1[[#This Row],[Código_Actividad]]="","",_xlfn.XLOOKUP(Tabla1[[#This Row],[Código_Actividad]],CodigoActividad,Tabla2[Actividades Programables Presupuestables],"",0))</f>
        <v/>
      </c>
      <c r="I456" s="783" t="str">
        <f>IFERROR(VLOOKUP('Formulario PPGR3'!$G456,'Formulario PPGR2'!$H$9:$V$536,15,FALSE),"")</f>
        <v/>
      </c>
      <c r="J456" s="525"/>
      <c r="K456" s="524"/>
      <c r="L456" s="521" t="str">
        <f>IF(Tabla1[[#This Row],[Descripción]]="","",_xlfn.XLOOKUP(Tabla1[[#This Row],[Descripción]],Tabla10[Descripción],Tabla10[Unidad de Medida],"",0))</f>
        <v/>
      </c>
      <c r="M456" s="317"/>
      <c r="N456" s="535" t="str">
        <f>IF(Tabla1[[#This Row],[Descripción]]="","",_xlfn.XLOOKUP(Tabla1[[#This Row],[Descripción]],Tabla10[Descripción],Tabla10[Precio Unitario],0))</f>
        <v/>
      </c>
      <c r="O456" s="535" t="str">
        <f>IF(Tabla1[[#This Row],[Cantidad de Insumos]]="","",Tabla1[[#This Row],[Precio Unitario]]*Tabla1[[#This Row],[Cantidad de Insumos]])</f>
        <v/>
      </c>
      <c r="P456" s="522" t="str">
        <f>IF(Tabla1[[#This Row],[Descripción]]="","",_xlfn.XLOOKUP(Tabla1[[#This Row],[Descripción]],Tabla10[Descripción],Tabla10[CODIGO PRESUPUESTARIO],0))</f>
        <v/>
      </c>
      <c r="Q456" s="523"/>
      <c r="R456" s="523" t="str">
        <f>IF(Tabla1[[#This Row],[Insumos]]="","",_xlfn.XLOOKUP(Tabla1[[#This Row],[Insumos]],Tabla10[Insumo],Tabla10[InsumoAbrev],"",0))</f>
        <v/>
      </c>
      <c r="S456" s="694"/>
      <c r="T456" s="187"/>
      <c r="U456" s="187"/>
    </row>
    <row r="457" spans="2:21" ht="45" customHeight="1" x14ac:dyDescent="0.25">
      <c r="B457" s="187" t="e">
        <f>IF('Formulario PPGR3'!$G457="","",CONCATENATE('Formulario PPGR3'!$C457,".",'Formulario PPGR3'!$D457,".",'Formulario PPGR3'!$E457,".",'Formulario PPGR3'!$F457))</f>
        <v>#REF!</v>
      </c>
      <c r="C457" s="187" t="e">
        <f>IF('Formulario PPGR3'!$G457="","",'Formulario PPGR1'!#REF!)</f>
        <v>#REF!</v>
      </c>
      <c r="D457" s="187" t="e">
        <f>IF('Formulario PPGR3'!$G457="","",'Formulario PPGR1'!#REF!)</f>
        <v>#REF!</v>
      </c>
      <c r="E457" s="187" t="e">
        <f>IF('Formulario PPGR3'!$G457="","",'Formulario PPGR1'!#REF!)</f>
        <v>#REF!</v>
      </c>
      <c r="F457" s="187" t="e">
        <f>IF('Formulario PPGR3'!$G457="","",'Formulario PPGR1'!#REF!)</f>
        <v>#REF!</v>
      </c>
      <c r="G457" s="186" t="s">
        <v>2002</v>
      </c>
      <c r="H457" s="520" t="str" cm="1">
        <f t="array" ref="H457">IF(Tabla1[[#This Row],[Código_Actividad]]="","",_xlfn.XLOOKUP(Tabla1[[#This Row],[Código_Actividad]],CodigoActividad,Tabla2[Actividades Programables Presupuestables],"",0))</f>
        <v>Seguimiento regional de la  Morbilidad Materna Extrema de los CEAS</v>
      </c>
      <c r="I457" s="783">
        <f>IFERROR(VLOOKUP('Formulario PPGR3'!$G457,'Formulario PPGR2'!$H$9:$V$536,15,FALSE),"")</f>
        <v>4</v>
      </c>
      <c r="J457" s="525" t="s">
        <v>284</v>
      </c>
      <c r="K457" s="524" t="s">
        <v>1441</v>
      </c>
      <c r="L457" s="521" t="str">
        <f>IF(Tabla1[[#This Row],[Descripción]]="","",_xlfn.XLOOKUP(Tabla1[[#This Row],[Descripción]],Tabla10[Descripción],Tabla10[Unidad de Medida],"",0))</f>
        <v>Depósito</v>
      </c>
      <c r="M457" s="317">
        <v>12</v>
      </c>
      <c r="N457" s="535">
        <f>IF(Tabla1[[#This Row],[Descripción]]="","",_xlfn.XLOOKUP(Tabla1[[#This Row],[Descripción]],Tabla10[Descripción],Tabla10[Precio Unitario],0))</f>
        <v>1700</v>
      </c>
      <c r="O457" s="535">
        <f>IF(Tabla1[[#This Row],[Cantidad de Insumos]]="","",Tabla1[[#This Row],[Precio Unitario]]*Tabla1[[#This Row],[Cantidad de Insumos]])</f>
        <v>20400</v>
      </c>
      <c r="P457" s="522" t="str">
        <f>IF(Tabla1[[#This Row],[Descripción]]="","",_xlfn.XLOOKUP(Tabla1[[#This Row],[Descripción]],Tabla10[Descripción],Tabla10[CODIGO PRESUPUESTARIO],0))</f>
        <v>2.2.3.1.01</v>
      </c>
      <c r="Q457" s="523"/>
      <c r="R457" s="523" t="str">
        <f>IF(Tabla1[[#This Row],[Insumos]]="","",_xlfn.XLOOKUP(Tabla1[[#This Row],[Insumos]],Tabla10[Insumo],Tabla10[InsumoAbrev],"",0))</f>
        <v>lsViaticosDP</v>
      </c>
      <c r="S457" s="694"/>
      <c r="T457" s="187"/>
      <c r="U457" s="187"/>
    </row>
    <row r="458" spans="2:21" ht="15" x14ac:dyDescent="0.25">
      <c r="B458" s="187" t="str">
        <f>IF('Formulario PPGR3'!$G458="","",CONCATENATE('Formulario PPGR3'!$C458,".",'Formulario PPGR3'!$D458,".",'Formulario PPGR3'!$E458,".",'Formulario PPGR3'!$F458))</f>
        <v/>
      </c>
      <c r="C458" s="187" t="str">
        <f>IF('Formulario PPGR3'!$G458="","",'Formulario PPGR1'!#REF!)</f>
        <v/>
      </c>
      <c r="D458" s="187" t="str">
        <f>IF('Formulario PPGR3'!$G458="","",'Formulario PPGR1'!#REF!)</f>
        <v/>
      </c>
      <c r="E458" s="187" t="str">
        <f>IF('Formulario PPGR3'!$G458="","",'Formulario PPGR1'!#REF!)</f>
        <v/>
      </c>
      <c r="F458" s="187" t="str">
        <f>IF('Formulario PPGR3'!$G458="","",'Formulario PPGR1'!#REF!)</f>
        <v/>
      </c>
      <c r="G458" s="186"/>
      <c r="H458" s="520" t="str" cm="1">
        <f t="array" ref="H458">IF(Tabla1[[#This Row],[Código_Actividad]]="","",_xlfn.XLOOKUP(Tabla1[[#This Row],[Código_Actividad]],CodigoActividad,Tabla2[Actividades Programables Presupuestables],"",0))</f>
        <v/>
      </c>
      <c r="I458" s="783" t="str">
        <f>IFERROR(VLOOKUP('Formulario PPGR3'!$G458,'Formulario PPGR2'!$H$9:$V$536,15,FALSE),"")</f>
        <v/>
      </c>
      <c r="J458" s="525" t="s">
        <v>284</v>
      </c>
      <c r="K458" s="524" t="s">
        <v>1445</v>
      </c>
      <c r="L458" s="521" t="str">
        <f>IF(Tabla1[[#This Row],[Descripción]]="","",_xlfn.XLOOKUP(Tabla1[[#This Row],[Descripción]],Tabla10[Descripción],Tabla10[Unidad de Medida],"",0))</f>
        <v>Depósito</v>
      </c>
      <c r="M458" s="317">
        <v>24</v>
      </c>
      <c r="N458" s="535">
        <f>IF(Tabla1[[#This Row],[Descripción]]="","",_xlfn.XLOOKUP(Tabla1[[#This Row],[Descripción]],Tabla10[Descripción],Tabla10[Precio Unitario],0))</f>
        <v>2150</v>
      </c>
      <c r="O458" s="535">
        <f>IF(Tabla1[[#This Row],[Cantidad de Insumos]]="","",Tabla1[[#This Row],[Precio Unitario]]*Tabla1[[#This Row],[Cantidad de Insumos]])</f>
        <v>51600</v>
      </c>
      <c r="P458" s="522" t="str">
        <f>IF(Tabla1[[#This Row],[Descripción]]="","",_xlfn.XLOOKUP(Tabla1[[#This Row],[Descripción]],Tabla10[Descripción],Tabla10[CODIGO PRESUPUESTARIO],0))</f>
        <v>2.2.3.1.01</v>
      </c>
      <c r="Q458" s="523"/>
      <c r="R458" s="523" t="str">
        <f>IF(Tabla1[[#This Row],[Insumos]]="","",_xlfn.XLOOKUP(Tabla1[[#This Row],[Insumos]],Tabla10[Insumo],Tabla10[InsumoAbrev],"",0))</f>
        <v>lsViaticosDP</v>
      </c>
      <c r="S458" s="694"/>
      <c r="T458" s="187"/>
      <c r="U458" s="187"/>
    </row>
    <row r="459" spans="2:21" ht="15" x14ac:dyDescent="0.25">
      <c r="B459" s="187" t="str">
        <f>IF('Formulario PPGR3'!$G459="","",CONCATENATE('Formulario PPGR3'!$C459,".",'Formulario PPGR3'!$D459,".",'Formulario PPGR3'!$E459,".",'Formulario PPGR3'!$F459))</f>
        <v/>
      </c>
      <c r="C459" s="187" t="str">
        <f>IF('Formulario PPGR3'!$G459="","",'Formulario PPGR1'!#REF!)</f>
        <v/>
      </c>
      <c r="D459" s="187" t="str">
        <f>IF('Formulario PPGR3'!$G459="","",'Formulario PPGR1'!#REF!)</f>
        <v/>
      </c>
      <c r="E459" s="187" t="str">
        <f>IF('Formulario PPGR3'!$G459="","",'Formulario PPGR1'!#REF!)</f>
        <v/>
      </c>
      <c r="F459" s="187" t="str">
        <f>IF('Formulario PPGR3'!$G459="","",'Formulario PPGR1'!#REF!)</f>
        <v/>
      </c>
      <c r="G459" s="186"/>
      <c r="H459" s="520" t="str" cm="1">
        <f t="array" ref="H459">IF(Tabla1[[#This Row],[Código_Actividad]]="","",_xlfn.XLOOKUP(Tabla1[[#This Row],[Código_Actividad]],CodigoActividad,Tabla2[Actividades Programables Presupuestables],"",0))</f>
        <v/>
      </c>
      <c r="I459" s="783" t="str">
        <f>IFERROR(VLOOKUP('Formulario PPGR3'!$G459,'Formulario PPGR2'!$H$9:$V$536,15,FALSE),"")</f>
        <v/>
      </c>
      <c r="J459" s="525" t="s">
        <v>392</v>
      </c>
      <c r="K459" s="524" t="s">
        <v>991</v>
      </c>
      <c r="L459" s="521" t="str">
        <f>IF(Tabla1[[#This Row],[Descripción]]="","",_xlfn.XLOOKUP(Tabla1[[#This Row],[Descripción]],Tabla10[Descripción],Tabla10[Unidad de Medida],"",0))</f>
        <v>galon</v>
      </c>
      <c r="M459" s="317">
        <v>120</v>
      </c>
      <c r="N459" s="535">
        <f>IF(Tabla1[[#This Row],[Descripción]]="","",_xlfn.XLOOKUP(Tabla1[[#This Row],[Descripción]],Tabla10[Descripción],Tabla10[Precio Unitario],0))</f>
        <v>240</v>
      </c>
      <c r="O459" s="535">
        <f>IF(Tabla1[[#This Row],[Cantidad de Insumos]]="","",Tabla1[[#This Row],[Precio Unitario]]*Tabla1[[#This Row],[Cantidad de Insumos]])</f>
        <v>28800</v>
      </c>
      <c r="P459" s="522" t="str">
        <f>IF(Tabla1[[#This Row],[Descripción]]="","",_xlfn.XLOOKUP(Tabla1[[#This Row],[Descripción]],Tabla10[Descripción],Tabla10[CODIGO PRESUPUESTARIO],0))</f>
        <v>2.3.7.1.02</v>
      </c>
      <c r="Q459" s="523"/>
      <c r="R459" s="523" t="str">
        <f>IF(Tabla1[[#This Row],[Insumos]]="","",_xlfn.XLOOKUP(Tabla1[[#This Row],[Insumos]],Tabla10[Insumo],Tabla10[InsumoAbrev],"",0))</f>
        <v>lsGasoil</v>
      </c>
      <c r="S459" s="694"/>
      <c r="T459" s="187"/>
      <c r="U459" s="187"/>
    </row>
    <row r="460" spans="2:21" ht="15" x14ac:dyDescent="0.25">
      <c r="B460" s="187" t="str">
        <f>IF('Formulario PPGR3'!$G460="","",CONCATENATE('Formulario PPGR3'!$C460,".",'Formulario PPGR3'!$D460,".",'Formulario PPGR3'!$E460,".",'Formulario PPGR3'!$F460))</f>
        <v/>
      </c>
      <c r="C460" s="187" t="str">
        <f>IF('Formulario PPGR3'!$G460="","",'Formulario PPGR1'!#REF!)</f>
        <v/>
      </c>
      <c r="D460" s="187" t="str">
        <f>IF('Formulario PPGR3'!$G460="","",'Formulario PPGR1'!#REF!)</f>
        <v/>
      </c>
      <c r="E460" s="187" t="str">
        <f>IF('Formulario PPGR3'!$G460="","",'Formulario PPGR1'!#REF!)</f>
        <v/>
      </c>
      <c r="F460" s="187" t="str">
        <f>IF('Formulario PPGR3'!$G460="","",'Formulario PPGR1'!#REF!)</f>
        <v/>
      </c>
      <c r="G460" s="186"/>
      <c r="H460" s="520" t="str" cm="1">
        <f t="array" ref="H460">IF(Tabla1[[#This Row],[Código_Actividad]]="","",_xlfn.XLOOKUP(Tabla1[[#This Row],[Código_Actividad]],CodigoActividad,Tabla2[Actividades Programables Presupuestables],"",0))</f>
        <v/>
      </c>
      <c r="I460" s="783" t="str">
        <f>IFERROR(VLOOKUP('Formulario PPGR3'!$G460,'Formulario PPGR2'!$H$9:$V$536,15,FALSE),"")</f>
        <v/>
      </c>
      <c r="J460" s="525"/>
      <c r="K460" s="524"/>
      <c r="L460" s="521" t="str">
        <f>IF(Tabla1[[#This Row],[Descripción]]="","",_xlfn.XLOOKUP(Tabla1[[#This Row],[Descripción]],Tabla10[Descripción],Tabla10[Unidad de Medida],"",0))</f>
        <v/>
      </c>
      <c r="M460" s="317"/>
      <c r="N460" s="535" t="str">
        <f>IF(Tabla1[[#This Row],[Descripción]]="","",_xlfn.XLOOKUP(Tabla1[[#This Row],[Descripción]],Tabla10[Descripción],Tabla10[Precio Unitario],0))</f>
        <v/>
      </c>
      <c r="O460" s="535" t="str">
        <f>IF(Tabla1[[#This Row],[Cantidad de Insumos]]="","",Tabla1[[#This Row],[Precio Unitario]]*Tabla1[[#This Row],[Cantidad de Insumos]])</f>
        <v/>
      </c>
      <c r="P460" s="522" t="str">
        <f>IF(Tabla1[[#This Row],[Descripción]]="","",_xlfn.XLOOKUP(Tabla1[[#This Row],[Descripción]],Tabla10[Descripción],Tabla10[CODIGO PRESUPUESTARIO],0))</f>
        <v/>
      </c>
      <c r="Q460" s="523"/>
      <c r="R460" s="523" t="str">
        <f>IF(Tabla1[[#This Row],[Insumos]]="","",_xlfn.XLOOKUP(Tabla1[[#This Row],[Insumos]],Tabla10[Insumo],Tabla10[InsumoAbrev],"",0))</f>
        <v/>
      </c>
      <c r="S460" s="694"/>
      <c r="T460" s="187"/>
      <c r="U460" s="187"/>
    </row>
    <row r="461" spans="2:21" ht="33" customHeight="1" x14ac:dyDescent="0.25">
      <c r="B461" s="187" t="e">
        <f>IF('Formulario PPGR3'!$G461="","",CONCATENATE('Formulario PPGR3'!$C461,".",'Formulario PPGR3'!$D461,".",'Formulario PPGR3'!$E461,".",'Formulario PPGR3'!$F461))</f>
        <v>#REF!</v>
      </c>
      <c r="C461" s="187" t="e">
        <f>IF('Formulario PPGR3'!$G461="","",'Formulario PPGR1'!#REF!)</f>
        <v>#REF!</v>
      </c>
      <c r="D461" s="187" t="e">
        <f>IF('Formulario PPGR3'!$G461="","",'Formulario PPGR1'!#REF!)</f>
        <v>#REF!</v>
      </c>
      <c r="E461" s="187" t="e">
        <f>IF('Formulario PPGR3'!$G461="","",'Formulario PPGR1'!#REF!)</f>
        <v>#REF!</v>
      </c>
      <c r="F461" s="187" t="e">
        <f>IF('Formulario PPGR3'!$G461="","",'Formulario PPGR1'!#REF!)</f>
        <v>#REF!</v>
      </c>
      <c r="G461" s="186" t="s">
        <v>2004</v>
      </c>
      <c r="H461" s="520" t="str" cm="1">
        <f t="array" ref="H461">IF(Tabla1[[#This Row],[Código_Actividad]]="","",_xlfn.XLOOKUP(Tabla1[[#This Row],[Código_Actividad]],CodigoActividad,Tabla2[Actividades Programables Presupuestables],"",0))</f>
        <v>Análisis de los indicadores Maternos Neonatales de la Sala Situacional de los CEAS</v>
      </c>
      <c r="I461" s="783">
        <f>IFERROR(VLOOKUP('Formulario PPGR3'!$G461,'Formulario PPGR2'!$H$9:$V$536,15,FALSE),"")</f>
        <v>4</v>
      </c>
      <c r="J461" s="525" t="s">
        <v>1266</v>
      </c>
      <c r="K461" s="524" t="s">
        <v>1351</v>
      </c>
      <c r="L461" s="521" t="str">
        <f>IF(Tabla1[[#This Row],[Descripción]]="","",_xlfn.XLOOKUP(Tabla1[[#This Row],[Descripción]],Tabla10[Descripción],Tabla10[Unidad de Medida],"",0))</f>
        <v>unidad</v>
      </c>
      <c r="M461" s="317">
        <v>4</v>
      </c>
      <c r="N461" s="535">
        <f>IF(Tabla1[[#This Row],[Descripción]]="","",_xlfn.XLOOKUP(Tabla1[[#This Row],[Descripción]],Tabla10[Descripción],Tabla10[Precio Unitario],0))</f>
        <v>32.001600000000003</v>
      </c>
      <c r="O461" s="535">
        <f>IF(Tabla1[[#This Row],[Cantidad de Insumos]]="","",Tabla1[[#This Row],[Precio Unitario]]*Tabla1[[#This Row],[Cantidad de Insumos]])</f>
        <v>128.00640000000001</v>
      </c>
      <c r="P461" s="522" t="str">
        <f>IF(Tabla1[[#This Row],[Descripción]]="","",_xlfn.XLOOKUP(Tabla1[[#This Row],[Descripción]],Tabla10[Descripción],Tabla10[CODIGO PRESUPUESTARIO],0))</f>
        <v xml:space="preserve">2.3.9.2.01 </v>
      </c>
      <c r="Q461" s="523"/>
      <c r="R461" s="523" t="str">
        <f>IF(Tabla1[[#This Row],[Insumos]]="","",_xlfn.XLOOKUP(Tabla1[[#This Row],[Insumos]],Tabla10[Insumo],Tabla10[InsumoAbrev],"",0))</f>
        <v>lsUtilesdeOficina</v>
      </c>
      <c r="S461" s="694"/>
      <c r="T461" s="187"/>
      <c r="U461" s="187"/>
    </row>
    <row r="462" spans="2:21" ht="15" x14ac:dyDescent="0.25">
      <c r="B462" s="187" t="str">
        <f>IF('Formulario PPGR3'!$G462="","",CONCATENATE('Formulario PPGR3'!$C462,".",'Formulario PPGR3'!$D462,".",'Formulario PPGR3'!$E462,".",'Formulario PPGR3'!$F462))</f>
        <v/>
      </c>
      <c r="C462" s="187" t="str">
        <f>IF('Formulario PPGR3'!$G462="","",'Formulario PPGR1'!#REF!)</f>
        <v/>
      </c>
      <c r="D462" s="187" t="str">
        <f>IF('Formulario PPGR3'!$G462="","",'Formulario PPGR1'!#REF!)</f>
        <v/>
      </c>
      <c r="E462" s="187" t="str">
        <f>IF('Formulario PPGR3'!$G462="","",'Formulario PPGR1'!#REF!)</f>
        <v/>
      </c>
      <c r="F462" s="187" t="str">
        <f>IF('Formulario PPGR3'!$G462="","",'Formulario PPGR1'!#REF!)</f>
        <v/>
      </c>
      <c r="G462" s="186"/>
      <c r="H462" s="520" t="str" cm="1">
        <f t="array" ref="H462">IF(Tabla1[[#This Row],[Código_Actividad]]="","",_xlfn.XLOOKUP(Tabla1[[#This Row],[Código_Actividad]],CodigoActividad,Tabla2[Actividades Programables Presupuestables],"",0))</f>
        <v/>
      </c>
      <c r="I462" s="783" t="str">
        <f>IFERROR(VLOOKUP('Formulario PPGR3'!$G462,'Formulario PPGR2'!$H$9:$V$536,15,FALSE),"")</f>
        <v/>
      </c>
      <c r="J462" s="525" t="s">
        <v>361</v>
      </c>
      <c r="K462" s="524" t="s">
        <v>1170</v>
      </c>
      <c r="L462" s="521" t="str">
        <f>IF(Tabla1[[#This Row],[Descripción]]="","",_xlfn.XLOOKUP(Tabla1[[#This Row],[Descripción]],Tabla10[Descripción],Tabla10[Unidad de Medida],"",0))</f>
        <v>resma</v>
      </c>
      <c r="M462" s="317">
        <v>4</v>
      </c>
      <c r="N462" s="535">
        <f>IF(Tabla1[[#This Row],[Descripción]]="","",_xlfn.XLOOKUP(Tabla1[[#This Row],[Descripción]],Tabla10[Descripción],Tabla10[Precio Unitario],0))</f>
        <v>288</v>
      </c>
      <c r="O462" s="535">
        <f>IF(Tabla1[[#This Row],[Cantidad de Insumos]]="","",Tabla1[[#This Row],[Precio Unitario]]*Tabla1[[#This Row],[Cantidad de Insumos]])</f>
        <v>1152</v>
      </c>
      <c r="P462" s="522" t="str">
        <f>IF(Tabla1[[#This Row],[Descripción]]="","",_xlfn.XLOOKUP(Tabla1[[#This Row],[Descripción]],Tabla10[Descripción],Tabla10[CODIGO PRESUPUESTARIO],0))</f>
        <v>2.3.3.1.01</v>
      </c>
      <c r="Q462" s="523"/>
      <c r="R462" s="523" t="str">
        <f>IF(Tabla1[[#This Row],[Insumos]]="","",_xlfn.XLOOKUP(Tabla1[[#This Row],[Insumos]],Tabla10[Insumo],Tabla10[InsumoAbrev],"",0))</f>
        <v>lsProductosdePapel</v>
      </c>
      <c r="S462" s="694"/>
      <c r="T462" s="187"/>
      <c r="U462" s="187"/>
    </row>
    <row r="463" spans="2:21" ht="15" x14ac:dyDescent="0.25">
      <c r="B463" s="187" t="str">
        <f>IF('Formulario PPGR3'!$G463="","",CONCATENATE('Formulario PPGR3'!$C463,".",'Formulario PPGR3'!$D463,".",'Formulario PPGR3'!$E463,".",'Formulario PPGR3'!$F463))</f>
        <v/>
      </c>
      <c r="C463" s="187" t="str">
        <f>IF('Formulario PPGR3'!$G463="","",'Formulario PPGR1'!#REF!)</f>
        <v/>
      </c>
      <c r="D463" s="187" t="str">
        <f>IF('Formulario PPGR3'!$G463="","",'Formulario PPGR1'!#REF!)</f>
        <v/>
      </c>
      <c r="E463" s="187" t="str">
        <f>IF('Formulario PPGR3'!$G463="","",'Formulario PPGR1'!#REF!)</f>
        <v/>
      </c>
      <c r="F463" s="187" t="str">
        <f>IF('Formulario PPGR3'!$G463="","",'Formulario PPGR1'!#REF!)</f>
        <v/>
      </c>
      <c r="G463" s="186"/>
      <c r="H463" s="520" t="str" cm="1">
        <f t="array" ref="H463">IF(Tabla1[[#This Row],[Código_Actividad]]="","",_xlfn.XLOOKUP(Tabla1[[#This Row],[Código_Actividad]],CodigoActividad,Tabla2[Actividades Programables Presupuestables],"",0))</f>
        <v/>
      </c>
      <c r="I463" s="783" t="str">
        <f>IFERROR(VLOOKUP('Formulario PPGR3'!$G463,'Formulario PPGR2'!$H$9:$V$536,15,FALSE),"")</f>
        <v/>
      </c>
      <c r="J463" s="525"/>
      <c r="K463" s="524"/>
      <c r="L463" s="521" t="str">
        <f>IF(Tabla1[[#This Row],[Descripción]]="","",_xlfn.XLOOKUP(Tabla1[[#This Row],[Descripción]],Tabla10[Descripción],Tabla10[Unidad de Medida],"",0))</f>
        <v/>
      </c>
      <c r="M463" s="317"/>
      <c r="N463" s="535" t="str">
        <f>IF(Tabla1[[#This Row],[Descripción]]="","",_xlfn.XLOOKUP(Tabla1[[#This Row],[Descripción]],Tabla10[Descripción],Tabla10[Precio Unitario],0))</f>
        <v/>
      </c>
      <c r="O463" s="535" t="str">
        <f>IF(Tabla1[[#This Row],[Cantidad de Insumos]]="","",Tabla1[[#This Row],[Precio Unitario]]*Tabla1[[#This Row],[Cantidad de Insumos]])</f>
        <v/>
      </c>
      <c r="P463" s="522" t="str">
        <f>IF(Tabla1[[#This Row],[Descripción]]="","",_xlfn.XLOOKUP(Tabla1[[#This Row],[Descripción]],Tabla10[Descripción],Tabla10[CODIGO PRESUPUESTARIO],0))</f>
        <v/>
      </c>
      <c r="Q463" s="523"/>
      <c r="R463" s="523" t="str">
        <f>IF(Tabla1[[#This Row],[Insumos]]="","",_xlfn.XLOOKUP(Tabla1[[#This Row],[Insumos]],Tabla10[Insumo],Tabla10[InsumoAbrev],"",0))</f>
        <v/>
      </c>
      <c r="S463" s="694"/>
      <c r="T463" s="187"/>
      <c r="U463" s="187"/>
    </row>
    <row r="464" spans="2:21" ht="39.6" customHeight="1" x14ac:dyDescent="0.25">
      <c r="B464" s="187" t="e">
        <f>IF('Formulario PPGR3'!$G464="","",CONCATENATE('Formulario PPGR3'!$C464,".",'Formulario PPGR3'!$D464,".",'Formulario PPGR3'!$E464,".",'Formulario PPGR3'!$F464))</f>
        <v>#REF!</v>
      </c>
      <c r="C464" s="187" t="e">
        <f>IF('Formulario PPGR3'!$G464="","",'Formulario PPGR1'!#REF!)</f>
        <v>#REF!</v>
      </c>
      <c r="D464" s="187" t="e">
        <f>IF('Formulario PPGR3'!$G464="","",'Formulario PPGR1'!#REF!)</f>
        <v>#REF!</v>
      </c>
      <c r="E464" s="187" t="e">
        <f>IF('Formulario PPGR3'!$G464="","",'Formulario PPGR1'!#REF!)</f>
        <v>#REF!</v>
      </c>
      <c r="F464" s="187" t="e">
        <f>IF('Formulario PPGR3'!$G464="","",'Formulario PPGR1'!#REF!)</f>
        <v>#REF!</v>
      </c>
      <c r="G464" s="186" t="s">
        <v>2006</v>
      </c>
      <c r="H464" s="520" t="str" cm="1">
        <f t="array" ref="H464">IF(Tabla1[[#This Row],[Código_Actividad]]="","",_xlfn.XLOOKUP(Tabla1[[#This Row],[Código_Actividad]],CodigoActividad,Tabla2[Actividades Programables Presupuestables],"",0))</f>
        <v>Seguimiento a la implementacion de la Estrategia Código Rojo en los CEAS priorizados.</v>
      </c>
      <c r="I464" s="783">
        <f>IFERROR(VLOOKUP('Formulario PPGR3'!$G464,'Formulario PPGR2'!$H$9:$V$536,15,FALSE),"")</f>
        <v>3</v>
      </c>
      <c r="J464" s="525" t="s">
        <v>361</v>
      </c>
      <c r="K464" s="524" t="s">
        <v>1170</v>
      </c>
      <c r="L464" s="521" t="str">
        <f>IF(Tabla1[[#This Row],[Descripción]]="","",_xlfn.XLOOKUP(Tabla1[[#This Row],[Descripción]],Tabla10[Descripción],Tabla10[Unidad de Medida],"",0))</f>
        <v>resma</v>
      </c>
      <c r="M464" s="317">
        <v>3</v>
      </c>
      <c r="N464" s="535">
        <f>IF(Tabla1[[#This Row],[Descripción]]="","",_xlfn.XLOOKUP(Tabla1[[#This Row],[Descripción]],Tabla10[Descripción],Tabla10[Precio Unitario],0))</f>
        <v>288</v>
      </c>
      <c r="O464" s="535">
        <f>IF(Tabla1[[#This Row],[Cantidad de Insumos]]="","",Tabla1[[#This Row],[Precio Unitario]]*Tabla1[[#This Row],[Cantidad de Insumos]])</f>
        <v>864</v>
      </c>
      <c r="P464" s="522" t="str">
        <f>IF(Tabla1[[#This Row],[Descripción]]="","",_xlfn.XLOOKUP(Tabla1[[#This Row],[Descripción]],Tabla10[Descripción],Tabla10[CODIGO PRESUPUESTARIO],0))</f>
        <v>2.3.3.1.01</v>
      </c>
      <c r="Q464" s="523"/>
      <c r="R464" s="523" t="str">
        <f>IF(Tabla1[[#This Row],[Insumos]]="","",_xlfn.XLOOKUP(Tabla1[[#This Row],[Insumos]],Tabla10[Insumo],Tabla10[InsumoAbrev],"",0))</f>
        <v>lsProductosdePapel</v>
      </c>
      <c r="S464" s="694"/>
      <c r="T464" s="187"/>
      <c r="U464" s="187"/>
    </row>
    <row r="465" spans="2:21" ht="15" x14ac:dyDescent="0.25">
      <c r="B465" s="187" t="str">
        <f>IF('Formulario PPGR3'!$G465="","",CONCATENATE('Formulario PPGR3'!$C465,".",'Formulario PPGR3'!$D465,".",'Formulario PPGR3'!$E465,".",'Formulario PPGR3'!$F465))</f>
        <v/>
      </c>
      <c r="C465" s="187" t="str">
        <f>IF('Formulario PPGR3'!$G465="","",'Formulario PPGR1'!#REF!)</f>
        <v/>
      </c>
      <c r="D465" s="187" t="str">
        <f>IF('Formulario PPGR3'!$G465="","",'Formulario PPGR1'!#REF!)</f>
        <v/>
      </c>
      <c r="E465" s="187" t="str">
        <f>IF('Formulario PPGR3'!$G465="","",'Formulario PPGR1'!#REF!)</f>
        <v/>
      </c>
      <c r="F465" s="187" t="str">
        <f>IF('Formulario PPGR3'!$G465="","",'Formulario PPGR1'!#REF!)</f>
        <v/>
      </c>
      <c r="G465" s="186"/>
      <c r="H465" s="520" t="str" cm="1">
        <f t="array" ref="H465">IF(Tabla1[[#This Row],[Código_Actividad]]="","",_xlfn.XLOOKUP(Tabla1[[#This Row],[Código_Actividad]],CodigoActividad,Tabla2[Actividades Programables Presupuestables],"",0))</f>
        <v/>
      </c>
      <c r="I465" s="783" t="str">
        <f>IFERROR(VLOOKUP('Formulario PPGR3'!$G465,'Formulario PPGR2'!$H$9:$V$536,15,FALSE),"")</f>
        <v/>
      </c>
      <c r="J465" s="525" t="s">
        <v>1266</v>
      </c>
      <c r="K465" s="524" t="s">
        <v>1351</v>
      </c>
      <c r="L465" s="521" t="str">
        <f>IF(Tabla1[[#This Row],[Descripción]]="","",_xlfn.XLOOKUP(Tabla1[[#This Row],[Descripción]],Tabla10[Descripción],Tabla10[Unidad de Medida],"",0))</f>
        <v>unidad</v>
      </c>
      <c r="M465" s="317">
        <v>3</v>
      </c>
      <c r="N465" s="535">
        <f>IF(Tabla1[[#This Row],[Descripción]]="","",_xlfn.XLOOKUP(Tabla1[[#This Row],[Descripción]],Tabla10[Descripción],Tabla10[Precio Unitario],0))</f>
        <v>32.001600000000003</v>
      </c>
      <c r="O465" s="535">
        <f>IF(Tabla1[[#This Row],[Cantidad de Insumos]]="","",Tabla1[[#This Row],[Precio Unitario]]*Tabla1[[#This Row],[Cantidad de Insumos]])</f>
        <v>96.004800000000017</v>
      </c>
      <c r="P465" s="522" t="str">
        <f>IF(Tabla1[[#This Row],[Descripción]]="","",_xlfn.XLOOKUP(Tabla1[[#This Row],[Descripción]],Tabla10[Descripción],Tabla10[CODIGO PRESUPUESTARIO],0))</f>
        <v xml:space="preserve">2.3.9.2.01 </v>
      </c>
      <c r="Q465" s="523"/>
      <c r="R465" s="523" t="str">
        <f>IF(Tabla1[[#This Row],[Insumos]]="","",_xlfn.XLOOKUP(Tabla1[[#This Row],[Insumos]],Tabla10[Insumo],Tabla10[InsumoAbrev],"",0))</f>
        <v>lsUtilesdeOficina</v>
      </c>
      <c r="S465" s="694"/>
      <c r="T465" s="187"/>
      <c r="U465" s="187"/>
    </row>
    <row r="466" spans="2:21" ht="15" x14ac:dyDescent="0.25">
      <c r="B466" s="187" t="str">
        <f>IF('Formulario PPGR3'!$G466="","",CONCATENATE('Formulario PPGR3'!$C466,".",'Formulario PPGR3'!$D466,".",'Formulario PPGR3'!$E466,".",'Formulario PPGR3'!$F466))</f>
        <v/>
      </c>
      <c r="C466" s="187" t="str">
        <f>IF('Formulario PPGR3'!$G466="","",'Formulario PPGR1'!#REF!)</f>
        <v/>
      </c>
      <c r="D466" s="187" t="str">
        <f>IF('Formulario PPGR3'!$G466="","",'Formulario PPGR1'!#REF!)</f>
        <v/>
      </c>
      <c r="E466" s="187" t="str">
        <f>IF('Formulario PPGR3'!$G466="","",'Formulario PPGR1'!#REF!)</f>
        <v/>
      </c>
      <c r="F466" s="187" t="str">
        <f>IF('Formulario PPGR3'!$G466="","",'Formulario PPGR1'!#REF!)</f>
        <v/>
      </c>
      <c r="G466" s="186"/>
      <c r="H466" s="520" t="str" cm="1">
        <f t="array" ref="H466">IF(Tabla1[[#This Row],[Código_Actividad]]="","",_xlfn.XLOOKUP(Tabla1[[#This Row],[Código_Actividad]],CodigoActividad,Tabla2[Actividades Programables Presupuestables],"",0))</f>
        <v/>
      </c>
      <c r="I466" s="783" t="str">
        <f>IFERROR(VLOOKUP('Formulario PPGR3'!$G466,'Formulario PPGR2'!$H$9:$V$536,15,FALSE),"")</f>
        <v/>
      </c>
      <c r="J466" s="525" t="s">
        <v>284</v>
      </c>
      <c r="K466" s="524" t="s">
        <v>1441</v>
      </c>
      <c r="L466" s="521" t="str">
        <f>IF(Tabla1[[#This Row],[Descripción]]="","",_xlfn.XLOOKUP(Tabla1[[#This Row],[Descripción]],Tabla10[Descripción],Tabla10[Unidad de Medida],"",0))</f>
        <v>Depósito</v>
      </c>
      <c r="M466" s="317">
        <v>3</v>
      </c>
      <c r="N466" s="535">
        <f>IF(Tabla1[[#This Row],[Descripción]]="","",_xlfn.XLOOKUP(Tabla1[[#This Row],[Descripción]],Tabla10[Descripción],Tabla10[Precio Unitario],0))</f>
        <v>1700</v>
      </c>
      <c r="O466" s="535">
        <f>IF(Tabla1[[#This Row],[Cantidad de Insumos]]="","",Tabla1[[#This Row],[Precio Unitario]]*Tabla1[[#This Row],[Cantidad de Insumos]])</f>
        <v>5100</v>
      </c>
      <c r="P466" s="522" t="str">
        <f>IF(Tabla1[[#This Row],[Descripción]]="","",_xlfn.XLOOKUP(Tabla1[[#This Row],[Descripción]],Tabla10[Descripción],Tabla10[CODIGO PRESUPUESTARIO],0))</f>
        <v>2.2.3.1.01</v>
      </c>
      <c r="Q466" s="523"/>
      <c r="R466" s="523" t="str">
        <f>IF(Tabla1[[#This Row],[Insumos]]="","",_xlfn.XLOOKUP(Tabla1[[#This Row],[Insumos]],Tabla10[Insumo],Tabla10[InsumoAbrev],"",0))</f>
        <v>lsViaticosDP</v>
      </c>
      <c r="S466" s="694"/>
      <c r="T466" s="187"/>
      <c r="U466" s="187"/>
    </row>
    <row r="467" spans="2:21" ht="15" x14ac:dyDescent="0.25">
      <c r="B467" s="187" t="str">
        <f>IF('Formulario PPGR3'!$G467="","",CONCATENATE('Formulario PPGR3'!$C467,".",'Formulario PPGR3'!$D467,".",'Formulario PPGR3'!$E467,".",'Formulario PPGR3'!$F467))</f>
        <v/>
      </c>
      <c r="C467" s="187" t="str">
        <f>IF('Formulario PPGR3'!$G467="","",'Formulario PPGR1'!#REF!)</f>
        <v/>
      </c>
      <c r="D467" s="187" t="str">
        <f>IF('Formulario PPGR3'!$G467="","",'Formulario PPGR1'!#REF!)</f>
        <v/>
      </c>
      <c r="E467" s="187" t="str">
        <f>IF('Formulario PPGR3'!$G467="","",'Formulario PPGR1'!#REF!)</f>
        <v/>
      </c>
      <c r="F467" s="187" t="str">
        <f>IF('Formulario PPGR3'!$G467="","",'Formulario PPGR1'!#REF!)</f>
        <v/>
      </c>
      <c r="G467" s="186"/>
      <c r="H467" s="520" t="str" cm="1">
        <f t="array" ref="H467">IF(Tabla1[[#This Row],[Código_Actividad]]="","",_xlfn.XLOOKUP(Tabla1[[#This Row],[Código_Actividad]],CodigoActividad,Tabla2[Actividades Programables Presupuestables],"",0))</f>
        <v/>
      </c>
      <c r="I467" s="783" t="str">
        <f>IFERROR(VLOOKUP('Formulario PPGR3'!$G467,'Formulario PPGR2'!$H$9:$V$536,15,FALSE),"")</f>
        <v/>
      </c>
      <c r="J467" s="525" t="s">
        <v>284</v>
      </c>
      <c r="K467" s="524" t="s">
        <v>1445</v>
      </c>
      <c r="L467" s="521" t="str">
        <f>IF(Tabla1[[#This Row],[Descripción]]="","",_xlfn.XLOOKUP(Tabla1[[#This Row],[Descripción]],Tabla10[Descripción],Tabla10[Unidad de Medida],"",0))</f>
        <v>Depósito</v>
      </c>
      <c r="M467" s="317">
        <v>3</v>
      </c>
      <c r="N467" s="535">
        <f>IF(Tabla1[[#This Row],[Descripción]]="","",_xlfn.XLOOKUP(Tabla1[[#This Row],[Descripción]],Tabla10[Descripción],Tabla10[Precio Unitario],0))</f>
        <v>2150</v>
      </c>
      <c r="O467" s="535">
        <f>IF(Tabla1[[#This Row],[Cantidad de Insumos]]="","",Tabla1[[#This Row],[Precio Unitario]]*Tabla1[[#This Row],[Cantidad de Insumos]])</f>
        <v>6450</v>
      </c>
      <c r="P467" s="522" t="str">
        <f>IF(Tabla1[[#This Row],[Descripción]]="","",_xlfn.XLOOKUP(Tabla1[[#This Row],[Descripción]],Tabla10[Descripción],Tabla10[CODIGO PRESUPUESTARIO],0))</f>
        <v>2.2.3.1.01</v>
      </c>
      <c r="Q467" s="523"/>
      <c r="R467" s="523" t="str">
        <f>IF(Tabla1[[#This Row],[Insumos]]="","",_xlfn.XLOOKUP(Tabla1[[#This Row],[Insumos]],Tabla10[Insumo],Tabla10[InsumoAbrev],"",0))</f>
        <v>lsViaticosDP</v>
      </c>
      <c r="S467" s="694"/>
      <c r="T467" s="187"/>
      <c r="U467" s="187"/>
    </row>
    <row r="468" spans="2:21" ht="15" x14ac:dyDescent="0.25">
      <c r="B468" s="187" t="str">
        <f>IF('Formulario PPGR3'!$G468="","",CONCATENATE('Formulario PPGR3'!$C468,".",'Formulario PPGR3'!$D468,".",'Formulario PPGR3'!$E468,".",'Formulario PPGR3'!$F468))</f>
        <v/>
      </c>
      <c r="C468" s="187" t="str">
        <f>IF('Formulario PPGR3'!$G468="","",'Formulario PPGR1'!#REF!)</f>
        <v/>
      </c>
      <c r="D468" s="187" t="str">
        <f>IF('Formulario PPGR3'!$G468="","",'Formulario PPGR1'!#REF!)</f>
        <v/>
      </c>
      <c r="E468" s="187" t="str">
        <f>IF('Formulario PPGR3'!$G468="","",'Formulario PPGR1'!#REF!)</f>
        <v/>
      </c>
      <c r="F468" s="187" t="str">
        <f>IF('Formulario PPGR3'!$G468="","",'Formulario PPGR1'!#REF!)</f>
        <v/>
      </c>
      <c r="G468" s="186"/>
      <c r="H468" s="520" t="str" cm="1">
        <f t="array" ref="H468">IF(Tabla1[[#This Row],[Código_Actividad]]="","",_xlfn.XLOOKUP(Tabla1[[#This Row],[Código_Actividad]],CodigoActividad,Tabla2[Actividades Programables Presupuestables],"",0))</f>
        <v/>
      </c>
      <c r="I468" s="783" t="str">
        <f>IFERROR(VLOOKUP('Formulario PPGR3'!$G468,'Formulario PPGR2'!$H$9:$V$536,15,FALSE),"")</f>
        <v/>
      </c>
      <c r="J468" s="525" t="s">
        <v>392</v>
      </c>
      <c r="K468" s="524" t="s">
        <v>991</v>
      </c>
      <c r="L468" s="521" t="str">
        <f>IF(Tabla1[[#This Row],[Descripción]]="","",_xlfn.XLOOKUP(Tabla1[[#This Row],[Descripción]],Tabla10[Descripción],Tabla10[Unidad de Medida],"",0))</f>
        <v>galon</v>
      </c>
      <c r="M468" s="317">
        <v>30</v>
      </c>
      <c r="N468" s="535">
        <f>IF(Tabla1[[#This Row],[Descripción]]="","",_xlfn.XLOOKUP(Tabla1[[#This Row],[Descripción]],Tabla10[Descripción],Tabla10[Precio Unitario],0))</f>
        <v>240</v>
      </c>
      <c r="O468" s="535">
        <f>IF(Tabla1[[#This Row],[Cantidad de Insumos]]="","",Tabla1[[#This Row],[Precio Unitario]]*Tabla1[[#This Row],[Cantidad de Insumos]])</f>
        <v>7200</v>
      </c>
      <c r="P468" s="522" t="str">
        <f>IF(Tabla1[[#This Row],[Descripción]]="","",_xlfn.XLOOKUP(Tabla1[[#This Row],[Descripción]],Tabla10[Descripción],Tabla10[CODIGO PRESUPUESTARIO],0))</f>
        <v>2.3.7.1.02</v>
      </c>
      <c r="Q468" s="523"/>
      <c r="R468" s="523" t="str">
        <f>IF(Tabla1[[#This Row],[Insumos]]="","",_xlfn.XLOOKUP(Tabla1[[#This Row],[Insumos]],Tabla10[Insumo],Tabla10[InsumoAbrev],"",0))</f>
        <v>lsGasoil</v>
      </c>
      <c r="S468" s="694"/>
      <c r="T468" s="187"/>
      <c r="U468" s="187"/>
    </row>
    <row r="469" spans="2:21" ht="15" x14ac:dyDescent="0.25">
      <c r="B469" s="187" t="str">
        <f>IF('Formulario PPGR3'!$G469="","",CONCATENATE('Formulario PPGR3'!$C469,".",'Formulario PPGR3'!$D469,".",'Formulario PPGR3'!$E469,".",'Formulario PPGR3'!$F469))</f>
        <v/>
      </c>
      <c r="C469" s="187" t="str">
        <f>IF('Formulario PPGR3'!$G469="","",'Formulario PPGR1'!#REF!)</f>
        <v/>
      </c>
      <c r="D469" s="187" t="str">
        <f>IF('Formulario PPGR3'!$G469="","",'Formulario PPGR1'!#REF!)</f>
        <v/>
      </c>
      <c r="E469" s="187" t="str">
        <f>IF('Formulario PPGR3'!$G469="","",'Formulario PPGR1'!#REF!)</f>
        <v/>
      </c>
      <c r="F469" s="187" t="str">
        <f>IF('Formulario PPGR3'!$G469="","",'Formulario PPGR1'!#REF!)</f>
        <v/>
      </c>
      <c r="G469" s="186"/>
      <c r="H469" s="520" t="str" cm="1">
        <f t="array" ref="H469">IF(Tabla1[[#This Row],[Código_Actividad]]="","",_xlfn.XLOOKUP(Tabla1[[#This Row],[Código_Actividad]],CodigoActividad,Tabla2[Actividades Programables Presupuestables],"",0))</f>
        <v/>
      </c>
      <c r="I469" s="783" t="str">
        <f>IFERROR(VLOOKUP('Formulario PPGR3'!$G469,'Formulario PPGR2'!$H$9:$V$536,15,FALSE),"")</f>
        <v/>
      </c>
      <c r="J469" s="525"/>
      <c r="K469" s="524"/>
      <c r="L469" s="521" t="str">
        <f>IF(Tabla1[[#This Row],[Descripción]]="","",_xlfn.XLOOKUP(Tabla1[[#This Row],[Descripción]],Tabla10[Descripción],Tabla10[Unidad de Medida],"",0))</f>
        <v/>
      </c>
      <c r="M469" s="317"/>
      <c r="N469" s="535" t="str">
        <f>IF(Tabla1[[#This Row],[Descripción]]="","",_xlfn.XLOOKUP(Tabla1[[#This Row],[Descripción]],Tabla10[Descripción],Tabla10[Precio Unitario],0))</f>
        <v/>
      </c>
      <c r="O469" s="535" t="str">
        <f>IF(Tabla1[[#This Row],[Cantidad de Insumos]]="","",Tabla1[[#This Row],[Precio Unitario]]*Tabla1[[#This Row],[Cantidad de Insumos]])</f>
        <v/>
      </c>
      <c r="P469" s="522" t="str">
        <f>IF(Tabla1[[#This Row],[Descripción]]="","",_xlfn.XLOOKUP(Tabla1[[#This Row],[Descripción]],Tabla10[Descripción],Tabla10[CODIGO PRESUPUESTARIO],0))</f>
        <v/>
      </c>
      <c r="Q469" s="523"/>
      <c r="R469" s="523" t="str">
        <f>IF(Tabla1[[#This Row],[Insumos]]="","",_xlfn.XLOOKUP(Tabla1[[#This Row],[Insumos]],Tabla10[Insumo],Tabla10[InsumoAbrev],"",0))</f>
        <v/>
      </c>
      <c r="S469" s="694"/>
      <c r="T469" s="187"/>
      <c r="U469" s="187"/>
    </row>
    <row r="470" spans="2:21" ht="57" customHeight="1" x14ac:dyDescent="0.25">
      <c r="B470" s="187" t="e">
        <f>IF('Formulario PPGR3'!$G470="","",CONCATENATE('Formulario PPGR3'!$C470,".",'Formulario PPGR3'!$D470,".",'Formulario PPGR3'!$E470,".",'Formulario PPGR3'!$F470))</f>
        <v>#REF!</v>
      </c>
      <c r="C470" s="187" t="e">
        <f>IF('Formulario PPGR3'!$G470="","",'Formulario PPGR1'!#REF!)</f>
        <v>#REF!</v>
      </c>
      <c r="D470" s="187" t="e">
        <f>IF('Formulario PPGR3'!$G470="","",'Formulario PPGR1'!#REF!)</f>
        <v>#REF!</v>
      </c>
      <c r="E470" s="187" t="e">
        <f>IF('Formulario PPGR3'!$G470="","",'Formulario PPGR1'!#REF!)</f>
        <v>#REF!</v>
      </c>
      <c r="F470" s="187" t="e">
        <f>IF('Formulario PPGR3'!$G470="","",'Formulario PPGR1'!#REF!)</f>
        <v>#REF!</v>
      </c>
      <c r="G470" s="186" t="s">
        <v>2010</v>
      </c>
      <c r="H470" s="520" t="str" cm="1">
        <f t="array" ref="H470">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470" s="783">
        <f>IFERROR(VLOOKUP('Formulario PPGR3'!$G470,'Formulario PPGR2'!$H$9:$V$536,15,FALSE),"")</f>
        <v>12</v>
      </c>
      <c r="J470" s="525" t="s">
        <v>284</v>
      </c>
      <c r="K470" s="524" t="s">
        <v>1445</v>
      </c>
      <c r="L470" s="521" t="str">
        <f>IF(Tabla1[[#This Row],[Descripción]]="","",_xlfn.XLOOKUP(Tabla1[[#This Row],[Descripción]],Tabla10[Descripción],Tabla10[Unidad de Medida],"",0))</f>
        <v>Depósito</v>
      </c>
      <c r="M470" s="317">
        <v>4</v>
      </c>
      <c r="N470" s="535">
        <f>IF(Tabla1[[#This Row],[Descripción]]="","",_xlfn.XLOOKUP(Tabla1[[#This Row],[Descripción]],Tabla10[Descripción],Tabla10[Precio Unitario],0))</f>
        <v>2150</v>
      </c>
      <c r="O470" s="535">
        <f>IF(Tabla1[[#This Row],[Cantidad de Insumos]]="","",Tabla1[[#This Row],[Precio Unitario]]*Tabla1[[#This Row],[Cantidad de Insumos]])</f>
        <v>8600</v>
      </c>
      <c r="P470" s="522" t="str">
        <f>IF(Tabla1[[#This Row],[Descripción]]="","",_xlfn.XLOOKUP(Tabla1[[#This Row],[Descripción]],Tabla10[Descripción],Tabla10[CODIGO PRESUPUESTARIO],0))</f>
        <v>2.2.3.1.01</v>
      </c>
      <c r="Q470" s="523"/>
      <c r="R470" s="523" t="str">
        <f>IF(Tabla1[[#This Row],[Insumos]]="","",_xlfn.XLOOKUP(Tabla1[[#This Row],[Insumos]],Tabla10[Insumo],Tabla10[InsumoAbrev],"",0))</f>
        <v>lsViaticosDP</v>
      </c>
      <c r="S470" s="694"/>
      <c r="T470" s="187"/>
      <c r="U470" s="187"/>
    </row>
    <row r="471" spans="2:21" ht="15" x14ac:dyDescent="0.25">
      <c r="B471" s="187" t="str">
        <f>IF('Formulario PPGR3'!$G471="","",CONCATENATE('Formulario PPGR3'!$C471,".",'Formulario PPGR3'!$D471,".",'Formulario PPGR3'!$E471,".",'Formulario PPGR3'!$F471))</f>
        <v/>
      </c>
      <c r="C471" s="187" t="str">
        <f>IF('Formulario PPGR3'!$G471="","",'Formulario PPGR1'!#REF!)</f>
        <v/>
      </c>
      <c r="D471" s="187" t="str">
        <f>IF('Formulario PPGR3'!$G471="","",'Formulario PPGR1'!#REF!)</f>
        <v/>
      </c>
      <c r="E471" s="187" t="str">
        <f>IF('Formulario PPGR3'!$G471="","",'Formulario PPGR1'!#REF!)</f>
        <v/>
      </c>
      <c r="F471" s="187" t="str">
        <f>IF('Formulario PPGR3'!$G471="","",'Formulario PPGR1'!#REF!)</f>
        <v/>
      </c>
      <c r="G471" s="186"/>
      <c r="H471" s="520" t="str" cm="1">
        <f t="array" ref="H471">IF(Tabla1[[#This Row],[Código_Actividad]]="","",_xlfn.XLOOKUP(Tabla1[[#This Row],[Código_Actividad]],CodigoActividad,Tabla2[Actividades Programables Presupuestables],"",0))</f>
        <v/>
      </c>
      <c r="I471" s="783" t="str">
        <f>IFERROR(VLOOKUP('Formulario PPGR3'!$G471,'Formulario PPGR2'!$H$9:$V$536,15,FALSE),"")</f>
        <v/>
      </c>
      <c r="J471" s="525" t="s">
        <v>284</v>
      </c>
      <c r="K471" s="524" t="s">
        <v>1441</v>
      </c>
      <c r="L471" s="521" t="str">
        <f>IF(Tabla1[[#This Row],[Descripción]]="","",_xlfn.XLOOKUP(Tabla1[[#This Row],[Descripción]],Tabla10[Descripción],Tabla10[Unidad de Medida],"",0))</f>
        <v>Depósito</v>
      </c>
      <c r="M471" s="317">
        <v>2</v>
      </c>
      <c r="N471" s="535">
        <f>IF(Tabla1[[#This Row],[Descripción]]="","",_xlfn.XLOOKUP(Tabla1[[#This Row],[Descripción]],Tabla10[Descripción],Tabla10[Precio Unitario],0))</f>
        <v>1700</v>
      </c>
      <c r="O471" s="535">
        <f>IF(Tabla1[[#This Row],[Cantidad de Insumos]]="","",Tabla1[[#This Row],[Precio Unitario]]*Tabla1[[#This Row],[Cantidad de Insumos]])</f>
        <v>3400</v>
      </c>
      <c r="P471" s="522" t="str">
        <f>IF(Tabla1[[#This Row],[Descripción]]="","",_xlfn.XLOOKUP(Tabla1[[#This Row],[Descripción]],Tabla10[Descripción],Tabla10[CODIGO PRESUPUESTARIO],0))</f>
        <v>2.2.3.1.01</v>
      </c>
      <c r="Q471" s="523"/>
      <c r="R471" s="523" t="str">
        <f>IF(Tabla1[[#This Row],[Insumos]]="","",_xlfn.XLOOKUP(Tabla1[[#This Row],[Insumos]],Tabla10[Insumo],Tabla10[InsumoAbrev],"",0))</f>
        <v>lsViaticosDP</v>
      </c>
      <c r="S471" s="694"/>
      <c r="T471" s="187"/>
      <c r="U471" s="187"/>
    </row>
    <row r="472" spans="2:21" ht="15" x14ac:dyDescent="0.25">
      <c r="B472" s="187" t="str">
        <f>IF('Formulario PPGR3'!$G472="","",CONCATENATE('Formulario PPGR3'!$C472,".",'Formulario PPGR3'!$D472,".",'Formulario PPGR3'!$E472,".",'Formulario PPGR3'!$F472))</f>
        <v/>
      </c>
      <c r="C472" s="187" t="str">
        <f>IF('Formulario PPGR3'!$G472="","",'Formulario PPGR1'!#REF!)</f>
        <v/>
      </c>
      <c r="D472" s="187" t="str">
        <f>IF('Formulario PPGR3'!$G472="","",'Formulario PPGR1'!#REF!)</f>
        <v/>
      </c>
      <c r="E472" s="187" t="str">
        <f>IF('Formulario PPGR3'!$G472="","",'Formulario PPGR1'!#REF!)</f>
        <v/>
      </c>
      <c r="F472" s="187" t="str">
        <f>IF('Formulario PPGR3'!$G472="","",'Formulario PPGR1'!#REF!)</f>
        <v/>
      </c>
      <c r="G472" s="186"/>
      <c r="H472" s="520" t="str" cm="1">
        <f t="array" ref="H472">IF(Tabla1[[#This Row],[Código_Actividad]]="","",_xlfn.XLOOKUP(Tabla1[[#This Row],[Código_Actividad]],CodigoActividad,Tabla2[Actividades Programables Presupuestables],"",0))</f>
        <v/>
      </c>
      <c r="I472" s="783" t="str">
        <f>IFERROR(VLOOKUP('Formulario PPGR3'!$G472,'Formulario PPGR2'!$H$9:$V$536,15,FALSE),"")</f>
        <v/>
      </c>
      <c r="J472" s="525" t="s">
        <v>392</v>
      </c>
      <c r="K472" s="524" t="s">
        <v>991</v>
      </c>
      <c r="L472" s="521" t="str">
        <f>IF(Tabla1[[#This Row],[Descripción]]="","",_xlfn.XLOOKUP(Tabla1[[#This Row],[Descripción]],Tabla10[Descripción],Tabla10[Unidad de Medida],"",0))</f>
        <v>galon</v>
      </c>
      <c r="M472" s="317">
        <v>20</v>
      </c>
      <c r="N472" s="535">
        <f>IF(Tabla1[[#This Row],[Descripción]]="","",_xlfn.XLOOKUP(Tabla1[[#This Row],[Descripción]],Tabla10[Descripción],Tabla10[Precio Unitario],0))</f>
        <v>240</v>
      </c>
      <c r="O472" s="535">
        <f>IF(Tabla1[[#This Row],[Cantidad de Insumos]]="","",Tabla1[[#This Row],[Precio Unitario]]*Tabla1[[#This Row],[Cantidad de Insumos]])</f>
        <v>4800</v>
      </c>
      <c r="P472" s="522" t="str">
        <f>IF(Tabla1[[#This Row],[Descripción]]="","",_xlfn.XLOOKUP(Tabla1[[#This Row],[Descripción]],Tabla10[Descripción],Tabla10[CODIGO PRESUPUESTARIO],0))</f>
        <v>2.3.7.1.02</v>
      </c>
      <c r="Q472" s="523"/>
      <c r="R472" s="523" t="str">
        <f>IF(Tabla1[[#This Row],[Insumos]]="","",_xlfn.XLOOKUP(Tabla1[[#This Row],[Insumos]],Tabla10[Insumo],Tabla10[InsumoAbrev],"",0))</f>
        <v>lsGasoil</v>
      </c>
      <c r="S472" s="694"/>
      <c r="T472" s="187"/>
      <c r="U472" s="187"/>
    </row>
    <row r="473" spans="2:21" ht="15" x14ac:dyDescent="0.25">
      <c r="B473" s="187" t="str">
        <f>IF('Formulario PPGR3'!$G473="","",CONCATENATE('Formulario PPGR3'!$C473,".",'Formulario PPGR3'!$D473,".",'Formulario PPGR3'!$E473,".",'Formulario PPGR3'!$F473))</f>
        <v/>
      </c>
      <c r="C473" s="187" t="str">
        <f>IF('Formulario PPGR3'!$G473="","",'Formulario PPGR1'!#REF!)</f>
        <v/>
      </c>
      <c r="D473" s="187" t="str">
        <f>IF('Formulario PPGR3'!$G473="","",'Formulario PPGR1'!#REF!)</f>
        <v/>
      </c>
      <c r="E473" s="187" t="str">
        <f>IF('Formulario PPGR3'!$G473="","",'Formulario PPGR1'!#REF!)</f>
        <v/>
      </c>
      <c r="F473" s="187" t="str">
        <f>IF('Formulario PPGR3'!$G473="","",'Formulario PPGR1'!#REF!)</f>
        <v/>
      </c>
      <c r="G473" s="186"/>
      <c r="H473" s="520" t="str" cm="1">
        <f t="array" ref="H473">IF(Tabla1[[#This Row],[Código_Actividad]]="","",_xlfn.XLOOKUP(Tabla1[[#This Row],[Código_Actividad]],CodigoActividad,Tabla2[Actividades Programables Presupuestables],"",0))</f>
        <v/>
      </c>
      <c r="I473" s="783" t="str">
        <f>IFERROR(VLOOKUP('Formulario PPGR3'!$G473,'Formulario PPGR2'!$H$9:$V$536,15,FALSE),"")</f>
        <v/>
      </c>
      <c r="J473" s="525"/>
      <c r="K473" s="524"/>
      <c r="L473" s="521" t="str">
        <f>IF(Tabla1[[#This Row],[Descripción]]="","",_xlfn.XLOOKUP(Tabla1[[#This Row],[Descripción]],Tabla10[Descripción],Tabla10[Unidad de Medida],"",0))</f>
        <v/>
      </c>
      <c r="M473" s="317"/>
      <c r="N473" s="535" t="str">
        <f>IF(Tabla1[[#This Row],[Descripción]]="","",_xlfn.XLOOKUP(Tabla1[[#This Row],[Descripción]],Tabla10[Descripción],Tabla10[Precio Unitario],0))</f>
        <v/>
      </c>
      <c r="O473" s="535" t="str">
        <f>IF(Tabla1[[#This Row],[Cantidad de Insumos]]="","",Tabla1[[#This Row],[Precio Unitario]]*Tabla1[[#This Row],[Cantidad de Insumos]])</f>
        <v/>
      </c>
      <c r="P473" s="522" t="str">
        <f>IF(Tabla1[[#This Row],[Descripción]]="","",_xlfn.XLOOKUP(Tabla1[[#This Row],[Descripción]],Tabla10[Descripción],Tabla10[CODIGO PRESUPUESTARIO],0))</f>
        <v/>
      </c>
      <c r="Q473" s="523"/>
      <c r="R473" s="523" t="str">
        <f>IF(Tabla1[[#This Row],[Insumos]]="","",_xlfn.XLOOKUP(Tabla1[[#This Row],[Insumos]],Tabla10[Insumo],Tabla10[InsumoAbrev],"",0))</f>
        <v/>
      </c>
      <c r="S473" s="694"/>
      <c r="T473" s="187"/>
      <c r="U473" s="187"/>
    </row>
    <row r="474" spans="2:21" ht="40.15" customHeight="1" x14ac:dyDescent="0.25">
      <c r="B474" s="187" t="e">
        <f>IF('Formulario PPGR3'!$G474="","",CONCATENATE('Formulario PPGR3'!$C474,".",'Formulario PPGR3'!$D474,".",'Formulario PPGR3'!$E474,".",'Formulario PPGR3'!$F474))</f>
        <v>#REF!</v>
      </c>
      <c r="C474" s="187" t="e">
        <f>IF('Formulario PPGR3'!$G474="","",'Formulario PPGR1'!#REF!)</f>
        <v>#REF!</v>
      </c>
      <c r="D474" s="187" t="e">
        <f>IF('Formulario PPGR3'!$G474="","",'Formulario PPGR1'!#REF!)</f>
        <v>#REF!</v>
      </c>
      <c r="E474" s="187" t="e">
        <f>IF('Formulario PPGR3'!$G474="","",'Formulario PPGR1'!#REF!)</f>
        <v>#REF!</v>
      </c>
      <c r="F474" s="187" t="e">
        <f>IF('Formulario PPGR3'!$G474="","",'Formulario PPGR1'!#REF!)</f>
        <v>#REF!</v>
      </c>
      <c r="G474" s="186" t="s">
        <v>2012</v>
      </c>
      <c r="H474" s="520" t="str" cm="1">
        <f t="array" ref="H474">IF(Tabla1[[#This Row],[Código_Actividad]]="","",_xlfn.XLOOKUP(Tabla1[[#This Row],[Código_Actividad]],CodigoActividad,Tabla2[Actividades Programables Presupuestables],"",0))</f>
        <v>Seguimiento a la Planificación  Post Evento Obstétrico en los CEAS priorizados</v>
      </c>
      <c r="I474" s="783">
        <f>IFERROR(VLOOKUP('Formulario PPGR3'!$G474,'Formulario PPGR2'!$H$9:$V$536,15,FALSE),"")</f>
        <v>2</v>
      </c>
      <c r="J474" s="525" t="s">
        <v>284</v>
      </c>
      <c r="K474" s="524" t="s">
        <v>1441</v>
      </c>
      <c r="L474" s="521" t="str">
        <f>IF(Tabla1[[#This Row],[Descripción]]="","",_xlfn.XLOOKUP(Tabla1[[#This Row],[Descripción]],Tabla10[Descripción],Tabla10[Unidad de Medida],"",0))</f>
        <v>Depósito</v>
      </c>
      <c r="M474" s="317">
        <v>3</v>
      </c>
      <c r="N474" s="535">
        <f>IF(Tabla1[[#This Row],[Descripción]]="","",_xlfn.XLOOKUP(Tabla1[[#This Row],[Descripción]],Tabla10[Descripción],Tabla10[Precio Unitario],0))</f>
        <v>1700</v>
      </c>
      <c r="O474" s="535">
        <f>IF(Tabla1[[#This Row],[Cantidad de Insumos]]="","",Tabla1[[#This Row],[Precio Unitario]]*Tabla1[[#This Row],[Cantidad de Insumos]])</f>
        <v>5100</v>
      </c>
      <c r="P474" s="522" t="str">
        <f>IF(Tabla1[[#This Row],[Descripción]]="","",_xlfn.XLOOKUP(Tabla1[[#This Row],[Descripción]],Tabla10[Descripción],Tabla10[CODIGO PRESUPUESTARIO],0))</f>
        <v>2.2.3.1.01</v>
      </c>
      <c r="Q474" s="523"/>
      <c r="R474" s="523" t="str">
        <f>IF(Tabla1[[#This Row],[Insumos]]="","",_xlfn.XLOOKUP(Tabla1[[#This Row],[Insumos]],Tabla10[Insumo],Tabla10[InsumoAbrev],"",0))</f>
        <v>lsViaticosDP</v>
      </c>
      <c r="S474" s="694"/>
      <c r="T474" s="187"/>
      <c r="U474" s="187"/>
    </row>
    <row r="475" spans="2:21" ht="15" x14ac:dyDescent="0.25">
      <c r="B475" s="187" t="str">
        <f>IF('Formulario PPGR3'!$G475="","",CONCATENATE('Formulario PPGR3'!$C475,".",'Formulario PPGR3'!$D475,".",'Formulario PPGR3'!$E475,".",'Formulario PPGR3'!$F475))</f>
        <v/>
      </c>
      <c r="C475" s="187" t="str">
        <f>IF('Formulario PPGR3'!$G475="","",'Formulario PPGR1'!#REF!)</f>
        <v/>
      </c>
      <c r="D475" s="187" t="str">
        <f>IF('Formulario PPGR3'!$G475="","",'Formulario PPGR1'!#REF!)</f>
        <v/>
      </c>
      <c r="E475" s="187" t="str">
        <f>IF('Formulario PPGR3'!$G475="","",'Formulario PPGR1'!#REF!)</f>
        <v/>
      </c>
      <c r="F475" s="187" t="str">
        <f>IF('Formulario PPGR3'!$G475="","",'Formulario PPGR1'!#REF!)</f>
        <v/>
      </c>
      <c r="G475" s="186"/>
      <c r="H475" s="520" t="str" cm="1">
        <f t="array" ref="H475">IF(Tabla1[[#This Row],[Código_Actividad]]="","",_xlfn.XLOOKUP(Tabla1[[#This Row],[Código_Actividad]],CodigoActividad,Tabla2[Actividades Programables Presupuestables],"",0))</f>
        <v/>
      </c>
      <c r="I475" s="783" t="str">
        <f>IFERROR(VLOOKUP('Formulario PPGR3'!$G475,'Formulario PPGR2'!$H$9:$V$536,15,FALSE),"")</f>
        <v/>
      </c>
      <c r="J475" s="525" t="s">
        <v>284</v>
      </c>
      <c r="K475" s="524" t="s">
        <v>1445</v>
      </c>
      <c r="L475" s="521" t="str">
        <f>IF(Tabla1[[#This Row],[Descripción]]="","",_xlfn.XLOOKUP(Tabla1[[#This Row],[Descripción]],Tabla10[Descripción],Tabla10[Unidad de Medida],"",0))</f>
        <v>Depósito</v>
      </c>
      <c r="M475" s="317">
        <v>6</v>
      </c>
      <c r="N475" s="535">
        <f>IF(Tabla1[[#This Row],[Descripción]]="","",_xlfn.XLOOKUP(Tabla1[[#This Row],[Descripción]],Tabla10[Descripción],Tabla10[Precio Unitario],0))</f>
        <v>2150</v>
      </c>
      <c r="O475" s="535">
        <f>IF(Tabla1[[#This Row],[Cantidad de Insumos]]="","",Tabla1[[#This Row],[Precio Unitario]]*Tabla1[[#This Row],[Cantidad de Insumos]])</f>
        <v>12900</v>
      </c>
      <c r="P475" s="522" t="str">
        <f>IF(Tabla1[[#This Row],[Descripción]]="","",_xlfn.XLOOKUP(Tabla1[[#This Row],[Descripción]],Tabla10[Descripción],Tabla10[CODIGO PRESUPUESTARIO],0))</f>
        <v>2.2.3.1.01</v>
      </c>
      <c r="Q475" s="523"/>
      <c r="R475" s="523" t="str">
        <f>IF(Tabla1[[#This Row],[Insumos]]="","",_xlfn.XLOOKUP(Tabla1[[#This Row],[Insumos]],Tabla10[Insumo],Tabla10[InsumoAbrev],"",0))</f>
        <v>lsViaticosDP</v>
      </c>
      <c r="S475" s="694"/>
      <c r="T475" s="187"/>
      <c r="U475" s="187"/>
    </row>
    <row r="476" spans="2:21" ht="15" x14ac:dyDescent="0.25">
      <c r="B476" s="187" t="str">
        <f>IF('Formulario PPGR3'!$G476="","",CONCATENATE('Formulario PPGR3'!$C476,".",'Formulario PPGR3'!$D476,".",'Formulario PPGR3'!$E476,".",'Formulario PPGR3'!$F476))</f>
        <v/>
      </c>
      <c r="C476" s="187" t="str">
        <f>IF('Formulario PPGR3'!$G476="","",'Formulario PPGR1'!#REF!)</f>
        <v/>
      </c>
      <c r="D476" s="187" t="str">
        <f>IF('Formulario PPGR3'!$G476="","",'Formulario PPGR1'!#REF!)</f>
        <v/>
      </c>
      <c r="E476" s="187" t="str">
        <f>IF('Formulario PPGR3'!$G476="","",'Formulario PPGR1'!#REF!)</f>
        <v/>
      </c>
      <c r="F476" s="187" t="str">
        <f>IF('Formulario PPGR3'!$G476="","",'Formulario PPGR1'!#REF!)</f>
        <v/>
      </c>
      <c r="G476" s="186"/>
      <c r="H476" s="520" t="str" cm="1">
        <f t="array" ref="H476">IF(Tabla1[[#This Row],[Código_Actividad]]="","",_xlfn.XLOOKUP(Tabla1[[#This Row],[Código_Actividad]],CodigoActividad,Tabla2[Actividades Programables Presupuestables],"",0))</f>
        <v/>
      </c>
      <c r="I476" s="783" t="str">
        <f>IFERROR(VLOOKUP('Formulario PPGR3'!$G476,'Formulario PPGR2'!$H$9:$V$536,15,FALSE),"")</f>
        <v/>
      </c>
      <c r="J476" s="525" t="s">
        <v>392</v>
      </c>
      <c r="K476" s="524" t="s">
        <v>991</v>
      </c>
      <c r="L476" s="521" t="str">
        <f>IF(Tabla1[[#This Row],[Descripción]]="","",_xlfn.XLOOKUP(Tabla1[[#This Row],[Descripción]],Tabla10[Descripción],Tabla10[Unidad de Medida],"",0))</f>
        <v>galon</v>
      </c>
      <c r="M476" s="317">
        <v>30</v>
      </c>
      <c r="N476" s="535">
        <f>IF(Tabla1[[#This Row],[Descripción]]="","",_xlfn.XLOOKUP(Tabla1[[#This Row],[Descripción]],Tabla10[Descripción],Tabla10[Precio Unitario],0))</f>
        <v>240</v>
      </c>
      <c r="O476" s="535">
        <f>IF(Tabla1[[#This Row],[Cantidad de Insumos]]="","",Tabla1[[#This Row],[Precio Unitario]]*Tabla1[[#This Row],[Cantidad de Insumos]])</f>
        <v>7200</v>
      </c>
      <c r="P476" s="522" t="str">
        <f>IF(Tabla1[[#This Row],[Descripción]]="","",_xlfn.XLOOKUP(Tabla1[[#This Row],[Descripción]],Tabla10[Descripción],Tabla10[CODIGO PRESUPUESTARIO],0))</f>
        <v>2.3.7.1.02</v>
      </c>
      <c r="Q476" s="523"/>
      <c r="R476" s="523" t="str">
        <f>IF(Tabla1[[#This Row],[Insumos]]="","",_xlfn.XLOOKUP(Tabla1[[#This Row],[Insumos]],Tabla10[Insumo],Tabla10[InsumoAbrev],"",0))</f>
        <v>lsGasoil</v>
      </c>
      <c r="S476" s="694"/>
      <c r="T476" s="187"/>
      <c r="U476" s="187"/>
    </row>
    <row r="477" spans="2:21" ht="15" x14ac:dyDescent="0.25">
      <c r="B477" s="187" t="str">
        <f>IF('Formulario PPGR3'!$G477="","",CONCATENATE('Formulario PPGR3'!$C477,".",'Formulario PPGR3'!$D477,".",'Formulario PPGR3'!$E477,".",'Formulario PPGR3'!$F477))</f>
        <v/>
      </c>
      <c r="C477" s="187" t="str">
        <f>IF('Formulario PPGR3'!$G477="","",'Formulario PPGR1'!#REF!)</f>
        <v/>
      </c>
      <c r="D477" s="187" t="str">
        <f>IF('Formulario PPGR3'!$G477="","",'Formulario PPGR1'!#REF!)</f>
        <v/>
      </c>
      <c r="E477" s="187" t="str">
        <f>IF('Formulario PPGR3'!$G477="","",'Formulario PPGR1'!#REF!)</f>
        <v/>
      </c>
      <c r="F477" s="187" t="str">
        <f>IF('Formulario PPGR3'!$G477="","",'Formulario PPGR1'!#REF!)</f>
        <v/>
      </c>
      <c r="G477" s="186"/>
      <c r="H477" s="520" t="str" cm="1">
        <f t="array" ref="H477">IF(Tabla1[[#This Row],[Código_Actividad]]="","",_xlfn.XLOOKUP(Tabla1[[#This Row],[Código_Actividad]],CodigoActividad,Tabla2[Actividades Programables Presupuestables],"",0))</f>
        <v/>
      </c>
      <c r="I477" s="783" t="str">
        <f>IFERROR(VLOOKUP('Formulario PPGR3'!$G477,'Formulario PPGR2'!$H$9:$V$536,15,FALSE),"")</f>
        <v/>
      </c>
      <c r="J477" s="525"/>
      <c r="K477" s="524"/>
      <c r="L477" s="521" t="str">
        <f>IF(Tabla1[[#This Row],[Descripción]]="","",_xlfn.XLOOKUP(Tabla1[[#This Row],[Descripción]],Tabla10[Descripción],Tabla10[Unidad de Medida],"",0))</f>
        <v/>
      </c>
      <c r="M477" s="317"/>
      <c r="N477" s="535" t="str">
        <f>IF(Tabla1[[#This Row],[Descripción]]="","",_xlfn.XLOOKUP(Tabla1[[#This Row],[Descripción]],Tabla10[Descripción],Tabla10[Precio Unitario],0))</f>
        <v/>
      </c>
      <c r="O477" s="535" t="str">
        <f>IF(Tabla1[[#This Row],[Cantidad de Insumos]]="","",Tabla1[[#This Row],[Precio Unitario]]*Tabla1[[#This Row],[Cantidad de Insumos]])</f>
        <v/>
      </c>
      <c r="P477" s="522" t="str">
        <f>IF(Tabla1[[#This Row],[Descripción]]="","",_xlfn.XLOOKUP(Tabla1[[#This Row],[Descripción]],Tabla10[Descripción],Tabla10[CODIGO PRESUPUESTARIO],0))</f>
        <v/>
      </c>
      <c r="Q477" s="523"/>
      <c r="R477" s="523" t="str">
        <f>IF(Tabla1[[#This Row],[Insumos]]="","",_xlfn.XLOOKUP(Tabla1[[#This Row],[Insumos]],Tabla10[Insumo],Tabla10[InsumoAbrev],"",0))</f>
        <v/>
      </c>
      <c r="S477" s="694"/>
      <c r="T477" s="187"/>
      <c r="U477" s="187"/>
    </row>
    <row r="478" spans="2:21" ht="46.15" customHeight="1" x14ac:dyDescent="0.25">
      <c r="B478" s="187" t="e">
        <f>IF('Formulario PPGR3'!$G478="","",CONCATENATE('Formulario PPGR3'!$C478,".",'Formulario PPGR3'!$D478,".",'Formulario PPGR3'!$E478,".",'Formulario PPGR3'!$F478))</f>
        <v>#REF!</v>
      </c>
      <c r="C478" s="187" t="e">
        <f>IF('Formulario PPGR3'!$G478="","",'Formulario PPGR1'!#REF!)</f>
        <v>#REF!</v>
      </c>
      <c r="D478" s="187" t="e">
        <f>IF('Formulario PPGR3'!$G478="","",'Formulario PPGR1'!#REF!)</f>
        <v>#REF!</v>
      </c>
      <c r="E478" s="187" t="e">
        <f>IF('Formulario PPGR3'!$G478="","",'Formulario PPGR1'!#REF!)</f>
        <v>#REF!</v>
      </c>
      <c r="F478" s="187" t="e">
        <f>IF('Formulario PPGR3'!$G478="","",'Formulario PPGR1'!#REF!)</f>
        <v>#REF!</v>
      </c>
      <c r="G478" s="186" t="s">
        <v>2014</v>
      </c>
      <c r="H478" s="520" t="str" cm="1">
        <f t="array" ref="H478">IF(Tabla1[[#This Row],[Código_Actividad]]="","",_xlfn.XLOOKUP(Tabla1[[#This Row],[Código_Actividad]],CodigoActividad,Tabla2[Actividades Programables Presupuestables],"",0))</f>
        <v>Monitoreo  al apego a protocolo de atencion en consulta prenatal en los CEAS priorizados.</v>
      </c>
      <c r="I478" s="783">
        <f>IFERROR(VLOOKUP('Formulario PPGR3'!$G478,'Formulario PPGR2'!$H$9:$V$536,15,FALSE),"")</f>
        <v>2</v>
      </c>
      <c r="J478" s="525" t="s">
        <v>284</v>
      </c>
      <c r="K478" s="524" t="s">
        <v>1445</v>
      </c>
      <c r="L478" s="521" t="str">
        <f>IF(Tabla1[[#This Row],[Descripción]]="","",_xlfn.XLOOKUP(Tabla1[[#This Row],[Descripción]],Tabla10[Descripción],Tabla10[Unidad de Medida],"",0))</f>
        <v>Depósito</v>
      </c>
      <c r="M478" s="317">
        <v>4</v>
      </c>
      <c r="N478" s="535">
        <f>IF(Tabla1[[#This Row],[Descripción]]="","",_xlfn.XLOOKUP(Tabla1[[#This Row],[Descripción]],Tabla10[Descripción],Tabla10[Precio Unitario],0))</f>
        <v>2150</v>
      </c>
      <c r="O478" s="535">
        <f>IF(Tabla1[[#This Row],[Cantidad de Insumos]]="","",Tabla1[[#This Row],[Precio Unitario]]*Tabla1[[#This Row],[Cantidad de Insumos]])</f>
        <v>8600</v>
      </c>
      <c r="P478" s="522" t="str">
        <f>IF(Tabla1[[#This Row],[Descripción]]="","",_xlfn.XLOOKUP(Tabla1[[#This Row],[Descripción]],Tabla10[Descripción],Tabla10[CODIGO PRESUPUESTARIO],0))</f>
        <v>2.2.3.1.01</v>
      </c>
      <c r="Q478" s="523"/>
      <c r="R478" s="523" t="str">
        <f>IF(Tabla1[[#This Row],[Insumos]]="","",_xlfn.XLOOKUP(Tabla1[[#This Row],[Insumos]],Tabla10[Insumo],Tabla10[InsumoAbrev],"",0))</f>
        <v>lsViaticosDP</v>
      </c>
      <c r="S478" s="694"/>
      <c r="T478" s="187"/>
      <c r="U478" s="187"/>
    </row>
    <row r="479" spans="2:21" ht="15" x14ac:dyDescent="0.25">
      <c r="B479" s="187" t="str">
        <f>IF('Formulario PPGR3'!$G479="","",CONCATENATE('Formulario PPGR3'!$C479,".",'Formulario PPGR3'!$D479,".",'Formulario PPGR3'!$E479,".",'Formulario PPGR3'!$F479))</f>
        <v/>
      </c>
      <c r="C479" s="187" t="str">
        <f>IF('Formulario PPGR3'!$G479="","",'Formulario PPGR1'!#REF!)</f>
        <v/>
      </c>
      <c r="D479" s="187" t="str">
        <f>IF('Formulario PPGR3'!$G479="","",'Formulario PPGR1'!#REF!)</f>
        <v/>
      </c>
      <c r="E479" s="187" t="str">
        <f>IF('Formulario PPGR3'!$G479="","",'Formulario PPGR1'!#REF!)</f>
        <v/>
      </c>
      <c r="F479" s="187" t="str">
        <f>IF('Formulario PPGR3'!$G479="","",'Formulario PPGR1'!#REF!)</f>
        <v/>
      </c>
      <c r="G479" s="186"/>
      <c r="H479" s="520" t="str" cm="1">
        <f t="array" ref="H479">IF(Tabla1[[#This Row],[Código_Actividad]]="","",_xlfn.XLOOKUP(Tabla1[[#This Row],[Código_Actividad]],CodigoActividad,Tabla2[Actividades Programables Presupuestables],"",0))</f>
        <v/>
      </c>
      <c r="I479" s="783" t="str">
        <f>IFERROR(VLOOKUP('Formulario PPGR3'!$G479,'Formulario PPGR2'!$H$9:$V$536,15,FALSE),"")</f>
        <v/>
      </c>
      <c r="J479" s="525" t="s">
        <v>284</v>
      </c>
      <c r="K479" s="524" t="s">
        <v>1441</v>
      </c>
      <c r="L479" s="521" t="str">
        <f>IF(Tabla1[[#This Row],[Descripción]]="","",_xlfn.XLOOKUP(Tabla1[[#This Row],[Descripción]],Tabla10[Descripción],Tabla10[Unidad de Medida],"",0))</f>
        <v>Depósito</v>
      </c>
      <c r="M479" s="317">
        <v>2</v>
      </c>
      <c r="N479" s="535">
        <f>IF(Tabla1[[#This Row],[Descripción]]="","",_xlfn.XLOOKUP(Tabla1[[#This Row],[Descripción]],Tabla10[Descripción],Tabla10[Precio Unitario],0))</f>
        <v>1700</v>
      </c>
      <c r="O479" s="535">
        <f>IF(Tabla1[[#This Row],[Cantidad de Insumos]]="","",Tabla1[[#This Row],[Precio Unitario]]*Tabla1[[#This Row],[Cantidad de Insumos]])</f>
        <v>3400</v>
      </c>
      <c r="P479" s="522" t="str">
        <f>IF(Tabla1[[#This Row],[Descripción]]="","",_xlfn.XLOOKUP(Tabla1[[#This Row],[Descripción]],Tabla10[Descripción],Tabla10[CODIGO PRESUPUESTARIO],0))</f>
        <v>2.2.3.1.01</v>
      </c>
      <c r="Q479" s="523"/>
      <c r="R479" s="523" t="str">
        <f>IF(Tabla1[[#This Row],[Insumos]]="","",_xlfn.XLOOKUP(Tabla1[[#This Row],[Insumos]],Tabla10[Insumo],Tabla10[InsumoAbrev],"",0))</f>
        <v>lsViaticosDP</v>
      </c>
      <c r="S479" s="694"/>
      <c r="T479" s="187"/>
      <c r="U479" s="187"/>
    </row>
    <row r="480" spans="2:21" ht="15" x14ac:dyDescent="0.25">
      <c r="B480" s="187" t="str">
        <f>IF('Formulario PPGR3'!$G480="","",CONCATENATE('Formulario PPGR3'!$C480,".",'Formulario PPGR3'!$D480,".",'Formulario PPGR3'!$E480,".",'Formulario PPGR3'!$F480))</f>
        <v/>
      </c>
      <c r="C480" s="187" t="str">
        <f>IF('Formulario PPGR3'!$G480="","",'Formulario PPGR1'!#REF!)</f>
        <v/>
      </c>
      <c r="D480" s="187" t="str">
        <f>IF('Formulario PPGR3'!$G480="","",'Formulario PPGR1'!#REF!)</f>
        <v/>
      </c>
      <c r="E480" s="187" t="str">
        <f>IF('Formulario PPGR3'!$G480="","",'Formulario PPGR1'!#REF!)</f>
        <v/>
      </c>
      <c r="F480" s="187" t="str">
        <f>IF('Formulario PPGR3'!$G480="","",'Formulario PPGR1'!#REF!)</f>
        <v/>
      </c>
      <c r="G480" s="186"/>
      <c r="H480" s="520" t="str" cm="1">
        <f t="array" ref="H480">IF(Tabla1[[#This Row],[Código_Actividad]]="","",_xlfn.XLOOKUP(Tabla1[[#This Row],[Código_Actividad]],CodigoActividad,Tabla2[Actividades Programables Presupuestables],"",0))</f>
        <v/>
      </c>
      <c r="I480" s="783" t="str">
        <f>IFERROR(VLOOKUP('Formulario PPGR3'!$G480,'Formulario PPGR2'!$H$9:$V$536,15,FALSE),"")</f>
        <v/>
      </c>
      <c r="J480" s="525" t="s">
        <v>392</v>
      </c>
      <c r="K480" s="524" t="s">
        <v>991</v>
      </c>
      <c r="L480" s="521" t="str">
        <f>IF(Tabla1[[#This Row],[Descripción]]="","",_xlfn.XLOOKUP(Tabla1[[#This Row],[Descripción]],Tabla10[Descripción],Tabla10[Unidad de Medida],"",0))</f>
        <v>galon</v>
      </c>
      <c r="M480" s="317">
        <v>20</v>
      </c>
      <c r="N480" s="535">
        <f>IF(Tabla1[[#This Row],[Descripción]]="","",_xlfn.XLOOKUP(Tabla1[[#This Row],[Descripción]],Tabla10[Descripción],Tabla10[Precio Unitario],0))</f>
        <v>240</v>
      </c>
      <c r="O480" s="535">
        <f>IF(Tabla1[[#This Row],[Cantidad de Insumos]]="","",Tabla1[[#This Row],[Precio Unitario]]*Tabla1[[#This Row],[Cantidad de Insumos]])</f>
        <v>4800</v>
      </c>
      <c r="P480" s="522" t="str">
        <f>IF(Tabla1[[#This Row],[Descripción]]="","",_xlfn.XLOOKUP(Tabla1[[#This Row],[Descripción]],Tabla10[Descripción],Tabla10[CODIGO PRESUPUESTARIO],0))</f>
        <v>2.3.7.1.02</v>
      </c>
      <c r="Q480" s="523"/>
      <c r="R480" s="523" t="str">
        <f>IF(Tabla1[[#This Row],[Insumos]]="","",_xlfn.XLOOKUP(Tabla1[[#This Row],[Insumos]],Tabla10[Insumo],Tabla10[InsumoAbrev],"",0))</f>
        <v>lsGasoil</v>
      </c>
      <c r="S480" s="694"/>
      <c r="T480" s="187"/>
      <c r="U480" s="187"/>
    </row>
    <row r="481" spans="2:21" ht="15" x14ac:dyDescent="0.25">
      <c r="B481" s="187" t="str">
        <f>IF('Formulario PPGR3'!$G481="","",CONCATENATE('Formulario PPGR3'!$C481,".",'Formulario PPGR3'!$D481,".",'Formulario PPGR3'!$E481,".",'Formulario PPGR3'!$F481))</f>
        <v/>
      </c>
      <c r="C481" s="187" t="str">
        <f>IF('Formulario PPGR3'!$G481="","",'Formulario PPGR1'!#REF!)</f>
        <v/>
      </c>
      <c r="D481" s="187" t="str">
        <f>IF('Formulario PPGR3'!$G481="","",'Formulario PPGR1'!#REF!)</f>
        <v/>
      </c>
      <c r="E481" s="187" t="str">
        <f>IF('Formulario PPGR3'!$G481="","",'Formulario PPGR1'!#REF!)</f>
        <v/>
      </c>
      <c r="F481" s="187" t="str">
        <f>IF('Formulario PPGR3'!$G481="","",'Formulario PPGR1'!#REF!)</f>
        <v/>
      </c>
      <c r="G481" s="186"/>
      <c r="H481" s="520" t="str" cm="1">
        <f t="array" ref="H481">IF(Tabla1[[#This Row],[Código_Actividad]]="","",_xlfn.XLOOKUP(Tabla1[[#This Row],[Código_Actividad]],CodigoActividad,Tabla2[Actividades Programables Presupuestables],"",0))</f>
        <v/>
      </c>
      <c r="I481" s="783" t="str">
        <f>IFERROR(VLOOKUP('Formulario PPGR3'!$G481,'Formulario PPGR2'!$H$9:$V$536,15,FALSE),"")</f>
        <v/>
      </c>
      <c r="J481" s="525"/>
      <c r="K481" s="524"/>
      <c r="L481" s="521" t="str">
        <f>IF(Tabla1[[#This Row],[Descripción]]="","",_xlfn.XLOOKUP(Tabla1[[#This Row],[Descripción]],Tabla10[Descripción],Tabla10[Unidad de Medida],"",0))</f>
        <v/>
      </c>
      <c r="M481" s="317"/>
      <c r="N481" s="535" t="str">
        <f>IF(Tabla1[[#This Row],[Descripción]]="","",_xlfn.XLOOKUP(Tabla1[[#This Row],[Descripción]],Tabla10[Descripción],Tabla10[Precio Unitario],0))</f>
        <v/>
      </c>
      <c r="O481" s="535" t="str">
        <f>IF(Tabla1[[#This Row],[Cantidad de Insumos]]="","",Tabla1[[#This Row],[Precio Unitario]]*Tabla1[[#This Row],[Cantidad de Insumos]])</f>
        <v/>
      </c>
      <c r="P481" s="522" t="str">
        <f>IF(Tabla1[[#This Row],[Descripción]]="","",_xlfn.XLOOKUP(Tabla1[[#This Row],[Descripción]],Tabla10[Descripción],Tabla10[CODIGO PRESUPUESTARIO],0))</f>
        <v/>
      </c>
      <c r="Q481" s="523"/>
      <c r="R481" s="523" t="str">
        <f>IF(Tabla1[[#This Row],[Insumos]]="","",_xlfn.XLOOKUP(Tabla1[[#This Row],[Insumos]],Tabla10[Insumo],Tabla10[InsumoAbrev],"",0))</f>
        <v/>
      </c>
      <c r="S481" s="694"/>
      <c r="T481" s="187"/>
      <c r="U481" s="187"/>
    </row>
    <row r="482" spans="2:21" ht="43.15" customHeight="1" x14ac:dyDescent="0.25">
      <c r="B482" s="187" t="e">
        <f>IF('Formulario PPGR3'!$G482="","",CONCATENATE('Formulario PPGR3'!$C482,".",'Formulario PPGR3'!$D482,".",'Formulario PPGR3'!$E482,".",'Formulario PPGR3'!$F482))</f>
        <v>#REF!</v>
      </c>
      <c r="C482" s="187" t="e">
        <f>IF('Formulario PPGR3'!$G482="","",'Formulario PPGR1'!#REF!)</f>
        <v>#REF!</v>
      </c>
      <c r="D482" s="187" t="e">
        <f>IF('Formulario PPGR3'!$G482="","",'Formulario PPGR1'!#REF!)</f>
        <v>#REF!</v>
      </c>
      <c r="E482" s="187" t="e">
        <f>IF('Formulario PPGR3'!$G482="","",'Formulario PPGR1'!#REF!)</f>
        <v>#REF!</v>
      </c>
      <c r="F482" s="187" t="e">
        <f>IF('Formulario PPGR3'!$G482="","",'Formulario PPGR1'!#REF!)</f>
        <v>#REF!</v>
      </c>
      <c r="G482" s="186" t="s">
        <v>2022</v>
      </c>
      <c r="H482" s="520" t="str" cm="1">
        <f t="array" ref="H482">IF(Tabla1[[#This Row],[Código_Actividad]]="","",_xlfn.XLOOKUP(Tabla1[[#This Row],[Código_Actividad]],CodigoActividad,Tabla2[Actividades Programables Presupuestables],"",0))</f>
        <v>Seguimiento de la ejecución de la vigilanica sanitaria del agua en las UCIN del SNS</v>
      </c>
      <c r="I482" s="783">
        <f>IFERROR(VLOOKUP('Formulario PPGR3'!$G482,'Formulario PPGR2'!$H$9:$V$536,15,FALSE),"")</f>
        <v>2</v>
      </c>
      <c r="J482" s="525" t="s">
        <v>392</v>
      </c>
      <c r="K482" s="524" t="s">
        <v>991</v>
      </c>
      <c r="L482" s="521" t="str">
        <f>IF(Tabla1[[#This Row],[Descripción]]="","",_xlfn.XLOOKUP(Tabla1[[#This Row],[Descripción]],Tabla10[Descripción],Tabla10[Unidad de Medida],"",0))</f>
        <v>galon</v>
      </c>
      <c r="M482" s="317">
        <v>20</v>
      </c>
      <c r="N482" s="535">
        <f>IF(Tabla1[[#This Row],[Descripción]]="","",_xlfn.XLOOKUP(Tabla1[[#This Row],[Descripción]],Tabla10[Descripción],Tabla10[Precio Unitario],0))</f>
        <v>240</v>
      </c>
      <c r="O482" s="535">
        <f>IF(Tabla1[[#This Row],[Cantidad de Insumos]]="","",Tabla1[[#This Row],[Precio Unitario]]*Tabla1[[#This Row],[Cantidad de Insumos]])</f>
        <v>4800</v>
      </c>
      <c r="P482" s="522" t="str">
        <f>IF(Tabla1[[#This Row],[Descripción]]="","",_xlfn.XLOOKUP(Tabla1[[#This Row],[Descripción]],Tabla10[Descripción],Tabla10[CODIGO PRESUPUESTARIO],0))</f>
        <v>2.3.7.1.02</v>
      </c>
      <c r="Q482" s="523"/>
      <c r="R482" s="523" t="str">
        <f>IF(Tabla1[[#This Row],[Insumos]]="","",_xlfn.XLOOKUP(Tabla1[[#This Row],[Insumos]],Tabla10[Insumo],Tabla10[InsumoAbrev],"",0))</f>
        <v>lsGasoil</v>
      </c>
      <c r="S482" s="694"/>
      <c r="T482" s="187"/>
      <c r="U482" s="187"/>
    </row>
    <row r="483" spans="2:21" ht="15" x14ac:dyDescent="0.25">
      <c r="B483" s="187" t="str">
        <f>IF('Formulario PPGR3'!$G483="","",CONCATENATE('Formulario PPGR3'!$C483,".",'Formulario PPGR3'!$D483,".",'Formulario PPGR3'!$E483,".",'Formulario PPGR3'!$F483))</f>
        <v/>
      </c>
      <c r="C483" s="187" t="str">
        <f>IF('Formulario PPGR3'!$G483="","",'Formulario PPGR1'!#REF!)</f>
        <v/>
      </c>
      <c r="D483" s="187" t="str">
        <f>IF('Formulario PPGR3'!$G483="","",'Formulario PPGR1'!#REF!)</f>
        <v/>
      </c>
      <c r="E483" s="187" t="str">
        <f>IF('Formulario PPGR3'!$G483="","",'Formulario PPGR1'!#REF!)</f>
        <v/>
      </c>
      <c r="F483" s="187" t="str">
        <f>IF('Formulario PPGR3'!$G483="","",'Formulario PPGR1'!#REF!)</f>
        <v/>
      </c>
      <c r="G483" s="186"/>
      <c r="H483" s="520" t="str" cm="1">
        <f t="array" ref="H483">IF(Tabla1[[#This Row],[Código_Actividad]]="","",_xlfn.XLOOKUP(Tabla1[[#This Row],[Código_Actividad]],CodigoActividad,Tabla2[Actividades Programables Presupuestables],"",0))</f>
        <v/>
      </c>
      <c r="I483" s="783" t="str">
        <f>IFERROR(VLOOKUP('Formulario PPGR3'!$G483,'Formulario PPGR2'!$H$9:$V$536,15,FALSE),"")</f>
        <v/>
      </c>
      <c r="J483" s="525"/>
      <c r="K483" s="524"/>
      <c r="L483" s="521" t="str">
        <f>IF(Tabla1[[#This Row],[Descripción]]="","",_xlfn.XLOOKUP(Tabla1[[#This Row],[Descripción]],Tabla10[Descripción],Tabla10[Unidad de Medida],"",0))</f>
        <v/>
      </c>
      <c r="M483" s="317"/>
      <c r="N483" s="535" t="str">
        <f>IF(Tabla1[[#This Row],[Descripción]]="","",_xlfn.XLOOKUP(Tabla1[[#This Row],[Descripción]],Tabla10[Descripción],Tabla10[Precio Unitario],0))</f>
        <v/>
      </c>
      <c r="O483" s="535" t="str">
        <f>IF(Tabla1[[#This Row],[Cantidad de Insumos]]="","",Tabla1[[#This Row],[Precio Unitario]]*Tabla1[[#This Row],[Cantidad de Insumos]])</f>
        <v/>
      </c>
      <c r="P483" s="522" t="str">
        <f>IF(Tabla1[[#This Row],[Descripción]]="","",_xlfn.XLOOKUP(Tabla1[[#This Row],[Descripción]],Tabla10[Descripción],Tabla10[CODIGO PRESUPUESTARIO],0))</f>
        <v/>
      </c>
      <c r="Q483" s="523"/>
      <c r="R483" s="523" t="str">
        <f>IF(Tabla1[[#This Row],[Insumos]]="","",_xlfn.XLOOKUP(Tabla1[[#This Row],[Insumos]],Tabla10[Insumo],Tabla10[InsumoAbrev],"",0))</f>
        <v/>
      </c>
      <c r="S483" s="694"/>
      <c r="T483" s="187"/>
      <c r="U483" s="187"/>
    </row>
    <row r="484" spans="2:21" ht="15" x14ac:dyDescent="0.25">
      <c r="B484" s="187" t="str">
        <f>IF('Formulario PPGR3'!$G484="","",CONCATENATE('Formulario PPGR3'!$C484,".",'Formulario PPGR3'!$D484,".",'Formulario PPGR3'!$E484,".",'Formulario PPGR3'!$F484))</f>
        <v/>
      </c>
      <c r="C484" s="187" t="str">
        <f>IF('Formulario PPGR3'!$G484="","",'Formulario PPGR1'!#REF!)</f>
        <v/>
      </c>
      <c r="D484" s="187" t="str">
        <f>IF('Formulario PPGR3'!$G484="","",'Formulario PPGR1'!#REF!)</f>
        <v/>
      </c>
      <c r="E484" s="187" t="str">
        <f>IF('Formulario PPGR3'!$G484="","",'Formulario PPGR1'!#REF!)</f>
        <v/>
      </c>
      <c r="F484" s="187" t="str">
        <f>IF('Formulario PPGR3'!$G484="","",'Formulario PPGR1'!#REF!)</f>
        <v/>
      </c>
      <c r="G484" s="186"/>
      <c r="H484" s="520" t="str" cm="1">
        <f t="array" ref="H484">IF(Tabla1[[#This Row],[Código_Actividad]]="","",_xlfn.XLOOKUP(Tabla1[[#This Row],[Código_Actividad]],CodigoActividad,Tabla2[Actividades Programables Presupuestables],"",0))</f>
        <v/>
      </c>
      <c r="I484" s="783" t="str">
        <f>IFERROR(VLOOKUP('Formulario PPGR3'!$G484,'Formulario PPGR2'!$H$9:$V$536,15,FALSE),"")</f>
        <v/>
      </c>
      <c r="J484" s="525"/>
      <c r="K484" s="524"/>
      <c r="L484" s="521" t="str">
        <f>IF(Tabla1[[#This Row],[Descripción]]="","",_xlfn.XLOOKUP(Tabla1[[#This Row],[Descripción]],Tabla10[Descripción],Tabla10[Unidad de Medida],"",0))</f>
        <v/>
      </c>
      <c r="M484" s="317"/>
      <c r="N484" s="535" t="str">
        <f>IF(Tabla1[[#This Row],[Descripción]]="","",_xlfn.XLOOKUP(Tabla1[[#This Row],[Descripción]],Tabla10[Descripción],Tabla10[Precio Unitario],0))</f>
        <v/>
      </c>
      <c r="O484" s="535" t="str">
        <f>IF(Tabla1[[#This Row],[Cantidad de Insumos]]="","",Tabla1[[#This Row],[Precio Unitario]]*Tabla1[[#This Row],[Cantidad de Insumos]])</f>
        <v/>
      </c>
      <c r="P484" s="522" t="str">
        <f>IF(Tabla1[[#This Row],[Descripción]]="","",_xlfn.XLOOKUP(Tabla1[[#This Row],[Descripción]],Tabla10[Descripción],Tabla10[CODIGO PRESUPUESTARIO],0))</f>
        <v/>
      </c>
      <c r="Q484" s="523"/>
      <c r="R484" s="523" t="str">
        <f>IF(Tabla1[[#This Row],[Insumos]]="","",_xlfn.XLOOKUP(Tabla1[[#This Row],[Insumos]],Tabla10[Insumo],Tabla10[InsumoAbrev],"",0))</f>
        <v/>
      </c>
      <c r="S484" s="694"/>
      <c r="T484" s="187"/>
      <c r="U484" s="187"/>
    </row>
    <row r="485" spans="2:21" ht="37.15" customHeight="1" x14ac:dyDescent="0.25">
      <c r="B485" s="187" t="e">
        <f>IF('Formulario PPGR3'!$G485="","",CONCATENATE('Formulario PPGR3'!$C485,".",'Formulario PPGR3'!$D485,".",'Formulario PPGR3'!$E485,".",'Formulario PPGR3'!$F485))</f>
        <v>#REF!</v>
      </c>
      <c r="C485" s="187" t="e">
        <f>IF('Formulario PPGR3'!$G485="","",'Formulario PPGR1'!#REF!)</f>
        <v>#REF!</v>
      </c>
      <c r="D485" s="187" t="e">
        <f>IF('Formulario PPGR3'!$G485="","",'Formulario PPGR1'!#REF!)</f>
        <v>#REF!</v>
      </c>
      <c r="E485" s="187" t="e">
        <f>IF('Formulario PPGR3'!$G485="","",'Formulario PPGR1'!#REF!)</f>
        <v>#REF!</v>
      </c>
      <c r="F485" s="187" t="e">
        <f>IF('Formulario PPGR3'!$G485="","",'Formulario PPGR1'!#REF!)</f>
        <v>#REF!</v>
      </c>
      <c r="G485" s="186" t="s">
        <v>2026</v>
      </c>
      <c r="H485" s="520" t="str" cm="1">
        <f t="array" ref="H485">IF(Tabla1[[#This Row],[Código_Actividad]]="","",_xlfn.XLOOKUP(Tabla1[[#This Row],[Código_Actividad]],CodigoActividad,Tabla2[Actividades Programables Presupuestables],"",0))</f>
        <v>Monitoreo del registro en línea del Certificado de Nacido Vivo en los CEAS</v>
      </c>
      <c r="I485" s="783">
        <f>IFERROR(VLOOKUP('Formulario PPGR3'!$G485,'Formulario PPGR2'!$H$9:$V$536,15,FALSE),"")</f>
        <v>2</v>
      </c>
      <c r="J485" s="525" t="s">
        <v>361</v>
      </c>
      <c r="K485" s="524" t="s">
        <v>1170</v>
      </c>
      <c r="L485" s="521" t="str">
        <f>IF(Tabla1[[#This Row],[Descripción]]="","",_xlfn.XLOOKUP(Tabla1[[#This Row],[Descripción]],Tabla10[Descripción],Tabla10[Unidad de Medida],"",0))</f>
        <v>resma</v>
      </c>
      <c r="M485" s="317">
        <v>3</v>
      </c>
      <c r="N485" s="535">
        <f>IF(Tabla1[[#This Row],[Descripción]]="","",_xlfn.XLOOKUP(Tabla1[[#This Row],[Descripción]],Tabla10[Descripción],Tabla10[Precio Unitario],0))</f>
        <v>288</v>
      </c>
      <c r="O485" s="535">
        <f>IF(Tabla1[[#This Row],[Cantidad de Insumos]]="","",Tabla1[[#This Row],[Precio Unitario]]*Tabla1[[#This Row],[Cantidad de Insumos]])</f>
        <v>864</v>
      </c>
      <c r="P485" s="522" t="str">
        <f>IF(Tabla1[[#This Row],[Descripción]]="","",_xlfn.XLOOKUP(Tabla1[[#This Row],[Descripción]],Tabla10[Descripción],Tabla10[CODIGO PRESUPUESTARIO],0))</f>
        <v>2.3.3.1.01</v>
      </c>
      <c r="Q485" s="523"/>
      <c r="R485" s="523" t="str">
        <f>IF(Tabla1[[#This Row],[Insumos]]="","",_xlfn.XLOOKUP(Tabla1[[#This Row],[Insumos]],Tabla10[Insumo],Tabla10[InsumoAbrev],"",0))</f>
        <v>lsProductosdePapel</v>
      </c>
      <c r="S485" s="694"/>
      <c r="T485" s="187"/>
      <c r="U485" s="187"/>
    </row>
    <row r="486" spans="2:21" ht="15" x14ac:dyDescent="0.25">
      <c r="B486" s="187" t="str">
        <f>IF('Formulario PPGR3'!$G486="","",CONCATENATE('Formulario PPGR3'!$C486,".",'Formulario PPGR3'!$D486,".",'Formulario PPGR3'!$E486,".",'Formulario PPGR3'!$F486))</f>
        <v/>
      </c>
      <c r="C486" s="187" t="str">
        <f>IF('Formulario PPGR3'!$G486="","",'Formulario PPGR1'!#REF!)</f>
        <v/>
      </c>
      <c r="D486" s="187" t="str">
        <f>IF('Formulario PPGR3'!$G486="","",'Formulario PPGR1'!#REF!)</f>
        <v/>
      </c>
      <c r="E486" s="187" t="str">
        <f>IF('Formulario PPGR3'!$G486="","",'Formulario PPGR1'!#REF!)</f>
        <v/>
      </c>
      <c r="F486" s="187" t="str">
        <f>IF('Formulario PPGR3'!$G486="","",'Formulario PPGR1'!#REF!)</f>
        <v/>
      </c>
      <c r="G486" s="186"/>
      <c r="H486" s="520" t="str" cm="1">
        <f t="array" ref="H486">IF(Tabla1[[#This Row],[Código_Actividad]]="","",_xlfn.XLOOKUP(Tabla1[[#This Row],[Código_Actividad]],CodigoActividad,Tabla2[Actividades Programables Presupuestables],"",0))</f>
        <v/>
      </c>
      <c r="I486" s="783" t="str">
        <f>IFERROR(VLOOKUP('Formulario PPGR3'!$G486,'Formulario PPGR2'!$H$9:$V$536,15,FALSE),"")</f>
        <v/>
      </c>
      <c r="J486" s="525" t="s">
        <v>284</v>
      </c>
      <c r="K486" s="524" t="s">
        <v>1445</v>
      </c>
      <c r="L486" s="521" t="str">
        <f>IF(Tabla1[[#This Row],[Descripción]]="","",_xlfn.XLOOKUP(Tabla1[[#This Row],[Descripción]],Tabla10[Descripción],Tabla10[Unidad de Medida],"",0))</f>
        <v>Depósito</v>
      </c>
      <c r="M486" s="317">
        <v>3</v>
      </c>
      <c r="N486" s="535">
        <f>IF(Tabla1[[#This Row],[Descripción]]="","",_xlfn.XLOOKUP(Tabla1[[#This Row],[Descripción]],Tabla10[Descripción],Tabla10[Precio Unitario],0))</f>
        <v>2150</v>
      </c>
      <c r="O486" s="535">
        <f>IF(Tabla1[[#This Row],[Cantidad de Insumos]]="","",Tabla1[[#This Row],[Precio Unitario]]*Tabla1[[#This Row],[Cantidad de Insumos]])</f>
        <v>6450</v>
      </c>
      <c r="P486" s="522" t="str">
        <f>IF(Tabla1[[#This Row],[Descripción]]="","",_xlfn.XLOOKUP(Tabla1[[#This Row],[Descripción]],Tabla10[Descripción],Tabla10[CODIGO PRESUPUESTARIO],0))</f>
        <v>2.2.3.1.01</v>
      </c>
      <c r="Q486" s="523"/>
      <c r="R486" s="523" t="str">
        <f>IF(Tabla1[[#This Row],[Insumos]]="","",_xlfn.XLOOKUP(Tabla1[[#This Row],[Insumos]],Tabla10[Insumo],Tabla10[InsumoAbrev],"",0))</f>
        <v>lsViaticosDP</v>
      </c>
      <c r="S486" s="694"/>
      <c r="T486" s="187"/>
      <c r="U486" s="187"/>
    </row>
    <row r="487" spans="2:21" ht="15" x14ac:dyDescent="0.25">
      <c r="B487" s="187" t="str">
        <f>IF('Formulario PPGR3'!$G487="","",CONCATENATE('Formulario PPGR3'!$C487,".",'Formulario PPGR3'!$D487,".",'Formulario PPGR3'!$E487,".",'Formulario PPGR3'!$F487))</f>
        <v/>
      </c>
      <c r="C487" s="187" t="str">
        <f>IF('Formulario PPGR3'!$G487="","",'Formulario PPGR1'!#REF!)</f>
        <v/>
      </c>
      <c r="D487" s="187" t="str">
        <f>IF('Formulario PPGR3'!$G487="","",'Formulario PPGR1'!#REF!)</f>
        <v/>
      </c>
      <c r="E487" s="187" t="str">
        <f>IF('Formulario PPGR3'!$G487="","",'Formulario PPGR1'!#REF!)</f>
        <v/>
      </c>
      <c r="F487" s="187" t="str">
        <f>IF('Formulario PPGR3'!$G487="","",'Formulario PPGR1'!#REF!)</f>
        <v/>
      </c>
      <c r="G487" s="186"/>
      <c r="H487" s="520" t="str" cm="1">
        <f t="array" ref="H487">IF(Tabla1[[#This Row],[Código_Actividad]]="","",_xlfn.XLOOKUP(Tabla1[[#This Row],[Código_Actividad]],CodigoActividad,Tabla2[Actividades Programables Presupuestables],"",0))</f>
        <v/>
      </c>
      <c r="I487" s="783" t="str">
        <f>IFERROR(VLOOKUP('Formulario PPGR3'!$G487,'Formulario PPGR2'!$H$9:$V$536,15,FALSE),"")</f>
        <v/>
      </c>
      <c r="J487" s="525" t="s">
        <v>284</v>
      </c>
      <c r="K487" s="524" t="s">
        <v>1441</v>
      </c>
      <c r="L487" s="521" t="str">
        <f>IF(Tabla1[[#This Row],[Descripción]]="","",_xlfn.XLOOKUP(Tabla1[[#This Row],[Descripción]],Tabla10[Descripción],Tabla10[Unidad de Medida],"",0))</f>
        <v>Depósito</v>
      </c>
      <c r="M487" s="317">
        <v>3</v>
      </c>
      <c r="N487" s="535">
        <f>IF(Tabla1[[#This Row],[Descripción]]="","",_xlfn.XLOOKUP(Tabla1[[#This Row],[Descripción]],Tabla10[Descripción],Tabla10[Precio Unitario],0))</f>
        <v>1700</v>
      </c>
      <c r="O487" s="535">
        <f>IF(Tabla1[[#This Row],[Cantidad de Insumos]]="","",Tabla1[[#This Row],[Precio Unitario]]*Tabla1[[#This Row],[Cantidad de Insumos]])</f>
        <v>5100</v>
      </c>
      <c r="P487" s="522" t="str">
        <f>IF(Tabla1[[#This Row],[Descripción]]="","",_xlfn.XLOOKUP(Tabla1[[#This Row],[Descripción]],Tabla10[Descripción],Tabla10[CODIGO PRESUPUESTARIO],0))</f>
        <v>2.2.3.1.01</v>
      </c>
      <c r="Q487" s="523"/>
      <c r="R487" s="523" t="str">
        <f>IF(Tabla1[[#This Row],[Insumos]]="","",_xlfn.XLOOKUP(Tabla1[[#This Row],[Insumos]],Tabla10[Insumo],Tabla10[InsumoAbrev],"",0))</f>
        <v>lsViaticosDP</v>
      </c>
      <c r="S487" s="694"/>
      <c r="T487" s="187"/>
      <c r="U487" s="187"/>
    </row>
    <row r="488" spans="2:21" ht="15" x14ac:dyDescent="0.25">
      <c r="B488" s="187" t="str">
        <f>IF('Formulario PPGR3'!$G488="","",CONCATENATE('Formulario PPGR3'!$C488,".",'Formulario PPGR3'!$D488,".",'Formulario PPGR3'!$E488,".",'Formulario PPGR3'!$F488))</f>
        <v/>
      </c>
      <c r="C488" s="187" t="str">
        <f>IF('Formulario PPGR3'!$G488="","",'Formulario PPGR1'!#REF!)</f>
        <v/>
      </c>
      <c r="D488" s="187" t="str">
        <f>IF('Formulario PPGR3'!$G488="","",'Formulario PPGR1'!#REF!)</f>
        <v/>
      </c>
      <c r="E488" s="187" t="str">
        <f>IF('Formulario PPGR3'!$G488="","",'Formulario PPGR1'!#REF!)</f>
        <v/>
      </c>
      <c r="F488" s="187" t="str">
        <f>IF('Formulario PPGR3'!$G488="","",'Formulario PPGR1'!#REF!)</f>
        <v/>
      </c>
      <c r="G488" s="186"/>
      <c r="H488" s="520" t="str" cm="1">
        <f t="array" ref="H488">IF(Tabla1[[#This Row],[Código_Actividad]]="","",_xlfn.XLOOKUP(Tabla1[[#This Row],[Código_Actividad]],CodigoActividad,Tabla2[Actividades Programables Presupuestables],"",0))</f>
        <v/>
      </c>
      <c r="I488" s="783" t="str">
        <f>IFERROR(VLOOKUP('Formulario PPGR3'!$G488,'Formulario PPGR2'!$H$9:$V$536,15,FALSE),"")</f>
        <v/>
      </c>
      <c r="J488" s="525" t="s">
        <v>392</v>
      </c>
      <c r="K488" s="524" t="s">
        <v>991</v>
      </c>
      <c r="L488" s="521" t="str">
        <f>IF(Tabla1[[#This Row],[Descripción]]="","",_xlfn.XLOOKUP(Tabla1[[#This Row],[Descripción]],Tabla10[Descripción],Tabla10[Unidad de Medida],"",0))</f>
        <v>galon</v>
      </c>
      <c r="M488" s="317">
        <v>30</v>
      </c>
      <c r="N488" s="535">
        <f>IF(Tabla1[[#This Row],[Descripción]]="","",_xlfn.XLOOKUP(Tabla1[[#This Row],[Descripción]],Tabla10[Descripción],Tabla10[Precio Unitario],0))</f>
        <v>240</v>
      </c>
      <c r="O488" s="535">
        <f>IF(Tabla1[[#This Row],[Cantidad de Insumos]]="","",Tabla1[[#This Row],[Precio Unitario]]*Tabla1[[#This Row],[Cantidad de Insumos]])</f>
        <v>7200</v>
      </c>
      <c r="P488" s="522" t="str">
        <f>IF(Tabla1[[#This Row],[Descripción]]="","",_xlfn.XLOOKUP(Tabla1[[#This Row],[Descripción]],Tabla10[Descripción],Tabla10[CODIGO PRESUPUESTARIO],0))</f>
        <v>2.3.7.1.02</v>
      </c>
      <c r="Q488" s="523"/>
      <c r="R488" s="523" t="str">
        <f>IF(Tabla1[[#This Row],[Insumos]]="","",_xlfn.XLOOKUP(Tabla1[[#This Row],[Insumos]],Tabla10[Insumo],Tabla10[InsumoAbrev],"",0))</f>
        <v>lsGasoil</v>
      </c>
      <c r="S488" s="694"/>
      <c r="T488" s="187"/>
      <c r="U488" s="187"/>
    </row>
    <row r="489" spans="2:21" ht="15" x14ac:dyDescent="0.25">
      <c r="B489" s="187" t="str">
        <f>IF('Formulario PPGR3'!$G489="","",CONCATENATE('Formulario PPGR3'!$C489,".",'Formulario PPGR3'!$D489,".",'Formulario PPGR3'!$E489,".",'Formulario PPGR3'!$F489))</f>
        <v/>
      </c>
      <c r="C489" s="187" t="str">
        <f>IF('Formulario PPGR3'!$G489="","",'Formulario PPGR1'!#REF!)</f>
        <v/>
      </c>
      <c r="D489" s="187" t="str">
        <f>IF('Formulario PPGR3'!$G489="","",'Formulario PPGR1'!#REF!)</f>
        <v/>
      </c>
      <c r="E489" s="187" t="str">
        <f>IF('Formulario PPGR3'!$G489="","",'Formulario PPGR1'!#REF!)</f>
        <v/>
      </c>
      <c r="F489" s="187" t="str">
        <f>IF('Formulario PPGR3'!$G489="","",'Formulario PPGR1'!#REF!)</f>
        <v/>
      </c>
      <c r="G489" s="186"/>
      <c r="H489" s="520" t="str" cm="1">
        <f t="array" ref="H489">IF(Tabla1[[#This Row],[Código_Actividad]]="","",_xlfn.XLOOKUP(Tabla1[[#This Row],[Código_Actividad]],CodigoActividad,Tabla2[Actividades Programables Presupuestables],"",0))</f>
        <v/>
      </c>
      <c r="I489" s="783" t="str">
        <f>IFERROR(VLOOKUP('Formulario PPGR3'!$G489,'Formulario PPGR2'!$H$9:$V$536,15,FALSE),"")</f>
        <v/>
      </c>
      <c r="J489" s="525"/>
      <c r="K489" s="524"/>
      <c r="L489" s="521" t="str">
        <f>IF(Tabla1[[#This Row],[Descripción]]="","",_xlfn.XLOOKUP(Tabla1[[#This Row],[Descripción]],Tabla10[Descripción],Tabla10[Unidad de Medida],"",0))</f>
        <v/>
      </c>
      <c r="M489" s="317"/>
      <c r="N489" s="535" t="str">
        <f>IF(Tabla1[[#This Row],[Descripción]]="","",_xlfn.XLOOKUP(Tabla1[[#This Row],[Descripción]],Tabla10[Descripción],Tabla10[Precio Unitario],0))</f>
        <v/>
      </c>
      <c r="O489" s="535" t="str">
        <f>IF(Tabla1[[#This Row],[Cantidad de Insumos]]="","",Tabla1[[#This Row],[Precio Unitario]]*Tabla1[[#This Row],[Cantidad de Insumos]])</f>
        <v/>
      </c>
      <c r="P489" s="522" t="str">
        <f>IF(Tabla1[[#This Row],[Descripción]]="","",_xlfn.XLOOKUP(Tabla1[[#This Row],[Descripción]],Tabla10[Descripción],Tabla10[CODIGO PRESUPUESTARIO],0))</f>
        <v/>
      </c>
      <c r="Q489" s="523"/>
      <c r="R489" s="523" t="str">
        <f>IF(Tabla1[[#This Row],[Insumos]]="","",_xlfn.XLOOKUP(Tabla1[[#This Row],[Insumos]],Tabla10[Insumo],Tabla10[InsumoAbrev],"",0))</f>
        <v/>
      </c>
      <c r="S489" s="694"/>
      <c r="T489" s="187"/>
      <c r="U489" s="187"/>
    </row>
    <row r="490" spans="2:21" ht="45" customHeight="1" x14ac:dyDescent="0.25">
      <c r="B490" s="187" t="e">
        <f>IF('Formulario PPGR3'!$G490="","",CONCATENATE('Formulario PPGR3'!$C490,".",'Formulario PPGR3'!$D490,".",'Formulario PPGR3'!$E490,".",'Formulario PPGR3'!$F490))</f>
        <v>#REF!</v>
      </c>
      <c r="C490" s="187" t="e">
        <f>IF('Formulario PPGR3'!$G490="","",'Formulario PPGR1'!#REF!)</f>
        <v>#REF!</v>
      </c>
      <c r="D490" s="187" t="e">
        <f>IF('Formulario PPGR3'!$G490="","",'Formulario PPGR1'!#REF!)</f>
        <v>#REF!</v>
      </c>
      <c r="E490" s="187" t="e">
        <f>IF('Formulario PPGR3'!$G490="","",'Formulario PPGR1'!#REF!)</f>
        <v>#REF!</v>
      </c>
      <c r="F490" s="187" t="e">
        <f>IF('Formulario PPGR3'!$G490="","",'Formulario PPGR1'!#REF!)</f>
        <v>#REF!</v>
      </c>
      <c r="G490" s="186" t="s">
        <v>2028</v>
      </c>
      <c r="H490" s="520" t="str" cm="1">
        <f t="array" ref="H490">IF(Tabla1[[#This Row],[Código_Actividad]]="","",_xlfn.XLOOKUP(Tabla1[[#This Row],[Código_Actividad]],CodigoActividad,Tabla2[Actividades Programables Presupuestables],"",0))</f>
        <v>Seguimiento a la expansión de los Programas Canguro</v>
      </c>
      <c r="I490" s="783">
        <f>IFERROR(VLOOKUP('Formulario PPGR3'!$G490,'Formulario PPGR2'!$H$9:$V$536,15,FALSE),"")</f>
        <v>2</v>
      </c>
      <c r="J490" s="525" t="s">
        <v>284</v>
      </c>
      <c r="K490" s="524" t="s">
        <v>1441</v>
      </c>
      <c r="L490" s="521" t="str">
        <f>IF(Tabla1[[#This Row],[Descripción]]="","",_xlfn.XLOOKUP(Tabla1[[#This Row],[Descripción]],Tabla10[Descripción],Tabla10[Unidad de Medida],"",0))</f>
        <v>Depósito</v>
      </c>
      <c r="M490" s="317">
        <v>3</v>
      </c>
      <c r="N490" s="535">
        <f>IF(Tabla1[[#This Row],[Descripción]]="","",_xlfn.XLOOKUP(Tabla1[[#This Row],[Descripción]],Tabla10[Descripción],Tabla10[Precio Unitario],0))</f>
        <v>1700</v>
      </c>
      <c r="O490" s="535">
        <f>IF(Tabla1[[#This Row],[Cantidad de Insumos]]="","",Tabla1[[#This Row],[Precio Unitario]]*Tabla1[[#This Row],[Cantidad de Insumos]])</f>
        <v>5100</v>
      </c>
      <c r="P490" s="522" t="str">
        <f>IF(Tabla1[[#This Row],[Descripción]]="","",_xlfn.XLOOKUP(Tabla1[[#This Row],[Descripción]],Tabla10[Descripción],Tabla10[CODIGO PRESUPUESTARIO],0))</f>
        <v>2.2.3.1.01</v>
      </c>
      <c r="Q490" s="523"/>
      <c r="R490" s="523" t="str">
        <f>IF(Tabla1[[#This Row],[Insumos]]="","",_xlfn.XLOOKUP(Tabla1[[#This Row],[Insumos]],Tabla10[Insumo],Tabla10[InsumoAbrev],"",0))</f>
        <v>lsViaticosDP</v>
      </c>
      <c r="S490" s="694"/>
      <c r="T490" s="187"/>
      <c r="U490" s="187"/>
    </row>
    <row r="491" spans="2:21" ht="15" x14ac:dyDescent="0.25">
      <c r="B491" s="187" t="str">
        <f>IF('Formulario PPGR3'!$G491="","",CONCATENATE('Formulario PPGR3'!$C491,".",'Formulario PPGR3'!$D491,".",'Formulario PPGR3'!$E491,".",'Formulario PPGR3'!$F491))</f>
        <v/>
      </c>
      <c r="C491" s="187" t="str">
        <f>IF('Formulario PPGR3'!$G491="","",'Formulario PPGR1'!#REF!)</f>
        <v/>
      </c>
      <c r="D491" s="187" t="str">
        <f>IF('Formulario PPGR3'!$G491="","",'Formulario PPGR1'!#REF!)</f>
        <v/>
      </c>
      <c r="E491" s="187" t="str">
        <f>IF('Formulario PPGR3'!$G491="","",'Formulario PPGR1'!#REF!)</f>
        <v/>
      </c>
      <c r="F491" s="187" t="str">
        <f>IF('Formulario PPGR3'!$G491="","",'Formulario PPGR1'!#REF!)</f>
        <v/>
      </c>
      <c r="G491" s="186"/>
      <c r="H491" s="520" t="str" cm="1">
        <f t="array" ref="H491">IF(Tabla1[[#This Row],[Código_Actividad]]="","",_xlfn.XLOOKUP(Tabla1[[#This Row],[Código_Actividad]],CodigoActividad,Tabla2[Actividades Programables Presupuestables],"",0))</f>
        <v/>
      </c>
      <c r="I491" s="783" t="str">
        <f>IFERROR(VLOOKUP('Formulario PPGR3'!$G491,'Formulario PPGR2'!$H$9:$V$536,15,FALSE),"")</f>
        <v/>
      </c>
      <c r="J491" s="525" t="s">
        <v>284</v>
      </c>
      <c r="K491" s="524" t="s">
        <v>1445</v>
      </c>
      <c r="L491" s="521" t="str">
        <f>IF(Tabla1[[#This Row],[Descripción]]="","",_xlfn.XLOOKUP(Tabla1[[#This Row],[Descripción]],Tabla10[Descripción],Tabla10[Unidad de Medida],"",0))</f>
        <v>Depósito</v>
      </c>
      <c r="M491" s="317">
        <v>9</v>
      </c>
      <c r="N491" s="535">
        <f>IF(Tabla1[[#This Row],[Descripción]]="","",_xlfn.XLOOKUP(Tabla1[[#This Row],[Descripción]],Tabla10[Descripción],Tabla10[Precio Unitario],0))</f>
        <v>2150</v>
      </c>
      <c r="O491" s="535">
        <f>IF(Tabla1[[#This Row],[Cantidad de Insumos]]="","",Tabla1[[#This Row],[Precio Unitario]]*Tabla1[[#This Row],[Cantidad de Insumos]])</f>
        <v>19350</v>
      </c>
      <c r="P491" s="522" t="str">
        <f>IF(Tabla1[[#This Row],[Descripción]]="","",_xlfn.XLOOKUP(Tabla1[[#This Row],[Descripción]],Tabla10[Descripción],Tabla10[CODIGO PRESUPUESTARIO],0))</f>
        <v>2.2.3.1.01</v>
      </c>
      <c r="Q491" s="523"/>
      <c r="R491" s="523" t="str">
        <f>IF(Tabla1[[#This Row],[Insumos]]="","",_xlfn.XLOOKUP(Tabla1[[#This Row],[Insumos]],Tabla10[Insumo],Tabla10[InsumoAbrev],"",0))</f>
        <v>lsViaticosDP</v>
      </c>
      <c r="S491" s="694"/>
      <c r="T491" s="187"/>
      <c r="U491" s="187"/>
    </row>
    <row r="492" spans="2:21" ht="15" x14ac:dyDescent="0.25">
      <c r="B492" s="187" t="str">
        <f>IF('Formulario PPGR3'!$G492="","",CONCATENATE('Formulario PPGR3'!$C492,".",'Formulario PPGR3'!$D492,".",'Formulario PPGR3'!$E492,".",'Formulario PPGR3'!$F492))</f>
        <v/>
      </c>
      <c r="C492" s="187" t="str">
        <f>IF('Formulario PPGR3'!$G492="","",'Formulario PPGR1'!#REF!)</f>
        <v/>
      </c>
      <c r="D492" s="187" t="str">
        <f>IF('Formulario PPGR3'!$G492="","",'Formulario PPGR1'!#REF!)</f>
        <v/>
      </c>
      <c r="E492" s="187" t="str">
        <f>IF('Formulario PPGR3'!$G492="","",'Formulario PPGR1'!#REF!)</f>
        <v/>
      </c>
      <c r="F492" s="187" t="str">
        <f>IF('Formulario PPGR3'!$G492="","",'Formulario PPGR1'!#REF!)</f>
        <v/>
      </c>
      <c r="G492" s="186"/>
      <c r="H492" s="520" t="str" cm="1">
        <f t="array" ref="H492">IF(Tabla1[[#This Row],[Código_Actividad]]="","",_xlfn.XLOOKUP(Tabla1[[#This Row],[Código_Actividad]],CodigoActividad,Tabla2[Actividades Programables Presupuestables],"",0))</f>
        <v/>
      </c>
      <c r="I492" s="783" t="str">
        <f>IFERROR(VLOOKUP('Formulario PPGR3'!$G492,'Formulario PPGR2'!$H$9:$V$536,15,FALSE),"")</f>
        <v/>
      </c>
      <c r="J492" s="525" t="s">
        <v>392</v>
      </c>
      <c r="K492" s="524" t="s">
        <v>991</v>
      </c>
      <c r="L492" s="521" t="str">
        <f>IF(Tabla1[[#This Row],[Descripción]]="","",_xlfn.XLOOKUP(Tabla1[[#This Row],[Descripción]],Tabla10[Descripción],Tabla10[Unidad de Medida],"",0))</f>
        <v>galon</v>
      </c>
      <c r="M492" s="317">
        <v>30</v>
      </c>
      <c r="N492" s="535">
        <f>IF(Tabla1[[#This Row],[Descripción]]="","",_xlfn.XLOOKUP(Tabla1[[#This Row],[Descripción]],Tabla10[Descripción],Tabla10[Precio Unitario],0))</f>
        <v>240</v>
      </c>
      <c r="O492" s="535">
        <f>IF(Tabla1[[#This Row],[Cantidad de Insumos]]="","",Tabla1[[#This Row],[Precio Unitario]]*Tabla1[[#This Row],[Cantidad de Insumos]])</f>
        <v>7200</v>
      </c>
      <c r="P492" s="522" t="str">
        <f>IF(Tabla1[[#This Row],[Descripción]]="","",_xlfn.XLOOKUP(Tabla1[[#This Row],[Descripción]],Tabla10[Descripción],Tabla10[CODIGO PRESUPUESTARIO],0))</f>
        <v>2.3.7.1.02</v>
      </c>
      <c r="Q492" s="523"/>
      <c r="R492" s="523" t="str">
        <f>IF(Tabla1[[#This Row],[Insumos]]="","",_xlfn.XLOOKUP(Tabla1[[#This Row],[Insumos]],Tabla10[Insumo],Tabla10[InsumoAbrev],"",0))</f>
        <v>lsGasoil</v>
      </c>
      <c r="S492" s="694"/>
      <c r="T492" s="187"/>
      <c r="U492" s="187"/>
    </row>
    <row r="493" spans="2:21" ht="46.9" customHeight="1" x14ac:dyDescent="0.25">
      <c r="B493" s="187" t="e">
        <f>IF('Formulario PPGR3'!$G493="","",CONCATENATE('Formulario PPGR3'!$C493,".",'Formulario PPGR3'!$D493,".",'Formulario PPGR3'!$E493,".",'Formulario PPGR3'!$F493))</f>
        <v>#REF!</v>
      </c>
      <c r="C493" s="187" t="e">
        <f>IF('Formulario PPGR3'!$G493="","",'Formulario PPGR1'!#REF!)</f>
        <v>#REF!</v>
      </c>
      <c r="D493" s="187" t="e">
        <f>IF('Formulario PPGR3'!$G493="","",'Formulario PPGR1'!#REF!)</f>
        <v>#REF!</v>
      </c>
      <c r="E493" s="187" t="e">
        <f>IF('Formulario PPGR3'!$G493="","",'Formulario PPGR1'!#REF!)</f>
        <v>#REF!</v>
      </c>
      <c r="F493" s="187" t="e">
        <f>IF('Formulario PPGR3'!$G493="","",'Formulario PPGR1'!#REF!)</f>
        <v>#REF!</v>
      </c>
      <c r="G493" s="237" t="s">
        <v>2376</v>
      </c>
      <c r="H493" s="520" t="str" cm="1">
        <f t="array" ref="H493">IF(Tabla1[[#This Row],[Código_Actividad]]="","",_xlfn.XLOOKUP(Tabla1[[#This Row],[Código_Actividad]],CodigoActividad,Tabla2[Actividades Programables Presupuestables],"",0))</f>
        <v>Implementación de pruebas de Hepatitis B y C en los CDx de los 10 SRS</v>
      </c>
      <c r="I493" s="783">
        <f>IFERROR(VLOOKUP('Formulario PPGR3'!$G493,'Formulario PPGR2'!$H$9:$V$536,15,FALSE),"")</f>
        <v>2</v>
      </c>
      <c r="J493" s="523" t="s">
        <v>392</v>
      </c>
      <c r="K493" s="524" t="s">
        <v>991</v>
      </c>
      <c r="L493" s="521" t="str">
        <f>IF(Tabla1[[#This Row],[Descripción]]="","",_xlfn.XLOOKUP(Tabla1[[#This Row],[Descripción]],Tabla10[Descripción],Tabla10[Unidad de Medida],"",0))</f>
        <v>galon</v>
      </c>
      <c r="M493" s="317">
        <v>40</v>
      </c>
      <c r="N493" s="535">
        <f>IF(Tabla1[[#This Row],[Descripción]]="","",_xlfn.XLOOKUP(Tabla1[[#This Row],[Descripción]],Tabla10[Descripción],Tabla10[Precio Unitario],0))</f>
        <v>240</v>
      </c>
      <c r="O493" s="535">
        <f>IF(Tabla1[[#This Row],[Cantidad de Insumos]]="","",Tabla1[[#This Row],[Precio Unitario]]*Tabla1[[#This Row],[Cantidad de Insumos]])</f>
        <v>9600</v>
      </c>
      <c r="P493" s="522" t="str">
        <f>IF(Tabla1[[#This Row],[Descripción]]="","",_xlfn.XLOOKUP(Tabla1[[#This Row],[Descripción]],Tabla10[Descripción],Tabla10[CODIGO PRESUPUESTARIO],0))</f>
        <v>2.3.7.1.02</v>
      </c>
      <c r="Q493" s="523"/>
      <c r="R493" s="523" t="str">
        <f>IF(Tabla1[[#This Row],[Insumos]]="","",_xlfn.XLOOKUP(Tabla1[[#This Row],[Insumos]],Tabla10[Insumo],Tabla10[InsumoAbrev],"",0))</f>
        <v>lsGasoil</v>
      </c>
      <c r="S493" s="694"/>
      <c r="T493" s="187"/>
      <c r="U493" s="187"/>
    </row>
    <row r="494" spans="2:21" ht="15" x14ac:dyDescent="0.25">
      <c r="B494" s="187" t="str">
        <f>IF('Formulario PPGR3'!$G494="","",CONCATENATE('Formulario PPGR3'!$C494,".",'Formulario PPGR3'!$D494,".",'Formulario PPGR3'!$E494,".",'Formulario PPGR3'!$F494))</f>
        <v/>
      </c>
      <c r="C494" s="187" t="str">
        <f>IF('Formulario PPGR3'!$G494="","",'Formulario PPGR1'!#REF!)</f>
        <v/>
      </c>
      <c r="D494" s="187" t="str">
        <f>IF('Formulario PPGR3'!$G494="","",'Formulario PPGR1'!#REF!)</f>
        <v/>
      </c>
      <c r="E494" s="187" t="str">
        <f>IF('Formulario PPGR3'!$G494="","",'Formulario PPGR1'!#REF!)</f>
        <v/>
      </c>
      <c r="F494" s="187" t="str">
        <f>IF('Formulario PPGR3'!$G494="","",'Formulario PPGR1'!#REF!)</f>
        <v/>
      </c>
      <c r="G494" s="237"/>
      <c r="H494" s="520" t="str" cm="1">
        <f t="array" ref="H494">IF(Tabla1[[#This Row],[Código_Actividad]]="","",_xlfn.XLOOKUP(Tabla1[[#This Row],[Código_Actividad]],CodigoActividad,Tabla2[Actividades Programables Presupuestables],"",0))</f>
        <v/>
      </c>
      <c r="I494" s="783" t="str">
        <f>IFERROR(VLOOKUP('Formulario PPGR3'!$G494,'Formulario PPGR2'!$H$9:$V$536,15,FALSE),"")</f>
        <v/>
      </c>
      <c r="J494" s="525" t="s">
        <v>284</v>
      </c>
      <c r="K494" s="524" t="s">
        <v>1445</v>
      </c>
      <c r="L494" s="521" t="str">
        <f>IF(Tabla1[[#This Row],[Descripción]]="","",_xlfn.XLOOKUP(Tabla1[[#This Row],[Descripción]],Tabla10[Descripción],Tabla10[Unidad de Medida],"",0))</f>
        <v>Depósito</v>
      </c>
      <c r="M494" s="317">
        <v>4</v>
      </c>
      <c r="N494" s="535">
        <f>IF(Tabla1[[#This Row],[Descripción]]="","",_xlfn.XLOOKUP(Tabla1[[#This Row],[Descripción]],Tabla10[Descripción],Tabla10[Precio Unitario],0))</f>
        <v>2150</v>
      </c>
      <c r="O494" s="535">
        <f>IF(Tabla1[[#This Row],[Cantidad de Insumos]]="","",Tabla1[[#This Row],[Precio Unitario]]*Tabla1[[#This Row],[Cantidad de Insumos]])</f>
        <v>8600</v>
      </c>
      <c r="P494" s="522" t="str">
        <f>IF(Tabla1[[#This Row],[Descripción]]="","",_xlfn.XLOOKUP(Tabla1[[#This Row],[Descripción]],Tabla10[Descripción],Tabla10[CODIGO PRESUPUESTARIO],0))</f>
        <v>2.2.3.1.01</v>
      </c>
      <c r="Q494" s="523"/>
      <c r="R494" s="523" t="str">
        <f>IF(Tabla1[[#This Row],[Insumos]]="","",_xlfn.XLOOKUP(Tabla1[[#This Row],[Insumos]],Tabla10[Insumo],Tabla10[InsumoAbrev],"",0))</f>
        <v>lsViaticosDP</v>
      </c>
      <c r="S494" s="694"/>
      <c r="T494" s="187"/>
      <c r="U494" s="187"/>
    </row>
    <row r="495" spans="2:21" ht="15" x14ac:dyDescent="0.25">
      <c r="B495" s="187" t="str">
        <f>IF('Formulario PPGR3'!$G495="","",CONCATENATE('Formulario PPGR3'!$C495,".",'Formulario PPGR3'!$D495,".",'Formulario PPGR3'!$E495,".",'Formulario PPGR3'!$F495))</f>
        <v/>
      </c>
      <c r="C495" s="187" t="str">
        <f>IF('Formulario PPGR3'!$G495="","",'Formulario PPGR1'!#REF!)</f>
        <v/>
      </c>
      <c r="D495" s="187" t="str">
        <f>IF('Formulario PPGR3'!$G495="","",'Formulario PPGR1'!#REF!)</f>
        <v/>
      </c>
      <c r="E495" s="187" t="str">
        <f>IF('Formulario PPGR3'!$G495="","",'Formulario PPGR1'!#REF!)</f>
        <v/>
      </c>
      <c r="F495" s="187" t="str">
        <f>IF('Formulario PPGR3'!$G495="","",'Formulario PPGR1'!#REF!)</f>
        <v/>
      </c>
      <c r="G495" s="237"/>
      <c r="H495" s="520" t="str" cm="1">
        <f t="array" ref="H495">IF(Tabla1[[#This Row],[Código_Actividad]]="","",_xlfn.XLOOKUP(Tabla1[[#This Row],[Código_Actividad]],CodigoActividad,Tabla2[Actividades Programables Presupuestables],"",0))</f>
        <v/>
      </c>
      <c r="I495" s="783" t="str">
        <f>IFERROR(VLOOKUP('Formulario PPGR3'!$G495,'Formulario PPGR2'!$H$9:$V$536,15,FALSE),"")</f>
        <v/>
      </c>
      <c r="J495" s="525" t="s">
        <v>284</v>
      </c>
      <c r="K495" s="524" t="s">
        <v>1441</v>
      </c>
      <c r="L495" s="521" t="str">
        <f>IF(Tabla1[[#This Row],[Descripción]]="","",_xlfn.XLOOKUP(Tabla1[[#This Row],[Descripción]],Tabla10[Descripción],Tabla10[Unidad de Medida],"",0))</f>
        <v>Depósito</v>
      </c>
      <c r="M495" s="317">
        <v>2</v>
      </c>
      <c r="N495" s="535">
        <f>IF(Tabla1[[#This Row],[Descripción]]="","",_xlfn.XLOOKUP(Tabla1[[#This Row],[Descripción]],Tabla10[Descripción],Tabla10[Precio Unitario],0))</f>
        <v>1700</v>
      </c>
      <c r="O495" s="535">
        <f>IF(Tabla1[[#This Row],[Cantidad de Insumos]]="","",Tabla1[[#This Row],[Precio Unitario]]*Tabla1[[#This Row],[Cantidad de Insumos]])</f>
        <v>3400</v>
      </c>
      <c r="P495" s="522" t="str">
        <f>IF(Tabla1[[#This Row],[Descripción]]="","",_xlfn.XLOOKUP(Tabla1[[#This Row],[Descripción]],Tabla10[Descripción],Tabla10[CODIGO PRESUPUESTARIO],0))</f>
        <v>2.2.3.1.01</v>
      </c>
      <c r="Q495" s="523"/>
      <c r="R495" s="523" t="str">
        <f>IF(Tabla1[[#This Row],[Insumos]]="","",_xlfn.XLOOKUP(Tabla1[[#This Row],[Insumos]],Tabla10[Insumo],Tabla10[InsumoAbrev],"",0))</f>
        <v>lsViaticosDP</v>
      </c>
      <c r="S495" s="694"/>
      <c r="T495" s="187"/>
      <c r="U495" s="187"/>
    </row>
    <row r="496" spans="2:21" ht="63.75" x14ac:dyDescent="0.25">
      <c r="B496" s="187" t="e">
        <f>IF('Formulario PPGR3'!$G496="","",CONCATENATE('Formulario PPGR3'!$C496,".",'Formulario PPGR3'!$D496,".",'Formulario PPGR3'!$E496,".",'Formulario PPGR3'!$F496))</f>
        <v>#REF!</v>
      </c>
      <c r="C496" s="187" t="e">
        <f>IF('Formulario PPGR3'!$G496="","",'Formulario PPGR1'!#REF!)</f>
        <v>#REF!</v>
      </c>
      <c r="D496" s="187" t="e">
        <f>IF('Formulario PPGR3'!$G496="","",'Formulario PPGR1'!#REF!)</f>
        <v>#REF!</v>
      </c>
      <c r="E496" s="187" t="e">
        <f>IF('Formulario PPGR3'!$G496="","",'Formulario PPGR1'!#REF!)</f>
        <v>#REF!</v>
      </c>
      <c r="F496" s="187" t="e">
        <f>IF('Formulario PPGR3'!$G496="","",'Formulario PPGR1'!#REF!)</f>
        <v>#REF!</v>
      </c>
      <c r="G496" s="237" t="s">
        <v>2378</v>
      </c>
      <c r="H496" s="520" t="str" cm="1">
        <f t="array" ref="H496">IF(Tabla1[[#This Row],[Código_Actividad]]="","",_xlfn.XLOOKUP(Tabla1[[#This Row],[Código_Actividad]],CodigoActividad,Tabla2[Actividades Programables Presupuestables],"",0))</f>
        <v xml:space="preserve">
Monitoreo a los documentos estandarizados para la gestión de los servicios de laboratorio e imágenes en 50% de los establecimientos de salud de primer nivel de atención en salud</v>
      </c>
      <c r="I496" s="783">
        <f>IFERROR(VLOOKUP('Formulario PPGR3'!$G496,'Formulario PPGR2'!$H$9:$V$536,15,FALSE),"")</f>
        <v>1</v>
      </c>
      <c r="J496" s="525" t="s">
        <v>361</v>
      </c>
      <c r="K496" s="524" t="s">
        <v>1169</v>
      </c>
      <c r="L496" s="521" t="str">
        <f>IF(Tabla1[[#This Row],[Descripción]]="","",_xlfn.XLOOKUP(Tabla1[[#This Row],[Descripción]],Tabla10[Descripción],Tabla10[Unidad de Medida],"",0))</f>
        <v>unidad</v>
      </c>
      <c r="M496" s="317">
        <v>200</v>
      </c>
      <c r="N496" s="535">
        <f>IF(Tabla1[[#This Row],[Descripción]]="","",_xlfn.XLOOKUP(Tabla1[[#This Row],[Descripción]],Tabla10[Descripción],Tabla10[Precio Unitario],0))</f>
        <v>1215.4000000000001</v>
      </c>
      <c r="O496" s="535">
        <f>IF(Tabla1[[#This Row],[Cantidad de Insumos]]="","",Tabla1[[#This Row],[Precio Unitario]]*Tabla1[[#This Row],[Cantidad de Insumos]])</f>
        <v>243080.00000000003</v>
      </c>
      <c r="P496" s="522" t="str">
        <f>IF(Tabla1[[#This Row],[Descripción]]="","",_xlfn.XLOOKUP(Tabla1[[#This Row],[Descripción]],Tabla10[Descripción],Tabla10[CODIGO PRESUPUESTARIO],0))</f>
        <v>2.3.3.3.01</v>
      </c>
      <c r="Q496" s="523"/>
      <c r="R496" s="523" t="str">
        <f>IF(Tabla1[[#This Row],[Insumos]]="","",_xlfn.XLOOKUP(Tabla1[[#This Row],[Insumos]],Tabla10[Insumo],Tabla10[InsumoAbrev],"",0))</f>
        <v>lsProductosdePapel</v>
      </c>
      <c r="S496" s="694"/>
      <c r="T496" s="187"/>
      <c r="U496" s="187"/>
    </row>
    <row r="497" spans="2:21" ht="15" x14ac:dyDescent="0.25">
      <c r="B497" s="187" t="str">
        <f>IF('Formulario PPGR3'!$G497="","",CONCATENATE('Formulario PPGR3'!$C497,".",'Formulario PPGR3'!$D497,".",'Formulario PPGR3'!$E497,".",'Formulario PPGR3'!$F497))</f>
        <v/>
      </c>
      <c r="C497" s="187" t="str">
        <f>IF('Formulario PPGR3'!$G497="","",'Formulario PPGR1'!#REF!)</f>
        <v/>
      </c>
      <c r="D497" s="187" t="str">
        <f>IF('Formulario PPGR3'!$G497="","",'Formulario PPGR1'!#REF!)</f>
        <v/>
      </c>
      <c r="E497" s="187" t="str">
        <f>IF('Formulario PPGR3'!$G497="","",'Formulario PPGR1'!#REF!)</f>
        <v/>
      </c>
      <c r="F497" s="187" t="str">
        <f>IF('Formulario PPGR3'!$G497="","",'Formulario PPGR1'!#REF!)</f>
        <v/>
      </c>
      <c r="G497" s="237"/>
      <c r="H497" s="520" t="str" cm="1">
        <f t="array" ref="H497">IF(Tabla1[[#This Row],[Código_Actividad]]="","",_xlfn.XLOOKUP(Tabla1[[#This Row],[Código_Actividad]],CodigoActividad,Tabla2[Actividades Programables Presupuestables],"",0))</f>
        <v/>
      </c>
      <c r="I497" s="783" t="str">
        <f>IFERROR(VLOOKUP('Formulario PPGR3'!$G497,'Formulario PPGR2'!$H$9:$V$536,15,FALSE),"")</f>
        <v/>
      </c>
      <c r="J497" s="525" t="s">
        <v>392</v>
      </c>
      <c r="K497" s="524" t="s">
        <v>991</v>
      </c>
      <c r="L497" s="521" t="str">
        <f>IF(Tabla1[[#This Row],[Descripción]]="","",_xlfn.XLOOKUP(Tabla1[[#This Row],[Descripción]],Tabla10[Descripción],Tabla10[Unidad de Medida],"",0))</f>
        <v>galon</v>
      </c>
      <c r="M497" s="317">
        <v>40</v>
      </c>
      <c r="N497" s="535">
        <f>IF(Tabla1[[#This Row],[Descripción]]="","",_xlfn.XLOOKUP(Tabla1[[#This Row],[Descripción]],Tabla10[Descripción],Tabla10[Precio Unitario],0))</f>
        <v>240</v>
      </c>
      <c r="O497" s="535">
        <f>IF(Tabla1[[#This Row],[Cantidad de Insumos]]="","",Tabla1[[#This Row],[Precio Unitario]]*Tabla1[[#This Row],[Cantidad de Insumos]])</f>
        <v>9600</v>
      </c>
      <c r="P497" s="522" t="str">
        <f>IF(Tabla1[[#This Row],[Descripción]]="","",_xlfn.XLOOKUP(Tabla1[[#This Row],[Descripción]],Tabla10[Descripción],Tabla10[CODIGO PRESUPUESTARIO],0))</f>
        <v>2.3.7.1.02</v>
      </c>
      <c r="Q497" s="523"/>
      <c r="R497" s="523" t="str">
        <f>IF(Tabla1[[#This Row],[Insumos]]="","",_xlfn.XLOOKUP(Tabla1[[#This Row],[Insumos]],Tabla10[Insumo],Tabla10[InsumoAbrev],"",0))</f>
        <v>lsGasoil</v>
      </c>
      <c r="S497" s="694"/>
      <c r="T497" s="187"/>
      <c r="U497" s="187"/>
    </row>
    <row r="498" spans="2:21" ht="15" x14ac:dyDescent="0.25">
      <c r="B498" s="187" t="str">
        <f>IF('Formulario PPGR3'!$G498="","",CONCATENATE('Formulario PPGR3'!$C498,".",'Formulario PPGR3'!$D498,".",'Formulario PPGR3'!$E498,".",'Formulario PPGR3'!$F498))</f>
        <v/>
      </c>
      <c r="C498" s="187" t="str">
        <f>IF('Formulario PPGR3'!$G498="","",'Formulario PPGR1'!#REF!)</f>
        <v/>
      </c>
      <c r="D498" s="187" t="str">
        <f>IF('Formulario PPGR3'!$G498="","",'Formulario PPGR1'!#REF!)</f>
        <v/>
      </c>
      <c r="E498" s="187" t="str">
        <f>IF('Formulario PPGR3'!$G498="","",'Formulario PPGR1'!#REF!)</f>
        <v/>
      </c>
      <c r="F498" s="187" t="str">
        <f>IF('Formulario PPGR3'!$G498="","",'Formulario PPGR1'!#REF!)</f>
        <v/>
      </c>
      <c r="G498" s="237"/>
      <c r="H498" s="520" t="str" cm="1">
        <f t="array" ref="H498">IF(Tabla1[[#This Row],[Código_Actividad]]="","",_xlfn.XLOOKUP(Tabla1[[#This Row],[Código_Actividad]],CodigoActividad,Tabla2[Actividades Programables Presupuestables],"",0))</f>
        <v/>
      </c>
      <c r="I498" s="783" t="str">
        <f>IFERROR(VLOOKUP('Formulario PPGR3'!$G498,'Formulario PPGR2'!$H$9:$V$536,15,FALSE),"")</f>
        <v/>
      </c>
      <c r="J498" s="525" t="s">
        <v>284</v>
      </c>
      <c r="K498" s="524" t="s">
        <v>1445</v>
      </c>
      <c r="L498" s="521" t="str">
        <f>IF(Tabla1[[#This Row],[Descripción]]="","",_xlfn.XLOOKUP(Tabla1[[#This Row],[Descripción]],Tabla10[Descripción],Tabla10[Unidad de Medida],"",0))</f>
        <v>Depósito</v>
      </c>
      <c r="M498" s="317">
        <v>4</v>
      </c>
      <c r="N498" s="535">
        <f>IF(Tabla1[[#This Row],[Descripción]]="","",_xlfn.XLOOKUP(Tabla1[[#This Row],[Descripción]],Tabla10[Descripción],Tabla10[Precio Unitario],0))</f>
        <v>2150</v>
      </c>
      <c r="O498" s="535">
        <f>IF(Tabla1[[#This Row],[Cantidad de Insumos]]="","",Tabla1[[#This Row],[Precio Unitario]]*Tabla1[[#This Row],[Cantidad de Insumos]])</f>
        <v>8600</v>
      </c>
      <c r="P498" s="522" t="str">
        <f>IF(Tabla1[[#This Row],[Descripción]]="","",_xlfn.XLOOKUP(Tabla1[[#This Row],[Descripción]],Tabla10[Descripción],Tabla10[CODIGO PRESUPUESTARIO],0))</f>
        <v>2.2.3.1.01</v>
      </c>
      <c r="Q498" s="523"/>
      <c r="R498" s="523" t="str">
        <f>IF(Tabla1[[#This Row],[Insumos]]="","",_xlfn.XLOOKUP(Tabla1[[#This Row],[Insumos]],Tabla10[Insumo],Tabla10[InsumoAbrev],"",0))</f>
        <v>lsViaticosDP</v>
      </c>
      <c r="S498" s="694"/>
      <c r="T498" s="187"/>
      <c r="U498" s="187"/>
    </row>
    <row r="499" spans="2:21" ht="15" x14ac:dyDescent="0.25">
      <c r="B499" s="187" t="str">
        <f>IF('Formulario PPGR3'!$G499="","",CONCATENATE('Formulario PPGR3'!$C499,".",'Formulario PPGR3'!$D499,".",'Formulario PPGR3'!$E499,".",'Formulario PPGR3'!$F499))</f>
        <v/>
      </c>
      <c r="C499" s="187" t="str">
        <f>IF('Formulario PPGR3'!$G499="","",'Formulario PPGR1'!#REF!)</f>
        <v/>
      </c>
      <c r="D499" s="187" t="str">
        <f>IF('Formulario PPGR3'!$G499="","",'Formulario PPGR1'!#REF!)</f>
        <v/>
      </c>
      <c r="E499" s="187" t="str">
        <f>IF('Formulario PPGR3'!$G499="","",'Formulario PPGR1'!#REF!)</f>
        <v/>
      </c>
      <c r="F499" s="187" t="str">
        <f>IF('Formulario PPGR3'!$G499="","",'Formulario PPGR1'!#REF!)</f>
        <v/>
      </c>
      <c r="G499" s="237"/>
      <c r="H499" s="520" t="str" cm="1">
        <f t="array" ref="H499">IF(Tabla1[[#This Row],[Código_Actividad]]="","",_xlfn.XLOOKUP(Tabla1[[#This Row],[Código_Actividad]],CodigoActividad,Tabla2[Actividades Programables Presupuestables],"",0))</f>
        <v/>
      </c>
      <c r="I499" s="783" t="str">
        <f>IFERROR(VLOOKUP('Formulario PPGR3'!$G499,'Formulario PPGR2'!$H$9:$V$536,15,FALSE),"")</f>
        <v/>
      </c>
      <c r="J499" s="525" t="s">
        <v>284</v>
      </c>
      <c r="K499" s="524" t="s">
        <v>1441</v>
      </c>
      <c r="L499" s="521" t="str">
        <f>IF(Tabla1[[#This Row],[Descripción]]="","",_xlfn.XLOOKUP(Tabla1[[#This Row],[Descripción]],Tabla10[Descripción],Tabla10[Unidad de Medida],"",0))</f>
        <v>Depósito</v>
      </c>
      <c r="M499" s="317">
        <v>2</v>
      </c>
      <c r="N499" s="535">
        <f>IF(Tabla1[[#This Row],[Descripción]]="","",_xlfn.XLOOKUP(Tabla1[[#This Row],[Descripción]],Tabla10[Descripción],Tabla10[Precio Unitario],0))</f>
        <v>1700</v>
      </c>
      <c r="O499" s="535">
        <f>IF(Tabla1[[#This Row],[Cantidad de Insumos]]="","",Tabla1[[#This Row],[Precio Unitario]]*Tabla1[[#This Row],[Cantidad de Insumos]])</f>
        <v>3400</v>
      </c>
      <c r="P499" s="522" t="str">
        <f>IF(Tabla1[[#This Row],[Descripción]]="","",_xlfn.XLOOKUP(Tabla1[[#This Row],[Descripción]],Tabla10[Descripción],Tabla10[CODIGO PRESUPUESTARIO],0))</f>
        <v>2.2.3.1.01</v>
      </c>
      <c r="Q499" s="523"/>
      <c r="R499" s="523" t="str">
        <f>IF(Tabla1[[#This Row],[Insumos]]="","",_xlfn.XLOOKUP(Tabla1[[#This Row],[Insumos]],Tabla10[Insumo],Tabla10[InsumoAbrev],"",0))</f>
        <v>lsViaticosDP</v>
      </c>
      <c r="S499" s="694"/>
      <c r="T499" s="187"/>
      <c r="U499" s="187"/>
    </row>
    <row r="500" spans="2:21" ht="38.25" x14ac:dyDescent="0.25">
      <c r="B500" s="187" t="e">
        <f>IF('Formulario PPGR3'!$G500="","",CONCATENATE('Formulario PPGR3'!$C500,".",'Formulario PPGR3'!$D500,".",'Formulario PPGR3'!$E500,".",'Formulario PPGR3'!$F500))</f>
        <v>#REF!</v>
      </c>
      <c r="C500" s="187" t="e">
        <f>IF('Formulario PPGR3'!$G500="","",'Formulario PPGR1'!#REF!)</f>
        <v>#REF!</v>
      </c>
      <c r="D500" s="187" t="e">
        <f>IF('Formulario PPGR3'!$G500="","",'Formulario PPGR1'!#REF!)</f>
        <v>#REF!</v>
      </c>
      <c r="E500" s="187" t="e">
        <f>IF('Formulario PPGR3'!$G500="","",'Formulario PPGR1'!#REF!)</f>
        <v>#REF!</v>
      </c>
      <c r="F500" s="187" t="e">
        <f>IF('Formulario PPGR3'!$G500="","",'Formulario PPGR1'!#REF!)</f>
        <v>#REF!</v>
      </c>
      <c r="G500" s="237" t="s">
        <v>2380</v>
      </c>
      <c r="H500" s="520" t="str" cm="1">
        <f t="array" ref="H500">IF(Tabla1[[#This Row],[Código_Actividad]]="","",_xlfn.XLOOKUP(Tabla1[[#This Row],[Código_Actividad]],CodigoActividad,Tabla2[Actividades Programables Presupuestables],"",0))</f>
        <v xml:space="preserve">
Monitoreo a la implementación de resultados online en 50 EES</v>
      </c>
      <c r="I500" s="783">
        <f>IFERROR(VLOOKUP('Formulario PPGR3'!$G500,'Formulario PPGR2'!$H$9:$V$536,15,FALSE),"")</f>
        <v>1</v>
      </c>
      <c r="J500" s="525" t="s">
        <v>392</v>
      </c>
      <c r="K500" s="524" t="s">
        <v>991</v>
      </c>
      <c r="L500" s="521" t="str">
        <f>IF(Tabla1[[#This Row],[Descripción]]="","",_xlfn.XLOOKUP(Tabla1[[#This Row],[Descripción]],Tabla10[Descripción],Tabla10[Unidad de Medida],"",0))</f>
        <v>galon</v>
      </c>
      <c r="M500" s="317">
        <v>100</v>
      </c>
      <c r="N500" s="535">
        <f>IF(Tabla1[[#This Row],[Descripción]]="","",_xlfn.XLOOKUP(Tabla1[[#This Row],[Descripción]],Tabla10[Descripción],Tabla10[Precio Unitario],0))</f>
        <v>240</v>
      </c>
      <c r="O500" s="535">
        <f>IF(Tabla1[[#This Row],[Cantidad de Insumos]]="","",Tabla1[[#This Row],[Precio Unitario]]*Tabla1[[#This Row],[Cantidad de Insumos]])</f>
        <v>24000</v>
      </c>
      <c r="P500" s="522" t="str">
        <f>IF(Tabla1[[#This Row],[Descripción]]="","",_xlfn.XLOOKUP(Tabla1[[#This Row],[Descripción]],Tabla10[Descripción],Tabla10[CODIGO PRESUPUESTARIO],0))</f>
        <v>2.3.7.1.02</v>
      </c>
      <c r="Q500" s="523"/>
      <c r="R500" s="523" t="str">
        <f>IF(Tabla1[[#This Row],[Insumos]]="","",_xlfn.XLOOKUP(Tabla1[[#This Row],[Insumos]],Tabla10[Insumo],Tabla10[InsumoAbrev],"",0))</f>
        <v>lsGasoil</v>
      </c>
      <c r="S500" s="694"/>
      <c r="T500" s="187"/>
      <c r="U500" s="187"/>
    </row>
    <row r="501" spans="2:21" ht="15" x14ac:dyDescent="0.25">
      <c r="B501" s="187" t="str">
        <f>IF('Formulario PPGR3'!$G501="","",CONCATENATE('Formulario PPGR3'!$C501,".",'Formulario PPGR3'!$D501,".",'Formulario PPGR3'!$E501,".",'Formulario PPGR3'!$F501))</f>
        <v/>
      </c>
      <c r="C501" s="187" t="str">
        <f>IF('Formulario PPGR3'!$G501="","",'Formulario PPGR1'!#REF!)</f>
        <v/>
      </c>
      <c r="D501" s="187" t="str">
        <f>IF('Formulario PPGR3'!$G501="","",'Formulario PPGR1'!#REF!)</f>
        <v/>
      </c>
      <c r="E501" s="187" t="str">
        <f>IF('Formulario PPGR3'!$G501="","",'Formulario PPGR1'!#REF!)</f>
        <v/>
      </c>
      <c r="F501" s="187" t="str">
        <f>IF('Formulario PPGR3'!$G501="","",'Formulario PPGR1'!#REF!)</f>
        <v/>
      </c>
      <c r="G501" s="237"/>
      <c r="H501" s="520" t="str" cm="1">
        <f t="array" ref="H501">IF(Tabla1[[#This Row],[Código_Actividad]]="","",_xlfn.XLOOKUP(Tabla1[[#This Row],[Código_Actividad]],CodigoActividad,Tabla2[Actividades Programables Presupuestables],"",0))</f>
        <v/>
      </c>
      <c r="I501" s="783" t="str">
        <f>IFERROR(VLOOKUP('Formulario PPGR3'!$G501,'Formulario PPGR2'!$H$9:$V$536,15,FALSE),"")</f>
        <v/>
      </c>
      <c r="J501" s="525" t="s">
        <v>284</v>
      </c>
      <c r="K501" s="524" t="s">
        <v>1445</v>
      </c>
      <c r="L501" s="521" t="str">
        <f>IF(Tabla1[[#This Row],[Descripción]]="","",_xlfn.XLOOKUP(Tabla1[[#This Row],[Descripción]],Tabla10[Descripción],Tabla10[Unidad de Medida],"",0))</f>
        <v>Depósito</v>
      </c>
      <c r="M501" s="317">
        <v>8</v>
      </c>
      <c r="N501" s="535">
        <f>IF(Tabla1[[#This Row],[Descripción]]="","",_xlfn.XLOOKUP(Tabla1[[#This Row],[Descripción]],Tabla10[Descripción],Tabla10[Precio Unitario],0))</f>
        <v>2150</v>
      </c>
      <c r="O501" s="535">
        <f>IF(Tabla1[[#This Row],[Cantidad de Insumos]]="","",Tabla1[[#This Row],[Precio Unitario]]*Tabla1[[#This Row],[Cantidad de Insumos]])</f>
        <v>17200</v>
      </c>
      <c r="P501" s="522" t="str">
        <f>IF(Tabla1[[#This Row],[Descripción]]="","",_xlfn.XLOOKUP(Tabla1[[#This Row],[Descripción]],Tabla10[Descripción],Tabla10[CODIGO PRESUPUESTARIO],0))</f>
        <v>2.2.3.1.01</v>
      </c>
      <c r="Q501" s="523"/>
      <c r="R501" s="523" t="str">
        <f>IF(Tabla1[[#This Row],[Insumos]]="","",_xlfn.XLOOKUP(Tabla1[[#This Row],[Insumos]],Tabla10[Insumo],Tabla10[InsumoAbrev],"",0))</f>
        <v>lsViaticosDP</v>
      </c>
      <c r="S501" s="694"/>
      <c r="T501" s="187"/>
      <c r="U501" s="187"/>
    </row>
    <row r="502" spans="2:21" ht="15" x14ac:dyDescent="0.25">
      <c r="B502" s="187" t="str">
        <f>IF('Formulario PPGR3'!$G502="","",CONCATENATE('Formulario PPGR3'!$C502,".",'Formulario PPGR3'!$D502,".",'Formulario PPGR3'!$E502,".",'Formulario PPGR3'!$F502))</f>
        <v/>
      </c>
      <c r="C502" s="187" t="str">
        <f>IF('Formulario PPGR3'!$G502="","",'Formulario PPGR1'!#REF!)</f>
        <v/>
      </c>
      <c r="D502" s="187" t="str">
        <f>IF('Formulario PPGR3'!$G502="","",'Formulario PPGR1'!#REF!)</f>
        <v/>
      </c>
      <c r="E502" s="187" t="str">
        <f>IF('Formulario PPGR3'!$G502="","",'Formulario PPGR1'!#REF!)</f>
        <v/>
      </c>
      <c r="F502" s="187" t="str">
        <f>IF('Formulario PPGR3'!$G502="","",'Formulario PPGR1'!#REF!)</f>
        <v/>
      </c>
      <c r="G502" s="237"/>
      <c r="H502" s="520" t="str" cm="1">
        <f t="array" ref="H502">IF(Tabla1[[#This Row],[Código_Actividad]]="","",_xlfn.XLOOKUP(Tabla1[[#This Row],[Código_Actividad]],CodigoActividad,Tabla2[Actividades Programables Presupuestables],"",0))</f>
        <v/>
      </c>
      <c r="I502" s="783" t="str">
        <f>IFERROR(VLOOKUP('Formulario PPGR3'!$G502,'Formulario PPGR2'!$H$9:$V$536,15,FALSE),"")</f>
        <v/>
      </c>
      <c r="J502" s="525" t="s">
        <v>284</v>
      </c>
      <c r="K502" s="524" t="s">
        <v>1441</v>
      </c>
      <c r="L502" s="521" t="str">
        <f>IF(Tabla1[[#This Row],[Descripción]]="","",_xlfn.XLOOKUP(Tabla1[[#This Row],[Descripción]],Tabla10[Descripción],Tabla10[Unidad de Medida],"",0))</f>
        <v>Depósito</v>
      </c>
      <c r="M502" s="317">
        <v>4</v>
      </c>
      <c r="N502" s="535">
        <f>IF(Tabla1[[#This Row],[Descripción]]="","",_xlfn.XLOOKUP(Tabla1[[#This Row],[Descripción]],Tabla10[Descripción],Tabla10[Precio Unitario],0))</f>
        <v>1700</v>
      </c>
      <c r="O502" s="535">
        <f>IF(Tabla1[[#This Row],[Cantidad de Insumos]]="","",Tabla1[[#This Row],[Precio Unitario]]*Tabla1[[#This Row],[Cantidad de Insumos]])</f>
        <v>6800</v>
      </c>
      <c r="P502" s="522" t="str">
        <f>IF(Tabla1[[#This Row],[Descripción]]="","",_xlfn.XLOOKUP(Tabla1[[#This Row],[Descripción]],Tabla10[Descripción],Tabla10[CODIGO PRESUPUESTARIO],0))</f>
        <v>2.2.3.1.01</v>
      </c>
      <c r="Q502" s="523"/>
      <c r="R502" s="523" t="str">
        <f>IF(Tabla1[[#This Row],[Insumos]]="","",_xlfn.XLOOKUP(Tabla1[[#This Row],[Insumos]],Tabla10[Insumo],Tabla10[InsumoAbrev],"",0))</f>
        <v>lsViaticosDP</v>
      </c>
      <c r="S502" s="694"/>
      <c r="T502" s="187"/>
      <c r="U502" s="187"/>
    </row>
    <row r="503" spans="2:21" ht="51" x14ac:dyDescent="0.25">
      <c r="B503" s="187" t="e">
        <f>IF('Formulario PPGR3'!$G503="","",CONCATENATE('Formulario PPGR3'!$C503,".",'Formulario PPGR3'!$D503,".",'Formulario PPGR3'!$E503,".",'Formulario PPGR3'!$F503))</f>
        <v>#REF!</v>
      </c>
      <c r="C503" s="187" t="e">
        <f>IF('Formulario PPGR3'!$G503="","",'Formulario PPGR1'!#REF!)</f>
        <v>#REF!</v>
      </c>
      <c r="D503" s="187" t="e">
        <f>IF('Formulario PPGR3'!$G503="","",'Formulario PPGR1'!#REF!)</f>
        <v>#REF!</v>
      </c>
      <c r="E503" s="187" t="e">
        <f>IF('Formulario PPGR3'!$G503="","",'Formulario PPGR1'!#REF!)</f>
        <v>#REF!</v>
      </c>
      <c r="F503" s="187" t="e">
        <f>IF('Formulario PPGR3'!$G503="","",'Formulario PPGR1'!#REF!)</f>
        <v>#REF!</v>
      </c>
      <c r="G503" s="237" t="s">
        <v>2384</v>
      </c>
      <c r="H503" s="520" t="str" cm="1">
        <f t="array" ref="H503">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503" s="783">
        <f>IFERROR(VLOOKUP('Formulario PPGR3'!$G503,'Formulario PPGR2'!$H$9:$V$536,15,FALSE),"")</f>
        <v>10</v>
      </c>
      <c r="J503" s="525" t="s">
        <v>392</v>
      </c>
      <c r="K503" s="524" t="s">
        <v>991</v>
      </c>
      <c r="L503" s="521" t="str">
        <f>IF(Tabla1[[#This Row],[Descripción]]="","",_xlfn.XLOOKUP(Tabla1[[#This Row],[Descripción]],Tabla10[Descripción],Tabla10[Unidad de Medida],"",0))</f>
        <v>galon</v>
      </c>
      <c r="M503" s="317">
        <v>100</v>
      </c>
      <c r="N503" s="535">
        <f>IF(Tabla1[[#This Row],[Descripción]]="","",_xlfn.XLOOKUP(Tabla1[[#This Row],[Descripción]],Tabla10[Descripción],Tabla10[Precio Unitario],0))</f>
        <v>240</v>
      </c>
      <c r="O503" s="535">
        <f>IF(Tabla1[[#This Row],[Cantidad de Insumos]]="","",Tabla1[[#This Row],[Precio Unitario]]*Tabla1[[#This Row],[Cantidad de Insumos]])</f>
        <v>24000</v>
      </c>
      <c r="P503" s="522" t="str">
        <f>IF(Tabla1[[#This Row],[Descripción]]="","",_xlfn.XLOOKUP(Tabla1[[#This Row],[Descripción]],Tabla10[Descripción],Tabla10[CODIGO PRESUPUESTARIO],0))</f>
        <v>2.3.7.1.02</v>
      </c>
      <c r="Q503" s="523"/>
      <c r="R503" s="523" t="str">
        <f>IF(Tabla1[[#This Row],[Insumos]]="","",_xlfn.XLOOKUP(Tabla1[[#This Row],[Insumos]],Tabla10[Insumo],Tabla10[InsumoAbrev],"",0))</f>
        <v>lsGasoil</v>
      </c>
      <c r="S503" s="694"/>
      <c r="T503" s="187"/>
      <c r="U503" s="187"/>
    </row>
    <row r="504" spans="2:21" ht="15" x14ac:dyDescent="0.25">
      <c r="B504" s="187" t="str">
        <f>IF('Formulario PPGR3'!$G504="","",CONCATENATE('Formulario PPGR3'!$C504,".",'Formulario PPGR3'!$D504,".",'Formulario PPGR3'!$E504,".",'Formulario PPGR3'!$F504))</f>
        <v/>
      </c>
      <c r="C504" s="187" t="str">
        <f>IF('Formulario PPGR3'!$G504="","",'Formulario PPGR1'!#REF!)</f>
        <v/>
      </c>
      <c r="D504" s="187" t="str">
        <f>IF('Formulario PPGR3'!$G504="","",'Formulario PPGR1'!#REF!)</f>
        <v/>
      </c>
      <c r="E504" s="187" t="str">
        <f>IF('Formulario PPGR3'!$G504="","",'Formulario PPGR1'!#REF!)</f>
        <v/>
      </c>
      <c r="F504" s="187" t="str">
        <f>IF('Formulario PPGR3'!$G504="","",'Formulario PPGR1'!#REF!)</f>
        <v/>
      </c>
      <c r="G504" s="186"/>
      <c r="H504" s="520" t="str" cm="1">
        <f t="array" ref="H504">IF(Tabla1[[#This Row],[Código_Actividad]]="","",_xlfn.XLOOKUP(Tabla1[[#This Row],[Código_Actividad]],CodigoActividad,Tabla2[Actividades Programables Presupuestables],"",0))</f>
        <v/>
      </c>
      <c r="I504" s="783" t="str">
        <f>IFERROR(VLOOKUP('Formulario PPGR3'!$G504,'Formulario PPGR2'!$H$9:$V$536,15,FALSE),"")</f>
        <v/>
      </c>
      <c r="J504" s="525" t="s">
        <v>284</v>
      </c>
      <c r="K504" s="524" t="s">
        <v>1445</v>
      </c>
      <c r="L504" s="521" t="str">
        <f>IF(Tabla1[[#This Row],[Descripción]]="","",_xlfn.XLOOKUP(Tabla1[[#This Row],[Descripción]],Tabla10[Descripción],Tabla10[Unidad de Medida],"",0))</f>
        <v>Depósito</v>
      </c>
      <c r="M504" s="317">
        <v>10</v>
      </c>
      <c r="N504" s="535">
        <f>IF(Tabla1[[#This Row],[Descripción]]="","",_xlfn.XLOOKUP(Tabla1[[#This Row],[Descripción]],Tabla10[Descripción],Tabla10[Precio Unitario],0))</f>
        <v>2150</v>
      </c>
      <c r="O504" s="535">
        <f>IF(Tabla1[[#This Row],[Cantidad de Insumos]]="","",Tabla1[[#This Row],[Precio Unitario]]*Tabla1[[#This Row],[Cantidad de Insumos]])</f>
        <v>21500</v>
      </c>
      <c r="P504" s="522" t="str">
        <f>IF(Tabla1[[#This Row],[Descripción]]="","",_xlfn.XLOOKUP(Tabla1[[#This Row],[Descripción]],Tabla10[Descripción],Tabla10[CODIGO PRESUPUESTARIO],0))</f>
        <v>2.2.3.1.01</v>
      </c>
      <c r="Q504" s="523"/>
      <c r="R504" s="523" t="str">
        <f>IF(Tabla1[[#This Row],[Insumos]]="","",_xlfn.XLOOKUP(Tabla1[[#This Row],[Insumos]],Tabla10[Insumo],Tabla10[InsumoAbrev],"",0))</f>
        <v>lsViaticosDP</v>
      </c>
      <c r="S504" s="694"/>
      <c r="T504" s="187"/>
      <c r="U504" s="187"/>
    </row>
    <row r="505" spans="2:21" ht="15" x14ac:dyDescent="0.25">
      <c r="B505" s="187" t="str">
        <f>IF('Formulario PPGR3'!$G505="","",CONCATENATE('Formulario PPGR3'!$C505,".",'Formulario PPGR3'!$D505,".",'Formulario PPGR3'!$E505,".",'Formulario PPGR3'!$F505))</f>
        <v/>
      </c>
      <c r="C505" s="187" t="str">
        <f>IF('Formulario PPGR3'!$G505="","",'Formulario PPGR1'!#REF!)</f>
        <v/>
      </c>
      <c r="D505" s="187" t="str">
        <f>IF('Formulario PPGR3'!$G505="","",'Formulario PPGR1'!#REF!)</f>
        <v/>
      </c>
      <c r="E505" s="187" t="str">
        <f>IF('Formulario PPGR3'!$G505="","",'Formulario PPGR1'!#REF!)</f>
        <v/>
      </c>
      <c r="F505" s="187" t="str">
        <f>IF('Formulario PPGR3'!$G505="","",'Formulario PPGR1'!#REF!)</f>
        <v/>
      </c>
      <c r="G505" s="186"/>
      <c r="H505" s="520" t="str" cm="1">
        <f t="array" ref="H505">IF(Tabla1[[#This Row],[Código_Actividad]]="","",_xlfn.XLOOKUP(Tabla1[[#This Row],[Código_Actividad]],CodigoActividad,Tabla2[Actividades Programables Presupuestables],"",0))</f>
        <v/>
      </c>
      <c r="I505" s="783" t="str">
        <f>IFERROR(VLOOKUP('Formulario PPGR3'!$G505,'Formulario PPGR2'!$H$9:$V$536,15,FALSE),"")</f>
        <v/>
      </c>
      <c r="J505" s="525" t="s">
        <v>284</v>
      </c>
      <c r="K505" s="524" t="s">
        <v>1441</v>
      </c>
      <c r="L505" s="521" t="str">
        <f>IF(Tabla1[[#This Row],[Descripción]]="","",_xlfn.XLOOKUP(Tabla1[[#This Row],[Descripción]],Tabla10[Descripción],Tabla10[Unidad de Medida],"",0))</f>
        <v>Depósito</v>
      </c>
      <c r="M505" s="317">
        <v>5</v>
      </c>
      <c r="N505" s="535">
        <f>IF(Tabla1[[#This Row],[Descripción]]="","",_xlfn.XLOOKUP(Tabla1[[#This Row],[Descripción]],Tabla10[Descripción],Tabla10[Precio Unitario],0))</f>
        <v>1700</v>
      </c>
      <c r="O505" s="535">
        <f>IF(Tabla1[[#This Row],[Cantidad de Insumos]]="","",Tabla1[[#This Row],[Precio Unitario]]*Tabla1[[#This Row],[Cantidad de Insumos]])</f>
        <v>8500</v>
      </c>
      <c r="P505" s="522" t="str">
        <f>IF(Tabla1[[#This Row],[Descripción]]="","",_xlfn.XLOOKUP(Tabla1[[#This Row],[Descripción]],Tabla10[Descripción],Tabla10[CODIGO PRESUPUESTARIO],0))</f>
        <v>2.2.3.1.01</v>
      </c>
      <c r="Q505" s="523"/>
      <c r="R505" s="523" t="str">
        <f>IF(Tabla1[[#This Row],[Insumos]]="","",_xlfn.XLOOKUP(Tabla1[[#This Row],[Insumos]],Tabla10[Insumo],Tabla10[InsumoAbrev],"",0))</f>
        <v>lsViaticosDP</v>
      </c>
      <c r="S505" s="694"/>
      <c r="T505" s="187"/>
      <c r="U505" s="187"/>
    </row>
    <row r="506" spans="2:21" ht="63.75" x14ac:dyDescent="0.25">
      <c r="B506" s="187" t="e">
        <f>IF('Formulario PPGR3'!$G506="","",CONCATENATE('Formulario PPGR3'!$C506,".",'Formulario PPGR3'!$D506,".",'Formulario PPGR3'!$E506,".",'Formulario PPGR3'!$F506))</f>
        <v>#REF!</v>
      </c>
      <c r="C506" s="187" t="e">
        <f>IF('Formulario PPGR3'!$G506="","",'Formulario PPGR1'!#REF!)</f>
        <v>#REF!</v>
      </c>
      <c r="D506" s="187" t="e">
        <f>IF('Formulario PPGR3'!$G506="","",'Formulario PPGR1'!#REF!)</f>
        <v>#REF!</v>
      </c>
      <c r="E506" s="187" t="e">
        <f>IF('Formulario PPGR3'!$G506="","",'Formulario PPGR1'!#REF!)</f>
        <v>#REF!</v>
      </c>
      <c r="F506" s="187" t="e">
        <f>IF('Formulario PPGR3'!$G506="","",'Formulario PPGR1'!#REF!)</f>
        <v>#REF!</v>
      </c>
      <c r="G506" s="186" t="s">
        <v>2386</v>
      </c>
      <c r="H506" s="520" t="str" cm="1">
        <f t="array" ref="H506">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506" s="783">
        <f>IFERROR(VLOOKUP('Formulario PPGR3'!$G506,'Formulario PPGR2'!$H$9:$V$536,15,FALSE),"")</f>
        <v>10</v>
      </c>
      <c r="J506" s="525"/>
      <c r="K506" s="524"/>
      <c r="L506" s="521" t="str">
        <f>IF(Tabla1[[#This Row],[Descripción]]="","",_xlfn.XLOOKUP(Tabla1[[#This Row],[Descripción]],Tabla10[Descripción],Tabla10[Unidad de Medida],"",0))</f>
        <v/>
      </c>
      <c r="M506" s="317"/>
      <c r="N506" s="535" t="str">
        <f>IF(Tabla1[[#This Row],[Descripción]]="","",_xlfn.XLOOKUP(Tabla1[[#This Row],[Descripción]],Tabla10[Descripción],Tabla10[Precio Unitario],0))</f>
        <v/>
      </c>
      <c r="O506" s="535" t="str">
        <f>IF(Tabla1[[#This Row],[Cantidad de Insumos]]="","",Tabla1[[#This Row],[Precio Unitario]]*Tabla1[[#This Row],[Cantidad de Insumos]])</f>
        <v/>
      </c>
      <c r="P506" s="522" t="str">
        <f>IF(Tabla1[[#This Row],[Descripción]]="","",_xlfn.XLOOKUP(Tabla1[[#This Row],[Descripción]],Tabla10[Descripción],Tabla10[CODIGO PRESUPUESTARIO],0))</f>
        <v/>
      </c>
      <c r="Q506" s="523"/>
      <c r="R506" s="523" t="str">
        <f>IF(Tabla1[[#This Row],[Insumos]]="","",_xlfn.XLOOKUP(Tabla1[[#This Row],[Insumos]],Tabla10[Insumo],Tabla10[InsumoAbrev],"",0))</f>
        <v/>
      </c>
      <c r="S506" s="694"/>
      <c r="T506" s="187"/>
      <c r="U506" s="187"/>
    </row>
    <row r="507" spans="2:21" ht="38.25" x14ac:dyDescent="0.25">
      <c r="B507" s="187" t="e">
        <f>IF('Formulario PPGR3'!$G507="","",CONCATENATE('Formulario PPGR3'!$C507,".",'Formulario PPGR3'!$D507,".",'Formulario PPGR3'!$E507,".",'Formulario PPGR3'!$F507))</f>
        <v>#REF!</v>
      </c>
      <c r="C507" s="187" t="e">
        <f>IF('Formulario PPGR3'!$G507="","",'Formulario PPGR1'!#REF!)</f>
        <v>#REF!</v>
      </c>
      <c r="D507" s="187" t="e">
        <f>IF('Formulario PPGR3'!$G507="","",'Formulario PPGR1'!#REF!)</f>
        <v>#REF!</v>
      </c>
      <c r="E507" s="187" t="e">
        <f>IF('Formulario PPGR3'!$G507="","",'Formulario PPGR1'!#REF!)</f>
        <v>#REF!</v>
      </c>
      <c r="F507" s="187" t="e">
        <f>IF('Formulario PPGR3'!$G507="","",'Formulario PPGR1'!#REF!)</f>
        <v>#REF!</v>
      </c>
      <c r="G507" s="186" t="s">
        <v>2388</v>
      </c>
      <c r="H507" s="520" t="str" cm="1">
        <f t="array" ref="H507">IF(Tabla1[[#This Row],[Código_Actividad]]="","",_xlfn.XLOOKUP(Tabla1[[#This Row],[Código_Actividad]],CodigoActividad,Tabla2[Actividades Programables Presupuestables],"",0))</f>
        <v xml:space="preserve">Monitoreo a los EES a las acciones realizadas en los servicios de laboratorio e imágenes orientadas a la reducción de la mortalidad materna e infantil          </v>
      </c>
      <c r="I507" s="783">
        <f>IFERROR(VLOOKUP('Formulario PPGR3'!$G507,'Formulario PPGR2'!$H$9:$V$536,15,FALSE),"")</f>
        <v>4</v>
      </c>
      <c r="J507" s="525" t="s">
        <v>392</v>
      </c>
      <c r="K507" s="524" t="s">
        <v>991</v>
      </c>
      <c r="L507" s="521" t="str">
        <f>IF(Tabla1[[#This Row],[Descripción]]="","",_xlfn.XLOOKUP(Tabla1[[#This Row],[Descripción]],Tabla10[Descripción],Tabla10[Unidad de Medida],"",0))</f>
        <v>galon</v>
      </c>
      <c r="M507" s="317">
        <v>100</v>
      </c>
      <c r="N507" s="535">
        <f>IF(Tabla1[[#This Row],[Descripción]]="","",_xlfn.XLOOKUP(Tabla1[[#This Row],[Descripción]],Tabla10[Descripción],Tabla10[Precio Unitario],0))</f>
        <v>240</v>
      </c>
      <c r="O507" s="535">
        <f>IF(Tabla1[[#This Row],[Cantidad de Insumos]]="","",Tabla1[[#This Row],[Precio Unitario]]*Tabla1[[#This Row],[Cantidad de Insumos]])</f>
        <v>24000</v>
      </c>
      <c r="P507" s="522" t="str">
        <f>IF(Tabla1[[#This Row],[Descripción]]="","",_xlfn.XLOOKUP(Tabla1[[#This Row],[Descripción]],Tabla10[Descripción],Tabla10[CODIGO PRESUPUESTARIO],0))</f>
        <v>2.3.7.1.02</v>
      </c>
      <c r="Q507" s="523"/>
      <c r="R507" s="523" t="str">
        <f>IF(Tabla1[[#This Row],[Insumos]]="","",_xlfn.XLOOKUP(Tabla1[[#This Row],[Insumos]],Tabla10[Insumo],Tabla10[InsumoAbrev],"",0))</f>
        <v>lsGasoil</v>
      </c>
      <c r="S507" s="694"/>
      <c r="T507" s="187"/>
      <c r="U507" s="187"/>
    </row>
    <row r="508" spans="2:21" ht="15" x14ac:dyDescent="0.25">
      <c r="B508" s="187" t="str">
        <f>IF('Formulario PPGR3'!$G508="","",CONCATENATE('Formulario PPGR3'!$C508,".",'Formulario PPGR3'!$D508,".",'Formulario PPGR3'!$E508,".",'Formulario PPGR3'!$F508))</f>
        <v/>
      </c>
      <c r="C508" s="187" t="str">
        <f>IF('Formulario PPGR3'!$G508="","",'Formulario PPGR1'!#REF!)</f>
        <v/>
      </c>
      <c r="D508" s="187" t="str">
        <f>IF('Formulario PPGR3'!$G508="","",'Formulario PPGR1'!#REF!)</f>
        <v/>
      </c>
      <c r="E508" s="187" t="str">
        <f>IF('Formulario PPGR3'!$G508="","",'Formulario PPGR1'!#REF!)</f>
        <v/>
      </c>
      <c r="F508" s="187" t="str">
        <f>IF('Formulario PPGR3'!$G508="","",'Formulario PPGR1'!#REF!)</f>
        <v/>
      </c>
      <c r="G508" s="186"/>
      <c r="H508" s="520" t="str" cm="1">
        <f t="array" ref="H508">IF(Tabla1[[#This Row],[Código_Actividad]]="","",_xlfn.XLOOKUP(Tabla1[[#This Row],[Código_Actividad]],CodigoActividad,Tabla2[Actividades Programables Presupuestables],"",0))</f>
        <v/>
      </c>
      <c r="I508" s="783" t="str">
        <f>IFERROR(VLOOKUP('Formulario PPGR3'!$G508,'Formulario PPGR2'!$H$9:$V$536,15,FALSE),"")</f>
        <v/>
      </c>
      <c r="J508" s="525" t="s">
        <v>284</v>
      </c>
      <c r="K508" s="524" t="s">
        <v>1445</v>
      </c>
      <c r="L508" s="521" t="str">
        <f>IF(Tabla1[[#This Row],[Descripción]]="","",_xlfn.XLOOKUP(Tabla1[[#This Row],[Descripción]],Tabla10[Descripción],Tabla10[Unidad de Medida],"",0))</f>
        <v>Depósito</v>
      </c>
      <c r="M508" s="317">
        <v>10</v>
      </c>
      <c r="N508" s="535">
        <f>IF(Tabla1[[#This Row],[Descripción]]="","",_xlfn.XLOOKUP(Tabla1[[#This Row],[Descripción]],Tabla10[Descripción],Tabla10[Precio Unitario],0))</f>
        <v>2150</v>
      </c>
      <c r="O508" s="535">
        <f>IF(Tabla1[[#This Row],[Cantidad de Insumos]]="","",Tabla1[[#This Row],[Precio Unitario]]*Tabla1[[#This Row],[Cantidad de Insumos]])</f>
        <v>21500</v>
      </c>
      <c r="P508" s="522" t="str">
        <f>IF(Tabla1[[#This Row],[Descripción]]="","",_xlfn.XLOOKUP(Tabla1[[#This Row],[Descripción]],Tabla10[Descripción],Tabla10[CODIGO PRESUPUESTARIO],0))</f>
        <v>2.2.3.1.01</v>
      </c>
      <c r="Q508" s="523"/>
      <c r="R508" s="523" t="str">
        <f>IF(Tabla1[[#This Row],[Insumos]]="","",_xlfn.XLOOKUP(Tabla1[[#This Row],[Insumos]],Tabla10[Insumo],Tabla10[InsumoAbrev],"",0))</f>
        <v>lsViaticosDP</v>
      </c>
      <c r="S508" s="694"/>
      <c r="T508" s="187"/>
      <c r="U508" s="187"/>
    </row>
    <row r="509" spans="2:21" ht="15" x14ac:dyDescent="0.25">
      <c r="B509" s="187" t="str">
        <f>IF('Formulario PPGR3'!$G509="","",CONCATENATE('Formulario PPGR3'!$C509,".",'Formulario PPGR3'!$D509,".",'Formulario PPGR3'!$E509,".",'Formulario PPGR3'!$F509))</f>
        <v/>
      </c>
      <c r="C509" s="187" t="str">
        <f>IF('Formulario PPGR3'!$G509="","",'Formulario PPGR1'!#REF!)</f>
        <v/>
      </c>
      <c r="D509" s="187" t="str">
        <f>IF('Formulario PPGR3'!$G509="","",'Formulario PPGR1'!#REF!)</f>
        <v/>
      </c>
      <c r="E509" s="187" t="str">
        <f>IF('Formulario PPGR3'!$G509="","",'Formulario PPGR1'!#REF!)</f>
        <v/>
      </c>
      <c r="F509" s="187" t="str">
        <f>IF('Formulario PPGR3'!$G509="","",'Formulario PPGR1'!#REF!)</f>
        <v/>
      </c>
      <c r="G509" s="186"/>
      <c r="H509" s="520" t="str" cm="1">
        <f t="array" ref="H509">IF(Tabla1[[#This Row],[Código_Actividad]]="","",_xlfn.XLOOKUP(Tabla1[[#This Row],[Código_Actividad]],CodigoActividad,Tabla2[Actividades Programables Presupuestables],"",0))</f>
        <v/>
      </c>
      <c r="I509" s="783" t="str">
        <f>IFERROR(VLOOKUP('Formulario PPGR3'!$G509,'Formulario PPGR2'!$H$9:$V$536,15,FALSE),"")</f>
        <v/>
      </c>
      <c r="J509" s="525" t="s">
        <v>284</v>
      </c>
      <c r="K509" s="524" t="s">
        <v>1441</v>
      </c>
      <c r="L509" s="521" t="str">
        <f>IF(Tabla1[[#This Row],[Descripción]]="","",_xlfn.XLOOKUP(Tabla1[[#This Row],[Descripción]],Tabla10[Descripción],Tabla10[Unidad de Medida],"",0))</f>
        <v>Depósito</v>
      </c>
      <c r="M509" s="317">
        <v>5</v>
      </c>
      <c r="N509" s="535">
        <f>IF(Tabla1[[#This Row],[Descripción]]="","",_xlfn.XLOOKUP(Tabla1[[#This Row],[Descripción]],Tabla10[Descripción],Tabla10[Precio Unitario],0))</f>
        <v>1700</v>
      </c>
      <c r="O509" s="535">
        <f>IF(Tabla1[[#This Row],[Cantidad de Insumos]]="","",Tabla1[[#This Row],[Precio Unitario]]*Tabla1[[#This Row],[Cantidad de Insumos]])</f>
        <v>8500</v>
      </c>
      <c r="P509" s="522" t="str">
        <f>IF(Tabla1[[#This Row],[Descripción]]="","",_xlfn.XLOOKUP(Tabla1[[#This Row],[Descripción]],Tabla10[Descripción],Tabla10[CODIGO PRESUPUESTARIO],0))</f>
        <v>2.2.3.1.01</v>
      </c>
      <c r="Q509" s="523"/>
      <c r="R509" s="523" t="str">
        <f>IF(Tabla1[[#This Row],[Insumos]]="","",_xlfn.XLOOKUP(Tabla1[[#This Row],[Insumos]],Tabla10[Insumo],Tabla10[InsumoAbrev],"",0))</f>
        <v>lsViaticosDP</v>
      </c>
      <c r="S509" s="694"/>
      <c r="T509" s="187"/>
      <c r="U509" s="187"/>
    </row>
    <row r="510" spans="2:21" ht="63.75" x14ac:dyDescent="0.25">
      <c r="B510" s="187" t="e">
        <f>IF('Formulario PPGR3'!$G510="","",CONCATENATE('Formulario PPGR3'!$C510,".",'Formulario PPGR3'!$D510,".",'Formulario PPGR3'!$E510,".",'Formulario PPGR3'!$F510))</f>
        <v>#REF!</v>
      </c>
      <c r="C510" s="187" t="e">
        <f>IF('Formulario PPGR3'!$G510="","",'Formulario PPGR1'!#REF!)</f>
        <v>#REF!</v>
      </c>
      <c r="D510" s="187" t="e">
        <f>IF('Formulario PPGR3'!$G510="","",'Formulario PPGR1'!#REF!)</f>
        <v>#REF!</v>
      </c>
      <c r="E510" s="187" t="e">
        <f>IF('Formulario PPGR3'!$G510="","",'Formulario PPGR1'!#REF!)</f>
        <v>#REF!</v>
      </c>
      <c r="F510" s="187" t="e">
        <f>IF('Formulario PPGR3'!$G510="","",'Formulario PPGR1'!#REF!)</f>
        <v>#REF!</v>
      </c>
      <c r="G510" s="186" t="s">
        <v>2390</v>
      </c>
      <c r="H510" s="520" t="str" cm="1">
        <f t="array" ref="H510">IF(Tabla1[[#This Row],[Código_Actividad]]="","",_xlfn.XLOOKUP(Tabla1[[#This Row],[Código_Actividad]],CodigoActividad,Tabla2[Actividades Programables Presupuestables],"",0))</f>
        <v>Seguimiento a los acuerdos establecidos en la supervisión a los EES que cuentan con departamento de microbiología para validar la automatización, provisión de insumos,  disponibilidad y certificación de cabinas de bioseguridad</v>
      </c>
      <c r="I510" s="783">
        <f>IFERROR(VLOOKUP('Formulario PPGR3'!$G510,'Formulario PPGR2'!$H$9:$V$536,15,FALSE),"")</f>
        <v>4</v>
      </c>
      <c r="J510" s="525" t="s">
        <v>392</v>
      </c>
      <c r="K510" s="524" t="s">
        <v>991</v>
      </c>
      <c r="L510" s="521" t="str">
        <f>IF(Tabla1[[#This Row],[Descripción]]="","",_xlfn.XLOOKUP(Tabla1[[#This Row],[Descripción]],Tabla10[Descripción],Tabla10[Unidad de Medida],"",0))</f>
        <v>galon</v>
      </c>
      <c r="M510" s="317">
        <v>4</v>
      </c>
      <c r="N510" s="535">
        <f>IF(Tabla1[[#This Row],[Descripción]]="","",_xlfn.XLOOKUP(Tabla1[[#This Row],[Descripción]],Tabla10[Descripción],Tabla10[Precio Unitario],0))</f>
        <v>240</v>
      </c>
      <c r="O510" s="535">
        <f>IF(Tabla1[[#This Row],[Cantidad de Insumos]]="","",Tabla1[[#This Row],[Precio Unitario]]*Tabla1[[#This Row],[Cantidad de Insumos]])</f>
        <v>960</v>
      </c>
      <c r="P510" s="522" t="str">
        <f>IF(Tabla1[[#This Row],[Descripción]]="","",_xlfn.XLOOKUP(Tabla1[[#This Row],[Descripción]],Tabla10[Descripción],Tabla10[CODIGO PRESUPUESTARIO],0))</f>
        <v>2.3.7.1.02</v>
      </c>
      <c r="Q510" s="523"/>
      <c r="R510" s="523" t="str">
        <f>IF(Tabla1[[#This Row],[Insumos]]="","",_xlfn.XLOOKUP(Tabla1[[#This Row],[Insumos]],Tabla10[Insumo],Tabla10[InsumoAbrev],"",0))</f>
        <v>lsGasoil</v>
      </c>
      <c r="S510" s="694"/>
      <c r="T510" s="187"/>
      <c r="U510" s="187"/>
    </row>
    <row r="511" spans="2:21" ht="38.25" x14ac:dyDescent="0.25">
      <c r="B511" s="187" t="e">
        <f>IF('Formulario PPGR3'!$G511="","",CONCATENATE('Formulario PPGR3'!$C511,".",'Formulario PPGR3'!$D511,".",'Formulario PPGR3'!$E511,".",'Formulario PPGR3'!$F511))</f>
        <v>#REF!</v>
      </c>
      <c r="C511" s="187" t="e">
        <f>IF('Formulario PPGR3'!$G511="","",'Formulario PPGR1'!#REF!)</f>
        <v>#REF!</v>
      </c>
      <c r="D511" s="187" t="e">
        <f>IF('Formulario PPGR3'!$G511="","",'Formulario PPGR1'!#REF!)</f>
        <v>#REF!</v>
      </c>
      <c r="E511" s="187" t="e">
        <f>IF('Formulario PPGR3'!$G511="","",'Formulario PPGR1'!#REF!)</f>
        <v>#REF!</v>
      </c>
      <c r="F511" s="187" t="e">
        <f>IF('Formulario PPGR3'!$G511="","",'Formulario PPGR1'!#REF!)</f>
        <v>#REF!</v>
      </c>
      <c r="G511" s="186" t="s">
        <v>2392</v>
      </c>
      <c r="H511" s="520" t="str" cm="1">
        <f t="array" ref="H511">IF(Tabla1[[#This Row],[Código_Actividad]]="","",_xlfn.XLOOKUP(Tabla1[[#This Row],[Código_Actividad]],CodigoActividad,Tabla2[Actividades Programables Presupuestables],"",0))</f>
        <v>Implementación de un modelo de flujo de referencia y contrarreferencia de muestra de laboratorio clinico e imágenes</v>
      </c>
      <c r="I511" s="783">
        <f>IFERROR(VLOOKUP('Formulario PPGR3'!$G511,'Formulario PPGR2'!$H$9:$V$536,15,FALSE),"")</f>
        <v>4</v>
      </c>
      <c r="J511" s="525" t="s">
        <v>392</v>
      </c>
      <c r="K511" s="524" t="s">
        <v>991</v>
      </c>
      <c r="L511" s="521" t="str">
        <f>IF(Tabla1[[#This Row],[Descripción]]="","",_xlfn.XLOOKUP(Tabla1[[#This Row],[Descripción]],Tabla10[Descripción],Tabla10[Unidad de Medida],"",0))</f>
        <v>galon</v>
      </c>
      <c r="M511" s="317">
        <v>20</v>
      </c>
      <c r="N511" s="535">
        <f>IF(Tabla1[[#This Row],[Descripción]]="","",_xlfn.XLOOKUP(Tabla1[[#This Row],[Descripción]],Tabla10[Descripción],Tabla10[Precio Unitario],0))</f>
        <v>240</v>
      </c>
      <c r="O511" s="535">
        <f>IF(Tabla1[[#This Row],[Cantidad de Insumos]]="","",Tabla1[[#This Row],[Precio Unitario]]*Tabla1[[#This Row],[Cantidad de Insumos]])</f>
        <v>4800</v>
      </c>
      <c r="P511" s="522" t="str">
        <f>IF(Tabla1[[#This Row],[Descripción]]="","",_xlfn.XLOOKUP(Tabla1[[#This Row],[Descripción]],Tabla10[Descripción],Tabla10[CODIGO PRESUPUESTARIO],0))</f>
        <v>2.3.7.1.02</v>
      </c>
      <c r="Q511" s="523"/>
      <c r="R511" s="523" t="str">
        <f>IF(Tabla1[[#This Row],[Insumos]]="","",_xlfn.XLOOKUP(Tabla1[[#This Row],[Insumos]],Tabla10[Insumo],Tabla10[InsumoAbrev],"",0))</f>
        <v>lsGasoil</v>
      </c>
      <c r="S511" s="694"/>
      <c r="T511" s="187"/>
      <c r="U511" s="187"/>
    </row>
    <row r="512" spans="2:21" ht="15" x14ac:dyDescent="0.25">
      <c r="B512" s="187" t="str">
        <f>IF('Formulario PPGR3'!$G512="","",CONCATENATE('Formulario PPGR3'!$C512,".",'Formulario PPGR3'!$D512,".",'Formulario PPGR3'!$E512,".",'Formulario PPGR3'!$F512))</f>
        <v/>
      </c>
      <c r="C512" s="187" t="str">
        <f>IF('Formulario PPGR3'!$G512="","",'Formulario PPGR1'!#REF!)</f>
        <v/>
      </c>
      <c r="D512" s="187" t="str">
        <f>IF('Formulario PPGR3'!$G512="","",'Formulario PPGR1'!#REF!)</f>
        <v/>
      </c>
      <c r="E512" s="187" t="str">
        <f>IF('Formulario PPGR3'!$G512="","",'Formulario PPGR1'!#REF!)</f>
        <v/>
      </c>
      <c r="F512" s="187" t="str">
        <f>IF('Formulario PPGR3'!$G512="","",'Formulario PPGR1'!#REF!)</f>
        <v/>
      </c>
      <c r="G512" s="186"/>
      <c r="H512" s="520" t="str" cm="1">
        <f t="array" ref="H512">IF(Tabla1[[#This Row],[Código_Actividad]]="","",_xlfn.XLOOKUP(Tabla1[[#This Row],[Código_Actividad]],CodigoActividad,Tabla2[Actividades Programables Presupuestables],"",0))</f>
        <v/>
      </c>
      <c r="I512" s="783" t="str">
        <f>IFERROR(VLOOKUP('Formulario PPGR3'!$G512,'Formulario PPGR2'!$H$9:$V$536,15,FALSE),"")</f>
        <v/>
      </c>
      <c r="J512" s="525" t="s">
        <v>284</v>
      </c>
      <c r="K512" s="524" t="s">
        <v>1445</v>
      </c>
      <c r="L512" s="521" t="str">
        <f>IF(Tabla1[[#This Row],[Descripción]]="","",_xlfn.XLOOKUP(Tabla1[[#This Row],[Descripción]],Tabla10[Descripción],Tabla10[Unidad de Medida],"",0))</f>
        <v>Depósito</v>
      </c>
      <c r="M512" s="317">
        <v>8</v>
      </c>
      <c r="N512" s="535">
        <f>IF(Tabla1[[#This Row],[Descripción]]="","",_xlfn.XLOOKUP(Tabla1[[#This Row],[Descripción]],Tabla10[Descripción],Tabla10[Precio Unitario],0))</f>
        <v>2150</v>
      </c>
      <c r="O512" s="535">
        <f>IF(Tabla1[[#This Row],[Cantidad de Insumos]]="","",Tabla1[[#This Row],[Precio Unitario]]*Tabla1[[#This Row],[Cantidad de Insumos]])</f>
        <v>17200</v>
      </c>
      <c r="P512" s="522" t="str">
        <f>IF(Tabla1[[#This Row],[Descripción]]="","",_xlfn.XLOOKUP(Tabla1[[#This Row],[Descripción]],Tabla10[Descripción],Tabla10[CODIGO PRESUPUESTARIO],0))</f>
        <v>2.2.3.1.01</v>
      </c>
      <c r="Q512" s="523"/>
      <c r="R512" s="523" t="str">
        <f>IF(Tabla1[[#This Row],[Insumos]]="","",_xlfn.XLOOKUP(Tabla1[[#This Row],[Insumos]],Tabla10[Insumo],Tabla10[InsumoAbrev],"",0))</f>
        <v>lsViaticosDP</v>
      </c>
      <c r="S512" s="694"/>
      <c r="T512" s="187"/>
      <c r="U512" s="187"/>
    </row>
    <row r="513" spans="2:21" ht="15" x14ac:dyDescent="0.25">
      <c r="B513" s="187" t="str">
        <f>IF('Formulario PPGR3'!$G513="","",CONCATENATE('Formulario PPGR3'!$C513,".",'Formulario PPGR3'!$D513,".",'Formulario PPGR3'!$E513,".",'Formulario PPGR3'!$F513))</f>
        <v/>
      </c>
      <c r="C513" s="187" t="str">
        <f>IF('Formulario PPGR3'!$G513="","",'Formulario PPGR1'!#REF!)</f>
        <v/>
      </c>
      <c r="D513" s="187" t="str">
        <f>IF('Formulario PPGR3'!$G513="","",'Formulario PPGR1'!#REF!)</f>
        <v/>
      </c>
      <c r="E513" s="187" t="str">
        <f>IF('Formulario PPGR3'!$G513="","",'Formulario PPGR1'!#REF!)</f>
        <v/>
      </c>
      <c r="F513" s="187" t="str">
        <f>IF('Formulario PPGR3'!$G513="","",'Formulario PPGR1'!#REF!)</f>
        <v/>
      </c>
      <c r="G513" s="186"/>
      <c r="H513" s="520" t="str" cm="1">
        <f t="array" ref="H513">IF(Tabla1[[#This Row],[Código_Actividad]]="","",_xlfn.XLOOKUP(Tabla1[[#This Row],[Código_Actividad]],CodigoActividad,Tabla2[Actividades Programables Presupuestables],"",0))</f>
        <v/>
      </c>
      <c r="I513" s="783" t="str">
        <f>IFERROR(VLOOKUP('Formulario PPGR3'!$G513,'Formulario PPGR2'!$H$9:$V$536,15,FALSE),"")</f>
        <v/>
      </c>
      <c r="J513" s="525" t="s">
        <v>284</v>
      </c>
      <c r="K513" s="524" t="s">
        <v>1441</v>
      </c>
      <c r="L513" s="521" t="str">
        <f>IF(Tabla1[[#This Row],[Descripción]]="","",_xlfn.XLOOKUP(Tabla1[[#This Row],[Descripción]],Tabla10[Descripción],Tabla10[Unidad de Medida],"",0))</f>
        <v>Depósito</v>
      </c>
      <c r="M513" s="317">
        <v>4</v>
      </c>
      <c r="N513" s="535">
        <f>IF(Tabla1[[#This Row],[Descripción]]="","",_xlfn.XLOOKUP(Tabla1[[#This Row],[Descripción]],Tabla10[Descripción],Tabla10[Precio Unitario],0))</f>
        <v>1700</v>
      </c>
      <c r="O513" s="535">
        <f>IF(Tabla1[[#This Row],[Cantidad de Insumos]]="","",Tabla1[[#This Row],[Precio Unitario]]*Tabla1[[#This Row],[Cantidad de Insumos]])</f>
        <v>6800</v>
      </c>
      <c r="P513" s="522" t="str">
        <f>IF(Tabla1[[#This Row],[Descripción]]="","",_xlfn.XLOOKUP(Tabla1[[#This Row],[Descripción]],Tabla10[Descripción],Tabla10[CODIGO PRESUPUESTARIO],0))</f>
        <v>2.2.3.1.01</v>
      </c>
      <c r="Q513" s="523"/>
      <c r="R513" s="523" t="str">
        <f>IF(Tabla1[[#This Row],[Insumos]]="","",_xlfn.XLOOKUP(Tabla1[[#This Row],[Insumos]],Tabla10[Insumo],Tabla10[InsumoAbrev],"",0))</f>
        <v>lsViaticosDP</v>
      </c>
      <c r="S513" s="694"/>
      <c r="T513" s="187"/>
      <c r="U513" s="187"/>
    </row>
    <row r="514" spans="2:21" ht="25.5" x14ac:dyDescent="0.25">
      <c r="B514" s="187" t="e">
        <f>IF('Formulario PPGR3'!$G514="","",CONCATENATE('Formulario PPGR3'!$C514,".",'Formulario PPGR3'!$D514,".",'Formulario PPGR3'!$E514,".",'Formulario PPGR3'!$F514))</f>
        <v>#REF!</v>
      </c>
      <c r="C514" s="187" t="e">
        <f>IF('Formulario PPGR3'!$G514="","",'Formulario PPGR1'!#REF!)</f>
        <v>#REF!</v>
      </c>
      <c r="D514" s="187" t="e">
        <f>IF('Formulario PPGR3'!$G514="","",'Formulario PPGR1'!#REF!)</f>
        <v>#REF!</v>
      </c>
      <c r="E514" s="187" t="e">
        <f>IF('Formulario PPGR3'!$G514="","",'Formulario PPGR1'!#REF!)</f>
        <v>#REF!</v>
      </c>
      <c r="F514" s="187" t="e">
        <f>IF('Formulario PPGR3'!$G514="","",'Formulario PPGR1'!#REF!)</f>
        <v>#REF!</v>
      </c>
      <c r="G514" s="186" t="s">
        <v>2394</v>
      </c>
      <c r="H514" s="520" t="str" cm="1">
        <f t="array" ref="H514">IF(Tabla1[[#This Row],[Código_Actividad]]="","",_xlfn.XLOOKUP(Tabla1[[#This Row],[Código_Actividad]],CodigoActividad,Tabla2[Actividades Programables Presupuestables],"",0))</f>
        <v>Supervisión a los EES  en la implementación de los procedimientos del SUTMER</v>
      </c>
      <c r="I514" s="783">
        <f>IFERROR(VLOOKUP('Formulario PPGR3'!$G514,'Formulario PPGR2'!$H$9:$V$536,15,FALSE),"")</f>
        <v>12</v>
      </c>
      <c r="J514" s="525" t="s">
        <v>392</v>
      </c>
      <c r="K514" s="524" t="s">
        <v>991</v>
      </c>
      <c r="L514" s="521" t="str">
        <f>IF(Tabla1[[#This Row],[Descripción]]="","",_xlfn.XLOOKUP(Tabla1[[#This Row],[Descripción]],Tabla10[Descripción],Tabla10[Unidad de Medida],"",0))</f>
        <v>galon</v>
      </c>
      <c r="M514" s="317">
        <v>100</v>
      </c>
      <c r="N514" s="535">
        <f>IF(Tabla1[[#This Row],[Descripción]]="","",_xlfn.XLOOKUP(Tabla1[[#This Row],[Descripción]],Tabla10[Descripción],Tabla10[Precio Unitario],0))</f>
        <v>240</v>
      </c>
      <c r="O514" s="535">
        <f>IF(Tabla1[[#This Row],[Cantidad de Insumos]]="","",Tabla1[[#This Row],[Precio Unitario]]*Tabla1[[#This Row],[Cantidad de Insumos]])</f>
        <v>24000</v>
      </c>
      <c r="P514" s="522" t="str">
        <f>IF(Tabla1[[#This Row],[Descripción]]="","",_xlfn.XLOOKUP(Tabla1[[#This Row],[Descripción]],Tabla10[Descripción],Tabla10[CODIGO PRESUPUESTARIO],0))</f>
        <v>2.3.7.1.02</v>
      </c>
      <c r="Q514" s="523"/>
      <c r="R514" s="523" t="str">
        <f>IF(Tabla1[[#This Row],[Insumos]]="","",_xlfn.XLOOKUP(Tabla1[[#This Row],[Insumos]],Tabla10[Insumo],Tabla10[InsumoAbrev],"",0))</f>
        <v>lsGasoil</v>
      </c>
      <c r="S514" s="694"/>
      <c r="T514" s="187"/>
      <c r="U514" s="187"/>
    </row>
    <row r="515" spans="2:21" ht="15" x14ac:dyDescent="0.25">
      <c r="B515" s="187" t="str">
        <f>IF('Formulario PPGR3'!$G515="","",CONCATENATE('Formulario PPGR3'!$C515,".",'Formulario PPGR3'!$D515,".",'Formulario PPGR3'!$E515,".",'Formulario PPGR3'!$F515))</f>
        <v/>
      </c>
      <c r="C515" s="187" t="str">
        <f>IF('Formulario PPGR3'!$G515="","",'Formulario PPGR1'!#REF!)</f>
        <v/>
      </c>
      <c r="D515" s="187" t="str">
        <f>IF('Formulario PPGR3'!$G515="","",'Formulario PPGR1'!#REF!)</f>
        <v/>
      </c>
      <c r="E515" s="187" t="str">
        <f>IF('Formulario PPGR3'!$G515="","",'Formulario PPGR1'!#REF!)</f>
        <v/>
      </c>
      <c r="F515" s="187" t="str">
        <f>IF('Formulario PPGR3'!$G515="","",'Formulario PPGR1'!#REF!)</f>
        <v/>
      </c>
      <c r="G515" s="186"/>
      <c r="H515" s="520" t="str" cm="1">
        <f t="array" ref="H515">IF(Tabla1[[#This Row],[Código_Actividad]]="","",_xlfn.XLOOKUP(Tabla1[[#This Row],[Código_Actividad]],CodigoActividad,Tabla2[Actividades Programables Presupuestables],"",0))</f>
        <v/>
      </c>
      <c r="I515" s="783" t="str">
        <f>IFERROR(VLOOKUP('Formulario PPGR3'!$G515,'Formulario PPGR2'!$H$9:$V$536,15,FALSE),"")</f>
        <v/>
      </c>
      <c r="J515" s="525" t="s">
        <v>284</v>
      </c>
      <c r="K515" s="524" t="s">
        <v>1445</v>
      </c>
      <c r="L515" s="521" t="str">
        <f>IF(Tabla1[[#This Row],[Descripción]]="","",_xlfn.XLOOKUP(Tabla1[[#This Row],[Descripción]],Tabla10[Descripción],Tabla10[Unidad de Medida],"",0))</f>
        <v>Depósito</v>
      </c>
      <c r="M515" s="317">
        <v>10</v>
      </c>
      <c r="N515" s="535">
        <f>IF(Tabla1[[#This Row],[Descripción]]="","",_xlfn.XLOOKUP(Tabla1[[#This Row],[Descripción]],Tabla10[Descripción],Tabla10[Precio Unitario],0))</f>
        <v>2150</v>
      </c>
      <c r="O515" s="535">
        <f>IF(Tabla1[[#This Row],[Cantidad de Insumos]]="","",Tabla1[[#This Row],[Precio Unitario]]*Tabla1[[#This Row],[Cantidad de Insumos]])</f>
        <v>21500</v>
      </c>
      <c r="P515" s="522" t="str">
        <f>IF(Tabla1[[#This Row],[Descripción]]="","",_xlfn.XLOOKUP(Tabla1[[#This Row],[Descripción]],Tabla10[Descripción],Tabla10[CODIGO PRESUPUESTARIO],0))</f>
        <v>2.2.3.1.01</v>
      </c>
      <c r="Q515" s="523"/>
      <c r="R515" s="523" t="str">
        <f>IF(Tabla1[[#This Row],[Insumos]]="","",_xlfn.XLOOKUP(Tabla1[[#This Row],[Insumos]],Tabla10[Insumo],Tabla10[InsumoAbrev],"",0))</f>
        <v>lsViaticosDP</v>
      </c>
      <c r="S515" s="694"/>
      <c r="T515" s="187"/>
      <c r="U515" s="187"/>
    </row>
    <row r="516" spans="2:21" ht="15" x14ac:dyDescent="0.25">
      <c r="B516" s="187" t="str">
        <f>IF('Formulario PPGR3'!$G516="","",CONCATENATE('Formulario PPGR3'!$C516,".",'Formulario PPGR3'!$D516,".",'Formulario PPGR3'!$E516,".",'Formulario PPGR3'!$F516))</f>
        <v/>
      </c>
      <c r="C516" s="187" t="str">
        <f>IF('Formulario PPGR3'!$G516="","",'Formulario PPGR1'!#REF!)</f>
        <v/>
      </c>
      <c r="D516" s="187" t="str">
        <f>IF('Formulario PPGR3'!$G516="","",'Formulario PPGR1'!#REF!)</f>
        <v/>
      </c>
      <c r="E516" s="187" t="str">
        <f>IF('Formulario PPGR3'!$G516="","",'Formulario PPGR1'!#REF!)</f>
        <v/>
      </c>
      <c r="F516" s="187" t="str">
        <f>IF('Formulario PPGR3'!$G516="","",'Formulario PPGR1'!#REF!)</f>
        <v/>
      </c>
      <c r="G516" s="186"/>
      <c r="H516" s="520" t="str" cm="1">
        <f t="array" ref="H516">IF(Tabla1[[#This Row],[Código_Actividad]]="","",_xlfn.XLOOKUP(Tabla1[[#This Row],[Código_Actividad]],CodigoActividad,Tabla2[Actividades Programables Presupuestables],"",0))</f>
        <v/>
      </c>
      <c r="I516" s="783" t="str">
        <f>IFERROR(VLOOKUP('Formulario PPGR3'!$G516,'Formulario PPGR2'!$H$9:$V$536,15,FALSE),"")</f>
        <v/>
      </c>
      <c r="J516" s="525" t="s">
        <v>284</v>
      </c>
      <c r="K516" s="524" t="s">
        <v>1441</v>
      </c>
      <c r="L516" s="521" t="str">
        <f>IF(Tabla1[[#This Row],[Descripción]]="","",_xlfn.XLOOKUP(Tabla1[[#This Row],[Descripción]],Tabla10[Descripción],Tabla10[Unidad de Medida],"",0))</f>
        <v>Depósito</v>
      </c>
      <c r="M516" s="317">
        <v>5</v>
      </c>
      <c r="N516" s="535">
        <f>IF(Tabla1[[#This Row],[Descripción]]="","",_xlfn.XLOOKUP(Tabla1[[#This Row],[Descripción]],Tabla10[Descripción],Tabla10[Precio Unitario],0))</f>
        <v>1700</v>
      </c>
      <c r="O516" s="535">
        <f>IF(Tabla1[[#This Row],[Cantidad de Insumos]]="","",Tabla1[[#This Row],[Precio Unitario]]*Tabla1[[#This Row],[Cantidad de Insumos]])</f>
        <v>8500</v>
      </c>
      <c r="P516" s="522" t="str">
        <f>IF(Tabla1[[#This Row],[Descripción]]="","",_xlfn.XLOOKUP(Tabla1[[#This Row],[Descripción]],Tabla10[Descripción],Tabla10[CODIGO PRESUPUESTARIO],0))</f>
        <v>2.2.3.1.01</v>
      </c>
      <c r="Q516" s="523"/>
      <c r="R516" s="523" t="str">
        <f>IF(Tabla1[[#This Row],[Insumos]]="","",_xlfn.XLOOKUP(Tabla1[[#This Row],[Insumos]],Tabla10[Insumo],Tabla10[InsumoAbrev],"",0))</f>
        <v>lsViaticosDP</v>
      </c>
      <c r="S516" s="694"/>
      <c r="T516" s="187"/>
      <c r="U516" s="187"/>
    </row>
    <row r="517" spans="2:21" ht="15" x14ac:dyDescent="0.25">
      <c r="B517" s="187" t="str">
        <f>IF('Formulario PPGR3'!$G517="","",CONCATENATE('Formulario PPGR3'!$C517,".",'Formulario PPGR3'!$D517,".",'Formulario PPGR3'!$E517,".",'Formulario PPGR3'!$F517))</f>
        <v/>
      </c>
      <c r="C517" s="187" t="str">
        <f>IF('Formulario PPGR3'!$G517="","",'Formulario PPGR1'!#REF!)</f>
        <v/>
      </c>
      <c r="D517" s="187" t="str">
        <f>IF('Formulario PPGR3'!$G517="","",'Formulario PPGR1'!#REF!)</f>
        <v/>
      </c>
      <c r="E517" s="187" t="str">
        <f>IF('Formulario PPGR3'!$G517="","",'Formulario PPGR1'!#REF!)</f>
        <v/>
      </c>
      <c r="F517" s="187" t="str">
        <f>IF('Formulario PPGR3'!$G517="","",'Formulario PPGR1'!#REF!)</f>
        <v/>
      </c>
      <c r="G517" s="186"/>
      <c r="H517" s="520" t="str" cm="1">
        <f t="array" ref="H517">IF(Tabla1[[#This Row],[Código_Actividad]]="","",_xlfn.XLOOKUP(Tabla1[[#This Row],[Código_Actividad]],CodigoActividad,Tabla2[Actividades Programables Presupuestables],"",0))</f>
        <v/>
      </c>
      <c r="I517" s="783" t="str">
        <f>IFERROR(VLOOKUP('Formulario PPGR3'!$G517,'Formulario PPGR2'!$H$9:$V$536,15,FALSE),"")</f>
        <v/>
      </c>
      <c r="J517" s="525" t="s">
        <v>282</v>
      </c>
      <c r="K517" s="524" t="s">
        <v>1029</v>
      </c>
      <c r="L517" s="521" t="str">
        <f>IF(Tabla1[[#This Row],[Descripción]]="","",_xlfn.XLOOKUP(Tabla1[[#This Row],[Descripción]],Tabla10[Descripción],Tabla10[Unidad de Medida],"",0))</f>
        <v>unidad</v>
      </c>
      <c r="M517" s="317">
        <v>100</v>
      </c>
      <c r="N517" s="535">
        <f>IF(Tabla1[[#This Row],[Descripción]]="","",_xlfn.XLOOKUP(Tabla1[[#This Row],[Descripción]],Tabla10[Descripción],Tabla10[Precio Unitario],0))</f>
        <v>5</v>
      </c>
      <c r="O517" s="535">
        <f>IF(Tabla1[[#This Row],[Cantidad de Insumos]]="","",Tabla1[[#This Row],[Precio Unitario]]*Tabla1[[#This Row],[Cantidad de Insumos]])</f>
        <v>500</v>
      </c>
      <c r="P517" s="522" t="str">
        <f>IF(Tabla1[[#This Row],[Descripción]]="","",_xlfn.XLOOKUP(Tabla1[[#This Row],[Descripción]],Tabla10[Descripción],Tabla10[CODIGO PRESUPUESTARIO],0))</f>
        <v xml:space="preserve">2.2.2.2.01 </v>
      </c>
      <c r="Q517" s="523"/>
      <c r="R517" s="523" t="str">
        <f>IF(Tabla1[[#This Row],[Insumos]]="","",_xlfn.XLOOKUP(Tabla1[[#This Row],[Insumos]],Tabla10[Insumo],Tabla10[InsumoAbrev],"",0))</f>
        <v>lsImpresionyEncuadernacion</v>
      </c>
      <c r="S517" s="694"/>
      <c r="T517" s="187"/>
      <c r="U517" s="187"/>
    </row>
    <row r="518" spans="2:21" ht="38.25" x14ac:dyDescent="0.25">
      <c r="B518" s="187" t="e">
        <f>IF('Formulario PPGR3'!$G518="","",CONCATENATE('Formulario PPGR3'!$C518,".",'Formulario PPGR3'!$D518,".",'Formulario PPGR3'!$E518,".",'Formulario PPGR3'!$F518))</f>
        <v>#REF!</v>
      </c>
      <c r="C518" s="187" t="e">
        <f>IF('Formulario PPGR3'!$G518="","",'Formulario PPGR1'!#REF!)</f>
        <v>#REF!</v>
      </c>
      <c r="D518" s="187" t="e">
        <f>IF('Formulario PPGR3'!$G518="","",'Formulario PPGR1'!#REF!)</f>
        <v>#REF!</v>
      </c>
      <c r="E518" s="187" t="e">
        <f>IF('Formulario PPGR3'!$G518="","",'Formulario PPGR1'!#REF!)</f>
        <v>#REF!</v>
      </c>
      <c r="F518" s="187" t="e">
        <f>IF('Formulario PPGR3'!$G518="","",'Formulario PPGR1'!#REF!)</f>
        <v>#REF!</v>
      </c>
      <c r="G518" s="186" t="s">
        <v>2396</v>
      </c>
      <c r="H518" s="520" t="str" cm="1">
        <f t="array" ref="H518">IF(Tabla1[[#This Row],[Código_Actividad]]="","",_xlfn.XLOOKUP(Tabla1[[#This Row],[Código_Actividad]],CodigoActividad,Tabla2[Actividades Programables Presupuestables],"",0))</f>
        <v>Seguimiento a los bancos de sangre para garantizar la provisión de los servicios en los EES que cuentan con servicios de transfusión sanguinea</v>
      </c>
      <c r="I518" s="783">
        <f>IFERROR(VLOOKUP('Formulario PPGR3'!$G518,'Formulario PPGR2'!$H$9:$V$536,15,FALSE),"")</f>
        <v>1</v>
      </c>
      <c r="J518" s="525" t="s">
        <v>392</v>
      </c>
      <c r="K518" s="524" t="s">
        <v>991</v>
      </c>
      <c r="L518" s="521" t="str">
        <f>IF(Tabla1[[#This Row],[Descripción]]="","",_xlfn.XLOOKUP(Tabla1[[#This Row],[Descripción]],Tabla10[Descripción],Tabla10[Unidad de Medida],"",0))</f>
        <v>galon</v>
      </c>
      <c r="M518" s="317">
        <v>20</v>
      </c>
      <c r="N518" s="535">
        <f>IF(Tabla1[[#This Row],[Descripción]]="","",_xlfn.XLOOKUP(Tabla1[[#This Row],[Descripción]],Tabla10[Descripción],Tabla10[Precio Unitario],0))</f>
        <v>240</v>
      </c>
      <c r="O518" s="535">
        <f>IF(Tabla1[[#This Row],[Cantidad de Insumos]]="","",Tabla1[[#This Row],[Precio Unitario]]*Tabla1[[#This Row],[Cantidad de Insumos]])</f>
        <v>4800</v>
      </c>
      <c r="P518" s="522" t="str">
        <f>IF(Tabla1[[#This Row],[Descripción]]="","",_xlfn.XLOOKUP(Tabla1[[#This Row],[Descripción]],Tabla10[Descripción],Tabla10[CODIGO PRESUPUESTARIO],0))</f>
        <v>2.3.7.1.02</v>
      </c>
      <c r="Q518" s="523"/>
      <c r="R518" s="523" t="str">
        <f>IF(Tabla1[[#This Row],[Insumos]]="","",_xlfn.XLOOKUP(Tabla1[[#This Row],[Insumos]],Tabla10[Insumo],Tabla10[InsumoAbrev],"",0))</f>
        <v>lsGasoil</v>
      </c>
      <c r="S518" s="694"/>
      <c r="T518" s="187"/>
      <c r="U518" s="187"/>
    </row>
    <row r="519" spans="2:21" ht="25.5" x14ac:dyDescent="0.25">
      <c r="B519" s="187" t="e">
        <f>IF('Formulario PPGR3'!$G519="","",CONCATENATE('Formulario PPGR3'!$C519,".",'Formulario PPGR3'!$D519,".",'Formulario PPGR3'!$E519,".",'Formulario PPGR3'!$F519))</f>
        <v>#REF!</v>
      </c>
      <c r="C519" s="187" t="e">
        <f>IF('Formulario PPGR3'!$G519="","",'Formulario PPGR1'!#REF!)</f>
        <v>#REF!</v>
      </c>
      <c r="D519" s="187" t="e">
        <f>IF('Formulario PPGR3'!$G519="","",'Formulario PPGR1'!#REF!)</f>
        <v>#REF!</v>
      </c>
      <c r="E519" s="187" t="e">
        <f>IF('Formulario PPGR3'!$G519="","",'Formulario PPGR1'!#REF!)</f>
        <v>#REF!</v>
      </c>
      <c r="F519" s="187" t="e">
        <f>IF('Formulario PPGR3'!$G519="","",'Formulario PPGR1'!#REF!)</f>
        <v>#REF!</v>
      </c>
      <c r="G519" s="186" t="s">
        <v>2398</v>
      </c>
      <c r="H519" s="520" t="str" cm="1">
        <f t="array" ref="H519">IF(Tabla1[[#This Row],[Código_Actividad]]="","",_xlfn.XLOOKUP(Tabla1[[#This Row],[Código_Actividad]],CodigoActividad,Tabla2[Actividades Programables Presupuestables],"",0))</f>
        <v>Seguimiento a  clubes de donantes de sangre en los 10 SRS</v>
      </c>
      <c r="I519" s="783">
        <f>IFERROR(VLOOKUP('Formulario PPGR3'!$G519,'Formulario PPGR2'!$H$9:$V$536,15,FALSE),"")</f>
        <v>4</v>
      </c>
      <c r="J519" s="525" t="s">
        <v>361</v>
      </c>
      <c r="K519" s="524" t="s">
        <v>1170</v>
      </c>
      <c r="L519" s="521" t="str">
        <f>IF(Tabla1[[#This Row],[Descripción]]="","",_xlfn.XLOOKUP(Tabla1[[#This Row],[Descripción]],Tabla10[Descripción],Tabla10[Unidad de Medida],"",0))</f>
        <v>resma</v>
      </c>
      <c r="M519" s="317">
        <v>20</v>
      </c>
      <c r="N519" s="535">
        <f>IF(Tabla1[[#This Row],[Descripción]]="","",_xlfn.XLOOKUP(Tabla1[[#This Row],[Descripción]],Tabla10[Descripción],Tabla10[Precio Unitario],0))</f>
        <v>288</v>
      </c>
      <c r="O519" s="535">
        <f>IF(Tabla1[[#This Row],[Cantidad de Insumos]]="","",Tabla1[[#This Row],[Precio Unitario]]*Tabla1[[#This Row],[Cantidad de Insumos]])</f>
        <v>5760</v>
      </c>
      <c r="P519" s="522" t="str">
        <f>IF(Tabla1[[#This Row],[Descripción]]="","",_xlfn.XLOOKUP(Tabla1[[#This Row],[Descripción]],Tabla10[Descripción],Tabla10[CODIGO PRESUPUESTARIO],0))</f>
        <v>2.3.3.1.01</v>
      </c>
      <c r="Q519" s="523"/>
      <c r="R519" s="523" t="str">
        <f>IF(Tabla1[[#This Row],[Insumos]]="","",_xlfn.XLOOKUP(Tabla1[[#This Row],[Insumos]],Tabla10[Insumo],Tabla10[InsumoAbrev],"",0))</f>
        <v>lsProductosdePapel</v>
      </c>
      <c r="S519" s="694"/>
      <c r="T519" s="187"/>
      <c r="U519" s="187"/>
    </row>
    <row r="520" spans="2:21" ht="51" x14ac:dyDescent="0.25">
      <c r="B520" s="187" t="e">
        <f>IF('Formulario PPGR3'!$G520="","",CONCATENATE('Formulario PPGR3'!$C520,".",'Formulario PPGR3'!$D520,".",'Formulario PPGR3'!$E520,".",'Formulario PPGR3'!$F520))</f>
        <v>#REF!</v>
      </c>
      <c r="C520" s="187" t="e">
        <f>IF('Formulario PPGR3'!$G520="","",'Formulario PPGR1'!#REF!)</f>
        <v>#REF!</v>
      </c>
      <c r="D520" s="187" t="e">
        <f>IF('Formulario PPGR3'!$G520="","",'Formulario PPGR1'!#REF!)</f>
        <v>#REF!</v>
      </c>
      <c r="E520" s="187" t="e">
        <f>IF('Formulario PPGR3'!$G520="","",'Formulario PPGR1'!#REF!)</f>
        <v>#REF!</v>
      </c>
      <c r="F520" s="187" t="e">
        <f>IF('Formulario PPGR3'!$G520="","",'Formulario PPGR1'!#REF!)</f>
        <v>#REF!</v>
      </c>
      <c r="G520" s="186" t="s">
        <v>2400</v>
      </c>
      <c r="H520" s="520" t="str" cm="1">
        <f t="array" ref="H520">IF(Tabla1[[#This Row],[Código_Actividad]]="","",_xlfn.XLOOKUP(Tabla1[[#This Row],[Código_Actividad]],CodigoActividad,Tabla2[Actividades Programables Presupuestables],"",0))</f>
        <v>Supervisión a los EES para el seguimiento de la gestión al suministro de reactivos e insumos de laboratorios e imágenes en el segundo y tercer nivel de atención de los 10 SRS</v>
      </c>
      <c r="I520" s="783">
        <f>IFERROR(VLOOKUP('Formulario PPGR3'!$G520,'Formulario PPGR2'!$H$9:$V$536,15,FALSE),"")</f>
        <v>12</v>
      </c>
      <c r="J520" s="525" t="s">
        <v>392</v>
      </c>
      <c r="K520" s="524" t="s">
        <v>991</v>
      </c>
      <c r="L520" s="521" t="str">
        <f>IF(Tabla1[[#This Row],[Descripción]]="","",_xlfn.XLOOKUP(Tabla1[[#This Row],[Descripción]],Tabla10[Descripción],Tabla10[Unidad de Medida],"",0))</f>
        <v>galon</v>
      </c>
      <c r="M520" s="317">
        <v>80</v>
      </c>
      <c r="N520" s="535">
        <f>IF(Tabla1[[#This Row],[Descripción]]="","",_xlfn.XLOOKUP(Tabla1[[#This Row],[Descripción]],Tabla10[Descripción],Tabla10[Precio Unitario],0))</f>
        <v>240</v>
      </c>
      <c r="O520" s="535">
        <f>IF(Tabla1[[#This Row],[Cantidad de Insumos]]="","",Tabla1[[#This Row],[Precio Unitario]]*Tabla1[[#This Row],[Cantidad de Insumos]])</f>
        <v>19200</v>
      </c>
      <c r="P520" s="522" t="str">
        <f>IF(Tabla1[[#This Row],[Descripción]]="","",_xlfn.XLOOKUP(Tabla1[[#This Row],[Descripción]],Tabla10[Descripción],Tabla10[CODIGO PRESUPUESTARIO],0))</f>
        <v>2.3.7.1.02</v>
      </c>
      <c r="Q520" s="523"/>
      <c r="R520" s="523" t="str">
        <f>IF(Tabla1[[#This Row],[Insumos]]="","",_xlfn.XLOOKUP(Tabla1[[#This Row],[Insumos]],Tabla10[Insumo],Tabla10[InsumoAbrev],"",0))</f>
        <v>lsGasoil</v>
      </c>
      <c r="S520" s="694"/>
      <c r="T520" s="187"/>
      <c r="U520" s="187"/>
    </row>
    <row r="521" spans="2:21" ht="15" x14ac:dyDescent="0.25">
      <c r="B521" s="187" t="str">
        <f>IF('Formulario PPGR3'!$G521="","",CONCATENATE('Formulario PPGR3'!$C521,".",'Formulario PPGR3'!$D521,".",'Formulario PPGR3'!$E521,".",'Formulario PPGR3'!$F521))</f>
        <v/>
      </c>
      <c r="C521" s="187" t="str">
        <f>IF('Formulario PPGR3'!$G521="","",'Formulario PPGR1'!#REF!)</f>
        <v/>
      </c>
      <c r="D521" s="187" t="str">
        <f>IF('Formulario PPGR3'!$G521="","",'Formulario PPGR1'!#REF!)</f>
        <v/>
      </c>
      <c r="E521" s="187" t="str">
        <f>IF('Formulario PPGR3'!$G521="","",'Formulario PPGR1'!#REF!)</f>
        <v/>
      </c>
      <c r="F521" s="187" t="str">
        <f>IF('Formulario PPGR3'!$G521="","",'Formulario PPGR1'!#REF!)</f>
        <v/>
      </c>
      <c r="G521" s="186"/>
      <c r="H521" s="520" t="str" cm="1">
        <f t="array" ref="H521">IF(Tabla1[[#This Row],[Código_Actividad]]="","",_xlfn.XLOOKUP(Tabla1[[#This Row],[Código_Actividad]],CodigoActividad,Tabla2[Actividades Programables Presupuestables],"",0))</f>
        <v/>
      </c>
      <c r="I521" s="783" t="str">
        <f>IFERROR(VLOOKUP('Formulario PPGR3'!$G521,'Formulario PPGR2'!$H$9:$V$536,15,FALSE),"")</f>
        <v/>
      </c>
      <c r="J521" s="525" t="s">
        <v>284</v>
      </c>
      <c r="K521" s="524" t="s">
        <v>1445</v>
      </c>
      <c r="L521" s="521" t="str">
        <f>IF(Tabla1[[#This Row],[Descripción]]="","",_xlfn.XLOOKUP(Tabla1[[#This Row],[Descripción]],Tabla10[Descripción],Tabla10[Unidad de Medida],"",0))</f>
        <v>Depósito</v>
      </c>
      <c r="M521" s="317">
        <v>8</v>
      </c>
      <c r="N521" s="535">
        <f>IF(Tabla1[[#This Row],[Descripción]]="","",_xlfn.XLOOKUP(Tabla1[[#This Row],[Descripción]],Tabla10[Descripción],Tabla10[Precio Unitario],0))</f>
        <v>2150</v>
      </c>
      <c r="O521" s="535">
        <f>IF(Tabla1[[#This Row],[Cantidad de Insumos]]="","",Tabla1[[#This Row],[Precio Unitario]]*Tabla1[[#This Row],[Cantidad de Insumos]])</f>
        <v>17200</v>
      </c>
      <c r="P521" s="522" t="str">
        <f>IF(Tabla1[[#This Row],[Descripción]]="","",_xlfn.XLOOKUP(Tabla1[[#This Row],[Descripción]],Tabla10[Descripción],Tabla10[CODIGO PRESUPUESTARIO],0))</f>
        <v>2.2.3.1.01</v>
      </c>
      <c r="Q521" s="523"/>
      <c r="R521" s="523" t="str">
        <f>IF(Tabla1[[#This Row],[Insumos]]="","",_xlfn.XLOOKUP(Tabla1[[#This Row],[Insumos]],Tabla10[Insumo],Tabla10[InsumoAbrev],"",0))</f>
        <v>lsViaticosDP</v>
      </c>
      <c r="S521" s="694"/>
      <c r="T521" s="187"/>
      <c r="U521" s="187"/>
    </row>
    <row r="522" spans="2:21" ht="15" x14ac:dyDescent="0.25">
      <c r="B522" s="187" t="str">
        <f>IF('Formulario PPGR3'!$G522="","",CONCATENATE('Formulario PPGR3'!$C522,".",'Formulario PPGR3'!$D522,".",'Formulario PPGR3'!$E522,".",'Formulario PPGR3'!$F522))</f>
        <v/>
      </c>
      <c r="C522" s="187" t="str">
        <f>IF('Formulario PPGR3'!$G522="","",'Formulario PPGR1'!#REF!)</f>
        <v/>
      </c>
      <c r="D522" s="187" t="str">
        <f>IF('Formulario PPGR3'!$G522="","",'Formulario PPGR1'!#REF!)</f>
        <v/>
      </c>
      <c r="E522" s="187" t="str">
        <f>IF('Formulario PPGR3'!$G522="","",'Formulario PPGR1'!#REF!)</f>
        <v/>
      </c>
      <c r="F522" s="187" t="str">
        <f>IF('Formulario PPGR3'!$G522="","",'Formulario PPGR1'!#REF!)</f>
        <v/>
      </c>
      <c r="G522" s="186"/>
      <c r="H522" s="520" t="str" cm="1">
        <f t="array" ref="H522">IF(Tabla1[[#This Row],[Código_Actividad]]="","",_xlfn.XLOOKUP(Tabla1[[#This Row],[Código_Actividad]],CodigoActividad,Tabla2[Actividades Programables Presupuestables],"",0))</f>
        <v/>
      </c>
      <c r="I522" s="783" t="str">
        <f>IFERROR(VLOOKUP('Formulario PPGR3'!$G522,'Formulario PPGR2'!$H$9:$V$536,15,FALSE),"")</f>
        <v/>
      </c>
      <c r="J522" s="525" t="s">
        <v>284</v>
      </c>
      <c r="K522" s="524" t="s">
        <v>1441</v>
      </c>
      <c r="L522" s="521" t="str">
        <f>IF(Tabla1[[#This Row],[Descripción]]="","",_xlfn.XLOOKUP(Tabla1[[#This Row],[Descripción]],Tabla10[Descripción],Tabla10[Unidad de Medida],"",0))</f>
        <v>Depósito</v>
      </c>
      <c r="M522" s="317">
        <v>4</v>
      </c>
      <c r="N522" s="535">
        <f>IF(Tabla1[[#This Row],[Descripción]]="","",_xlfn.XLOOKUP(Tabla1[[#This Row],[Descripción]],Tabla10[Descripción],Tabla10[Precio Unitario],0))</f>
        <v>1700</v>
      </c>
      <c r="O522" s="535">
        <f>IF(Tabla1[[#This Row],[Cantidad de Insumos]]="","",Tabla1[[#This Row],[Precio Unitario]]*Tabla1[[#This Row],[Cantidad de Insumos]])</f>
        <v>6800</v>
      </c>
      <c r="P522" s="522" t="str">
        <f>IF(Tabla1[[#This Row],[Descripción]]="","",_xlfn.XLOOKUP(Tabla1[[#This Row],[Descripción]],Tabla10[Descripción],Tabla10[CODIGO PRESUPUESTARIO],0))</f>
        <v>2.2.3.1.01</v>
      </c>
      <c r="Q522" s="523"/>
      <c r="R522" s="523" t="str">
        <f>IF(Tabla1[[#This Row],[Insumos]]="","",_xlfn.XLOOKUP(Tabla1[[#This Row],[Insumos]],Tabla10[Insumo],Tabla10[InsumoAbrev],"",0))</f>
        <v>lsViaticosDP</v>
      </c>
      <c r="S522" s="694"/>
      <c r="T522" s="187"/>
      <c r="U522" s="187"/>
    </row>
    <row r="523" spans="2:21" ht="51" x14ac:dyDescent="0.25">
      <c r="B523" s="187" t="e">
        <f>IF('Formulario PPGR3'!$G523="","",CONCATENATE('Formulario PPGR3'!$C523,".",'Formulario PPGR3'!$D523,".",'Formulario PPGR3'!$E523,".",'Formulario PPGR3'!$F523))</f>
        <v>#REF!</v>
      </c>
      <c r="C523" s="187" t="e">
        <f>IF('Formulario PPGR3'!$G523="","",'Formulario PPGR1'!#REF!)</f>
        <v>#REF!</v>
      </c>
      <c r="D523" s="187" t="e">
        <f>IF('Formulario PPGR3'!$G523="","",'Formulario PPGR1'!#REF!)</f>
        <v>#REF!</v>
      </c>
      <c r="E523" s="187" t="e">
        <f>IF('Formulario PPGR3'!$G523="","",'Formulario PPGR1'!#REF!)</f>
        <v>#REF!</v>
      </c>
      <c r="F523" s="187" t="e">
        <f>IF('Formulario PPGR3'!$G523="","",'Formulario PPGR1'!#REF!)</f>
        <v>#REF!</v>
      </c>
      <c r="G523" s="186" t="s">
        <v>2402</v>
      </c>
      <c r="H523" s="520" t="str" cm="1">
        <f t="array" ref="H523">IF(Tabla1[[#This Row],[Código_Actividad]]="","",_xlfn.XLOOKUP(Tabla1[[#This Row],[Código_Actividad]],CodigoActividad,Tabla2[Actividades Programables Presupuestables],"",0))</f>
        <v>Supervisión  en el levantamiento para la implementación del Sistema de Registro Nominal de Pacientes de VIH (SIRENP) en los EES de 1er, 2do y 3er nivel donde no ha sido implementado 10 SRS</v>
      </c>
      <c r="I523" s="783">
        <f>IFERROR(VLOOKUP('Formulario PPGR3'!$G523,'Formulario PPGR2'!$H$9:$V$536,15,FALSE),"")</f>
        <v>2</v>
      </c>
      <c r="J523" s="525" t="s">
        <v>392</v>
      </c>
      <c r="K523" s="524" t="s">
        <v>991</v>
      </c>
      <c r="L523" s="521" t="str">
        <f>IF(Tabla1[[#This Row],[Descripción]]="","",_xlfn.XLOOKUP(Tabla1[[#This Row],[Descripción]],Tabla10[Descripción],Tabla10[Unidad de Medida],"",0))</f>
        <v>galon</v>
      </c>
      <c r="M523" s="317">
        <v>80</v>
      </c>
      <c r="N523" s="535">
        <f>IF(Tabla1[[#This Row],[Descripción]]="","",_xlfn.XLOOKUP(Tabla1[[#This Row],[Descripción]],Tabla10[Descripción],Tabla10[Precio Unitario],0))</f>
        <v>240</v>
      </c>
      <c r="O523" s="535">
        <f>IF(Tabla1[[#This Row],[Cantidad de Insumos]]="","",Tabla1[[#This Row],[Precio Unitario]]*Tabla1[[#This Row],[Cantidad de Insumos]])</f>
        <v>19200</v>
      </c>
      <c r="P523" s="522" t="str">
        <f>IF(Tabla1[[#This Row],[Descripción]]="","",_xlfn.XLOOKUP(Tabla1[[#This Row],[Descripción]],Tabla10[Descripción],Tabla10[CODIGO PRESUPUESTARIO],0))</f>
        <v>2.3.7.1.02</v>
      </c>
      <c r="Q523" s="523"/>
      <c r="R523" s="523" t="str">
        <f>IF(Tabla1[[#This Row],[Insumos]]="","",_xlfn.XLOOKUP(Tabla1[[#This Row],[Insumos]],Tabla10[Insumo],Tabla10[InsumoAbrev],"",0))</f>
        <v>lsGasoil</v>
      </c>
      <c r="S523" s="694"/>
      <c r="T523" s="187"/>
      <c r="U523" s="187"/>
    </row>
    <row r="524" spans="2:21" ht="15" x14ac:dyDescent="0.25">
      <c r="B524" s="187" t="str">
        <f>IF('Formulario PPGR3'!$G524="","",CONCATENATE('Formulario PPGR3'!$C524,".",'Formulario PPGR3'!$D524,".",'Formulario PPGR3'!$E524,".",'Formulario PPGR3'!$F524))</f>
        <v/>
      </c>
      <c r="C524" s="187" t="str">
        <f>IF('Formulario PPGR3'!$G524="","",'Formulario PPGR1'!#REF!)</f>
        <v/>
      </c>
      <c r="D524" s="187" t="str">
        <f>IF('Formulario PPGR3'!$G524="","",'Formulario PPGR1'!#REF!)</f>
        <v/>
      </c>
      <c r="E524" s="187" t="str">
        <f>IF('Formulario PPGR3'!$G524="","",'Formulario PPGR1'!#REF!)</f>
        <v/>
      </c>
      <c r="F524" s="187" t="str">
        <f>IF('Formulario PPGR3'!$G524="","",'Formulario PPGR1'!#REF!)</f>
        <v/>
      </c>
      <c r="G524" s="186"/>
      <c r="H524" s="520" t="str" cm="1">
        <f t="array" ref="H524">IF(Tabla1[[#This Row],[Código_Actividad]]="","",_xlfn.XLOOKUP(Tabla1[[#This Row],[Código_Actividad]],CodigoActividad,Tabla2[Actividades Programables Presupuestables],"",0))</f>
        <v/>
      </c>
      <c r="I524" s="783" t="str">
        <f>IFERROR(VLOOKUP('Formulario PPGR3'!$G524,'Formulario PPGR2'!$H$9:$V$536,15,FALSE),"")</f>
        <v/>
      </c>
      <c r="J524" s="525" t="s">
        <v>284</v>
      </c>
      <c r="K524" s="524" t="s">
        <v>1445</v>
      </c>
      <c r="L524" s="521" t="str">
        <f>IF(Tabla1[[#This Row],[Descripción]]="","",_xlfn.XLOOKUP(Tabla1[[#This Row],[Descripción]],Tabla10[Descripción],Tabla10[Unidad de Medida],"",0))</f>
        <v>Depósito</v>
      </c>
      <c r="M524" s="317">
        <v>8</v>
      </c>
      <c r="N524" s="535">
        <f>IF(Tabla1[[#This Row],[Descripción]]="","",_xlfn.XLOOKUP(Tabla1[[#This Row],[Descripción]],Tabla10[Descripción],Tabla10[Precio Unitario],0))</f>
        <v>2150</v>
      </c>
      <c r="O524" s="535">
        <f>IF(Tabla1[[#This Row],[Cantidad de Insumos]]="","",Tabla1[[#This Row],[Precio Unitario]]*Tabla1[[#This Row],[Cantidad de Insumos]])</f>
        <v>17200</v>
      </c>
      <c r="P524" s="522" t="str">
        <f>IF(Tabla1[[#This Row],[Descripción]]="","",_xlfn.XLOOKUP(Tabla1[[#This Row],[Descripción]],Tabla10[Descripción],Tabla10[CODIGO PRESUPUESTARIO],0))</f>
        <v>2.2.3.1.01</v>
      </c>
      <c r="Q524" s="523"/>
      <c r="R524" s="523" t="str">
        <f>IF(Tabla1[[#This Row],[Insumos]]="","",_xlfn.XLOOKUP(Tabla1[[#This Row],[Insumos]],Tabla10[Insumo],Tabla10[InsumoAbrev],"",0))</f>
        <v>lsViaticosDP</v>
      </c>
      <c r="S524" s="694"/>
      <c r="T524" s="187"/>
      <c r="U524" s="187"/>
    </row>
    <row r="525" spans="2:21" ht="15" x14ac:dyDescent="0.25">
      <c r="B525" s="187" t="str">
        <f>IF('Formulario PPGR3'!$G525="","",CONCATENATE('Formulario PPGR3'!$C525,".",'Formulario PPGR3'!$D525,".",'Formulario PPGR3'!$E525,".",'Formulario PPGR3'!$F525))</f>
        <v/>
      </c>
      <c r="C525" s="187" t="str">
        <f>IF('Formulario PPGR3'!$G525="","",'Formulario PPGR1'!#REF!)</f>
        <v/>
      </c>
      <c r="D525" s="187" t="str">
        <f>IF('Formulario PPGR3'!$G525="","",'Formulario PPGR1'!#REF!)</f>
        <v/>
      </c>
      <c r="E525" s="187" t="str">
        <f>IF('Formulario PPGR3'!$G525="","",'Formulario PPGR1'!#REF!)</f>
        <v/>
      </c>
      <c r="F525" s="187" t="str">
        <f>IF('Formulario PPGR3'!$G525="","",'Formulario PPGR1'!#REF!)</f>
        <v/>
      </c>
      <c r="G525" s="186"/>
      <c r="H525" s="520" t="str" cm="1">
        <f t="array" ref="H525">IF(Tabla1[[#This Row],[Código_Actividad]]="","",_xlfn.XLOOKUP(Tabla1[[#This Row],[Código_Actividad]],CodigoActividad,Tabla2[Actividades Programables Presupuestables],"",0))</f>
        <v/>
      </c>
      <c r="I525" s="783" t="str">
        <f>IFERROR(VLOOKUP('Formulario PPGR3'!$G525,'Formulario PPGR2'!$H$9:$V$536,15,FALSE),"")</f>
        <v/>
      </c>
      <c r="J525" s="525" t="s">
        <v>284</v>
      </c>
      <c r="K525" s="524" t="s">
        <v>1441</v>
      </c>
      <c r="L525" s="521" t="str">
        <f>IF(Tabla1[[#This Row],[Descripción]]="","",_xlfn.XLOOKUP(Tabla1[[#This Row],[Descripción]],Tabla10[Descripción],Tabla10[Unidad de Medida],"",0))</f>
        <v>Depósito</v>
      </c>
      <c r="M525" s="317">
        <v>4</v>
      </c>
      <c r="N525" s="535">
        <f>IF(Tabla1[[#This Row],[Descripción]]="","",_xlfn.XLOOKUP(Tabla1[[#This Row],[Descripción]],Tabla10[Descripción],Tabla10[Precio Unitario],0))</f>
        <v>1700</v>
      </c>
      <c r="O525" s="535">
        <f>IF(Tabla1[[#This Row],[Cantidad de Insumos]]="","",Tabla1[[#This Row],[Precio Unitario]]*Tabla1[[#This Row],[Cantidad de Insumos]])</f>
        <v>6800</v>
      </c>
      <c r="P525" s="522" t="str">
        <f>IF(Tabla1[[#This Row],[Descripción]]="","",_xlfn.XLOOKUP(Tabla1[[#This Row],[Descripción]],Tabla10[Descripción],Tabla10[CODIGO PRESUPUESTARIO],0))</f>
        <v>2.2.3.1.01</v>
      </c>
      <c r="Q525" s="523"/>
      <c r="R525" s="523" t="str">
        <f>IF(Tabla1[[#This Row],[Insumos]]="","",_xlfn.XLOOKUP(Tabla1[[#This Row],[Insumos]],Tabla10[Insumo],Tabla10[InsumoAbrev],"",0))</f>
        <v>lsViaticosDP</v>
      </c>
      <c r="S525" s="694"/>
      <c r="T525" s="187"/>
      <c r="U525" s="187"/>
    </row>
    <row r="526" spans="2:21" ht="63.75" x14ac:dyDescent="0.25">
      <c r="B526" s="187" t="e">
        <f>IF('Formulario PPGR3'!$G526="","",CONCATENATE('Formulario PPGR3'!$C526,".",'Formulario PPGR3'!$D526,".",'Formulario PPGR3'!$E526,".",'Formulario PPGR3'!$F526))</f>
        <v>#REF!</v>
      </c>
      <c r="C526" s="187" t="e">
        <f>IF('Formulario PPGR3'!$G526="","",'Formulario PPGR1'!#REF!)</f>
        <v>#REF!</v>
      </c>
      <c r="D526" s="187" t="e">
        <f>IF('Formulario PPGR3'!$G526="","",'Formulario PPGR1'!#REF!)</f>
        <v>#REF!</v>
      </c>
      <c r="E526" s="187" t="e">
        <f>IF('Formulario PPGR3'!$G526="","",'Formulario PPGR1'!#REF!)</f>
        <v>#REF!</v>
      </c>
      <c r="F526" s="187" t="e">
        <f>IF('Formulario PPGR3'!$G526="","",'Formulario PPGR1'!#REF!)</f>
        <v>#REF!</v>
      </c>
      <c r="G526" s="186" t="s">
        <v>2404</v>
      </c>
      <c r="H526" s="520" t="str" cm="1">
        <f t="array" ref="H526">IF(Tabla1[[#This Row],[Código_Actividad]]="","",_xlfn.XLOOKUP(Tabla1[[#This Row],[Código_Actividad]],CodigoActividad,Tabla2[Actividades Programables Presupuestables],"",0))</f>
        <v>Seguimiento a los EES  que realizan diagnóstico molecular de tuberculosis mediante GeneXpert, incluyendo la verificación del cumplimiento de los requisitos técnicos y la certificación de las cabinas de bioseguridad</v>
      </c>
      <c r="I526" s="783">
        <f>IFERROR(VLOOKUP('Formulario PPGR3'!$G526,'Formulario PPGR2'!$H$9:$V$536,15,FALSE),"")</f>
        <v>2</v>
      </c>
      <c r="J526" s="525" t="s">
        <v>392</v>
      </c>
      <c r="K526" s="524" t="s">
        <v>991</v>
      </c>
      <c r="L526" s="521" t="str">
        <f>IF(Tabla1[[#This Row],[Descripción]]="","",_xlfn.XLOOKUP(Tabla1[[#This Row],[Descripción]],Tabla10[Descripción],Tabla10[Unidad de Medida],"",0))</f>
        <v>galon</v>
      </c>
      <c r="M526" s="317">
        <v>20</v>
      </c>
      <c r="N526" s="535">
        <f>IF(Tabla1[[#This Row],[Descripción]]="","",_xlfn.XLOOKUP(Tabla1[[#This Row],[Descripción]],Tabla10[Descripción],Tabla10[Precio Unitario],0))</f>
        <v>240</v>
      </c>
      <c r="O526" s="535">
        <f>IF(Tabla1[[#This Row],[Cantidad de Insumos]]="","",Tabla1[[#This Row],[Precio Unitario]]*Tabla1[[#This Row],[Cantidad de Insumos]])</f>
        <v>4800</v>
      </c>
      <c r="P526" s="522" t="str">
        <f>IF(Tabla1[[#This Row],[Descripción]]="","",_xlfn.XLOOKUP(Tabla1[[#This Row],[Descripción]],Tabla10[Descripción],Tabla10[CODIGO PRESUPUESTARIO],0))</f>
        <v>2.3.7.1.02</v>
      </c>
      <c r="Q526" s="523"/>
      <c r="R526" s="523" t="str">
        <f>IF(Tabla1[[#This Row],[Insumos]]="","",_xlfn.XLOOKUP(Tabla1[[#This Row],[Insumos]],Tabla10[Insumo],Tabla10[InsumoAbrev],"",0))</f>
        <v>lsGasoil</v>
      </c>
      <c r="S526" s="694"/>
      <c r="T526" s="187"/>
      <c r="U526" s="187"/>
    </row>
    <row r="527" spans="2:21" ht="15" x14ac:dyDescent="0.25">
      <c r="B527" s="187" t="str">
        <f>IF('Formulario PPGR3'!$G527="","",CONCATENATE('Formulario PPGR3'!$C527,".",'Formulario PPGR3'!$D527,".",'Formulario PPGR3'!$E527,".",'Formulario PPGR3'!$F527))</f>
        <v/>
      </c>
      <c r="C527" s="187" t="str">
        <f>IF('Formulario PPGR3'!$G527="","",'Formulario PPGR1'!#REF!)</f>
        <v/>
      </c>
      <c r="D527" s="187" t="str">
        <f>IF('Formulario PPGR3'!$G527="","",'Formulario PPGR1'!#REF!)</f>
        <v/>
      </c>
      <c r="E527" s="187" t="str">
        <f>IF('Formulario PPGR3'!$G527="","",'Formulario PPGR1'!#REF!)</f>
        <v/>
      </c>
      <c r="F527" s="187" t="str">
        <f>IF('Formulario PPGR3'!$G527="","",'Formulario PPGR1'!#REF!)</f>
        <v/>
      </c>
      <c r="G527" s="186"/>
      <c r="H527" s="520" t="str" cm="1">
        <f t="array" ref="H527">IF(Tabla1[[#This Row],[Código_Actividad]]="","",_xlfn.XLOOKUP(Tabla1[[#This Row],[Código_Actividad]],CodigoActividad,Tabla2[Actividades Programables Presupuestables],"",0))</f>
        <v/>
      </c>
      <c r="I527" s="783" t="str">
        <f>IFERROR(VLOOKUP('Formulario PPGR3'!$G527,'Formulario PPGR2'!$H$9:$V$536,15,FALSE),"")</f>
        <v/>
      </c>
      <c r="J527" s="525" t="s">
        <v>284</v>
      </c>
      <c r="K527" s="524" t="s">
        <v>1445</v>
      </c>
      <c r="L527" s="521" t="str">
        <f>IF(Tabla1[[#This Row],[Descripción]]="","",_xlfn.XLOOKUP(Tabla1[[#This Row],[Descripción]],Tabla10[Descripción],Tabla10[Unidad de Medida],"",0))</f>
        <v>Depósito</v>
      </c>
      <c r="M527" s="317">
        <v>8</v>
      </c>
      <c r="N527" s="535">
        <f>IF(Tabla1[[#This Row],[Descripción]]="","",_xlfn.XLOOKUP(Tabla1[[#This Row],[Descripción]],Tabla10[Descripción],Tabla10[Precio Unitario],0))</f>
        <v>2150</v>
      </c>
      <c r="O527" s="535">
        <f>IF(Tabla1[[#This Row],[Cantidad de Insumos]]="","",Tabla1[[#This Row],[Precio Unitario]]*Tabla1[[#This Row],[Cantidad de Insumos]])</f>
        <v>17200</v>
      </c>
      <c r="P527" s="522" t="str">
        <f>IF(Tabla1[[#This Row],[Descripción]]="","",_xlfn.XLOOKUP(Tabla1[[#This Row],[Descripción]],Tabla10[Descripción],Tabla10[CODIGO PRESUPUESTARIO],0))</f>
        <v>2.2.3.1.01</v>
      </c>
      <c r="Q527" s="523"/>
      <c r="R527" s="523" t="str">
        <f>IF(Tabla1[[#This Row],[Insumos]]="","",_xlfn.XLOOKUP(Tabla1[[#This Row],[Insumos]],Tabla10[Insumo],Tabla10[InsumoAbrev],"",0))</f>
        <v>lsViaticosDP</v>
      </c>
      <c r="S527" s="694"/>
      <c r="T527" s="187"/>
      <c r="U527" s="187"/>
    </row>
    <row r="528" spans="2:21" ht="15" x14ac:dyDescent="0.25">
      <c r="B528" s="187" t="str">
        <f>IF('Formulario PPGR3'!$G528="","",CONCATENATE('Formulario PPGR3'!$C528,".",'Formulario PPGR3'!$D528,".",'Formulario PPGR3'!$E528,".",'Formulario PPGR3'!$F528))</f>
        <v/>
      </c>
      <c r="C528" s="187" t="str">
        <f>IF('Formulario PPGR3'!$G528="","",'Formulario PPGR1'!#REF!)</f>
        <v/>
      </c>
      <c r="D528" s="187" t="str">
        <f>IF('Formulario PPGR3'!$G528="","",'Formulario PPGR1'!#REF!)</f>
        <v/>
      </c>
      <c r="E528" s="187" t="str">
        <f>IF('Formulario PPGR3'!$G528="","",'Formulario PPGR1'!#REF!)</f>
        <v/>
      </c>
      <c r="F528" s="187" t="str">
        <f>IF('Formulario PPGR3'!$G528="","",'Formulario PPGR1'!#REF!)</f>
        <v/>
      </c>
      <c r="G528" s="186"/>
      <c r="H528" s="520" t="str" cm="1">
        <f t="array" ref="H528">IF(Tabla1[[#This Row],[Código_Actividad]]="","",_xlfn.XLOOKUP(Tabla1[[#This Row],[Código_Actividad]],CodigoActividad,Tabla2[Actividades Programables Presupuestables],"",0))</f>
        <v/>
      </c>
      <c r="I528" s="783" t="str">
        <f>IFERROR(VLOOKUP('Formulario PPGR3'!$G528,'Formulario PPGR2'!$H$9:$V$536,15,FALSE),"")</f>
        <v/>
      </c>
      <c r="J528" s="525" t="s">
        <v>284</v>
      </c>
      <c r="K528" s="524" t="s">
        <v>1441</v>
      </c>
      <c r="L528" s="521" t="str">
        <f>IF(Tabla1[[#This Row],[Descripción]]="","",_xlfn.XLOOKUP(Tabla1[[#This Row],[Descripción]],Tabla10[Descripción],Tabla10[Unidad de Medida],"",0))</f>
        <v>Depósito</v>
      </c>
      <c r="M528" s="317">
        <v>4</v>
      </c>
      <c r="N528" s="535">
        <f>IF(Tabla1[[#This Row],[Descripción]]="","",_xlfn.XLOOKUP(Tabla1[[#This Row],[Descripción]],Tabla10[Descripción],Tabla10[Precio Unitario],0))</f>
        <v>1700</v>
      </c>
      <c r="O528" s="535">
        <f>IF(Tabla1[[#This Row],[Cantidad de Insumos]]="","",Tabla1[[#This Row],[Precio Unitario]]*Tabla1[[#This Row],[Cantidad de Insumos]])</f>
        <v>6800</v>
      </c>
      <c r="P528" s="522" t="str">
        <f>IF(Tabla1[[#This Row],[Descripción]]="","",_xlfn.XLOOKUP(Tabla1[[#This Row],[Descripción]],Tabla10[Descripción],Tabla10[CODIGO PRESUPUESTARIO],0))</f>
        <v>2.2.3.1.01</v>
      </c>
      <c r="Q528" s="523"/>
      <c r="R528" s="523" t="str">
        <f>IF(Tabla1[[#This Row],[Insumos]]="","",_xlfn.XLOOKUP(Tabla1[[#This Row],[Insumos]],Tabla10[Insumo],Tabla10[InsumoAbrev],"",0))</f>
        <v>lsViaticosDP</v>
      </c>
      <c r="S528" s="694"/>
      <c r="T528" s="187"/>
      <c r="U528" s="187"/>
    </row>
    <row r="529" spans="2:21" ht="25.5" x14ac:dyDescent="0.25">
      <c r="B529" s="187" t="e">
        <f>IF('Formulario PPGR3'!$G529="","",CONCATENATE('Formulario PPGR3'!$C529,".",'Formulario PPGR3'!$D529,".",'Formulario PPGR3'!$E529,".",'Formulario PPGR3'!$F529))</f>
        <v>#REF!</v>
      </c>
      <c r="C529" s="187" t="e">
        <f>IF('Formulario PPGR3'!$G529="","",'Formulario PPGR1'!#REF!)</f>
        <v>#REF!</v>
      </c>
      <c r="D529" s="187" t="e">
        <f>IF('Formulario PPGR3'!$G529="","",'Formulario PPGR1'!#REF!)</f>
        <v>#REF!</v>
      </c>
      <c r="E529" s="187" t="e">
        <f>IF('Formulario PPGR3'!$G529="","",'Formulario PPGR1'!#REF!)</f>
        <v>#REF!</v>
      </c>
      <c r="F529" s="187" t="e">
        <f>IF('Formulario PPGR3'!$G529="","",'Formulario PPGR1'!#REF!)</f>
        <v>#REF!</v>
      </c>
      <c r="G529" s="186" t="s">
        <v>2406</v>
      </c>
      <c r="H529" s="520" t="str" cm="1">
        <f t="array" ref="H529">IF(Tabla1[[#This Row],[Código_Actividad]]="","",_xlfn.XLOOKUP(Tabla1[[#This Row],[Código_Actividad]],CodigoActividad,Tabla2[Actividades Programables Presupuestables],"",0))</f>
        <v xml:space="preserve">Supervisión para el cumplimiento y/o ampliación de la cartera de servicios en primer nivel de atención </v>
      </c>
      <c r="I529" s="783">
        <f>IFERROR(VLOOKUP('Formulario PPGR3'!$G529,'Formulario PPGR2'!$H$9:$V$536,15,FALSE),"")</f>
        <v>4</v>
      </c>
      <c r="J529" s="525" t="s">
        <v>392</v>
      </c>
      <c r="K529" s="524" t="s">
        <v>991</v>
      </c>
      <c r="L529" s="521" t="str">
        <f>IF(Tabla1[[#This Row],[Descripción]]="","",_xlfn.XLOOKUP(Tabla1[[#This Row],[Descripción]],Tabla10[Descripción],Tabla10[Unidad de Medida],"",0))</f>
        <v>galon</v>
      </c>
      <c r="M529" s="317">
        <v>20</v>
      </c>
      <c r="N529" s="535">
        <f>IF(Tabla1[[#This Row],[Descripción]]="","",_xlfn.XLOOKUP(Tabla1[[#This Row],[Descripción]],Tabla10[Descripción],Tabla10[Precio Unitario],0))</f>
        <v>240</v>
      </c>
      <c r="O529" s="535">
        <f>IF(Tabla1[[#This Row],[Cantidad de Insumos]]="","",Tabla1[[#This Row],[Precio Unitario]]*Tabla1[[#This Row],[Cantidad de Insumos]])</f>
        <v>4800</v>
      </c>
      <c r="P529" s="522" t="str">
        <f>IF(Tabla1[[#This Row],[Descripción]]="","",_xlfn.XLOOKUP(Tabla1[[#This Row],[Descripción]],Tabla10[Descripción],Tabla10[CODIGO PRESUPUESTARIO],0))</f>
        <v>2.3.7.1.02</v>
      </c>
      <c r="Q529" s="523"/>
      <c r="R529" s="523" t="str">
        <f>IF(Tabla1[[#This Row],[Insumos]]="","",_xlfn.XLOOKUP(Tabla1[[#This Row],[Insumos]],Tabla10[Insumo],Tabla10[InsumoAbrev],"",0))</f>
        <v>lsGasoil</v>
      </c>
      <c r="S529" s="694"/>
      <c r="T529" s="187"/>
      <c r="U529" s="187"/>
    </row>
    <row r="530" spans="2:21" ht="15" x14ac:dyDescent="0.25">
      <c r="B530" s="187" t="str">
        <f>IF('Formulario PPGR3'!$G530="","",CONCATENATE('Formulario PPGR3'!$C530,".",'Formulario PPGR3'!$D530,".",'Formulario PPGR3'!$E530,".",'Formulario PPGR3'!$F530))</f>
        <v/>
      </c>
      <c r="C530" s="187" t="str">
        <f>IF('Formulario PPGR3'!$G530="","",'Formulario PPGR1'!#REF!)</f>
        <v/>
      </c>
      <c r="D530" s="187" t="str">
        <f>IF('Formulario PPGR3'!$G530="","",'Formulario PPGR1'!#REF!)</f>
        <v/>
      </c>
      <c r="E530" s="187" t="str">
        <f>IF('Formulario PPGR3'!$G530="","",'Formulario PPGR1'!#REF!)</f>
        <v/>
      </c>
      <c r="F530" s="187" t="str">
        <f>IF('Formulario PPGR3'!$G530="","",'Formulario PPGR1'!#REF!)</f>
        <v/>
      </c>
      <c r="G530" s="186"/>
      <c r="H530" s="520" t="str" cm="1">
        <f t="array" ref="H530">IF(Tabla1[[#This Row],[Código_Actividad]]="","",_xlfn.XLOOKUP(Tabla1[[#This Row],[Código_Actividad]],CodigoActividad,Tabla2[Actividades Programables Presupuestables],"",0))</f>
        <v/>
      </c>
      <c r="I530" s="783" t="str">
        <f>IFERROR(VLOOKUP('Formulario PPGR3'!$G530,'Formulario PPGR2'!$H$9:$V$536,15,FALSE),"")</f>
        <v/>
      </c>
      <c r="J530" s="525" t="s">
        <v>284</v>
      </c>
      <c r="K530" s="524" t="s">
        <v>1445</v>
      </c>
      <c r="L530" s="521" t="str">
        <f>IF(Tabla1[[#This Row],[Descripción]]="","",_xlfn.XLOOKUP(Tabla1[[#This Row],[Descripción]],Tabla10[Descripción],Tabla10[Unidad de Medida],"",0))</f>
        <v>Depósito</v>
      </c>
      <c r="M530" s="317">
        <v>4</v>
      </c>
      <c r="N530" s="535">
        <f>IF(Tabla1[[#This Row],[Descripción]]="","",_xlfn.XLOOKUP(Tabla1[[#This Row],[Descripción]],Tabla10[Descripción],Tabla10[Precio Unitario],0))</f>
        <v>2150</v>
      </c>
      <c r="O530" s="535">
        <f>IF(Tabla1[[#This Row],[Cantidad de Insumos]]="","",Tabla1[[#This Row],[Precio Unitario]]*Tabla1[[#This Row],[Cantidad de Insumos]])</f>
        <v>8600</v>
      </c>
      <c r="P530" s="522" t="str">
        <f>IF(Tabla1[[#This Row],[Descripción]]="","",_xlfn.XLOOKUP(Tabla1[[#This Row],[Descripción]],Tabla10[Descripción],Tabla10[CODIGO PRESUPUESTARIO],0))</f>
        <v>2.2.3.1.01</v>
      </c>
      <c r="Q530" s="523"/>
      <c r="R530" s="523" t="str">
        <f>IF(Tabla1[[#This Row],[Insumos]]="","",_xlfn.XLOOKUP(Tabla1[[#This Row],[Insumos]],Tabla10[Insumo],Tabla10[InsumoAbrev],"",0))</f>
        <v>lsViaticosDP</v>
      </c>
      <c r="S530" s="694"/>
      <c r="T530" s="187"/>
      <c r="U530" s="187"/>
    </row>
    <row r="531" spans="2:21" ht="15" x14ac:dyDescent="0.25">
      <c r="B531" s="187" t="str">
        <f>IF('Formulario PPGR3'!$G531="","",CONCATENATE('Formulario PPGR3'!$C531,".",'Formulario PPGR3'!$D531,".",'Formulario PPGR3'!$E531,".",'Formulario PPGR3'!$F531))</f>
        <v/>
      </c>
      <c r="C531" s="187" t="str">
        <f>IF('Formulario PPGR3'!$G531="","",'Formulario PPGR1'!#REF!)</f>
        <v/>
      </c>
      <c r="D531" s="187" t="str">
        <f>IF('Formulario PPGR3'!$G531="","",'Formulario PPGR1'!#REF!)</f>
        <v/>
      </c>
      <c r="E531" s="187" t="str">
        <f>IF('Formulario PPGR3'!$G531="","",'Formulario PPGR1'!#REF!)</f>
        <v/>
      </c>
      <c r="F531" s="187" t="str">
        <f>IF('Formulario PPGR3'!$G531="","",'Formulario PPGR1'!#REF!)</f>
        <v/>
      </c>
      <c r="G531" s="186"/>
      <c r="H531" s="520" t="str" cm="1">
        <f t="array" ref="H531">IF(Tabla1[[#This Row],[Código_Actividad]]="","",_xlfn.XLOOKUP(Tabla1[[#This Row],[Código_Actividad]],CodigoActividad,Tabla2[Actividades Programables Presupuestables],"",0))</f>
        <v/>
      </c>
      <c r="I531" s="783" t="str">
        <f>IFERROR(VLOOKUP('Formulario PPGR3'!$G531,'Formulario PPGR2'!$H$9:$V$536,15,FALSE),"")</f>
        <v/>
      </c>
      <c r="J531" s="525" t="s">
        <v>284</v>
      </c>
      <c r="K531" s="524" t="s">
        <v>1441</v>
      </c>
      <c r="L531" s="521" t="str">
        <f>IF(Tabla1[[#This Row],[Descripción]]="","",_xlfn.XLOOKUP(Tabla1[[#This Row],[Descripción]],Tabla10[Descripción],Tabla10[Unidad de Medida],"",0))</f>
        <v>Depósito</v>
      </c>
      <c r="M531" s="317">
        <v>2</v>
      </c>
      <c r="N531" s="535">
        <f>IF(Tabla1[[#This Row],[Descripción]]="","",_xlfn.XLOOKUP(Tabla1[[#This Row],[Descripción]],Tabla10[Descripción],Tabla10[Precio Unitario],0))</f>
        <v>1700</v>
      </c>
      <c r="O531" s="535">
        <f>IF(Tabla1[[#This Row],[Cantidad de Insumos]]="","",Tabla1[[#This Row],[Precio Unitario]]*Tabla1[[#This Row],[Cantidad de Insumos]])</f>
        <v>3400</v>
      </c>
      <c r="P531" s="522" t="str">
        <f>IF(Tabla1[[#This Row],[Descripción]]="","",_xlfn.XLOOKUP(Tabla1[[#This Row],[Descripción]],Tabla10[Descripción],Tabla10[CODIGO PRESUPUESTARIO],0))</f>
        <v>2.2.3.1.01</v>
      </c>
      <c r="Q531" s="523"/>
      <c r="R531" s="523" t="str">
        <f>IF(Tabla1[[#This Row],[Insumos]]="","",_xlfn.XLOOKUP(Tabla1[[#This Row],[Insumos]],Tabla10[Insumo],Tabla10[InsumoAbrev],"",0))</f>
        <v>lsViaticosDP</v>
      </c>
      <c r="S531" s="694"/>
      <c r="T531" s="187"/>
      <c r="U531" s="187"/>
    </row>
    <row r="532" spans="2:21" ht="63.75" x14ac:dyDescent="0.25">
      <c r="B532" s="187" t="e">
        <f>IF('Formulario PPGR3'!$G532="","",CONCATENATE('Formulario PPGR3'!$C532,".",'Formulario PPGR3'!$D532,".",'Formulario PPGR3'!$E532,".",'Formulario PPGR3'!$F532))</f>
        <v>#REF!</v>
      </c>
      <c r="C532" s="187" t="e">
        <f>IF('Formulario PPGR3'!$G532="","",'Formulario PPGR1'!#REF!)</f>
        <v>#REF!</v>
      </c>
      <c r="D532" s="187" t="e">
        <f>IF('Formulario PPGR3'!$G532="","",'Formulario PPGR1'!#REF!)</f>
        <v>#REF!</v>
      </c>
      <c r="E532" s="187" t="e">
        <f>IF('Formulario PPGR3'!$G532="","",'Formulario PPGR1'!#REF!)</f>
        <v>#REF!</v>
      </c>
      <c r="F532" s="187" t="e">
        <f>IF('Formulario PPGR3'!$G532="","",'Formulario PPGR1'!#REF!)</f>
        <v>#REF!</v>
      </c>
      <c r="G532" s="186" t="s">
        <v>2408</v>
      </c>
      <c r="H532" s="520" t="str" cm="1">
        <f t="array" ref="H532">IF(Tabla1[[#This Row],[Código_Actividad]]="","",_xlfn.XLOOKUP(Tabla1[[#This Row],[Código_Actividad]],CodigoActividad,Tabla2[Actividades Programables Presupuestables],"",0))</f>
        <v>Supervisión a los EES procesadores de pruebas de Carga Viral y CD4 para el seguimiento a la provisión, gestión de insumos y reactivos en los SRS Ozama, Higuamo, Yuma, Cibao Noroeste, El Valle, Cibao Norte y Cibao Nordeste</v>
      </c>
      <c r="I532" s="783">
        <f>IFERROR(VLOOKUP('Formulario PPGR3'!$G532,'Formulario PPGR2'!$H$9:$V$536,15,FALSE),"")</f>
        <v>4</v>
      </c>
      <c r="J532" s="525" t="s">
        <v>392</v>
      </c>
      <c r="K532" s="524" t="s">
        <v>991</v>
      </c>
      <c r="L532" s="521" t="str">
        <f>IF(Tabla1[[#This Row],[Descripción]]="","",_xlfn.XLOOKUP(Tabla1[[#This Row],[Descripción]],Tabla10[Descripción],Tabla10[Unidad de Medida],"",0))</f>
        <v>galon</v>
      </c>
      <c r="M532" s="317">
        <v>20</v>
      </c>
      <c r="N532" s="535">
        <f>IF(Tabla1[[#This Row],[Descripción]]="","",_xlfn.XLOOKUP(Tabla1[[#This Row],[Descripción]],Tabla10[Descripción],Tabla10[Precio Unitario],0))</f>
        <v>240</v>
      </c>
      <c r="O532" s="535">
        <f>IF(Tabla1[[#This Row],[Cantidad de Insumos]]="","",Tabla1[[#This Row],[Precio Unitario]]*Tabla1[[#This Row],[Cantidad de Insumos]])</f>
        <v>4800</v>
      </c>
      <c r="P532" s="522" t="str">
        <f>IF(Tabla1[[#This Row],[Descripción]]="","",_xlfn.XLOOKUP(Tabla1[[#This Row],[Descripción]],Tabla10[Descripción],Tabla10[CODIGO PRESUPUESTARIO],0))</f>
        <v>2.3.7.1.02</v>
      </c>
      <c r="Q532" s="523"/>
      <c r="R532" s="523" t="str">
        <f>IF(Tabla1[[#This Row],[Insumos]]="","",_xlfn.XLOOKUP(Tabla1[[#This Row],[Insumos]],Tabla10[Insumo],Tabla10[InsumoAbrev],"",0))</f>
        <v>lsGasoil</v>
      </c>
      <c r="S532" s="694"/>
      <c r="T532" s="187"/>
      <c r="U532" s="187"/>
    </row>
    <row r="533" spans="2:21" ht="15" x14ac:dyDescent="0.25">
      <c r="B533" s="187" t="str">
        <f>IF('Formulario PPGR3'!$G533="","",CONCATENATE('Formulario PPGR3'!$C533,".",'Formulario PPGR3'!$D533,".",'Formulario PPGR3'!$E533,".",'Formulario PPGR3'!$F533))</f>
        <v/>
      </c>
      <c r="C533" s="187" t="str">
        <f>IF('Formulario PPGR3'!$G533="","",'Formulario PPGR1'!#REF!)</f>
        <v/>
      </c>
      <c r="D533" s="187" t="str">
        <f>IF('Formulario PPGR3'!$G533="","",'Formulario PPGR1'!#REF!)</f>
        <v/>
      </c>
      <c r="E533" s="187" t="str">
        <f>IF('Formulario PPGR3'!$G533="","",'Formulario PPGR1'!#REF!)</f>
        <v/>
      </c>
      <c r="F533" s="187" t="str">
        <f>IF('Formulario PPGR3'!$G533="","",'Formulario PPGR1'!#REF!)</f>
        <v/>
      </c>
      <c r="G533" s="186"/>
      <c r="H533" s="520" t="str" cm="1">
        <f t="array" ref="H533">IF(Tabla1[[#This Row],[Código_Actividad]]="","",_xlfn.XLOOKUP(Tabla1[[#This Row],[Código_Actividad]],CodigoActividad,Tabla2[Actividades Programables Presupuestables],"",0))</f>
        <v/>
      </c>
      <c r="I533" s="783" t="str">
        <f>IFERROR(VLOOKUP('Formulario PPGR3'!$G533,'Formulario PPGR2'!$H$9:$V$536,15,FALSE),"")</f>
        <v/>
      </c>
      <c r="J533" s="525" t="s">
        <v>284</v>
      </c>
      <c r="K533" s="524" t="s">
        <v>1445</v>
      </c>
      <c r="L533" s="521" t="str">
        <f>IF(Tabla1[[#This Row],[Descripción]]="","",_xlfn.XLOOKUP(Tabla1[[#This Row],[Descripción]],Tabla10[Descripción],Tabla10[Unidad de Medida],"",0))</f>
        <v>Depósito</v>
      </c>
      <c r="M533" s="317">
        <v>4</v>
      </c>
      <c r="N533" s="535">
        <f>IF(Tabla1[[#This Row],[Descripción]]="","",_xlfn.XLOOKUP(Tabla1[[#This Row],[Descripción]],Tabla10[Descripción],Tabla10[Precio Unitario],0))</f>
        <v>2150</v>
      </c>
      <c r="O533" s="535">
        <f>IF(Tabla1[[#This Row],[Cantidad de Insumos]]="","",Tabla1[[#This Row],[Precio Unitario]]*Tabla1[[#This Row],[Cantidad de Insumos]])</f>
        <v>8600</v>
      </c>
      <c r="P533" s="522" t="str">
        <f>IF(Tabla1[[#This Row],[Descripción]]="","",_xlfn.XLOOKUP(Tabla1[[#This Row],[Descripción]],Tabla10[Descripción],Tabla10[CODIGO PRESUPUESTARIO],0))</f>
        <v>2.2.3.1.01</v>
      </c>
      <c r="Q533" s="523"/>
      <c r="R533" s="523" t="str">
        <f>IF(Tabla1[[#This Row],[Insumos]]="","",_xlfn.XLOOKUP(Tabla1[[#This Row],[Insumos]],Tabla10[Insumo],Tabla10[InsumoAbrev],"",0))</f>
        <v>lsViaticosDP</v>
      </c>
      <c r="S533" s="694"/>
      <c r="T533" s="187"/>
      <c r="U533" s="187"/>
    </row>
    <row r="534" spans="2:21" ht="15" x14ac:dyDescent="0.25">
      <c r="B534" s="187" t="str">
        <f>IF('Formulario PPGR3'!$G534="","",CONCATENATE('Formulario PPGR3'!$C534,".",'Formulario PPGR3'!$D534,".",'Formulario PPGR3'!$E534,".",'Formulario PPGR3'!$F534))</f>
        <v/>
      </c>
      <c r="C534" s="187" t="str">
        <f>IF('Formulario PPGR3'!$G534="","",'Formulario PPGR1'!#REF!)</f>
        <v/>
      </c>
      <c r="D534" s="187" t="str">
        <f>IF('Formulario PPGR3'!$G534="","",'Formulario PPGR1'!#REF!)</f>
        <v/>
      </c>
      <c r="E534" s="187" t="str">
        <f>IF('Formulario PPGR3'!$G534="","",'Formulario PPGR1'!#REF!)</f>
        <v/>
      </c>
      <c r="F534" s="187" t="str">
        <f>IF('Formulario PPGR3'!$G534="","",'Formulario PPGR1'!#REF!)</f>
        <v/>
      </c>
      <c r="G534" s="186"/>
      <c r="H534" s="520" t="str" cm="1">
        <f t="array" ref="H534">IF(Tabla1[[#This Row],[Código_Actividad]]="","",_xlfn.XLOOKUP(Tabla1[[#This Row],[Código_Actividad]],CodigoActividad,Tabla2[Actividades Programables Presupuestables],"",0))</f>
        <v/>
      </c>
      <c r="I534" s="783" t="str">
        <f>IFERROR(VLOOKUP('Formulario PPGR3'!$G534,'Formulario PPGR2'!$H$9:$V$536,15,FALSE),"")</f>
        <v/>
      </c>
      <c r="J534" s="525" t="s">
        <v>284</v>
      </c>
      <c r="K534" s="524" t="s">
        <v>1441</v>
      </c>
      <c r="L534" s="521" t="str">
        <f>IF(Tabla1[[#This Row],[Descripción]]="","",_xlfn.XLOOKUP(Tabla1[[#This Row],[Descripción]],Tabla10[Descripción],Tabla10[Unidad de Medida],"",0))</f>
        <v>Depósito</v>
      </c>
      <c r="M534" s="317">
        <v>2</v>
      </c>
      <c r="N534" s="535">
        <f>IF(Tabla1[[#This Row],[Descripción]]="","",_xlfn.XLOOKUP(Tabla1[[#This Row],[Descripción]],Tabla10[Descripción],Tabla10[Precio Unitario],0))</f>
        <v>1700</v>
      </c>
      <c r="O534" s="535">
        <f>IF(Tabla1[[#This Row],[Cantidad de Insumos]]="","",Tabla1[[#This Row],[Precio Unitario]]*Tabla1[[#This Row],[Cantidad de Insumos]])</f>
        <v>3400</v>
      </c>
      <c r="P534" s="522" t="str">
        <f>IF(Tabla1[[#This Row],[Descripción]]="","",_xlfn.XLOOKUP(Tabla1[[#This Row],[Descripción]],Tabla10[Descripción],Tabla10[CODIGO PRESUPUESTARIO],0))</f>
        <v>2.2.3.1.01</v>
      </c>
      <c r="Q534" s="523"/>
      <c r="R534" s="523" t="str">
        <f>IF(Tabla1[[#This Row],[Insumos]]="","",_xlfn.XLOOKUP(Tabla1[[#This Row],[Insumos]],Tabla10[Insumo],Tabla10[InsumoAbrev],"",0))</f>
        <v>lsViaticosDP</v>
      </c>
      <c r="S534" s="694"/>
      <c r="T534" s="187"/>
      <c r="U534" s="187"/>
    </row>
    <row r="535" spans="2:21" ht="25.5" x14ac:dyDescent="0.25">
      <c r="B535" s="187" t="e">
        <f>IF('Formulario PPGR3'!$G535="","",CONCATENATE('Formulario PPGR3'!$C535,".",'Formulario PPGR3'!$D535,".",'Formulario PPGR3'!$E535,".",'Formulario PPGR3'!$F535))</f>
        <v>#REF!</v>
      </c>
      <c r="C535" s="187" t="e">
        <f>IF('Formulario PPGR3'!$G535="","",'Formulario PPGR1'!#REF!)</f>
        <v>#REF!</v>
      </c>
      <c r="D535" s="187" t="e">
        <f>IF('Formulario PPGR3'!$G535="","",'Formulario PPGR1'!#REF!)</f>
        <v>#REF!</v>
      </c>
      <c r="E535" s="187" t="e">
        <f>IF('Formulario PPGR3'!$G535="","",'Formulario PPGR1'!#REF!)</f>
        <v>#REF!</v>
      </c>
      <c r="F535" s="187" t="e">
        <f>IF('Formulario PPGR3'!$G535="","",'Formulario PPGR1'!#REF!)</f>
        <v>#REF!</v>
      </c>
      <c r="G535" s="186" t="s">
        <v>2410</v>
      </c>
      <c r="H535" s="520" t="str" cm="1">
        <f t="array" ref="H535">IF(Tabla1[[#This Row],[Código_Actividad]]="","",_xlfn.XLOOKUP(Tabla1[[#This Row],[Código_Actividad]],CodigoActividad,Tabla2[Actividades Programables Presupuestables],"",0))</f>
        <v>Seguimiento al reporte mensual del infolab en los EES 10 SRS</v>
      </c>
      <c r="I535" s="783">
        <f>IFERROR(VLOOKUP('Formulario PPGR3'!$G535,'Formulario PPGR2'!$H$9:$V$536,15,FALSE),"")</f>
        <v>1</v>
      </c>
      <c r="J535" s="525"/>
      <c r="K535" s="524"/>
      <c r="L535" s="521" t="str">
        <f>IF(Tabla1[[#This Row],[Descripción]]="","",_xlfn.XLOOKUP(Tabla1[[#This Row],[Descripción]],Tabla10[Descripción],Tabla10[Unidad de Medida],"",0))</f>
        <v/>
      </c>
      <c r="M535" s="317"/>
      <c r="N535" s="535" t="str">
        <f>IF(Tabla1[[#This Row],[Descripción]]="","",_xlfn.XLOOKUP(Tabla1[[#This Row],[Descripción]],Tabla10[Descripción],Tabla10[Precio Unitario],0))</f>
        <v/>
      </c>
      <c r="O535" s="535" t="str">
        <f>IF(Tabla1[[#This Row],[Cantidad de Insumos]]="","",Tabla1[[#This Row],[Precio Unitario]]*Tabla1[[#This Row],[Cantidad de Insumos]])</f>
        <v/>
      </c>
      <c r="P535" s="522" t="str">
        <f>IF(Tabla1[[#This Row],[Descripción]]="","",_xlfn.XLOOKUP(Tabla1[[#This Row],[Descripción]],Tabla10[Descripción],Tabla10[CODIGO PRESUPUESTARIO],0))</f>
        <v/>
      </c>
      <c r="Q535" s="523"/>
      <c r="R535" s="523" t="str">
        <f>IF(Tabla1[[#This Row],[Insumos]]="","",_xlfn.XLOOKUP(Tabla1[[#This Row],[Insumos]],Tabla10[Insumo],Tabla10[InsumoAbrev],"",0))</f>
        <v/>
      </c>
      <c r="S535" s="694"/>
      <c r="T535" s="187"/>
      <c r="U535" s="187"/>
    </row>
    <row r="536" spans="2:21" ht="280.5" x14ac:dyDescent="0.25">
      <c r="B536" s="187" t="e">
        <f>IF('Formulario PPGR3'!$G536="","",CONCATENATE('Formulario PPGR3'!$C536,".",'Formulario PPGR3'!$D536,".",'Formulario PPGR3'!$E536,".",'Formulario PPGR3'!$F536))</f>
        <v>#REF!</v>
      </c>
      <c r="C536" s="187" t="e">
        <f>IF('Formulario PPGR3'!$G536="","",'Formulario PPGR1'!#REF!)</f>
        <v>#REF!</v>
      </c>
      <c r="D536" s="187" t="e">
        <f>IF('Formulario PPGR3'!$G536="","",'Formulario PPGR1'!#REF!)</f>
        <v>#REF!</v>
      </c>
      <c r="E536" s="187" t="e">
        <f>IF('Formulario PPGR3'!$G536="","",'Formulario PPGR1'!#REF!)</f>
        <v>#REF!</v>
      </c>
      <c r="F536" s="187" t="e">
        <f>IF('Formulario PPGR3'!$G536="","",'Formulario PPGR1'!#REF!)</f>
        <v>#REF!</v>
      </c>
      <c r="G536" s="186" t="s">
        <v>2414</v>
      </c>
      <c r="H536" s="520" t="str" cm="1">
        <f t="array" ref="H536">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536" s="783">
        <f>IFERROR(VLOOKUP('Formulario PPGR3'!$G536,'Formulario PPGR2'!$H$9:$V$536,15,FALSE),"")</f>
        <v>3</v>
      </c>
      <c r="J536" s="525" t="s">
        <v>351</v>
      </c>
      <c r="K536" s="524" t="s">
        <v>830</v>
      </c>
      <c r="L536" s="521" t="str">
        <f>IF(Tabla1[[#This Row],[Descripción]]="","",_xlfn.XLOOKUP(Tabla1[[#This Row],[Descripción]],Tabla10[Descripción],Tabla10[Unidad de Medida],"",0))</f>
        <v>unidad</v>
      </c>
      <c r="M536" s="317">
        <v>1</v>
      </c>
      <c r="N536" s="535">
        <f>IF(Tabla1[[#This Row],[Descripción]]="","",_xlfn.XLOOKUP(Tabla1[[#This Row],[Descripción]],Tabla10[Descripción],Tabla10[Precio Unitario],0))</f>
        <v>61419</v>
      </c>
      <c r="O536" s="535">
        <f>IF(Tabla1[[#This Row],[Cantidad de Insumos]]="","",Tabla1[[#This Row],[Precio Unitario]]*Tabla1[[#This Row],[Cantidad de Insumos]])</f>
        <v>61419</v>
      </c>
      <c r="P536" s="522" t="str">
        <f>IF(Tabla1[[#This Row],[Descripción]]="","",_xlfn.XLOOKUP(Tabla1[[#This Row],[Descripción]],Tabla10[Descripción],Tabla10[CODIGO PRESUPUESTARIO],0))</f>
        <v>2.3.1.1.01</v>
      </c>
      <c r="Q536" s="523"/>
      <c r="R536" s="523" t="str">
        <f>IF(Tabla1[[#This Row],[Insumos]]="","",_xlfn.XLOOKUP(Tabla1[[#This Row],[Insumos]],Tabla10[Insumo],Tabla10[InsumoAbrev],"",0))</f>
        <v>lsAlimentosyBebidas</v>
      </c>
      <c r="S536" s="694"/>
      <c r="T536" s="187"/>
      <c r="U536" s="187"/>
    </row>
    <row r="537" spans="2:21" ht="38.25" x14ac:dyDescent="0.25">
      <c r="B537" s="187" t="str">
        <f>IF('Formulario PPGR3'!$G537="","",CONCATENATE('Formulario PPGR3'!$C537,".",'Formulario PPGR3'!$D537,".",'Formulario PPGR3'!$E537,".",'Formulario PPGR3'!$F537))</f>
        <v/>
      </c>
      <c r="C537" s="187" t="str">
        <f>IF('Formulario PPGR3'!$G537="","",'Formulario PPGR1'!#REF!)</f>
        <v/>
      </c>
      <c r="D537" s="187" t="str">
        <f>IF('Formulario PPGR3'!$G537="","",'Formulario PPGR1'!#REF!)</f>
        <v/>
      </c>
      <c r="E537" s="187" t="str">
        <f>IF('Formulario PPGR3'!$G537="","",'Formulario PPGR1'!#REF!)</f>
        <v/>
      </c>
      <c r="F537" s="187" t="str">
        <f>IF('Formulario PPGR3'!$G537="","",'Formulario PPGR1'!#REF!)</f>
        <v/>
      </c>
      <c r="G537" s="186"/>
      <c r="H537" s="520" t="str" cm="1">
        <f t="array" ref="H537">IF(Tabla1[[#This Row],[Código_Actividad]]="","",_xlfn.XLOOKUP(Tabla1[[#This Row],[Código_Actividad]],CodigoActividad,Tabla2[Actividades Programables Presupuestables],"",0))</f>
        <v/>
      </c>
      <c r="I537" s="783" t="str">
        <f>IFERROR(VLOOKUP('Formulario PPGR3'!$G537,'Formulario PPGR2'!$H$9:$V$536,15,FALSE),"")</f>
        <v/>
      </c>
      <c r="J537" s="525" t="s">
        <v>351</v>
      </c>
      <c r="K537" s="524" t="s">
        <v>835</v>
      </c>
      <c r="L537" s="521" t="str">
        <f>IF(Tabla1[[#This Row],[Descripción]]="","",_xlfn.XLOOKUP(Tabla1[[#This Row],[Descripción]],Tabla10[Descripción],Tabla10[Unidad de Medida],"",0))</f>
        <v>unidad</v>
      </c>
      <c r="M537" s="317">
        <v>1</v>
      </c>
      <c r="N537" s="535">
        <f>IF(Tabla1[[#This Row],[Descripción]]="","",_xlfn.XLOOKUP(Tabla1[[#This Row],[Descripción]],Tabla10[Descripción],Tabla10[Precio Unitario],0))</f>
        <v>29393.8</v>
      </c>
      <c r="O537" s="535">
        <f>IF(Tabla1[[#This Row],[Cantidad de Insumos]]="","",Tabla1[[#This Row],[Precio Unitario]]*Tabla1[[#This Row],[Cantidad de Insumos]])</f>
        <v>29393.8</v>
      </c>
      <c r="P537" s="522" t="str">
        <f>IF(Tabla1[[#This Row],[Descripción]]="","",_xlfn.XLOOKUP(Tabla1[[#This Row],[Descripción]],Tabla10[Descripción],Tabla10[CODIGO PRESUPUESTARIO],0))</f>
        <v>2.3.1.1.01</v>
      </c>
      <c r="Q537" s="523"/>
      <c r="R537" s="523" t="str">
        <f>IF(Tabla1[[#This Row],[Insumos]]="","",_xlfn.XLOOKUP(Tabla1[[#This Row],[Insumos]],Tabla10[Insumo],Tabla10[InsumoAbrev],"",0))</f>
        <v>lsAlimentosyBebidas</v>
      </c>
      <c r="S537" s="694"/>
      <c r="T537" s="187"/>
      <c r="U537" s="187"/>
    </row>
    <row r="538" spans="2:21" ht="38.25" x14ac:dyDescent="0.25">
      <c r="B538" s="187" t="str">
        <f>IF('Formulario PPGR3'!$G538="","",CONCATENATE('Formulario PPGR3'!$C538,".",'Formulario PPGR3'!$D538,".",'Formulario PPGR3'!$E538,".",'Formulario PPGR3'!$F538))</f>
        <v/>
      </c>
      <c r="C538" s="187" t="str">
        <f>IF('Formulario PPGR3'!$G538="","",'Formulario PPGR1'!#REF!)</f>
        <v/>
      </c>
      <c r="D538" s="187" t="str">
        <f>IF('Formulario PPGR3'!$G538="","",'Formulario PPGR1'!#REF!)</f>
        <v/>
      </c>
      <c r="E538" s="187" t="str">
        <f>IF('Formulario PPGR3'!$G538="","",'Formulario PPGR1'!#REF!)</f>
        <v/>
      </c>
      <c r="F538" s="187" t="str">
        <f>IF('Formulario PPGR3'!$G538="","",'Formulario PPGR1'!#REF!)</f>
        <v/>
      </c>
      <c r="G538" s="186"/>
      <c r="H538" s="520" t="str" cm="1">
        <f t="array" ref="H538">IF(Tabla1[[#This Row],[Código_Actividad]]="","",_xlfn.XLOOKUP(Tabla1[[#This Row],[Código_Actividad]],CodigoActividad,Tabla2[Actividades Programables Presupuestables],"",0))</f>
        <v/>
      </c>
      <c r="I538" s="783" t="str">
        <f>IFERROR(VLOOKUP('Formulario PPGR3'!$G538,'Formulario PPGR2'!$H$9:$V$536,15,FALSE),"")</f>
        <v/>
      </c>
      <c r="J538" s="525" t="s">
        <v>351</v>
      </c>
      <c r="K538" s="524" t="s">
        <v>830</v>
      </c>
      <c r="L538" s="521" t="str">
        <f>IF(Tabla1[[#This Row],[Descripción]]="","",_xlfn.XLOOKUP(Tabla1[[#This Row],[Descripción]],Tabla10[Descripción],Tabla10[Unidad de Medida],"",0))</f>
        <v>unidad</v>
      </c>
      <c r="M538" s="317">
        <v>1</v>
      </c>
      <c r="N538" s="535">
        <f>IF(Tabla1[[#This Row],[Descripción]]="","",_xlfn.XLOOKUP(Tabla1[[#This Row],[Descripción]],Tabla10[Descripción],Tabla10[Precio Unitario],0))</f>
        <v>61419</v>
      </c>
      <c r="O538" s="535">
        <f>IF(Tabla1[[#This Row],[Cantidad de Insumos]]="","",Tabla1[[#This Row],[Precio Unitario]]*Tabla1[[#This Row],[Cantidad de Insumos]])</f>
        <v>61419</v>
      </c>
      <c r="P538" s="522" t="str">
        <f>IF(Tabla1[[#This Row],[Descripción]]="","",_xlfn.XLOOKUP(Tabla1[[#This Row],[Descripción]],Tabla10[Descripción],Tabla10[CODIGO PRESUPUESTARIO],0))</f>
        <v>2.3.1.1.01</v>
      </c>
      <c r="Q538" s="523"/>
      <c r="R538" s="523" t="str">
        <f>IF(Tabla1[[#This Row],[Insumos]]="","",_xlfn.XLOOKUP(Tabla1[[#This Row],[Insumos]],Tabla10[Insumo],Tabla10[InsumoAbrev],"",0))</f>
        <v>lsAlimentosyBebidas</v>
      </c>
      <c r="S538" s="694"/>
      <c r="T538" s="187"/>
      <c r="U538" s="187"/>
    </row>
    <row r="539" spans="2:21" ht="38.25" x14ac:dyDescent="0.25">
      <c r="B539" s="187" t="e">
        <f>IF('Formulario PPGR3'!$G539="","",CONCATENATE('Formulario PPGR3'!$C539,".",'Formulario PPGR3'!$D539,".",'Formulario PPGR3'!$E539,".",'Formulario PPGR3'!$F539))</f>
        <v>#REF!</v>
      </c>
      <c r="C539" s="187" t="e">
        <f>IF('Formulario PPGR3'!$G539="","",'Formulario PPGR1'!#REF!)</f>
        <v>#REF!</v>
      </c>
      <c r="D539" s="187" t="e">
        <f>IF('Formulario PPGR3'!$G539="","",'Formulario PPGR1'!#REF!)</f>
        <v>#REF!</v>
      </c>
      <c r="E539" s="187" t="e">
        <f>IF('Formulario PPGR3'!$G539="","",'Formulario PPGR1'!#REF!)</f>
        <v>#REF!</v>
      </c>
      <c r="F539" s="187" t="e">
        <f>IF('Formulario PPGR3'!$G539="","",'Formulario PPGR1'!#REF!)</f>
        <v>#REF!</v>
      </c>
      <c r="G539" s="186" t="s">
        <v>2416</v>
      </c>
      <c r="H539" s="520" t="str" cm="1">
        <f t="array" ref="H539">IF(Tabla1[[#This Row],[Código_Actividad]]="","",_xlfn.XLOOKUP(Tabla1[[#This Row],[Código_Actividad]],CodigoActividad,Tabla2[Actividades Programables Presupuestables],"",0))</f>
        <v>Supervisión a EES para verificar  las acciones de bioseguridad y radio protección en los servicios de laboratorios clinicos e imágenes</v>
      </c>
      <c r="I539" s="783">
        <f>IFERROR(VLOOKUP('Formulario PPGR3'!$G539,'Formulario PPGR2'!$H$9:$V$536,15,FALSE),"")</f>
        <v>1</v>
      </c>
      <c r="J539" s="525" t="s">
        <v>392</v>
      </c>
      <c r="K539" s="524" t="s">
        <v>991</v>
      </c>
      <c r="L539" s="521" t="str">
        <f>IF(Tabla1[[#This Row],[Descripción]]="","",_xlfn.XLOOKUP(Tabla1[[#This Row],[Descripción]],Tabla10[Descripción],Tabla10[Unidad de Medida],"",0))</f>
        <v>galon</v>
      </c>
      <c r="M539" s="317">
        <v>80</v>
      </c>
      <c r="N539" s="535">
        <f>IF(Tabla1[[#This Row],[Descripción]]="","",_xlfn.XLOOKUP(Tabla1[[#This Row],[Descripción]],Tabla10[Descripción],Tabla10[Precio Unitario],0))</f>
        <v>240</v>
      </c>
      <c r="O539" s="535">
        <f>IF(Tabla1[[#This Row],[Cantidad de Insumos]]="","",Tabla1[[#This Row],[Precio Unitario]]*Tabla1[[#This Row],[Cantidad de Insumos]])</f>
        <v>19200</v>
      </c>
      <c r="P539" s="522" t="str">
        <f>IF(Tabla1[[#This Row],[Descripción]]="","",_xlfn.XLOOKUP(Tabla1[[#This Row],[Descripción]],Tabla10[Descripción],Tabla10[CODIGO PRESUPUESTARIO],0))</f>
        <v>2.3.7.1.02</v>
      </c>
      <c r="Q539" s="523"/>
      <c r="R539" s="523" t="str">
        <f>IF(Tabla1[[#This Row],[Insumos]]="","",_xlfn.XLOOKUP(Tabla1[[#This Row],[Insumos]],Tabla10[Insumo],Tabla10[InsumoAbrev],"",0))</f>
        <v>lsGasoil</v>
      </c>
      <c r="S539" s="694"/>
      <c r="T539" s="187"/>
      <c r="U539" s="187"/>
    </row>
    <row r="540" spans="2:21" ht="15" x14ac:dyDescent="0.25">
      <c r="B540" s="187" t="str">
        <f>IF('Formulario PPGR3'!$G540="","",CONCATENATE('Formulario PPGR3'!$C540,".",'Formulario PPGR3'!$D540,".",'Formulario PPGR3'!$E540,".",'Formulario PPGR3'!$F540))</f>
        <v/>
      </c>
      <c r="C540" s="187" t="str">
        <f>IF('Formulario PPGR3'!$G540="","",'Formulario PPGR1'!#REF!)</f>
        <v/>
      </c>
      <c r="D540" s="187" t="str">
        <f>IF('Formulario PPGR3'!$G540="","",'Formulario PPGR1'!#REF!)</f>
        <v/>
      </c>
      <c r="E540" s="187" t="str">
        <f>IF('Formulario PPGR3'!$G540="","",'Formulario PPGR1'!#REF!)</f>
        <v/>
      </c>
      <c r="F540" s="187" t="str">
        <f>IF('Formulario PPGR3'!$G540="","",'Formulario PPGR1'!#REF!)</f>
        <v/>
      </c>
      <c r="G540" s="186"/>
      <c r="H540" s="520" t="str" cm="1">
        <f t="array" ref="H540">IF(Tabla1[[#This Row],[Código_Actividad]]="","",_xlfn.XLOOKUP(Tabla1[[#This Row],[Código_Actividad]],CodigoActividad,Tabla2[Actividades Programables Presupuestables],"",0))</f>
        <v/>
      </c>
      <c r="I540" s="783" t="str">
        <f>IFERROR(VLOOKUP('Formulario PPGR3'!$G540,'Formulario PPGR2'!$H$9:$V$536,15,FALSE),"")</f>
        <v/>
      </c>
      <c r="J540" s="525" t="s">
        <v>284</v>
      </c>
      <c r="K540" s="524" t="s">
        <v>1445</v>
      </c>
      <c r="L540" s="521" t="str">
        <f>IF(Tabla1[[#This Row],[Descripción]]="","",_xlfn.XLOOKUP(Tabla1[[#This Row],[Descripción]],Tabla10[Descripción],Tabla10[Unidad de Medida],"",0))</f>
        <v>Depósito</v>
      </c>
      <c r="M540" s="317">
        <v>8</v>
      </c>
      <c r="N540" s="535">
        <f>IF(Tabla1[[#This Row],[Descripción]]="","",_xlfn.XLOOKUP(Tabla1[[#This Row],[Descripción]],Tabla10[Descripción],Tabla10[Precio Unitario],0))</f>
        <v>2150</v>
      </c>
      <c r="O540" s="535">
        <f>IF(Tabla1[[#This Row],[Cantidad de Insumos]]="","",Tabla1[[#This Row],[Precio Unitario]]*Tabla1[[#This Row],[Cantidad de Insumos]])</f>
        <v>17200</v>
      </c>
      <c r="P540" s="522" t="str">
        <f>IF(Tabla1[[#This Row],[Descripción]]="","",_xlfn.XLOOKUP(Tabla1[[#This Row],[Descripción]],Tabla10[Descripción],Tabla10[CODIGO PRESUPUESTARIO],0))</f>
        <v>2.2.3.1.01</v>
      </c>
      <c r="Q540" s="523"/>
      <c r="R540" s="523" t="str">
        <f>IF(Tabla1[[#This Row],[Insumos]]="","",_xlfn.XLOOKUP(Tabla1[[#This Row],[Insumos]],Tabla10[Insumo],Tabla10[InsumoAbrev],"",0))</f>
        <v>lsViaticosDP</v>
      </c>
      <c r="S540" s="694"/>
      <c r="T540" s="187"/>
      <c r="U540" s="187"/>
    </row>
    <row r="541" spans="2:21" ht="15" x14ac:dyDescent="0.25">
      <c r="B541" s="187" t="str">
        <f>IF('Formulario PPGR3'!$G541="","",CONCATENATE('Formulario PPGR3'!$C541,".",'Formulario PPGR3'!$D541,".",'Formulario PPGR3'!$E541,".",'Formulario PPGR3'!$F541))</f>
        <v/>
      </c>
      <c r="C541" s="187" t="str">
        <f>IF('Formulario PPGR3'!$G541="","",'Formulario PPGR1'!#REF!)</f>
        <v/>
      </c>
      <c r="D541" s="187" t="str">
        <f>IF('Formulario PPGR3'!$G541="","",'Formulario PPGR1'!#REF!)</f>
        <v/>
      </c>
      <c r="E541" s="187" t="str">
        <f>IF('Formulario PPGR3'!$G541="","",'Formulario PPGR1'!#REF!)</f>
        <v/>
      </c>
      <c r="F541" s="187" t="str">
        <f>IF('Formulario PPGR3'!$G541="","",'Formulario PPGR1'!#REF!)</f>
        <v/>
      </c>
      <c r="G541" s="186"/>
      <c r="H541" s="520" t="str" cm="1">
        <f t="array" ref="H541">IF(Tabla1[[#This Row],[Código_Actividad]]="","",_xlfn.XLOOKUP(Tabla1[[#This Row],[Código_Actividad]],CodigoActividad,Tabla2[Actividades Programables Presupuestables],"",0))</f>
        <v/>
      </c>
      <c r="I541" s="783" t="str">
        <f>IFERROR(VLOOKUP('Formulario PPGR3'!$G541,'Formulario PPGR2'!$H$9:$V$536,15,FALSE),"")</f>
        <v/>
      </c>
      <c r="J541" s="525" t="s">
        <v>284</v>
      </c>
      <c r="K541" s="524" t="s">
        <v>1441</v>
      </c>
      <c r="L541" s="521" t="str">
        <f>IF(Tabla1[[#This Row],[Descripción]]="","",_xlfn.XLOOKUP(Tabla1[[#This Row],[Descripción]],Tabla10[Descripción],Tabla10[Unidad de Medida],"",0))</f>
        <v>Depósito</v>
      </c>
      <c r="M541" s="317">
        <v>1</v>
      </c>
      <c r="N541" s="535">
        <f>IF(Tabla1[[#This Row],[Descripción]]="","",_xlfn.XLOOKUP(Tabla1[[#This Row],[Descripción]],Tabla10[Descripción],Tabla10[Precio Unitario],0))</f>
        <v>1700</v>
      </c>
      <c r="O541" s="535">
        <f>IF(Tabla1[[#This Row],[Cantidad de Insumos]]="","",Tabla1[[#This Row],[Precio Unitario]]*Tabla1[[#This Row],[Cantidad de Insumos]])</f>
        <v>1700</v>
      </c>
      <c r="P541" s="522" t="str">
        <f>IF(Tabla1[[#This Row],[Descripción]]="","",_xlfn.XLOOKUP(Tabla1[[#This Row],[Descripción]],Tabla10[Descripción],Tabla10[CODIGO PRESUPUESTARIO],0))</f>
        <v>2.2.3.1.01</v>
      </c>
      <c r="Q541" s="523"/>
      <c r="R541" s="523" t="str">
        <f>IF(Tabla1[[#This Row],[Insumos]]="","",_xlfn.XLOOKUP(Tabla1[[#This Row],[Insumos]],Tabla10[Insumo],Tabla10[InsumoAbrev],"",0))</f>
        <v>lsViaticosDP</v>
      </c>
      <c r="S541" s="694"/>
      <c r="T541" s="187"/>
      <c r="U541" s="187"/>
    </row>
    <row r="542" spans="2:21" ht="38.25" x14ac:dyDescent="0.25">
      <c r="B542" s="187" t="e">
        <f>IF('Formulario PPGR3'!$G542="","",CONCATENATE('Formulario PPGR3'!$C542,".",'Formulario PPGR3'!$D542,".",'Formulario PPGR3'!$E542,".",'Formulario PPGR3'!$F542))</f>
        <v>#REF!</v>
      </c>
      <c r="C542" s="187" t="e">
        <f>IF('Formulario PPGR3'!$G542="","",'Formulario PPGR1'!#REF!)</f>
        <v>#REF!</v>
      </c>
      <c r="D542" s="187" t="e">
        <f>IF('Formulario PPGR3'!$G542="","",'Formulario PPGR1'!#REF!)</f>
        <v>#REF!</v>
      </c>
      <c r="E542" s="187" t="e">
        <f>IF('Formulario PPGR3'!$G542="","",'Formulario PPGR1'!#REF!)</f>
        <v>#REF!</v>
      </c>
      <c r="F542" s="187" t="e">
        <f>IF('Formulario PPGR3'!$G542="","",'Formulario PPGR1'!#REF!)</f>
        <v>#REF!</v>
      </c>
      <c r="G542" s="186" t="s">
        <v>2416</v>
      </c>
      <c r="H542" s="520" t="str" cm="1">
        <f t="array" ref="H542">IF(Tabla1[[#This Row],[Código_Actividad]]="","",_xlfn.XLOOKUP(Tabla1[[#This Row],[Código_Actividad]],CodigoActividad,Tabla2[Actividades Programables Presupuestables],"",0))</f>
        <v>Supervisión a EES para verificar  las acciones de bioseguridad y radio protección en los servicios de laboratorios clinicos e imágenes</v>
      </c>
      <c r="I542" s="783">
        <f>IFERROR(VLOOKUP('Formulario PPGR3'!$G542,'Formulario PPGR2'!$H$9:$V$536,15,FALSE),"")</f>
        <v>1</v>
      </c>
      <c r="J542" s="525" t="s">
        <v>392</v>
      </c>
      <c r="K542" s="524" t="s">
        <v>991</v>
      </c>
      <c r="L542" s="521" t="str">
        <f>IF(Tabla1[[#This Row],[Descripción]]="","",_xlfn.XLOOKUP(Tabla1[[#This Row],[Descripción]],Tabla10[Descripción],Tabla10[Unidad de Medida],"",0))</f>
        <v>galon</v>
      </c>
      <c r="M542" s="317">
        <v>80</v>
      </c>
      <c r="N542" s="535">
        <f>IF(Tabla1[[#This Row],[Descripción]]="","",_xlfn.XLOOKUP(Tabla1[[#This Row],[Descripción]],Tabla10[Descripción],Tabla10[Precio Unitario],0))</f>
        <v>240</v>
      </c>
      <c r="O542" s="535">
        <f>IF(Tabla1[[#This Row],[Cantidad de Insumos]]="","",Tabla1[[#This Row],[Precio Unitario]]*Tabla1[[#This Row],[Cantidad de Insumos]])</f>
        <v>19200</v>
      </c>
      <c r="P542" s="522" t="str">
        <f>IF(Tabla1[[#This Row],[Descripción]]="","",_xlfn.XLOOKUP(Tabla1[[#This Row],[Descripción]],Tabla10[Descripción],Tabla10[CODIGO PRESUPUESTARIO],0))</f>
        <v>2.3.7.1.02</v>
      </c>
      <c r="Q542" s="523"/>
      <c r="R542" s="523" t="str">
        <f>IF(Tabla1[[#This Row],[Insumos]]="","",_xlfn.XLOOKUP(Tabla1[[#This Row],[Insumos]],Tabla10[Insumo],Tabla10[InsumoAbrev],"",0))</f>
        <v>lsGasoil</v>
      </c>
      <c r="S542" s="694"/>
      <c r="T542" s="187"/>
      <c r="U542" s="187"/>
    </row>
    <row r="543" spans="2:21" ht="15" x14ac:dyDescent="0.25">
      <c r="B543" s="187" t="str">
        <f>IF('Formulario PPGR3'!$G543="","",CONCATENATE('Formulario PPGR3'!$C543,".",'Formulario PPGR3'!$D543,".",'Formulario PPGR3'!$E543,".",'Formulario PPGR3'!$F543))</f>
        <v/>
      </c>
      <c r="C543" s="187" t="str">
        <f>IF('Formulario PPGR3'!$G543="","",'Formulario PPGR1'!#REF!)</f>
        <v/>
      </c>
      <c r="D543" s="187" t="str">
        <f>IF('Formulario PPGR3'!$G543="","",'Formulario PPGR1'!#REF!)</f>
        <v/>
      </c>
      <c r="E543" s="187" t="str">
        <f>IF('Formulario PPGR3'!$G543="","",'Formulario PPGR1'!#REF!)</f>
        <v/>
      </c>
      <c r="F543" s="187" t="str">
        <f>IF('Formulario PPGR3'!$G543="","",'Formulario PPGR1'!#REF!)</f>
        <v/>
      </c>
      <c r="G543" s="186"/>
      <c r="H543" s="520" t="str" cm="1">
        <f t="array" ref="H543">IF(Tabla1[[#This Row],[Código_Actividad]]="","",_xlfn.XLOOKUP(Tabla1[[#This Row],[Código_Actividad]],CodigoActividad,Tabla2[Actividades Programables Presupuestables],"",0))</f>
        <v/>
      </c>
      <c r="I543" s="783" t="str">
        <f>IFERROR(VLOOKUP('Formulario PPGR3'!$G543,'Formulario PPGR2'!$H$9:$V$536,15,FALSE),"")</f>
        <v/>
      </c>
      <c r="J543" s="525" t="s">
        <v>284</v>
      </c>
      <c r="K543" s="524" t="s">
        <v>1445</v>
      </c>
      <c r="L543" s="521" t="str">
        <f>IF(Tabla1[[#This Row],[Descripción]]="","",_xlfn.XLOOKUP(Tabla1[[#This Row],[Descripción]],Tabla10[Descripción],Tabla10[Unidad de Medida],"",0))</f>
        <v>Depósito</v>
      </c>
      <c r="M543" s="317">
        <v>8</v>
      </c>
      <c r="N543" s="535">
        <f>IF(Tabla1[[#This Row],[Descripción]]="","",_xlfn.XLOOKUP(Tabla1[[#This Row],[Descripción]],Tabla10[Descripción],Tabla10[Precio Unitario],0))</f>
        <v>2150</v>
      </c>
      <c r="O543" s="535">
        <f>IF(Tabla1[[#This Row],[Cantidad de Insumos]]="","",Tabla1[[#This Row],[Precio Unitario]]*Tabla1[[#This Row],[Cantidad de Insumos]])</f>
        <v>17200</v>
      </c>
      <c r="P543" s="522" t="str">
        <f>IF(Tabla1[[#This Row],[Descripción]]="","",_xlfn.XLOOKUP(Tabla1[[#This Row],[Descripción]],Tabla10[Descripción],Tabla10[CODIGO PRESUPUESTARIO],0))</f>
        <v>2.2.3.1.01</v>
      </c>
      <c r="Q543" s="523"/>
      <c r="R543" s="523" t="str">
        <f>IF(Tabla1[[#This Row],[Insumos]]="","",_xlfn.XLOOKUP(Tabla1[[#This Row],[Insumos]],Tabla10[Insumo],Tabla10[InsumoAbrev],"",0))</f>
        <v>lsViaticosDP</v>
      </c>
      <c r="S543" s="694"/>
      <c r="T543" s="187"/>
      <c r="U543" s="187"/>
    </row>
    <row r="544" spans="2:21" ht="15" x14ac:dyDescent="0.25">
      <c r="B544" s="187" t="str">
        <f>IF('Formulario PPGR3'!$G544="","",CONCATENATE('Formulario PPGR3'!$C544,".",'Formulario PPGR3'!$D544,".",'Formulario PPGR3'!$E544,".",'Formulario PPGR3'!$F544))</f>
        <v/>
      </c>
      <c r="C544" s="187" t="str">
        <f>IF('Formulario PPGR3'!$G544="","",'Formulario PPGR1'!#REF!)</f>
        <v/>
      </c>
      <c r="D544" s="187" t="str">
        <f>IF('Formulario PPGR3'!$G544="","",'Formulario PPGR1'!#REF!)</f>
        <v/>
      </c>
      <c r="E544" s="187" t="str">
        <f>IF('Formulario PPGR3'!$G544="","",'Formulario PPGR1'!#REF!)</f>
        <v/>
      </c>
      <c r="F544" s="187" t="str">
        <f>IF('Formulario PPGR3'!$G544="","",'Formulario PPGR1'!#REF!)</f>
        <v/>
      </c>
      <c r="G544" s="186"/>
      <c r="H544" s="520" t="str" cm="1">
        <f t="array" ref="H544">IF(Tabla1[[#This Row],[Código_Actividad]]="","",_xlfn.XLOOKUP(Tabla1[[#This Row],[Código_Actividad]],CodigoActividad,Tabla2[Actividades Programables Presupuestables],"",0))</f>
        <v/>
      </c>
      <c r="I544" s="783" t="str">
        <f>IFERROR(VLOOKUP('Formulario PPGR3'!$G544,'Formulario PPGR2'!$H$9:$V$536,15,FALSE),"")</f>
        <v/>
      </c>
      <c r="J544" s="525" t="s">
        <v>284</v>
      </c>
      <c r="K544" s="524" t="s">
        <v>1441</v>
      </c>
      <c r="L544" s="521" t="str">
        <f>IF(Tabla1[[#This Row],[Descripción]]="","",_xlfn.XLOOKUP(Tabla1[[#This Row],[Descripción]],Tabla10[Descripción],Tabla10[Unidad de Medida],"",0))</f>
        <v>Depósito</v>
      </c>
      <c r="M544" s="317">
        <v>4</v>
      </c>
      <c r="N544" s="535">
        <f>IF(Tabla1[[#This Row],[Descripción]]="","",_xlfn.XLOOKUP(Tabla1[[#This Row],[Descripción]],Tabla10[Descripción],Tabla10[Precio Unitario],0))</f>
        <v>1700</v>
      </c>
      <c r="O544" s="535">
        <f>IF(Tabla1[[#This Row],[Cantidad de Insumos]]="","",Tabla1[[#This Row],[Precio Unitario]]*Tabla1[[#This Row],[Cantidad de Insumos]])</f>
        <v>6800</v>
      </c>
      <c r="P544" s="522" t="str">
        <f>IF(Tabla1[[#This Row],[Descripción]]="","",_xlfn.XLOOKUP(Tabla1[[#This Row],[Descripción]],Tabla10[Descripción],Tabla10[CODIGO PRESUPUESTARIO],0))</f>
        <v>2.2.3.1.01</v>
      </c>
      <c r="Q544" s="523"/>
      <c r="R544" s="523" t="str">
        <f>IF(Tabla1[[#This Row],[Insumos]]="","",_xlfn.XLOOKUP(Tabla1[[#This Row],[Insumos]],Tabla10[Insumo],Tabla10[InsumoAbrev],"",0))</f>
        <v>lsViaticosDP</v>
      </c>
      <c r="S544" s="694"/>
      <c r="T544" s="187"/>
      <c r="U544" s="187"/>
    </row>
    <row r="545" spans="2:21" ht="50.45" customHeight="1" x14ac:dyDescent="0.25">
      <c r="B545" s="187" t="e">
        <f>IF('Formulario PPGR3'!$G545="","",CONCATENATE('Formulario PPGR3'!$C545,".",'Formulario PPGR3'!$D545,".",'Formulario PPGR3'!$E545,".",'Formulario PPGR3'!$F545))</f>
        <v>#REF!</v>
      </c>
      <c r="C545" s="187" t="e">
        <f>IF('Formulario PPGR3'!$G545="","",'Formulario PPGR1'!#REF!)</f>
        <v>#REF!</v>
      </c>
      <c r="D545" s="187" t="e">
        <f>IF('Formulario PPGR3'!$G545="","",'Formulario PPGR1'!#REF!)</f>
        <v>#REF!</v>
      </c>
      <c r="E545" s="187" t="e">
        <f>IF('Formulario PPGR3'!$G545="","",'Formulario PPGR1'!#REF!)</f>
        <v>#REF!</v>
      </c>
      <c r="F545" s="187" t="e">
        <f>IF('Formulario PPGR3'!$G545="","",'Formulario PPGR1'!#REF!)</f>
        <v>#REF!</v>
      </c>
      <c r="G545" s="186" t="s">
        <v>2418</v>
      </c>
      <c r="H545" s="520" t="str" cm="1">
        <f t="array" ref="H545">IF(Tabla1[[#This Row],[Código_Actividad]]="","",_xlfn.XLOOKUP(Tabla1[[#This Row],[Código_Actividad]],CodigoActividad,Tabla2[Actividades Programables Presupuestables],"",0))</f>
        <v>Supervisión a los CDx para la identificación de acciones requeridas para el fortalecimiento de la provisión de los servicios de laboratorio e  imágenes en los 10 SRS</v>
      </c>
      <c r="I545" s="783">
        <f>IFERROR(VLOOKUP('Formulario PPGR3'!$G545,'Formulario PPGR2'!$H$9:$V$536,15,FALSE),"")</f>
        <v>4</v>
      </c>
      <c r="J545" s="525" t="s">
        <v>392</v>
      </c>
      <c r="K545" s="524" t="s">
        <v>991</v>
      </c>
      <c r="L545" s="521" t="str">
        <f>IF(Tabla1[[#This Row],[Descripción]]="","",_xlfn.XLOOKUP(Tabla1[[#This Row],[Descripción]],Tabla10[Descripción],Tabla10[Unidad de Medida],"",0))</f>
        <v>galon</v>
      </c>
      <c r="M545" s="317">
        <v>40</v>
      </c>
      <c r="N545" s="535">
        <f>IF(Tabla1[[#This Row],[Descripción]]="","",_xlfn.XLOOKUP(Tabla1[[#This Row],[Descripción]],Tabla10[Descripción],Tabla10[Precio Unitario],0))</f>
        <v>240</v>
      </c>
      <c r="O545" s="535">
        <f>IF(Tabla1[[#This Row],[Cantidad de Insumos]]="","",Tabla1[[#This Row],[Precio Unitario]]*Tabla1[[#This Row],[Cantidad de Insumos]])</f>
        <v>9600</v>
      </c>
      <c r="P545" s="522" t="str">
        <f>IF(Tabla1[[#This Row],[Descripción]]="","",_xlfn.XLOOKUP(Tabla1[[#This Row],[Descripción]],Tabla10[Descripción],Tabla10[CODIGO PRESUPUESTARIO],0))</f>
        <v>2.3.7.1.02</v>
      </c>
      <c r="Q545" s="523"/>
      <c r="R545" s="523" t="str">
        <f>IF(Tabla1[[#This Row],[Insumos]]="","",_xlfn.XLOOKUP(Tabla1[[#This Row],[Insumos]],Tabla10[Insumo],Tabla10[InsumoAbrev],"",0))</f>
        <v>lsGasoil</v>
      </c>
      <c r="S545" s="694"/>
      <c r="T545" s="187"/>
      <c r="U545" s="187"/>
    </row>
    <row r="546" spans="2:21" ht="15" x14ac:dyDescent="0.25">
      <c r="B546" s="187" t="str">
        <f>IF('Formulario PPGR3'!$G546="","",CONCATENATE('Formulario PPGR3'!$C546,".",'Formulario PPGR3'!$D546,".",'Formulario PPGR3'!$E546,".",'Formulario PPGR3'!$F546))</f>
        <v/>
      </c>
      <c r="C546" s="187" t="str">
        <f>IF('Formulario PPGR3'!$G546="","",'Formulario PPGR1'!#REF!)</f>
        <v/>
      </c>
      <c r="D546" s="187" t="str">
        <f>IF('Formulario PPGR3'!$G546="","",'Formulario PPGR1'!#REF!)</f>
        <v/>
      </c>
      <c r="E546" s="187" t="str">
        <f>IF('Formulario PPGR3'!$G546="","",'Formulario PPGR1'!#REF!)</f>
        <v/>
      </c>
      <c r="F546" s="187" t="str">
        <f>IF('Formulario PPGR3'!$G546="","",'Formulario PPGR1'!#REF!)</f>
        <v/>
      </c>
      <c r="G546" s="186"/>
      <c r="H546" s="520" t="str" cm="1">
        <f t="array" ref="H546">IF(Tabla1[[#This Row],[Código_Actividad]]="","",_xlfn.XLOOKUP(Tabla1[[#This Row],[Código_Actividad]],CodigoActividad,Tabla2[Actividades Programables Presupuestables],"",0))</f>
        <v/>
      </c>
      <c r="I546" s="783" t="str">
        <f>IFERROR(VLOOKUP('Formulario PPGR3'!$G546,'Formulario PPGR2'!$H$9:$V$536,15,FALSE),"")</f>
        <v/>
      </c>
      <c r="J546" s="525" t="s">
        <v>284</v>
      </c>
      <c r="K546" s="524" t="s">
        <v>1445</v>
      </c>
      <c r="L546" s="521" t="str">
        <f>IF(Tabla1[[#This Row],[Descripción]]="","",_xlfn.XLOOKUP(Tabla1[[#This Row],[Descripción]],Tabla10[Descripción],Tabla10[Unidad de Medida],"",0))</f>
        <v>Depósito</v>
      </c>
      <c r="M546" s="317">
        <v>4</v>
      </c>
      <c r="N546" s="535">
        <f>IF(Tabla1[[#This Row],[Descripción]]="","",_xlfn.XLOOKUP(Tabla1[[#This Row],[Descripción]],Tabla10[Descripción],Tabla10[Precio Unitario],0))</f>
        <v>2150</v>
      </c>
      <c r="O546" s="535">
        <f>IF(Tabla1[[#This Row],[Cantidad de Insumos]]="","",Tabla1[[#This Row],[Precio Unitario]]*Tabla1[[#This Row],[Cantidad de Insumos]])</f>
        <v>8600</v>
      </c>
      <c r="P546" s="522" t="str">
        <f>IF(Tabla1[[#This Row],[Descripción]]="","",_xlfn.XLOOKUP(Tabla1[[#This Row],[Descripción]],Tabla10[Descripción],Tabla10[CODIGO PRESUPUESTARIO],0))</f>
        <v>2.2.3.1.01</v>
      </c>
      <c r="Q546" s="523"/>
      <c r="R546" s="523" t="str">
        <f>IF(Tabla1[[#This Row],[Insumos]]="","",_xlfn.XLOOKUP(Tabla1[[#This Row],[Insumos]],Tabla10[Insumo],Tabla10[InsumoAbrev],"",0))</f>
        <v>lsViaticosDP</v>
      </c>
      <c r="S546" s="694"/>
      <c r="T546" s="187"/>
      <c r="U546" s="187"/>
    </row>
    <row r="547" spans="2:21" ht="15" x14ac:dyDescent="0.25">
      <c r="B547" s="187" t="str">
        <f>IF('Formulario PPGR3'!$G547="","",CONCATENATE('Formulario PPGR3'!$C547,".",'Formulario PPGR3'!$D547,".",'Formulario PPGR3'!$E547,".",'Formulario PPGR3'!$F547))</f>
        <v/>
      </c>
      <c r="C547" s="187" t="str">
        <f>IF('Formulario PPGR3'!$G547="","",'Formulario PPGR1'!#REF!)</f>
        <v/>
      </c>
      <c r="D547" s="187" t="str">
        <f>IF('Formulario PPGR3'!$G547="","",'Formulario PPGR1'!#REF!)</f>
        <v/>
      </c>
      <c r="E547" s="187" t="str">
        <f>IF('Formulario PPGR3'!$G547="","",'Formulario PPGR1'!#REF!)</f>
        <v/>
      </c>
      <c r="F547" s="187" t="str">
        <f>IF('Formulario PPGR3'!$G547="","",'Formulario PPGR1'!#REF!)</f>
        <v/>
      </c>
      <c r="G547" s="186"/>
      <c r="H547" s="520" t="str" cm="1">
        <f t="array" ref="H547">IF(Tabla1[[#This Row],[Código_Actividad]]="","",_xlfn.XLOOKUP(Tabla1[[#This Row],[Código_Actividad]],CodigoActividad,Tabla2[Actividades Programables Presupuestables],"",0))</f>
        <v/>
      </c>
      <c r="I547" s="783" t="str">
        <f>IFERROR(VLOOKUP('Formulario PPGR3'!$G547,'Formulario PPGR2'!$H$9:$V$536,15,FALSE),"")</f>
        <v/>
      </c>
      <c r="J547" s="525" t="s">
        <v>284</v>
      </c>
      <c r="K547" s="524" t="s">
        <v>1441</v>
      </c>
      <c r="L547" s="521" t="str">
        <f>IF(Tabla1[[#This Row],[Descripción]]="","",_xlfn.XLOOKUP(Tabla1[[#This Row],[Descripción]],Tabla10[Descripción],Tabla10[Unidad de Medida],"",0))</f>
        <v>Depósito</v>
      </c>
      <c r="M547" s="317">
        <v>2</v>
      </c>
      <c r="N547" s="535">
        <f>IF(Tabla1[[#This Row],[Descripción]]="","",_xlfn.XLOOKUP(Tabla1[[#This Row],[Descripción]],Tabla10[Descripción],Tabla10[Precio Unitario],0))</f>
        <v>1700</v>
      </c>
      <c r="O547" s="535">
        <f>IF(Tabla1[[#This Row],[Cantidad de Insumos]]="","",Tabla1[[#This Row],[Precio Unitario]]*Tabla1[[#This Row],[Cantidad de Insumos]])</f>
        <v>3400</v>
      </c>
      <c r="P547" s="522" t="str">
        <f>IF(Tabla1[[#This Row],[Descripción]]="","",_xlfn.XLOOKUP(Tabla1[[#This Row],[Descripción]],Tabla10[Descripción],Tabla10[CODIGO PRESUPUESTARIO],0))</f>
        <v>2.2.3.1.01</v>
      </c>
      <c r="Q547" s="523"/>
      <c r="R547" s="523" t="str">
        <f>IF(Tabla1[[#This Row],[Insumos]]="","",_xlfn.XLOOKUP(Tabla1[[#This Row],[Insumos]],Tabla10[Insumo],Tabla10[InsumoAbrev],"",0))</f>
        <v>lsViaticosDP</v>
      </c>
      <c r="S547" s="694"/>
      <c r="T547" s="187"/>
      <c r="U547" s="187"/>
    </row>
    <row r="548" spans="2:21" ht="52.15" customHeight="1" x14ac:dyDescent="0.25">
      <c r="B548" s="187" t="e">
        <f>IF('Formulario PPGR3'!$G548="","",CONCATENATE('Formulario PPGR3'!$C548,".",'Formulario PPGR3'!$D548,".",'Formulario PPGR3'!$E548,".",'Formulario PPGR3'!$F548))</f>
        <v>#REF!</v>
      </c>
      <c r="C548" s="187" t="e">
        <f>IF('Formulario PPGR3'!$G548="","",'Formulario PPGR1'!#REF!)</f>
        <v>#REF!</v>
      </c>
      <c r="D548" s="187" t="e">
        <f>IF('Formulario PPGR3'!$G548="","",'Formulario PPGR1'!#REF!)</f>
        <v>#REF!</v>
      </c>
      <c r="E548" s="187" t="e">
        <f>IF('Formulario PPGR3'!$G548="","",'Formulario PPGR1'!#REF!)</f>
        <v>#REF!</v>
      </c>
      <c r="F548" s="187" t="e">
        <f>IF('Formulario PPGR3'!$G548="","",'Formulario PPGR1'!#REF!)</f>
        <v>#REF!</v>
      </c>
      <c r="G548" s="186" t="s">
        <v>2420</v>
      </c>
      <c r="H548" s="520" t="str" cm="1">
        <f t="array" ref="H548">IF(Tabla1[[#This Row],[Código_Actividad]]="","",_xlfn.XLOOKUP(Tabla1[[#This Row],[Código_Actividad]],CodigoActividad,Tabla2[Actividades Programables Presupuestables],"",0))</f>
        <v xml:space="preserve">Supervisión en los establecimientos de salud de 2do nivel de los 10 SRS  para el fortalecimiento de la provisión de los servicios de laboratorio e  imágenes </v>
      </c>
      <c r="I548" s="783">
        <f>IFERROR(VLOOKUP('Formulario PPGR3'!$G548,'Formulario PPGR2'!$H$9:$V$536,15,FALSE),"")</f>
        <v>1</v>
      </c>
      <c r="J548" s="525" t="s">
        <v>392</v>
      </c>
      <c r="K548" s="524" t="s">
        <v>991</v>
      </c>
      <c r="L548" s="521" t="str">
        <f>IF(Tabla1[[#This Row],[Descripción]]="","",_xlfn.XLOOKUP(Tabla1[[#This Row],[Descripción]],Tabla10[Descripción],Tabla10[Unidad de Medida],"",0))</f>
        <v>galon</v>
      </c>
      <c r="M548" s="317">
        <v>100</v>
      </c>
      <c r="N548" s="535">
        <f>IF(Tabla1[[#This Row],[Descripción]]="","",_xlfn.XLOOKUP(Tabla1[[#This Row],[Descripción]],Tabla10[Descripción],Tabla10[Precio Unitario],0))</f>
        <v>240</v>
      </c>
      <c r="O548" s="535">
        <f>IF(Tabla1[[#This Row],[Cantidad de Insumos]]="","",Tabla1[[#This Row],[Precio Unitario]]*Tabla1[[#This Row],[Cantidad de Insumos]])</f>
        <v>24000</v>
      </c>
      <c r="P548" s="522" t="str">
        <f>IF(Tabla1[[#This Row],[Descripción]]="","",_xlfn.XLOOKUP(Tabla1[[#This Row],[Descripción]],Tabla10[Descripción],Tabla10[CODIGO PRESUPUESTARIO],0))</f>
        <v>2.3.7.1.02</v>
      </c>
      <c r="Q548" s="523"/>
      <c r="R548" s="523" t="str">
        <f>IF(Tabla1[[#This Row],[Insumos]]="","",_xlfn.XLOOKUP(Tabla1[[#This Row],[Insumos]],Tabla10[Insumo],Tabla10[InsumoAbrev],"",0))</f>
        <v>lsGasoil</v>
      </c>
      <c r="S548" s="694"/>
      <c r="T548" s="187"/>
      <c r="U548" s="187"/>
    </row>
    <row r="549" spans="2:21" ht="15" x14ac:dyDescent="0.25">
      <c r="B549" s="187" t="str">
        <f>IF('Formulario PPGR3'!$G549="","",CONCATENATE('Formulario PPGR3'!$C549,".",'Formulario PPGR3'!$D549,".",'Formulario PPGR3'!$E549,".",'Formulario PPGR3'!$F549))</f>
        <v/>
      </c>
      <c r="C549" s="187" t="str">
        <f>IF('Formulario PPGR3'!$G549="","",'Formulario PPGR1'!#REF!)</f>
        <v/>
      </c>
      <c r="D549" s="187" t="str">
        <f>IF('Formulario PPGR3'!$G549="","",'Formulario PPGR1'!#REF!)</f>
        <v/>
      </c>
      <c r="E549" s="187" t="str">
        <f>IF('Formulario PPGR3'!$G549="","",'Formulario PPGR1'!#REF!)</f>
        <v/>
      </c>
      <c r="F549" s="187" t="str">
        <f>IF('Formulario PPGR3'!$G549="","",'Formulario PPGR1'!#REF!)</f>
        <v/>
      </c>
      <c r="G549" s="186"/>
      <c r="H549" s="520" t="str" cm="1">
        <f t="array" ref="H549">IF(Tabla1[[#This Row],[Código_Actividad]]="","",_xlfn.XLOOKUP(Tabla1[[#This Row],[Código_Actividad]],CodigoActividad,Tabla2[Actividades Programables Presupuestables],"",0))</f>
        <v/>
      </c>
      <c r="I549" s="783" t="str">
        <f>IFERROR(VLOOKUP('Formulario PPGR3'!$G549,'Formulario PPGR2'!$H$9:$V$536,15,FALSE),"")</f>
        <v/>
      </c>
      <c r="J549" s="525" t="s">
        <v>284</v>
      </c>
      <c r="K549" s="524" t="s">
        <v>1445</v>
      </c>
      <c r="L549" s="521" t="str">
        <f>IF(Tabla1[[#This Row],[Descripción]]="","",_xlfn.XLOOKUP(Tabla1[[#This Row],[Descripción]],Tabla10[Descripción],Tabla10[Unidad de Medida],"",0))</f>
        <v>Depósito</v>
      </c>
      <c r="M549" s="317">
        <v>8</v>
      </c>
      <c r="N549" s="535">
        <f>IF(Tabla1[[#This Row],[Descripción]]="","",_xlfn.XLOOKUP(Tabla1[[#This Row],[Descripción]],Tabla10[Descripción],Tabla10[Precio Unitario],0))</f>
        <v>2150</v>
      </c>
      <c r="O549" s="535">
        <f>IF(Tabla1[[#This Row],[Cantidad de Insumos]]="","",Tabla1[[#This Row],[Precio Unitario]]*Tabla1[[#This Row],[Cantidad de Insumos]])</f>
        <v>17200</v>
      </c>
      <c r="P549" s="522" t="str">
        <f>IF(Tabla1[[#This Row],[Descripción]]="","",_xlfn.XLOOKUP(Tabla1[[#This Row],[Descripción]],Tabla10[Descripción],Tabla10[CODIGO PRESUPUESTARIO],0))</f>
        <v>2.2.3.1.01</v>
      </c>
      <c r="Q549" s="523"/>
      <c r="R549" s="523" t="str">
        <f>IF(Tabla1[[#This Row],[Insumos]]="","",_xlfn.XLOOKUP(Tabla1[[#This Row],[Insumos]],Tabla10[Insumo],Tabla10[InsumoAbrev],"",0))</f>
        <v>lsViaticosDP</v>
      </c>
      <c r="S549" s="694"/>
      <c r="T549" s="187"/>
      <c r="U549" s="187"/>
    </row>
    <row r="550" spans="2:21" ht="15" x14ac:dyDescent="0.25">
      <c r="B550" s="187" t="str">
        <f>IF('Formulario PPGR3'!$G550="","",CONCATENATE('Formulario PPGR3'!$C550,".",'Formulario PPGR3'!$D550,".",'Formulario PPGR3'!$E550,".",'Formulario PPGR3'!$F550))</f>
        <v/>
      </c>
      <c r="C550" s="187" t="str">
        <f>IF('Formulario PPGR3'!$G550="","",'Formulario PPGR1'!#REF!)</f>
        <v/>
      </c>
      <c r="D550" s="187" t="str">
        <f>IF('Formulario PPGR3'!$G550="","",'Formulario PPGR1'!#REF!)</f>
        <v/>
      </c>
      <c r="E550" s="187" t="str">
        <f>IF('Formulario PPGR3'!$G550="","",'Formulario PPGR1'!#REF!)</f>
        <v/>
      </c>
      <c r="F550" s="187" t="str">
        <f>IF('Formulario PPGR3'!$G550="","",'Formulario PPGR1'!#REF!)</f>
        <v/>
      </c>
      <c r="G550" s="186"/>
      <c r="H550" s="520" t="str" cm="1">
        <f t="array" ref="H550">IF(Tabla1[[#This Row],[Código_Actividad]]="","",_xlfn.XLOOKUP(Tabla1[[#This Row],[Código_Actividad]],CodigoActividad,Tabla2[Actividades Programables Presupuestables],"",0))</f>
        <v/>
      </c>
      <c r="I550" s="783" t="str">
        <f>IFERROR(VLOOKUP('Formulario PPGR3'!$G550,'Formulario PPGR2'!$H$9:$V$536,15,FALSE),"")</f>
        <v/>
      </c>
      <c r="J550" s="525" t="s">
        <v>284</v>
      </c>
      <c r="K550" s="524" t="s">
        <v>1441</v>
      </c>
      <c r="L550" s="521" t="str">
        <f>IF(Tabla1[[#This Row],[Descripción]]="","",_xlfn.XLOOKUP(Tabla1[[#This Row],[Descripción]],Tabla10[Descripción],Tabla10[Unidad de Medida],"",0))</f>
        <v>Depósito</v>
      </c>
      <c r="M550" s="317">
        <v>8</v>
      </c>
      <c r="N550" s="535">
        <f>IF(Tabla1[[#This Row],[Descripción]]="","",_xlfn.XLOOKUP(Tabla1[[#This Row],[Descripción]],Tabla10[Descripción],Tabla10[Precio Unitario],0))</f>
        <v>1700</v>
      </c>
      <c r="O550" s="535">
        <f>IF(Tabla1[[#This Row],[Cantidad de Insumos]]="","",Tabla1[[#This Row],[Precio Unitario]]*Tabla1[[#This Row],[Cantidad de Insumos]])</f>
        <v>13600</v>
      </c>
      <c r="P550" s="522" t="str">
        <f>IF(Tabla1[[#This Row],[Descripción]]="","",_xlfn.XLOOKUP(Tabla1[[#This Row],[Descripción]],Tabla10[Descripción],Tabla10[CODIGO PRESUPUESTARIO],0))</f>
        <v>2.2.3.1.01</v>
      </c>
      <c r="Q550" s="523"/>
      <c r="R550" s="523" t="str">
        <f>IF(Tabla1[[#This Row],[Insumos]]="","",_xlfn.XLOOKUP(Tabla1[[#This Row],[Insumos]],Tabla10[Insumo],Tabla10[InsumoAbrev],"",0))</f>
        <v>lsViaticosDP</v>
      </c>
      <c r="S550" s="694"/>
      <c r="T550" s="187"/>
      <c r="U550" s="187"/>
    </row>
    <row r="551" spans="2:21" ht="15" x14ac:dyDescent="0.25">
      <c r="B551" s="187" t="str">
        <f>IF('Formulario PPGR3'!$G551="","",CONCATENATE('Formulario PPGR3'!$C551,".",'Formulario PPGR3'!$D551,".",'Formulario PPGR3'!$E551,".",'Formulario PPGR3'!$F551))</f>
        <v/>
      </c>
      <c r="C551" s="187" t="str">
        <f>IF('Formulario PPGR3'!$G551="","",'Formulario PPGR1'!#REF!)</f>
        <v/>
      </c>
      <c r="D551" s="187" t="str">
        <f>IF('Formulario PPGR3'!$G551="","",'Formulario PPGR1'!#REF!)</f>
        <v/>
      </c>
      <c r="E551" s="187" t="str">
        <f>IF('Formulario PPGR3'!$G551="","",'Formulario PPGR1'!#REF!)</f>
        <v/>
      </c>
      <c r="F551" s="187" t="str">
        <f>IF('Formulario PPGR3'!$G551="","",'Formulario PPGR1'!#REF!)</f>
        <v/>
      </c>
      <c r="G551" s="186"/>
      <c r="H551" s="520" t="str" cm="1">
        <f t="array" ref="H551">IF(Tabla1[[#This Row],[Código_Actividad]]="","",_xlfn.XLOOKUP(Tabla1[[#This Row],[Código_Actividad]],CodigoActividad,Tabla2[Actividades Programables Presupuestables],"",0))</f>
        <v/>
      </c>
      <c r="I551" s="783" t="str">
        <f>IFERROR(VLOOKUP('Formulario PPGR3'!$G551,'Formulario PPGR2'!$H$9:$V$536,15,FALSE),"")</f>
        <v/>
      </c>
      <c r="J551" s="525"/>
      <c r="K551" s="524"/>
      <c r="L551" s="521" t="str">
        <f>IF(Tabla1[[#This Row],[Descripción]]="","",_xlfn.XLOOKUP(Tabla1[[#This Row],[Descripción]],Tabla10[Descripción],Tabla10[Unidad de Medida],"",0))</f>
        <v/>
      </c>
      <c r="M551" s="317"/>
      <c r="N551" s="535" t="str">
        <f>IF(Tabla1[[#This Row],[Descripción]]="","",_xlfn.XLOOKUP(Tabla1[[#This Row],[Descripción]],Tabla10[Descripción],Tabla10[Precio Unitario],0))</f>
        <v/>
      </c>
      <c r="O551" s="535" t="str">
        <f>IF(Tabla1[[#This Row],[Cantidad de Insumos]]="","",Tabla1[[#This Row],[Precio Unitario]]*Tabla1[[#This Row],[Cantidad de Insumos]])</f>
        <v/>
      </c>
      <c r="P551" s="522" t="str">
        <f>IF(Tabla1[[#This Row],[Descripción]]="","",_xlfn.XLOOKUP(Tabla1[[#This Row],[Descripción]],Tabla10[Descripción],Tabla10[CODIGO PRESUPUESTARIO],0))</f>
        <v/>
      </c>
      <c r="Q551" s="523"/>
      <c r="R551" s="523" t="str">
        <f>IF(Tabla1[[#This Row],[Insumos]]="","",_xlfn.XLOOKUP(Tabla1[[#This Row],[Insumos]],Tabla10[Insumo],Tabla10[InsumoAbrev],"",0))</f>
        <v/>
      </c>
      <c r="S551" s="694"/>
      <c r="T551" s="187"/>
      <c r="U551" s="187"/>
    </row>
    <row r="552" spans="2:21" ht="51" customHeight="1" x14ac:dyDescent="0.25">
      <c r="B552" s="187" t="e">
        <f>IF('Formulario PPGR3'!$G552="","",CONCATENATE('Formulario PPGR3'!$C552,".",'Formulario PPGR3'!$D552,".",'Formulario PPGR3'!$E552,".",'Formulario PPGR3'!$F552))</f>
        <v>#REF!</v>
      </c>
      <c r="C552" s="187" t="e">
        <f>IF('Formulario PPGR3'!$G552="","",'Formulario PPGR1'!#REF!)</f>
        <v>#REF!</v>
      </c>
      <c r="D552" s="187" t="e">
        <f>IF('Formulario PPGR3'!$G552="","",'Formulario PPGR1'!#REF!)</f>
        <v>#REF!</v>
      </c>
      <c r="E552" s="187" t="e">
        <f>IF('Formulario PPGR3'!$G552="","",'Formulario PPGR1'!#REF!)</f>
        <v>#REF!</v>
      </c>
      <c r="F552" s="187" t="e">
        <f>IF('Formulario PPGR3'!$G552="","",'Formulario PPGR1'!#REF!)</f>
        <v>#REF!</v>
      </c>
      <c r="G552" s="186" t="s">
        <v>2422</v>
      </c>
      <c r="H552" s="520" t="str" cm="1">
        <f t="array" ref="H552">IF(Tabla1[[#This Row],[Código_Actividad]]="","",_xlfn.XLOOKUP(Tabla1[[#This Row],[Código_Actividad]],CodigoActividad,Tabla2[Actividades Programables Presupuestables],"",0))</f>
        <v>Visita de supervisión  a los EES para verificar el cumplimiento de las acciones para el diagnóstico de malaria en los 10 SRS</v>
      </c>
      <c r="I552" s="783">
        <f>IFERROR(VLOOKUP('Formulario PPGR3'!$G552,'Formulario PPGR2'!$H$9:$V$536,15,FALSE),"")</f>
        <v>1</v>
      </c>
      <c r="J552" s="525" t="s">
        <v>392</v>
      </c>
      <c r="K552" s="524" t="s">
        <v>991</v>
      </c>
      <c r="L552" s="521" t="str">
        <f>IF(Tabla1[[#This Row],[Descripción]]="","",_xlfn.XLOOKUP(Tabla1[[#This Row],[Descripción]],Tabla10[Descripción],Tabla10[Unidad de Medida],"",0))</f>
        <v>galon</v>
      </c>
      <c r="M552" s="317">
        <v>6</v>
      </c>
      <c r="N552" s="535">
        <f>IF(Tabla1[[#This Row],[Descripción]]="","",_xlfn.XLOOKUP(Tabla1[[#This Row],[Descripción]],Tabla10[Descripción],Tabla10[Precio Unitario],0))</f>
        <v>240</v>
      </c>
      <c r="O552" s="535">
        <f>IF(Tabla1[[#This Row],[Cantidad de Insumos]]="","",Tabla1[[#This Row],[Precio Unitario]]*Tabla1[[#This Row],[Cantidad de Insumos]])</f>
        <v>1440</v>
      </c>
      <c r="P552" s="522" t="str">
        <f>IF(Tabla1[[#This Row],[Descripción]]="","",_xlfn.XLOOKUP(Tabla1[[#This Row],[Descripción]],Tabla10[Descripción],Tabla10[CODIGO PRESUPUESTARIO],0))</f>
        <v>2.3.7.1.02</v>
      </c>
      <c r="Q552" s="523"/>
      <c r="R552" s="523" t="str">
        <f>IF(Tabla1[[#This Row],[Insumos]]="","",_xlfn.XLOOKUP(Tabla1[[#This Row],[Insumos]],Tabla10[Insumo],Tabla10[InsumoAbrev],"",0))</f>
        <v>lsGasoil</v>
      </c>
      <c r="S552" s="694"/>
      <c r="T552" s="187"/>
      <c r="U552" s="187"/>
    </row>
    <row r="553" spans="2:21" ht="43.9" customHeight="1" x14ac:dyDescent="0.25">
      <c r="B553" s="187" t="e">
        <f>IF('Formulario PPGR3'!$G553="","",CONCATENATE('Formulario PPGR3'!$C553,".",'Formulario PPGR3'!$D553,".",'Formulario PPGR3'!$E553,".",'Formulario PPGR3'!$F553))</f>
        <v>#REF!</v>
      </c>
      <c r="C553" s="187" t="e">
        <f>IF('Formulario PPGR3'!$G553="","",'Formulario PPGR1'!#REF!)</f>
        <v>#REF!</v>
      </c>
      <c r="D553" s="187" t="e">
        <f>IF('Formulario PPGR3'!$G553="","",'Formulario PPGR1'!#REF!)</f>
        <v>#REF!</v>
      </c>
      <c r="E553" s="187" t="e">
        <f>IF('Formulario PPGR3'!$G553="","",'Formulario PPGR1'!#REF!)</f>
        <v>#REF!</v>
      </c>
      <c r="F553" s="187" t="e">
        <f>IF('Formulario PPGR3'!$G553="","",'Formulario PPGR1'!#REF!)</f>
        <v>#REF!</v>
      </c>
      <c r="G553" s="237" t="s">
        <v>2497</v>
      </c>
      <c r="H553" s="520" t="str" cm="1">
        <f t="array" ref="H553">IF(Tabla1[[#This Row],[Código_Actividad]]="","",_xlfn.XLOOKUP(Tabla1[[#This Row],[Código_Actividad]],CodigoActividad,Tabla2[Actividades Programables Presupuestables],"",0))</f>
        <v>Readecuación de la Infraestructura Física  de los Establecimientos de Salud del PNA acorde a su plan de inversión</v>
      </c>
      <c r="I553" s="783">
        <f>IFERROR(VLOOKUP('Formulario PPGR3'!$G553,'Formulario PPGR2'!$H$9:$V$536,15,FALSE),"")</f>
        <v>2</v>
      </c>
      <c r="J553" s="523" t="s">
        <v>392</v>
      </c>
      <c r="K553" s="524" t="s">
        <v>991</v>
      </c>
      <c r="L553" s="521" t="str">
        <f>IF(Tabla1[[#This Row],[Descripción]]="","",_xlfn.XLOOKUP(Tabla1[[#This Row],[Descripción]],Tabla10[Descripción],Tabla10[Unidad de Medida],"",0))</f>
        <v>galon</v>
      </c>
      <c r="M553" s="317">
        <v>1800</v>
      </c>
      <c r="N553" s="535">
        <f>IF(Tabla1[[#This Row],[Descripción]]="","",_xlfn.XLOOKUP(Tabla1[[#This Row],[Descripción]],Tabla10[Descripción],Tabla10[Precio Unitario],0))</f>
        <v>240</v>
      </c>
      <c r="O553" s="535">
        <f>IF(Tabla1[[#This Row],[Cantidad de Insumos]]="","",Tabla1[[#This Row],[Precio Unitario]]*Tabla1[[#This Row],[Cantidad de Insumos]])</f>
        <v>432000</v>
      </c>
      <c r="P553" s="522" t="str">
        <f>IF(Tabla1[[#This Row],[Descripción]]="","",_xlfn.XLOOKUP(Tabla1[[#This Row],[Descripción]],Tabla10[Descripción],Tabla10[CODIGO PRESUPUESTARIO],0))</f>
        <v>2.3.7.1.02</v>
      </c>
      <c r="Q553" s="523"/>
      <c r="R553" s="523" t="str">
        <f>IF(Tabla1[[#This Row],[Insumos]]="","",_xlfn.XLOOKUP(Tabla1[[#This Row],[Insumos]],Tabla10[Insumo],Tabla10[InsumoAbrev],"",0))</f>
        <v>lsGasoil</v>
      </c>
      <c r="S553" s="694"/>
      <c r="T553" s="187"/>
      <c r="U553" s="187"/>
    </row>
    <row r="554" spans="2:21" ht="15" x14ac:dyDescent="0.25">
      <c r="B554" s="187" t="str">
        <f>IF('Formulario PPGR3'!$G554="","",CONCATENATE('Formulario PPGR3'!$C554,".",'Formulario PPGR3'!$D554,".",'Formulario PPGR3'!$E554,".",'Formulario PPGR3'!$F554))</f>
        <v/>
      </c>
      <c r="C554" s="187" t="str">
        <f>IF('Formulario PPGR3'!$G554="","",'Formulario PPGR1'!#REF!)</f>
        <v/>
      </c>
      <c r="D554" s="187" t="str">
        <f>IF('Formulario PPGR3'!$G554="","",'Formulario PPGR1'!#REF!)</f>
        <v/>
      </c>
      <c r="E554" s="187" t="str">
        <f>IF('Formulario PPGR3'!$G554="","",'Formulario PPGR1'!#REF!)</f>
        <v/>
      </c>
      <c r="F554" s="187" t="str">
        <f>IF('Formulario PPGR3'!$G554="","",'Formulario PPGR1'!#REF!)</f>
        <v/>
      </c>
      <c r="G554" s="237"/>
      <c r="H554" s="520" t="str" cm="1">
        <f t="array" ref="H554">IF(Tabla1[[#This Row],[Código_Actividad]]="","",_xlfn.XLOOKUP(Tabla1[[#This Row],[Código_Actividad]],CodigoActividad,Tabla2[Actividades Programables Presupuestables],"",0))</f>
        <v/>
      </c>
      <c r="I554" s="783" t="str">
        <f>IFERROR(VLOOKUP('Formulario PPGR3'!$G554,'Formulario PPGR2'!$H$9:$V$536,15,FALSE),"")</f>
        <v/>
      </c>
      <c r="J554" s="525" t="s">
        <v>284</v>
      </c>
      <c r="K554" s="524" t="s">
        <v>1441</v>
      </c>
      <c r="L554" s="521" t="str">
        <f>IF(Tabla1[[#This Row],[Descripción]]="","",_xlfn.XLOOKUP(Tabla1[[#This Row],[Descripción]],Tabla10[Descripción],Tabla10[Unidad de Medida],"",0))</f>
        <v>Depósito</v>
      </c>
      <c r="M554" s="317">
        <v>48</v>
      </c>
      <c r="N554" s="535">
        <f>IF(Tabla1[[#This Row],[Descripción]]="","",_xlfn.XLOOKUP(Tabla1[[#This Row],[Descripción]],Tabla10[Descripción],Tabla10[Precio Unitario],0))</f>
        <v>1700</v>
      </c>
      <c r="O554" s="535">
        <f>IF(Tabla1[[#This Row],[Cantidad de Insumos]]="","",Tabla1[[#This Row],[Precio Unitario]]*Tabla1[[#This Row],[Cantidad de Insumos]])</f>
        <v>81600</v>
      </c>
      <c r="P554" s="522" t="str">
        <f>IF(Tabla1[[#This Row],[Descripción]]="","",_xlfn.XLOOKUP(Tabla1[[#This Row],[Descripción]],Tabla10[Descripción],Tabla10[CODIGO PRESUPUESTARIO],0))</f>
        <v>2.2.3.1.01</v>
      </c>
      <c r="Q554" s="523"/>
      <c r="R554" s="523" t="str">
        <f>IF(Tabla1[[#This Row],[Insumos]]="","",_xlfn.XLOOKUP(Tabla1[[#This Row],[Insumos]],Tabla10[Insumo],Tabla10[InsumoAbrev],"",0))</f>
        <v>lsViaticosDP</v>
      </c>
      <c r="S554" s="694"/>
      <c r="T554" s="187"/>
      <c r="U554" s="187"/>
    </row>
    <row r="555" spans="2:21" ht="15" x14ac:dyDescent="0.25">
      <c r="B555" s="187" t="str">
        <f>IF('Formulario PPGR3'!$G555="","",CONCATENATE('Formulario PPGR3'!$C555,".",'Formulario PPGR3'!$D555,".",'Formulario PPGR3'!$E555,".",'Formulario PPGR3'!$F555))</f>
        <v/>
      </c>
      <c r="C555" s="187" t="str">
        <f>IF('Formulario PPGR3'!$G555="","",'Formulario PPGR1'!#REF!)</f>
        <v/>
      </c>
      <c r="D555" s="187" t="str">
        <f>IF('Formulario PPGR3'!$G555="","",'Formulario PPGR1'!#REF!)</f>
        <v/>
      </c>
      <c r="E555" s="187" t="str">
        <f>IF('Formulario PPGR3'!$G555="","",'Formulario PPGR1'!#REF!)</f>
        <v/>
      </c>
      <c r="F555" s="187" t="str">
        <f>IF('Formulario PPGR3'!$G555="","",'Formulario PPGR1'!#REF!)</f>
        <v/>
      </c>
      <c r="G555" s="237"/>
      <c r="H555" s="520" t="str" cm="1">
        <f t="array" ref="H555">IF(Tabla1[[#This Row],[Código_Actividad]]="","",_xlfn.XLOOKUP(Tabla1[[#This Row],[Código_Actividad]],CodigoActividad,Tabla2[Actividades Programables Presupuestables],"",0))</f>
        <v/>
      </c>
      <c r="I555" s="783" t="str">
        <f>IFERROR(VLOOKUP('Formulario PPGR3'!$G555,'Formulario PPGR2'!$H$9:$V$536,15,FALSE),"")</f>
        <v/>
      </c>
      <c r="J555" s="525" t="s">
        <v>284</v>
      </c>
      <c r="K555" s="524" t="s">
        <v>1443</v>
      </c>
      <c r="L555" s="521" t="str">
        <f>IF(Tabla1[[#This Row],[Descripción]]="","",_xlfn.XLOOKUP(Tabla1[[#This Row],[Descripción]],Tabla10[Descripción],Tabla10[Unidad de Medida],"",0))</f>
        <v>Depósito</v>
      </c>
      <c r="M555" s="317">
        <v>96</v>
      </c>
      <c r="N555" s="535">
        <f>IF(Tabla1[[#This Row],[Descripción]]="","",_xlfn.XLOOKUP(Tabla1[[#This Row],[Descripción]],Tabla10[Descripción],Tabla10[Precio Unitario],0))</f>
        <v>1900</v>
      </c>
      <c r="O555" s="535">
        <f>IF(Tabla1[[#This Row],[Cantidad de Insumos]]="","",Tabla1[[#This Row],[Precio Unitario]]*Tabla1[[#This Row],[Cantidad de Insumos]])</f>
        <v>182400</v>
      </c>
      <c r="P555" s="522" t="str">
        <f>IF(Tabla1[[#This Row],[Descripción]]="","",_xlfn.XLOOKUP(Tabla1[[#This Row],[Descripción]],Tabla10[Descripción],Tabla10[CODIGO PRESUPUESTARIO],0))</f>
        <v>2.2.3.1.01</v>
      </c>
      <c r="Q555" s="523"/>
      <c r="R555" s="523" t="str">
        <f>IF(Tabla1[[#This Row],[Insumos]]="","",_xlfn.XLOOKUP(Tabla1[[#This Row],[Insumos]],Tabla10[Insumo],Tabla10[InsumoAbrev],"",0))</f>
        <v>lsViaticosDP</v>
      </c>
      <c r="S555" s="694"/>
      <c r="T555" s="187"/>
      <c r="U555" s="187"/>
    </row>
    <row r="556" spans="2:21" ht="15" x14ac:dyDescent="0.25">
      <c r="B556" s="187" t="str">
        <f>IF('Formulario PPGR3'!$G556="","",CONCATENATE('Formulario PPGR3'!$C556,".",'Formulario PPGR3'!$D556,".",'Formulario PPGR3'!$E556,".",'Formulario PPGR3'!$F556))</f>
        <v/>
      </c>
      <c r="C556" s="187" t="str">
        <f>IF('Formulario PPGR3'!$G556="","",'Formulario PPGR1'!#REF!)</f>
        <v/>
      </c>
      <c r="D556" s="187" t="str">
        <f>IF('Formulario PPGR3'!$G556="","",'Formulario PPGR1'!#REF!)</f>
        <v/>
      </c>
      <c r="E556" s="187" t="str">
        <f>IF('Formulario PPGR3'!$G556="","",'Formulario PPGR1'!#REF!)</f>
        <v/>
      </c>
      <c r="F556" s="187" t="str">
        <f>IF('Formulario PPGR3'!$G556="","",'Formulario PPGR1'!#REF!)</f>
        <v/>
      </c>
      <c r="G556" s="237"/>
      <c r="H556" s="520" t="str" cm="1">
        <f t="array" ref="H556">IF(Tabla1[[#This Row],[Código_Actividad]]="","",_xlfn.XLOOKUP(Tabla1[[#This Row],[Código_Actividad]],CodigoActividad,Tabla2[Actividades Programables Presupuestables],"",0))</f>
        <v/>
      </c>
      <c r="I556" s="783" t="str">
        <f>IFERROR(VLOOKUP('Formulario PPGR3'!$G556,'Formulario PPGR2'!$H$9:$V$536,15,FALSE),"")</f>
        <v/>
      </c>
      <c r="J556" s="525" t="s">
        <v>284</v>
      </c>
      <c r="K556" s="524" t="s">
        <v>1445</v>
      </c>
      <c r="L556" s="521" t="str">
        <f>IF(Tabla1[[#This Row],[Descripción]]="","",_xlfn.XLOOKUP(Tabla1[[#This Row],[Descripción]],Tabla10[Descripción],Tabla10[Unidad de Medida],"",0))</f>
        <v>Depósito</v>
      </c>
      <c r="M556" s="317">
        <v>48</v>
      </c>
      <c r="N556" s="535">
        <f>IF(Tabla1[[#This Row],[Descripción]]="","",_xlfn.XLOOKUP(Tabla1[[#This Row],[Descripción]],Tabla10[Descripción],Tabla10[Precio Unitario],0))</f>
        <v>2150</v>
      </c>
      <c r="O556" s="535">
        <f>IF(Tabla1[[#This Row],[Cantidad de Insumos]]="","",Tabla1[[#This Row],[Precio Unitario]]*Tabla1[[#This Row],[Cantidad de Insumos]])</f>
        <v>103200</v>
      </c>
      <c r="P556" s="522" t="str">
        <f>IF(Tabla1[[#This Row],[Descripción]]="","",_xlfn.XLOOKUP(Tabla1[[#This Row],[Descripción]],Tabla10[Descripción],Tabla10[CODIGO PRESUPUESTARIO],0))</f>
        <v>2.2.3.1.01</v>
      </c>
      <c r="Q556" s="523"/>
      <c r="R556" s="523" t="str">
        <f>IF(Tabla1[[#This Row],[Insumos]]="","",_xlfn.XLOOKUP(Tabla1[[#This Row],[Insumos]],Tabla10[Insumo],Tabla10[InsumoAbrev],"",0))</f>
        <v>lsViaticosDP</v>
      </c>
      <c r="S556" s="694"/>
      <c r="T556" s="187"/>
      <c r="U556" s="187"/>
    </row>
    <row r="557" spans="2:21" ht="39.6" customHeight="1" x14ac:dyDescent="0.25">
      <c r="B557" s="187" t="e">
        <f>IF('Formulario PPGR3'!$G557="","",CONCATENATE('Formulario PPGR3'!$C557,".",'Formulario PPGR3'!$D557,".",'Formulario PPGR3'!$E557,".",'Formulario PPGR3'!$F557))</f>
        <v>#REF!</v>
      </c>
      <c r="C557" s="187" t="e">
        <f>IF('Formulario PPGR3'!$G557="","",'Formulario PPGR1'!#REF!)</f>
        <v>#REF!</v>
      </c>
      <c r="D557" s="187" t="e">
        <f>IF('Formulario PPGR3'!$G557="","",'Formulario PPGR1'!#REF!)</f>
        <v>#REF!</v>
      </c>
      <c r="E557" s="187" t="e">
        <f>IF('Formulario PPGR3'!$G557="","",'Formulario PPGR1'!#REF!)</f>
        <v>#REF!</v>
      </c>
      <c r="F557" s="187" t="e">
        <f>IF('Formulario PPGR3'!$G557="","",'Formulario PPGR1'!#REF!)</f>
        <v>#REF!</v>
      </c>
      <c r="G557" s="237" t="s">
        <v>2501</v>
      </c>
      <c r="H557" s="520" t="str" cm="1">
        <f t="array" ref="H557">IF(Tabla1[[#This Row],[Código_Actividad]]="","",_xlfn.XLOOKUP(Tabla1[[#This Row],[Código_Actividad]],CodigoActividad,Tabla2[Actividades Programables Presupuestables],"",0))</f>
        <v>Readecuación de la Infraestructura Física  de los Establecimientos de Salud del Nivel Especializado</v>
      </c>
      <c r="I557" s="783">
        <f>IFERROR(VLOOKUP('Formulario PPGR3'!$G557,'Formulario PPGR2'!$H$9:$V$536,15,FALSE),"")</f>
        <v>0</v>
      </c>
      <c r="J557" s="525" t="s">
        <v>392</v>
      </c>
      <c r="K557" s="524" t="s">
        <v>991</v>
      </c>
      <c r="L557" s="521" t="str">
        <f>IF(Tabla1[[#This Row],[Descripción]]="","",_xlfn.XLOOKUP(Tabla1[[#This Row],[Descripción]],Tabla10[Descripción],Tabla10[Unidad de Medida],"",0))</f>
        <v>galon</v>
      </c>
      <c r="M557" s="317">
        <v>50</v>
      </c>
      <c r="N557" s="535">
        <f>IF(Tabla1[[#This Row],[Descripción]]="","",_xlfn.XLOOKUP(Tabla1[[#This Row],[Descripción]],Tabla10[Descripción],Tabla10[Precio Unitario],0))</f>
        <v>240</v>
      </c>
      <c r="O557" s="535">
        <f>IF(Tabla1[[#This Row],[Cantidad de Insumos]]="","",Tabla1[[#This Row],[Precio Unitario]]*Tabla1[[#This Row],[Cantidad de Insumos]])</f>
        <v>12000</v>
      </c>
      <c r="P557" s="522" t="str">
        <f>IF(Tabla1[[#This Row],[Descripción]]="","",_xlfn.XLOOKUP(Tabla1[[#This Row],[Descripción]],Tabla10[Descripción],Tabla10[CODIGO PRESUPUESTARIO],0))</f>
        <v>2.3.7.1.02</v>
      </c>
      <c r="Q557" s="523"/>
      <c r="R557" s="523" t="str">
        <f>IF(Tabla1[[#This Row],[Insumos]]="","",_xlfn.XLOOKUP(Tabla1[[#This Row],[Insumos]],Tabla10[Insumo],Tabla10[InsumoAbrev],"",0))</f>
        <v>lsGasoil</v>
      </c>
      <c r="S557" s="694"/>
      <c r="T557" s="187"/>
      <c r="U557" s="187"/>
    </row>
    <row r="558" spans="2:21" ht="15" x14ac:dyDescent="0.25">
      <c r="B558" s="187" t="str">
        <f>IF('Formulario PPGR3'!$G558="","",CONCATENATE('Formulario PPGR3'!$C558,".",'Formulario PPGR3'!$D558,".",'Formulario PPGR3'!$E558,".",'Formulario PPGR3'!$F558))</f>
        <v/>
      </c>
      <c r="C558" s="187" t="str">
        <f>IF('Formulario PPGR3'!$G558="","",'Formulario PPGR1'!#REF!)</f>
        <v/>
      </c>
      <c r="D558" s="187" t="str">
        <f>IF('Formulario PPGR3'!$G558="","",'Formulario PPGR1'!#REF!)</f>
        <v/>
      </c>
      <c r="E558" s="187" t="str">
        <f>IF('Formulario PPGR3'!$G558="","",'Formulario PPGR1'!#REF!)</f>
        <v/>
      </c>
      <c r="F558" s="187" t="str">
        <f>IF('Formulario PPGR3'!$G558="","",'Formulario PPGR1'!#REF!)</f>
        <v/>
      </c>
      <c r="G558" s="237"/>
      <c r="H558" s="520" t="str" cm="1">
        <f t="array" ref="H558">IF(Tabla1[[#This Row],[Código_Actividad]]="","",_xlfn.XLOOKUP(Tabla1[[#This Row],[Código_Actividad]],CodigoActividad,Tabla2[Actividades Programables Presupuestables],"",0))</f>
        <v/>
      </c>
      <c r="I558" s="783" t="str">
        <f>IFERROR(VLOOKUP('Formulario PPGR3'!$G558,'Formulario PPGR2'!$H$9:$V$536,15,FALSE),"")</f>
        <v/>
      </c>
      <c r="J558" s="525" t="s">
        <v>284</v>
      </c>
      <c r="K558" s="524" t="s">
        <v>1441</v>
      </c>
      <c r="L558" s="521" t="str">
        <f>IF(Tabla1[[#This Row],[Descripción]]="","",_xlfn.XLOOKUP(Tabla1[[#This Row],[Descripción]],Tabla10[Descripción],Tabla10[Unidad de Medida],"",0))</f>
        <v>Depósito</v>
      </c>
      <c r="M558" s="317">
        <v>4</v>
      </c>
      <c r="N558" s="535">
        <f>IF(Tabla1[[#This Row],[Descripción]]="","",_xlfn.XLOOKUP(Tabla1[[#This Row],[Descripción]],Tabla10[Descripción],Tabla10[Precio Unitario],0))</f>
        <v>1700</v>
      </c>
      <c r="O558" s="535">
        <f>IF(Tabla1[[#This Row],[Cantidad de Insumos]]="","",Tabla1[[#This Row],[Precio Unitario]]*Tabla1[[#This Row],[Cantidad de Insumos]])</f>
        <v>6800</v>
      </c>
      <c r="P558" s="522" t="str">
        <f>IF(Tabla1[[#This Row],[Descripción]]="","",_xlfn.XLOOKUP(Tabla1[[#This Row],[Descripción]],Tabla10[Descripción],Tabla10[CODIGO PRESUPUESTARIO],0))</f>
        <v>2.2.3.1.01</v>
      </c>
      <c r="Q558" s="523"/>
      <c r="R558" s="523" t="str">
        <f>IF(Tabla1[[#This Row],[Insumos]]="","",_xlfn.XLOOKUP(Tabla1[[#This Row],[Insumos]],Tabla10[Insumo],Tabla10[InsumoAbrev],"",0))</f>
        <v>lsViaticosDP</v>
      </c>
      <c r="S558" s="694"/>
      <c r="T558" s="187"/>
      <c r="U558" s="187"/>
    </row>
    <row r="559" spans="2:21" ht="15" x14ac:dyDescent="0.25">
      <c r="B559" s="187" t="str">
        <f>IF('Formulario PPGR3'!$G559="","",CONCATENATE('Formulario PPGR3'!$C559,".",'Formulario PPGR3'!$D559,".",'Formulario PPGR3'!$E559,".",'Formulario PPGR3'!$F559))</f>
        <v/>
      </c>
      <c r="C559" s="187" t="str">
        <f>IF('Formulario PPGR3'!$G559="","",'Formulario PPGR1'!#REF!)</f>
        <v/>
      </c>
      <c r="D559" s="187" t="str">
        <f>IF('Formulario PPGR3'!$G559="","",'Formulario PPGR1'!#REF!)</f>
        <v/>
      </c>
      <c r="E559" s="187" t="str">
        <f>IF('Formulario PPGR3'!$G559="","",'Formulario PPGR1'!#REF!)</f>
        <v/>
      </c>
      <c r="F559" s="187" t="str">
        <f>IF('Formulario PPGR3'!$G559="","",'Formulario PPGR1'!#REF!)</f>
        <v/>
      </c>
      <c r="G559" s="237"/>
      <c r="H559" s="520" t="str" cm="1">
        <f t="array" ref="H559">IF(Tabla1[[#This Row],[Código_Actividad]]="","",_xlfn.XLOOKUP(Tabla1[[#This Row],[Código_Actividad]],CodigoActividad,Tabla2[Actividades Programables Presupuestables],"",0))</f>
        <v/>
      </c>
      <c r="I559" s="783" t="str">
        <f>IFERROR(VLOOKUP('Formulario PPGR3'!$G559,'Formulario PPGR2'!$H$9:$V$536,15,FALSE),"")</f>
        <v/>
      </c>
      <c r="J559" s="525" t="s">
        <v>284</v>
      </c>
      <c r="K559" s="524" t="s">
        <v>1445</v>
      </c>
      <c r="L559" s="521" t="str">
        <f>IF(Tabla1[[#This Row],[Descripción]]="","",_xlfn.XLOOKUP(Tabla1[[#This Row],[Descripción]],Tabla10[Descripción],Tabla10[Unidad de Medida],"",0))</f>
        <v>Depósito</v>
      </c>
      <c r="M559" s="317">
        <v>4</v>
      </c>
      <c r="N559" s="535">
        <f>IF(Tabla1[[#This Row],[Descripción]]="","",_xlfn.XLOOKUP(Tabla1[[#This Row],[Descripción]],Tabla10[Descripción],Tabla10[Precio Unitario],0))</f>
        <v>2150</v>
      </c>
      <c r="O559" s="535">
        <f>IF(Tabla1[[#This Row],[Cantidad de Insumos]]="","",Tabla1[[#This Row],[Precio Unitario]]*Tabla1[[#This Row],[Cantidad de Insumos]])</f>
        <v>8600</v>
      </c>
      <c r="P559" s="522" t="str">
        <f>IF(Tabla1[[#This Row],[Descripción]]="","",_xlfn.XLOOKUP(Tabla1[[#This Row],[Descripción]],Tabla10[Descripción],Tabla10[CODIGO PRESUPUESTARIO],0))</f>
        <v>2.2.3.1.01</v>
      </c>
      <c r="Q559" s="523"/>
      <c r="R559" s="523" t="str">
        <f>IF(Tabla1[[#This Row],[Insumos]]="","",_xlfn.XLOOKUP(Tabla1[[#This Row],[Insumos]],Tabla10[Insumo],Tabla10[InsumoAbrev],"",0))</f>
        <v>lsViaticosDP</v>
      </c>
      <c r="S559" s="694"/>
      <c r="T559" s="187"/>
      <c r="U559" s="187"/>
    </row>
    <row r="560" spans="2:21" ht="52.9" customHeight="1" x14ac:dyDescent="0.25">
      <c r="B560" s="187" t="e">
        <f>IF('Formulario PPGR3'!$G560="","",CONCATENATE('Formulario PPGR3'!$C560,".",'Formulario PPGR3'!$D560,".",'Formulario PPGR3'!$E560,".",'Formulario PPGR3'!$F560))</f>
        <v>#REF!</v>
      </c>
      <c r="C560" s="187" t="e">
        <f>IF('Formulario PPGR3'!$G560="","",'Formulario PPGR1'!#REF!)</f>
        <v>#REF!</v>
      </c>
      <c r="D560" s="187" t="e">
        <f>IF('Formulario PPGR3'!$G560="","",'Formulario PPGR1'!#REF!)</f>
        <v>#REF!</v>
      </c>
      <c r="E560" s="187" t="e">
        <f>IF('Formulario PPGR3'!$G560="","",'Formulario PPGR1'!#REF!)</f>
        <v>#REF!</v>
      </c>
      <c r="F560" s="187" t="e">
        <f>IF('Formulario PPGR3'!$G560="","",'Formulario PPGR1'!#REF!)</f>
        <v>#REF!</v>
      </c>
      <c r="G560" s="237" t="s">
        <v>2503</v>
      </c>
      <c r="H560" s="520" t="str" cm="1">
        <f t="array" ref="H560">IF(Tabla1[[#This Row],[Código_Actividad]]="","",_xlfn.XLOOKUP(Tabla1[[#This Row],[Código_Actividad]],CodigoActividad,Tabla2[Actividades Programables Presupuestables],"",0))</f>
        <v xml:space="preserve">Validación de los Planes de Mantenimiento Correctivos y/o Preventivos de Infraestructura y Equipos de los Hospitales SISMAP-SALUD </v>
      </c>
      <c r="I560" s="783">
        <f>IFERROR(VLOOKUP('Formulario PPGR3'!$G560,'Formulario PPGR2'!$H$9:$V$536,15,FALSE),"")</f>
        <v>0</v>
      </c>
      <c r="J560" s="525" t="s">
        <v>351</v>
      </c>
      <c r="K560" s="524" t="s">
        <v>844</v>
      </c>
      <c r="L560" s="521" t="str">
        <f>IF(Tabla1[[#This Row],[Descripción]]="","",_xlfn.XLOOKUP(Tabla1[[#This Row],[Descripción]],Tabla10[Descripción],Tabla10[Unidad de Medida],"",0))</f>
        <v>unidad</v>
      </c>
      <c r="M560" s="317">
        <v>1</v>
      </c>
      <c r="N560" s="535">
        <f>IF(Tabla1[[#This Row],[Descripción]]="","",_xlfn.XLOOKUP(Tabla1[[#This Row],[Descripción]],Tabla10[Descripción],Tabla10[Precio Unitario],0))</f>
        <v>30975</v>
      </c>
      <c r="O560" s="535">
        <f>IF(Tabla1[[#This Row],[Cantidad de Insumos]]="","",Tabla1[[#This Row],[Precio Unitario]]*Tabla1[[#This Row],[Cantidad de Insumos]])</f>
        <v>30975</v>
      </c>
      <c r="P560" s="522" t="str">
        <f>IF(Tabla1[[#This Row],[Descripción]]="","",_xlfn.XLOOKUP(Tabla1[[#This Row],[Descripción]],Tabla10[Descripción],Tabla10[CODIGO PRESUPUESTARIO],0))</f>
        <v>2.3.1.1.01</v>
      </c>
      <c r="Q560" s="523"/>
      <c r="R560" s="523" t="str">
        <f>IF(Tabla1[[#This Row],[Insumos]]="","",_xlfn.XLOOKUP(Tabla1[[#This Row],[Insumos]],Tabla10[Insumo],Tabla10[InsumoAbrev],"",0))</f>
        <v>lsAlimentosyBebidas</v>
      </c>
      <c r="S560" s="694"/>
      <c r="T560" s="187"/>
      <c r="U560" s="187"/>
    </row>
    <row r="561" spans="2:21" ht="61.9" customHeight="1" x14ac:dyDescent="0.25">
      <c r="B561" s="187" t="e">
        <f>IF('Formulario PPGR3'!$G561="","",CONCATENATE('Formulario PPGR3'!$C561,".",'Formulario PPGR3'!$D561,".",'Formulario PPGR3'!$E561,".",'Formulario PPGR3'!$F561))</f>
        <v>#REF!</v>
      </c>
      <c r="C561" s="187" t="e">
        <f>IF('Formulario PPGR3'!$G561="","",'Formulario PPGR1'!#REF!)</f>
        <v>#REF!</v>
      </c>
      <c r="D561" s="187" t="e">
        <f>IF('Formulario PPGR3'!$G561="","",'Formulario PPGR1'!#REF!)</f>
        <v>#REF!</v>
      </c>
      <c r="E561" s="187" t="e">
        <f>IF('Formulario PPGR3'!$G561="","",'Formulario PPGR1'!#REF!)</f>
        <v>#REF!</v>
      </c>
      <c r="F561" s="187" t="e">
        <f>IF('Formulario PPGR3'!$G561="","",'Formulario PPGR1'!#REF!)</f>
        <v>#REF!</v>
      </c>
      <c r="G561" s="237" t="s">
        <v>2505</v>
      </c>
      <c r="H561" s="520" t="str" cm="1">
        <f t="array" ref="H561">IF(Tabla1[[#This Row],[Código_Actividad]]="","",_xlfn.XLOOKUP(Tabla1[[#This Row],[Código_Actividad]],CodigoActividad,Tabla2[Actividades Programables Presupuestables],"",0))</f>
        <v xml:space="preserve">Seguimiento a la ejecución de los Planes de Mantenimiento Correctivos y/o Preventivos de Infraestructura y Equipos de los Hospitales SISMAP-SALUD </v>
      </c>
      <c r="I561" s="783">
        <f>IFERROR(VLOOKUP('Formulario PPGR3'!$G561,'Formulario PPGR2'!$H$9:$V$536,15,FALSE),"")</f>
        <v>0</v>
      </c>
      <c r="J561" s="525" t="s">
        <v>392</v>
      </c>
      <c r="K561" s="524" t="s">
        <v>991</v>
      </c>
      <c r="L561" s="521" t="str">
        <f>IF(Tabla1[[#This Row],[Descripción]]="","",_xlfn.XLOOKUP(Tabla1[[#This Row],[Descripción]],Tabla10[Descripción],Tabla10[Unidad de Medida],"",0))</f>
        <v>galon</v>
      </c>
      <c r="M561" s="317">
        <v>50</v>
      </c>
      <c r="N561" s="535">
        <f>IF(Tabla1[[#This Row],[Descripción]]="","",_xlfn.XLOOKUP(Tabla1[[#This Row],[Descripción]],Tabla10[Descripción],Tabla10[Precio Unitario],0))</f>
        <v>240</v>
      </c>
      <c r="O561" s="535">
        <f>IF(Tabla1[[#This Row],[Cantidad de Insumos]]="","",Tabla1[[#This Row],[Precio Unitario]]*Tabla1[[#This Row],[Cantidad de Insumos]])</f>
        <v>12000</v>
      </c>
      <c r="P561" s="522" t="str">
        <f>IF(Tabla1[[#This Row],[Descripción]]="","",_xlfn.XLOOKUP(Tabla1[[#This Row],[Descripción]],Tabla10[Descripción],Tabla10[CODIGO PRESUPUESTARIO],0))</f>
        <v>2.3.7.1.02</v>
      </c>
      <c r="Q561" s="523"/>
      <c r="R561" s="523" t="str">
        <f>IF(Tabla1[[#This Row],[Insumos]]="","",_xlfn.XLOOKUP(Tabla1[[#This Row],[Insumos]],Tabla10[Insumo],Tabla10[InsumoAbrev],"",0))</f>
        <v>lsGasoil</v>
      </c>
      <c r="S561" s="694"/>
      <c r="T561" s="187"/>
      <c r="U561" s="187"/>
    </row>
    <row r="562" spans="2:21" ht="15" x14ac:dyDescent="0.25">
      <c r="B562" s="187" t="str">
        <f>IF('Formulario PPGR3'!$G562="","",CONCATENATE('Formulario PPGR3'!$C562,".",'Formulario PPGR3'!$D562,".",'Formulario PPGR3'!$E562,".",'Formulario PPGR3'!$F562))</f>
        <v/>
      </c>
      <c r="C562" s="187" t="str">
        <f>IF('Formulario PPGR3'!$G562="","",'Formulario PPGR1'!#REF!)</f>
        <v/>
      </c>
      <c r="D562" s="187" t="str">
        <f>IF('Formulario PPGR3'!$G562="","",'Formulario PPGR1'!#REF!)</f>
        <v/>
      </c>
      <c r="E562" s="187" t="str">
        <f>IF('Formulario PPGR3'!$G562="","",'Formulario PPGR1'!#REF!)</f>
        <v/>
      </c>
      <c r="F562" s="187" t="str">
        <f>IF('Formulario PPGR3'!$G562="","",'Formulario PPGR1'!#REF!)</f>
        <v/>
      </c>
      <c r="G562" s="237"/>
      <c r="H562" s="520" t="str" cm="1">
        <f t="array" ref="H562">IF(Tabla1[[#This Row],[Código_Actividad]]="","",_xlfn.XLOOKUP(Tabla1[[#This Row],[Código_Actividad]],CodigoActividad,Tabla2[Actividades Programables Presupuestables],"",0))</f>
        <v/>
      </c>
      <c r="I562" s="783" t="str">
        <f>IFERROR(VLOOKUP('Formulario PPGR3'!$G562,'Formulario PPGR2'!$H$9:$V$536,15,FALSE),"")</f>
        <v/>
      </c>
      <c r="J562" s="525" t="s">
        <v>284</v>
      </c>
      <c r="K562" s="524" t="s">
        <v>1441</v>
      </c>
      <c r="L562" s="521" t="str">
        <f>IF(Tabla1[[#This Row],[Descripción]]="","",_xlfn.XLOOKUP(Tabla1[[#This Row],[Descripción]],Tabla10[Descripción],Tabla10[Unidad de Medida],"",0))</f>
        <v>Depósito</v>
      </c>
      <c r="M562" s="317">
        <v>4</v>
      </c>
      <c r="N562" s="535">
        <f>IF(Tabla1[[#This Row],[Descripción]]="","",_xlfn.XLOOKUP(Tabla1[[#This Row],[Descripción]],Tabla10[Descripción],Tabla10[Precio Unitario],0))</f>
        <v>1700</v>
      </c>
      <c r="O562" s="535">
        <f>IF(Tabla1[[#This Row],[Cantidad de Insumos]]="","",Tabla1[[#This Row],[Precio Unitario]]*Tabla1[[#This Row],[Cantidad de Insumos]])</f>
        <v>6800</v>
      </c>
      <c r="P562" s="522" t="str">
        <f>IF(Tabla1[[#This Row],[Descripción]]="","",_xlfn.XLOOKUP(Tabla1[[#This Row],[Descripción]],Tabla10[Descripción],Tabla10[CODIGO PRESUPUESTARIO],0))</f>
        <v>2.2.3.1.01</v>
      </c>
      <c r="Q562" s="523"/>
      <c r="R562" s="523" t="str">
        <f>IF(Tabla1[[#This Row],[Insumos]]="","",_xlfn.XLOOKUP(Tabla1[[#This Row],[Insumos]],Tabla10[Insumo],Tabla10[InsumoAbrev],"",0))</f>
        <v>lsViaticosDP</v>
      </c>
      <c r="S562" s="694"/>
      <c r="T562" s="187"/>
      <c r="U562" s="187"/>
    </row>
    <row r="563" spans="2:21" ht="15" x14ac:dyDescent="0.25">
      <c r="B563" s="187" t="str">
        <f>IF('Formulario PPGR3'!$G563="","",CONCATENATE('Formulario PPGR3'!$C563,".",'Formulario PPGR3'!$D563,".",'Formulario PPGR3'!$E563,".",'Formulario PPGR3'!$F563))</f>
        <v/>
      </c>
      <c r="C563" s="187" t="str">
        <f>IF('Formulario PPGR3'!$G563="","",'Formulario PPGR1'!#REF!)</f>
        <v/>
      </c>
      <c r="D563" s="187" t="str">
        <f>IF('Formulario PPGR3'!$G563="","",'Formulario PPGR1'!#REF!)</f>
        <v/>
      </c>
      <c r="E563" s="187" t="str">
        <f>IF('Formulario PPGR3'!$G563="","",'Formulario PPGR1'!#REF!)</f>
        <v/>
      </c>
      <c r="F563" s="187" t="str">
        <f>IF('Formulario PPGR3'!$G563="","",'Formulario PPGR1'!#REF!)</f>
        <v/>
      </c>
      <c r="G563" s="237"/>
      <c r="H563" s="520" t="str" cm="1">
        <f t="array" ref="H563">IF(Tabla1[[#This Row],[Código_Actividad]]="","",_xlfn.XLOOKUP(Tabla1[[#This Row],[Código_Actividad]],CodigoActividad,Tabla2[Actividades Programables Presupuestables],"",0))</f>
        <v/>
      </c>
      <c r="I563" s="783" t="str">
        <f>IFERROR(VLOOKUP('Formulario PPGR3'!$G563,'Formulario PPGR2'!$H$9:$V$536,15,FALSE),"")</f>
        <v/>
      </c>
      <c r="J563" s="525" t="s">
        <v>284</v>
      </c>
      <c r="K563" s="524" t="s">
        <v>1445</v>
      </c>
      <c r="L563" s="521" t="str">
        <f>IF(Tabla1[[#This Row],[Descripción]]="","",_xlfn.XLOOKUP(Tabla1[[#This Row],[Descripción]],Tabla10[Descripción],Tabla10[Unidad de Medida],"",0))</f>
        <v>Depósito</v>
      </c>
      <c r="M563" s="317">
        <v>4</v>
      </c>
      <c r="N563" s="535">
        <f>IF(Tabla1[[#This Row],[Descripción]]="","",_xlfn.XLOOKUP(Tabla1[[#This Row],[Descripción]],Tabla10[Descripción],Tabla10[Precio Unitario],0))</f>
        <v>2150</v>
      </c>
      <c r="O563" s="535">
        <f>IF(Tabla1[[#This Row],[Cantidad de Insumos]]="","",Tabla1[[#This Row],[Precio Unitario]]*Tabla1[[#This Row],[Cantidad de Insumos]])</f>
        <v>8600</v>
      </c>
      <c r="P563" s="522" t="str">
        <f>IF(Tabla1[[#This Row],[Descripción]]="","",_xlfn.XLOOKUP(Tabla1[[#This Row],[Descripción]],Tabla10[Descripción],Tabla10[CODIGO PRESUPUESTARIO],0))</f>
        <v>2.2.3.1.01</v>
      </c>
      <c r="Q563" s="523"/>
      <c r="R563" s="523" t="str">
        <f>IF(Tabla1[[#This Row],[Insumos]]="","",_xlfn.XLOOKUP(Tabla1[[#This Row],[Insumos]],Tabla10[Insumo],Tabla10[InsumoAbrev],"",0))</f>
        <v>lsViaticosDP</v>
      </c>
      <c r="S563" s="694"/>
      <c r="T563" s="187"/>
      <c r="U563" s="187"/>
    </row>
    <row r="564" spans="2:21" s="743" customFormat="1" ht="52.9" customHeight="1" x14ac:dyDescent="0.25">
      <c r="B564" s="732" t="e">
        <f>IF('Formulario PPGR3'!$G564="","",CONCATENATE('Formulario PPGR3'!$C564,".",'Formulario PPGR3'!$D564,".",'Formulario PPGR3'!$E564,".",'Formulario PPGR3'!$F564))</f>
        <v>#REF!</v>
      </c>
      <c r="C564" s="732" t="e">
        <f>IF('Formulario PPGR3'!$G564="","",'Formulario PPGR1'!#REF!)</f>
        <v>#REF!</v>
      </c>
      <c r="D564" s="732" t="e">
        <f>IF('Formulario PPGR3'!$G564="","",'Formulario PPGR1'!#REF!)</f>
        <v>#REF!</v>
      </c>
      <c r="E564" s="732" t="e">
        <f>IF('Formulario PPGR3'!$G564="","",'Formulario PPGR1'!#REF!)</f>
        <v>#REF!</v>
      </c>
      <c r="F564" s="732" t="e">
        <f>IF('Formulario PPGR3'!$G564="","",'Formulario PPGR1'!#REF!)</f>
        <v>#REF!</v>
      </c>
      <c r="G564" s="744" t="s">
        <v>2030</v>
      </c>
      <c r="H564" s="734" t="str" cm="1">
        <f t="array" ref="H564">IF(Tabla1[[#This Row],[Código_Actividad]]="","",_xlfn.XLOOKUP(Tabla1[[#This Row],[Código_Actividad]],CodigoActividad,Tabla2[Actividades Programables Presupuestables],"",0))</f>
        <v>Seguimiento a personas de riesgo  mayores de 18 años para la prevensión de hipertensión y diabetes (Tamizaje) por Área de Salud</v>
      </c>
      <c r="I564" s="784">
        <f>IFERROR(VLOOKUP('Formulario PPGR3'!$G564,'Formulario PPGR2'!$H$9:$V$536,15,FALSE),"")</f>
        <v>4</v>
      </c>
      <c r="J564" s="741" t="s">
        <v>875</v>
      </c>
      <c r="K564" s="736" t="s">
        <v>919</v>
      </c>
      <c r="L564" s="737" t="str">
        <f>IF(Tabla1[[#This Row],[Descripción]]="","",_xlfn.XLOOKUP(Tabla1[[#This Row],[Descripción]],Tabla10[Descripción],Tabla10[Unidad de Medida],"",0))</f>
        <v>unidad</v>
      </c>
      <c r="M564" s="738">
        <v>141</v>
      </c>
      <c r="N564" s="739">
        <f>IF(Tabla1[[#This Row],[Descripción]]="","",_xlfn.XLOOKUP(Tabla1[[#This Row],[Descripción]],Tabla10[Descripción],Tabla10[Precio Unitario],0))</f>
        <v>1479.9914000000001</v>
      </c>
      <c r="O564" s="739">
        <f>IF(Tabla1[[#This Row],[Cantidad de Insumos]]="","",Tabla1[[#This Row],[Precio Unitario]]*Tabla1[[#This Row],[Cantidad de Insumos]])</f>
        <v>208678.78740000003</v>
      </c>
      <c r="P564" s="740" t="str">
        <f>IF(Tabla1[[#This Row],[Descripción]]="","",_xlfn.XLOOKUP(Tabla1[[#This Row],[Descripción]],Tabla10[Descripción],Tabla10[CODIGO PRESUPUESTARIO],0))</f>
        <v>2.6.3.1.01</v>
      </c>
      <c r="Q564" s="741"/>
      <c r="R564" s="741" t="str">
        <f>IF(Tabla1[[#This Row],[Insumos]]="","",_xlfn.XLOOKUP(Tabla1[[#This Row],[Insumos]],Tabla10[Insumo],Tabla10[InsumoAbrev],"",0))</f>
        <v>lsEquiposMedicos</v>
      </c>
      <c r="S564" s="742"/>
      <c r="T564" s="732"/>
      <c r="U564" s="732"/>
    </row>
    <row r="565" spans="2:21" ht="40.15" customHeight="1" x14ac:dyDescent="0.25">
      <c r="B565" s="187" t="e">
        <f>IF('Formulario PPGR3'!$G565="","",CONCATENATE('Formulario PPGR3'!$C565,".",'Formulario PPGR3'!$D565,".",'Formulario PPGR3'!$E565,".",'Formulario PPGR3'!$F565))</f>
        <v>#REF!</v>
      </c>
      <c r="C565" s="187" t="e">
        <f>IF('Formulario PPGR3'!$G565="","",'Formulario PPGR1'!#REF!)</f>
        <v>#REF!</v>
      </c>
      <c r="D565" s="187" t="e">
        <f>IF('Formulario PPGR3'!$G565="","",'Formulario PPGR1'!#REF!)</f>
        <v>#REF!</v>
      </c>
      <c r="E565" s="187" t="e">
        <f>IF('Formulario PPGR3'!$G565="","",'Formulario PPGR1'!#REF!)</f>
        <v>#REF!</v>
      </c>
      <c r="F565" s="187" t="e">
        <f>IF('Formulario PPGR3'!$G565="","",'Formulario PPGR1'!#REF!)</f>
        <v>#REF!</v>
      </c>
      <c r="G565" s="237" t="s">
        <v>2034</v>
      </c>
      <c r="H565" s="520" t="str" cm="1">
        <f t="array" ref="H565">IF(Tabla1[[#This Row],[Código_Actividad]]="","",_xlfn.XLOOKUP(Tabla1[[#This Row],[Código_Actividad]],CodigoActividad,Tabla2[Actividades Programables Presupuestables],"",0))</f>
        <v>Capacitación al personal de salud en los módulos de la Estrategia HEARTS por Área de Salud</v>
      </c>
      <c r="I565" s="783">
        <f>IFERROR(VLOOKUP('Formulario PPGR3'!$G565,'Formulario PPGR2'!$H$9:$V$536,15,FALSE),"")</f>
        <v>1</v>
      </c>
      <c r="J565" s="525" t="s">
        <v>351</v>
      </c>
      <c r="K565" s="524" t="s">
        <v>830</v>
      </c>
      <c r="L565" s="521" t="str">
        <f>IF(Tabla1[[#This Row],[Descripción]]="","",_xlfn.XLOOKUP(Tabla1[[#This Row],[Descripción]],Tabla10[Descripción],Tabla10[Unidad de Medida],"",0))</f>
        <v>unidad</v>
      </c>
      <c r="M565" s="317">
        <v>16</v>
      </c>
      <c r="N565" s="535">
        <f>IF(Tabla1[[#This Row],[Descripción]]="","",_xlfn.XLOOKUP(Tabla1[[#This Row],[Descripción]],Tabla10[Descripción],Tabla10[Precio Unitario],0))</f>
        <v>61419</v>
      </c>
      <c r="O565" s="535">
        <f>IF(Tabla1[[#This Row],[Cantidad de Insumos]]="","",Tabla1[[#This Row],[Precio Unitario]]*Tabla1[[#This Row],[Cantidad de Insumos]])</f>
        <v>982704</v>
      </c>
      <c r="P565" s="522" t="str">
        <f>IF(Tabla1[[#This Row],[Descripción]]="","",_xlfn.XLOOKUP(Tabla1[[#This Row],[Descripción]],Tabla10[Descripción],Tabla10[CODIGO PRESUPUESTARIO],0))</f>
        <v>2.3.1.1.01</v>
      </c>
      <c r="Q565" s="523"/>
      <c r="R565" s="523" t="str">
        <f>IF(Tabla1[[#This Row],[Insumos]]="","",_xlfn.XLOOKUP(Tabla1[[#This Row],[Insumos]],Tabla10[Insumo],Tabla10[InsumoAbrev],"",0))</f>
        <v>lsAlimentosyBebidas</v>
      </c>
      <c r="S565" s="694"/>
      <c r="T565" s="187"/>
      <c r="U565" s="187"/>
    </row>
    <row r="566" spans="2:21" ht="61.9" customHeight="1" x14ac:dyDescent="0.25">
      <c r="B566" s="187" t="e">
        <f>IF('Formulario PPGR3'!$G566="","",CONCATENATE('Formulario PPGR3'!$C566,".",'Formulario PPGR3'!$D566,".",'Formulario PPGR3'!$E566,".",'Formulario PPGR3'!$F566))</f>
        <v>#REF!</v>
      </c>
      <c r="C566" s="187" t="e">
        <f>IF('Formulario PPGR3'!$G566="","",'Formulario PPGR1'!#REF!)</f>
        <v>#REF!</v>
      </c>
      <c r="D566" s="187" t="e">
        <f>IF('Formulario PPGR3'!$G566="","",'Formulario PPGR1'!#REF!)</f>
        <v>#REF!</v>
      </c>
      <c r="E566" s="187" t="e">
        <f>IF('Formulario PPGR3'!$G566="","",'Formulario PPGR1'!#REF!)</f>
        <v>#REF!</v>
      </c>
      <c r="F566" s="187" t="e">
        <f>IF('Formulario PPGR3'!$G566="","",'Formulario PPGR1'!#REF!)</f>
        <v>#REF!</v>
      </c>
      <c r="G566" s="237" t="s">
        <v>2034</v>
      </c>
      <c r="H566" s="520" t="str" cm="1">
        <f t="array" ref="H566">IF(Tabla1[[#This Row],[Código_Actividad]]="","",_xlfn.XLOOKUP(Tabla1[[#This Row],[Código_Actividad]],CodigoActividad,Tabla2[Actividades Programables Presupuestables],"",0))</f>
        <v>Capacitación al personal de salud en los módulos de la Estrategia HEARTS por Área de Salud</v>
      </c>
      <c r="I566" s="783">
        <f>IFERROR(VLOOKUP('Formulario PPGR3'!$G566,'Formulario PPGR2'!$H$9:$V$536,15,FALSE),"")</f>
        <v>1</v>
      </c>
      <c r="J566" s="525" t="s">
        <v>392</v>
      </c>
      <c r="K566" s="524" t="s">
        <v>991</v>
      </c>
      <c r="L566" s="521" t="str">
        <f>IF(Tabla1[[#This Row],[Descripción]]="","",_xlfn.XLOOKUP(Tabla1[[#This Row],[Descripción]],Tabla10[Descripción],Tabla10[Unidad de Medida],"",0))</f>
        <v>galon</v>
      </c>
      <c r="M566" s="317">
        <v>160</v>
      </c>
      <c r="N566" s="535">
        <f>IF(Tabla1[[#This Row],[Descripción]]="","",_xlfn.XLOOKUP(Tabla1[[#This Row],[Descripción]],Tabla10[Descripción],Tabla10[Precio Unitario],0))</f>
        <v>240</v>
      </c>
      <c r="O566" s="535">
        <f>IF(Tabla1[[#This Row],[Cantidad de Insumos]]="","",Tabla1[[#This Row],[Precio Unitario]]*Tabla1[[#This Row],[Cantidad de Insumos]])</f>
        <v>38400</v>
      </c>
      <c r="P566" s="522" t="str">
        <f>IF(Tabla1[[#This Row],[Descripción]]="","",_xlfn.XLOOKUP(Tabla1[[#This Row],[Descripción]],Tabla10[Descripción],Tabla10[CODIGO PRESUPUESTARIO],0))</f>
        <v>2.3.7.1.02</v>
      </c>
      <c r="Q566" s="523"/>
      <c r="R566" s="523" t="str">
        <f>IF(Tabla1[[#This Row],[Insumos]]="","",_xlfn.XLOOKUP(Tabla1[[#This Row],[Insumos]],Tabla10[Insumo],Tabla10[InsumoAbrev],"",0))</f>
        <v>lsGasoil</v>
      </c>
      <c r="S566" s="694"/>
      <c r="T566" s="187"/>
      <c r="U566" s="187"/>
    </row>
    <row r="567" spans="2:21" ht="15" x14ac:dyDescent="0.25">
      <c r="B567" s="187" t="str">
        <f>IF('Formulario PPGR3'!$G567="","",CONCATENATE('Formulario PPGR3'!$C567,".",'Formulario PPGR3'!$D567,".",'Formulario PPGR3'!$E567,".",'Formulario PPGR3'!$F567))</f>
        <v/>
      </c>
      <c r="C567" s="187" t="str">
        <f>IF('Formulario PPGR3'!$G567="","",'Formulario PPGR1'!#REF!)</f>
        <v/>
      </c>
      <c r="D567" s="187" t="str">
        <f>IF('Formulario PPGR3'!$G567="","",'Formulario PPGR1'!#REF!)</f>
        <v/>
      </c>
      <c r="E567" s="187" t="str">
        <f>IF('Formulario PPGR3'!$G567="","",'Formulario PPGR1'!#REF!)</f>
        <v/>
      </c>
      <c r="F567" s="187" t="str">
        <f>IF('Formulario PPGR3'!$G567="","",'Formulario PPGR1'!#REF!)</f>
        <v/>
      </c>
      <c r="G567" s="237"/>
      <c r="H567" s="520" t="str" cm="1">
        <f t="array" ref="H567">IF(Tabla1[[#This Row],[Código_Actividad]]="","",_xlfn.XLOOKUP(Tabla1[[#This Row],[Código_Actividad]],CodigoActividad,Tabla2[Actividades Programables Presupuestables],"",0))</f>
        <v/>
      </c>
      <c r="I567" s="783" t="str">
        <f>IFERROR(VLOOKUP('Formulario PPGR3'!$G567,'Formulario PPGR2'!$H$9:$V$536,15,FALSE),"")</f>
        <v/>
      </c>
      <c r="J567" s="525" t="s">
        <v>284</v>
      </c>
      <c r="K567" s="524" t="s">
        <v>1441</v>
      </c>
      <c r="L567" s="521" t="str">
        <f>IF(Tabla1[[#This Row],[Descripción]]="","",_xlfn.XLOOKUP(Tabla1[[#This Row],[Descripción]],Tabla10[Descripción],Tabla10[Unidad de Medida],"",0))</f>
        <v>Depósito</v>
      </c>
      <c r="M567" s="317">
        <v>8</v>
      </c>
      <c r="N567" s="535">
        <f>IF(Tabla1[[#This Row],[Descripción]]="","",_xlfn.XLOOKUP(Tabla1[[#This Row],[Descripción]],Tabla10[Descripción],Tabla10[Precio Unitario],0))</f>
        <v>1700</v>
      </c>
      <c r="O567" s="535">
        <f>IF(Tabla1[[#This Row],[Cantidad de Insumos]]="","",Tabla1[[#This Row],[Precio Unitario]]*Tabla1[[#This Row],[Cantidad de Insumos]])</f>
        <v>13600</v>
      </c>
      <c r="P567" s="522" t="str">
        <f>IF(Tabla1[[#This Row],[Descripción]]="","",_xlfn.XLOOKUP(Tabla1[[#This Row],[Descripción]],Tabla10[Descripción],Tabla10[CODIGO PRESUPUESTARIO],0))</f>
        <v>2.2.3.1.01</v>
      </c>
      <c r="Q567" s="523"/>
      <c r="R567" s="523" t="str">
        <f>IF(Tabla1[[#This Row],[Insumos]]="","",_xlfn.XLOOKUP(Tabla1[[#This Row],[Insumos]],Tabla10[Insumo],Tabla10[InsumoAbrev],"",0))</f>
        <v>lsViaticosDP</v>
      </c>
      <c r="S567" s="694"/>
      <c r="T567" s="187"/>
      <c r="U567" s="187"/>
    </row>
    <row r="568" spans="2:21" ht="15" x14ac:dyDescent="0.25">
      <c r="B568" s="187" t="str">
        <f>IF('Formulario PPGR3'!$G568="","",CONCATENATE('Formulario PPGR3'!$C568,".",'Formulario PPGR3'!$D568,".",'Formulario PPGR3'!$E568,".",'Formulario PPGR3'!$F568))</f>
        <v/>
      </c>
      <c r="C568" s="187" t="str">
        <f>IF('Formulario PPGR3'!$G568="","",'Formulario PPGR1'!#REF!)</f>
        <v/>
      </c>
      <c r="D568" s="187" t="str">
        <f>IF('Formulario PPGR3'!$G568="","",'Formulario PPGR1'!#REF!)</f>
        <v/>
      </c>
      <c r="E568" s="187" t="str">
        <f>IF('Formulario PPGR3'!$G568="","",'Formulario PPGR1'!#REF!)</f>
        <v/>
      </c>
      <c r="F568" s="187" t="str">
        <f>IF('Formulario PPGR3'!$G568="","",'Formulario PPGR1'!#REF!)</f>
        <v/>
      </c>
      <c r="G568" s="237"/>
      <c r="H568" s="520" t="str" cm="1">
        <f t="array" ref="H568">IF(Tabla1[[#This Row],[Código_Actividad]]="","",_xlfn.XLOOKUP(Tabla1[[#This Row],[Código_Actividad]],CodigoActividad,Tabla2[Actividades Programables Presupuestables],"",0))</f>
        <v/>
      </c>
      <c r="I568" s="783" t="str">
        <f>IFERROR(VLOOKUP('Formulario PPGR3'!$G568,'Formulario PPGR2'!$H$9:$V$536,15,FALSE),"")</f>
        <v/>
      </c>
      <c r="J568" s="525" t="s">
        <v>284</v>
      </c>
      <c r="K568" s="524" t="s">
        <v>1445</v>
      </c>
      <c r="L568" s="521" t="str">
        <f>IF(Tabla1[[#This Row],[Descripción]]="","",_xlfn.XLOOKUP(Tabla1[[#This Row],[Descripción]],Tabla10[Descripción],Tabla10[Unidad de Medida],"",0))</f>
        <v>Depósito</v>
      </c>
      <c r="M568" s="317">
        <v>8</v>
      </c>
      <c r="N568" s="535">
        <f>IF(Tabla1[[#This Row],[Descripción]]="","",_xlfn.XLOOKUP(Tabla1[[#This Row],[Descripción]],Tabla10[Descripción],Tabla10[Precio Unitario],0))</f>
        <v>2150</v>
      </c>
      <c r="O568" s="535">
        <f>IF(Tabla1[[#This Row],[Cantidad de Insumos]]="","",Tabla1[[#This Row],[Precio Unitario]]*Tabla1[[#This Row],[Cantidad de Insumos]])</f>
        <v>17200</v>
      </c>
      <c r="P568" s="522" t="str">
        <f>IF(Tabla1[[#This Row],[Descripción]]="","",_xlfn.XLOOKUP(Tabla1[[#This Row],[Descripción]],Tabla10[Descripción],Tabla10[CODIGO PRESUPUESTARIO],0))</f>
        <v>2.2.3.1.01</v>
      </c>
      <c r="Q568" s="523"/>
      <c r="R568" s="523" t="str">
        <f>IF(Tabla1[[#This Row],[Insumos]]="","",_xlfn.XLOOKUP(Tabla1[[#This Row],[Insumos]],Tabla10[Insumo],Tabla10[InsumoAbrev],"",0))</f>
        <v>lsViaticosDP</v>
      </c>
      <c r="S568" s="694"/>
      <c r="T568" s="187"/>
      <c r="U568" s="187"/>
    </row>
    <row r="569" spans="2:21" ht="52.9" customHeight="1" x14ac:dyDescent="0.25">
      <c r="B569" s="187" t="e">
        <f>IF('Formulario PPGR3'!$G569="","",CONCATENATE('Formulario PPGR3'!$C569,".",'Formulario PPGR3'!$D569,".",'Formulario PPGR3'!$E569,".",'Formulario PPGR3'!$F569))</f>
        <v>#REF!</v>
      </c>
      <c r="C569" s="187" t="e">
        <f>IF('Formulario PPGR3'!$G569="","",'Formulario PPGR1'!#REF!)</f>
        <v>#REF!</v>
      </c>
      <c r="D569" s="187" t="e">
        <f>IF('Formulario PPGR3'!$G569="","",'Formulario PPGR1'!#REF!)</f>
        <v>#REF!</v>
      </c>
      <c r="E569" s="187" t="e">
        <f>IF('Formulario PPGR3'!$G569="","",'Formulario PPGR1'!#REF!)</f>
        <v>#REF!</v>
      </c>
      <c r="F569" s="187" t="e">
        <f>IF('Formulario PPGR3'!$G569="","",'Formulario PPGR1'!#REF!)</f>
        <v>#REF!</v>
      </c>
      <c r="G569" s="237" t="s">
        <v>2036</v>
      </c>
      <c r="H569" s="520" t="str" cm="1">
        <f t="array" ref="H569">IF(Tabla1[[#This Row],[Código_Actividad]]="","",_xlfn.XLOOKUP(Tabla1[[#This Row],[Código_Actividad]],CodigoActividad,Tabla2[Actividades Programables Presupuestables],"",0))</f>
        <v>Evaluación interna de la implementación de la Estrategia Hearts por Área de Salud</v>
      </c>
      <c r="I569" s="783">
        <f>IFERROR(VLOOKUP('Formulario PPGR3'!$G569,'Formulario PPGR2'!$H$9:$V$536,15,FALSE),"")</f>
        <v>1</v>
      </c>
      <c r="J569" s="525" t="s">
        <v>392</v>
      </c>
      <c r="K569" s="524" t="s">
        <v>991</v>
      </c>
      <c r="L569" s="521" t="str">
        <f>IF(Tabla1[[#This Row],[Descripción]]="","",_xlfn.XLOOKUP(Tabla1[[#This Row],[Descripción]],Tabla10[Descripción],Tabla10[Unidad de Medida],"",0))</f>
        <v>galon</v>
      </c>
      <c r="M569" s="317">
        <v>160</v>
      </c>
      <c r="N569" s="535">
        <f>IF(Tabla1[[#This Row],[Descripción]]="","",_xlfn.XLOOKUP(Tabla1[[#This Row],[Descripción]],Tabla10[Descripción],Tabla10[Precio Unitario],0))</f>
        <v>240</v>
      </c>
      <c r="O569" s="535">
        <f>IF(Tabla1[[#This Row],[Cantidad de Insumos]]="","",Tabla1[[#This Row],[Precio Unitario]]*Tabla1[[#This Row],[Cantidad de Insumos]])</f>
        <v>38400</v>
      </c>
      <c r="P569" s="522" t="str">
        <f>IF(Tabla1[[#This Row],[Descripción]]="","",_xlfn.XLOOKUP(Tabla1[[#This Row],[Descripción]],Tabla10[Descripción],Tabla10[CODIGO PRESUPUESTARIO],0))</f>
        <v>2.3.7.1.02</v>
      </c>
      <c r="Q569" s="523"/>
      <c r="R569" s="523" t="str">
        <f>IF(Tabla1[[#This Row],[Insumos]]="","",_xlfn.XLOOKUP(Tabla1[[#This Row],[Insumos]],Tabla10[Insumo],Tabla10[InsumoAbrev],"",0))</f>
        <v>lsGasoil</v>
      </c>
      <c r="S569" s="694"/>
      <c r="T569" s="187"/>
      <c r="U569" s="187"/>
    </row>
    <row r="570" spans="2:21" ht="15" x14ac:dyDescent="0.25">
      <c r="B570" s="187" t="str">
        <f>IF('Formulario PPGR3'!$G570="","",CONCATENATE('Formulario PPGR3'!$C570,".",'Formulario PPGR3'!$D570,".",'Formulario PPGR3'!$E570,".",'Formulario PPGR3'!$F570))</f>
        <v/>
      </c>
      <c r="C570" s="187" t="str">
        <f>IF('Formulario PPGR3'!$G570="","",'Formulario PPGR1'!#REF!)</f>
        <v/>
      </c>
      <c r="D570" s="187" t="str">
        <f>IF('Formulario PPGR3'!$G570="","",'Formulario PPGR1'!#REF!)</f>
        <v/>
      </c>
      <c r="E570" s="187" t="str">
        <f>IF('Formulario PPGR3'!$G570="","",'Formulario PPGR1'!#REF!)</f>
        <v/>
      </c>
      <c r="F570" s="187" t="str">
        <f>IF('Formulario PPGR3'!$G570="","",'Formulario PPGR1'!#REF!)</f>
        <v/>
      </c>
      <c r="G570" s="237"/>
      <c r="H570" s="520" t="str" cm="1">
        <f t="array" ref="H570">IF(Tabla1[[#This Row],[Código_Actividad]]="","",_xlfn.XLOOKUP(Tabla1[[#This Row],[Código_Actividad]],CodigoActividad,Tabla2[Actividades Programables Presupuestables],"",0))</f>
        <v/>
      </c>
      <c r="I570" s="783" t="str">
        <f>IFERROR(VLOOKUP('Formulario PPGR3'!$G570,'Formulario PPGR2'!$H$9:$V$536,15,FALSE),"")</f>
        <v/>
      </c>
      <c r="J570" s="525" t="s">
        <v>284</v>
      </c>
      <c r="K570" s="524" t="s">
        <v>1441</v>
      </c>
      <c r="L570" s="521" t="str">
        <f>IF(Tabla1[[#This Row],[Descripción]]="","",_xlfn.XLOOKUP(Tabla1[[#This Row],[Descripción]],Tabla10[Descripción],Tabla10[Unidad de Medida],"",0))</f>
        <v>Depósito</v>
      </c>
      <c r="M570" s="317">
        <v>8</v>
      </c>
      <c r="N570" s="535">
        <f>IF(Tabla1[[#This Row],[Descripción]]="","",_xlfn.XLOOKUP(Tabla1[[#This Row],[Descripción]],Tabla10[Descripción],Tabla10[Precio Unitario],0))</f>
        <v>1700</v>
      </c>
      <c r="O570" s="535">
        <f>IF(Tabla1[[#This Row],[Cantidad de Insumos]]="","",Tabla1[[#This Row],[Precio Unitario]]*Tabla1[[#This Row],[Cantidad de Insumos]])</f>
        <v>13600</v>
      </c>
      <c r="P570" s="522" t="str">
        <f>IF(Tabla1[[#This Row],[Descripción]]="","",_xlfn.XLOOKUP(Tabla1[[#This Row],[Descripción]],Tabla10[Descripción],Tabla10[CODIGO PRESUPUESTARIO],0))</f>
        <v>2.2.3.1.01</v>
      </c>
      <c r="Q570" s="523"/>
      <c r="R570" s="523" t="str">
        <f>IF(Tabla1[[#This Row],[Insumos]]="","",_xlfn.XLOOKUP(Tabla1[[#This Row],[Insumos]],Tabla10[Insumo],Tabla10[InsumoAbrev],"",0))</f>
        <v>lsViaticosDP</v>
      </c>
      <c r="S570" s="694"/>
      <c r="T570" s="187"/>
      <c r="U570" s="187"/>
    </row>
    <row r="571" spans="2:21" ht="15" x14ac:dyDescent="0.25">
      <c r="B571" s="187" t="str">
        <f>IF('Formulario PPGR3'!$G571="","",CONCATENATE('Formulario PPGR3'!$C571,".",'Formulario PPGR3'!$D571,".",'Formulario PPGR3'!$E571,".",'Formulario PPGR3'!$F571))</f>
        <v/>
      </c>
      <c r="C571" s="187" t="str">
        <f>IF('Formulario PPGR3'!$G571="","",'Formulario PPGR1'!#REF!)</f>
        <v/>
      </c>
      <c r="D571" s="187" t="str">
        <f>IF('Formulario PPGR3'!$G571="","",'Formulario PPGR1'!#REF!)</f>
        <v/>
      </c>
      <c r="E571" s="187" t="str">
        <f>IF('Formulario PPGR3'!$G571="","",'Formulario PPGR1'!#REF!)</f>
        <v/>
      </c>
      <c r="F571" s="187" t="str">
        <f>IF('Formulario PPGR3'!$G571="","",'Formulario PPGR1'!#REF!)</f>
        <v/>
      </c>
      <c r="G571" s="237"/>
      <c r="H571" s="520" t="str" cm="1">
        <f t="array" ref="H571">IF(Tabla1[[#This Row],[Código_Actividad]]="","",_xlfn.XLOOKUP(Tabla1[[#This Row],[Código_Actividad]],CodigoActividad,Tabla2[Actividades Programables Presupuestables],"",0))</f>
        <v/>
      </c>
      <c r="I571" s="783" t="str">
        <f>IFERROR(VLOOKUP('Formulario PPGR3'!$G571,'Formulario PPGR2'!$H$9:$V$536,15,FALSE),"")</f>
        <v/>
      </c>
      <c r="J571" s="525" t="s">
        <v>284</v>
      </c>
      <c r="K571" s="524" t="s">
        <v>1445</v>
      </c>
      <c r="L571" s="521" t="str">
        <f>IF(Tabla1[[#This Row],[Descripción]]="","",_xlfn.XLOOKUP(Tabla1[[#This Row],[Descripción]],Tabla10[Descripción],Tabla10[Unidad de Medida],"",0))</f>
        <v>Depósito</v>
      </c>
      <c r="M571" s="317">
        <v>8</v>
      </c>
      <c r="N571" s="535">
        <f>IF(Tabla1[[#This Row],[Descripción]]="","",_xlfn.XLOOKUP(Tabla1[[#This Row],[Descripción]],Tabla10[Descripción],Tabla10[Precio Unitario],0))</f>
        <v>2150</v>
      </c>
      <c r="O571" s="535">
        <f>IF(Tabla1[[#This Row],[Cantidad de Insumos]]="","",Tabla1[[#This Row],[Precio Unitario]]*Tabla1[[#This Row],[Cantidad de Insumos]])</f>
        <v>17200</v>
      </c>
      <c r="P571" s="522" t="str">
        <f>IF(Tabla1[[#This Row],[Descripción]]="","",_xlfn.XLOOKUP(Tabla1[[#This Row],[Descripción]],Tabla10[Descripción],Tabla10[CODIGO PRESUPUESTARIO],0))</f>
        <v>2.2.3.1.01</v>
      </c>
      <c r="Q571" s="523"/>
      <c r="R571" s="523" t="str">
        <f>IF(Tabla1[[#This Row],[Insumos]]="","",_xlfn.XLOOKUP(Tabla1[[#This Row],[Insumos]],Tabla10[Insumo],Tabla10[InsumoAbrev],"",0))</f>
        <v>lsViaticosDP</v>
      </c>
      <c r="S571" s="694"/>
      <c r="T571" s="187"/>
      <c r="U571" s="187"/>
    </row>
    <row r="572" spans="2:21" ht="56.45" customHeight="1" x14ac:dyDescent="0.25">
      <c r="B572" s="187" t="e">
        <f>IF('Formulario PPGR3'!$G572="","",CONCATENATE('Formulario PPGR3'!$C572,".",'Formulario PPGR3'!$D572,".",'Formulario PPGR3'!$E572,".",'Formulario PPGR3'!$F572))</f>
        <v>#REF!</v>
      </c>
      <c r="C572" s="187" t="e">
        <f>IF('Formulario PPGR3'!$G572="","",'Formulario PPGR1'!#REF!)</f>
        <v>#REF!</v>
      </c>
      <c r="D572" s="187" t="e">
        <f>IF('Formulario PPGR3'!$G572="","",'Formulario PPGR1'!#REF!)</f>
        <v>#REF!</v>
      </c>
      <c r="E572" s="187" t="e">
        <f>IF('Formulario PPGR3'!$G572="","",'Formulario PPGR1'!#REF!)</f>
        <v>#REF!</v>
      </c>
      <c r="F572" s="187" t="e">
        <f>IF('Formulario PPGR3'!$G572="","",'Formulario PPGR1'!#REF!)</f>
        <v>#REF!</v>
      </c>
      <c r="G572" s="237" t="s">
        <v>2060</v>
      </c>
      <c r="H572" s="520" t="str" cm="1">
        <f t="array" ref="H572">IF(Tabla1[[#This Row],[Código_Actividad]]="","",_xlfn.XLOOKUP(Tabla1[[#This Row],[Código_Actividad]],CodigoActividad,Tabla2[Actividades Programables Presupuestables],"",0))</f>
        <v>Seguimiento y reporte de las acciones para la detección temprana de cáncer cervicouterino en el PNA por Área de Salud</v>
      </c>
      <c r="I572" s="783">
        <f>IFERROR(VLOOKUP('Formulario PPGR3'!$G572,'Formulario PPGR2'!$H$9:$V$536,15,FALSE),"")</f>
        <v>2</v>
      </c>
      <c r="J572" s="525" t="s">
        <v>392</v>
      </c>
      <c r="K572" s="524" t="s">
        <v>991</v>
      </c>
      <c r="L572" s="521" t="str">
        <f>IF(Tabla1[[#This Row],[Descripción]]="","",_xlfn.XLOOKUP(Tabla1[[#This Row],[Descripción]],Tabla10[Descripción],Tabla10[Unidad de Medida],"",0))</f>
        <v>galon</v>
      </c>
      <c r="M572" s="317">
        <v>160</v>
      </c>
      <c r="N572" s="535">
        <f>IF(Tabla1[[#This Row],[Descripción]]="","",_xlfn.XLOOKUP(Tabla1[[#This Row],[Descripción]],Tabla10[Descripción],Tabla10[Precio Unitario],0))</f>
        <v>240</v>
      </c>
      <c r="O572" s="535">
        <f>IF(Tabla1[[#This Row],[Cantidad de Insumos]]="","",Tabla1[[#This Row],[Precio Unitario]]*Tabla1[[#This Row],[Cantidad de Insumos]])</f>
        <v>38400</v>
      </c>
      <c r="P572" s="522" t="str">
        <f>IF(Tabla1[[#This Row],[Descripción]]="","",_xlfn.XLOOKUP(Tabla1[[#This Row],[Descripción]],Tabla10[Descripción],Tabla10[CODIGO PRESUPUESTARIO],0))</f>
        <v>2.3.7.1.02</v>
      </c>
      <c r="Q572" s="523"/>
      <c r="R572" s="523" t="str">
        <f>IF(Tabla1[[#This Row],[Insumos]]="","",_xlfn.XLOOKUP(Tabla1[[#This Row],[Insumos]],Tabla10[Insumo],Tabla10[InsumoAbrev],"",0))</f>
        <v>lsGasoil</v>
      </c>
      <c r="S572" s="694"/>
      <c r="T572" s="187"/>
      <c r="U572" s="187"/>
    </row>
    <row r="573" spans="2:21" ht="15" x14ac:dyDescent="0.25">
      <c r="B573" s="187" t="str">
        <f>IF('Formulario PPGR3'!$G573="","",CONCATENATE('Formulario PPGR3'!$C573,".",'Formulario PPGR3'!$D573,".",'Formulario PPGR3'!$E573,".",'Formulario PPGR3'!$F573))</f>
        <v/>
      </c>
      <c r="C573" s="187" t="str">
        <f>IF('Formulario PPGR3'!$G573="","",'Formulario PPGR1'!#REF!)</f>
        <v/>
      </c>
      <c r="D573" s="187" t="str">
        <f>IF('Formulario PPGR3'!$G573="","",'Formulario PPGR1'!#REF!)</f>
        <v/>
      </c>
      <c r="E573" s="187" t="str">
        <f>IF('Formulario PPGR3'!$G573="","",'Formulario PPGR1'!#REF!)</f>
        <v/>
      </c>
      <c r="F573" s="187" t="str">
        <f>IF('Formulario PPGR3'!$G573="","",'Formulario PPGR1'!#REF!)</f>
        <v/>
      </c>
      <c r="G573" s="237"/>
      <c r="H573" s="520" t="str" cm="1">
        <f t="array" ref="H573">IF(Tabla1[[#This Row],[Código_Actividad]]="","",_xlfn.XLOOKUP(Tabla1[[#This Row],[Código_Actividad]],CodigoActividad,Tabla2[Actividades Programables Presupuestables],"",0))</f>
        <v/>
      </c>
      <c r="I573" s="783" t="str">
        <f>IFERROR(VLOOKUP('Formulario PPGR3'!$G573,'Formulario PPGR2'!$H$9:$V$536,15,FALSE),"")</f>
        <v/>
      </c>
      <c r="J573" s="525" t="s">
        <v>284</v>
      </c>
      <c r="K573" s="524" t="s">
        <v>1441</v>
      </c>
      <c r="L573" s="521" t="str">
        <f>IF(Tabla1[[#This Row],[Descripción]]="","",_xlfn.XLOOKUP(Tabla1[[#This Row],[Descripción]],Tabla10[Descripción],Tabla10[Unidad de Medida],"",0))</f>
        <v>Depósito</v>
      </c>
      <c r="M573" s="317">
        <v>8</v>
      </c>
      <c r="N573" s="535">
        <f>IF(Tabla1[[#This Row],[Descripción]]="","",_xlfn.XLOOKUP(Tabla1[[#This Row],[Descripción]],Tabla10[Descripción],Tabla10[Precio Unitario],0))</f>
        <v>1700</v>
      </c>
      <c r="O573" s="535">
        <f>IF(Tabla1[[#This Row],[Cantidad de Insumos]]="","",Tabla1[[#This Row],[Precio Unitario]]*Tabla1[[#This Row],[Cantidad de Insumos]])</f>
        <v>13600</v>
      </c>
      <c r="P573" s="522" t="str">
        <f>IF(Tabla1[[#This Row],[Descripción]]="","",_xlfn.XLOOKUP(Tabla1[[#This Row],[Descripción]],Tabla10[Descripción],Tabla10[CODIGO PRESUPUESTARIO],0))</f>
        <v>2.2.3.1.01</v>
      </c>
      <c r="Q573" s="523"/>
      <c r="R573" s="523" t="str">
        <f>IF(Tabla1[[#This Row],[Insumos]]="","",_xlfn.XLOOKUP(Tabla1[[#This Row],[Insumos]],Tabla10[Insumo],Tabla10[InsumoAbrev],"",0))</f>
        <v>lsViaticosDP</v>
      </c>
      <c r="S573" s="694"/>
      <c r="T573" s="187"/>
      <c r="U573" s="187"/>
    </row>
    <row r="574" spans="2:21" ht="15" x14ac:dyDescent="0.25">
      <c r="B574" s="187" t="str">
        <f>IF('Formulario PPGR3'!$G574="","",CONCATENATE('Formulario PPGR3'!$C574,".",'Formulario PPGR3'!$D574,".",'Formulario PPGR3'!$E574,".",'Formulario PPGR3'!$F574))</f>
        <v/>
      </c>
      <c r="C574" s="187" t="str">
        <f>IF('Formulario PPGR3'!$G574="","",'Formulario PPGR1'!#REF!)</f>
        <v/>
      </c>
      <c r="D574" s="187" t="str">
        <f>IF('Formulario PPGR3'!$G574="","",'Formulario PPGR1'!#REF!)</f>
        <v/>
      </c>
      <c r="E574" s="187" t="str">
        <f>IF('Formulario PPGR3'!$G574="","",'Formulario PPGR1'!#REF!)</f>
        <v/>
      </c>
      <c r="F574" s="187" t="str">
        <f>IF('Formulario PPGR3'!$G574="","",'Formulario PPGR1'!#REF!)</f>
        <v/>
      </c>
      <c r="G574" s="237"/>
      <c r="H574" s="520" t="str" cm="1">
        <f t="array" ref="H574">IF(Tabla1[[#This Row],[Código_Actividad]]="","",_xlfn.XLOOKUP(Tabla1[[#This Row],[Código_Actividad]],CodigoActividad,Tabla2[Actividades Programables Presupuestables],"",0))</f>
        <v/>
      </c>
      <c r="I574" s="783" t="str">
        <f>IFERROR(VLOOKUP('Formulario PPGR3'!$G574,'Formulario PPGR2'!$H$9:$V$536,15,FALSE),"")</f>
        <v/>
      </c>
      <c r="J574" s="525" t="s">
        <v>284</v>
      </c>
      <c r="K574" s="524" t="s">
        <v>1445</v>
      </c>
      <c r="L574" s="521" t="str">
        <f>IF(Tabla1[[#This Row],[Descripción]]="","",_xlfn.XLOOKUP(Tabla1[[#This Row],[Descripción]],Tabla10[Descripción],Tabla10[Unidad de Medida],"",0))</f>
        <v>Depósito</v>
      </c>
      <c r="M574" s="317">
        <v>8</v>
      </c>
      <c r="N574" s="535">
        <f>IF(Tabla1[[#This Row],[Descripción]]="","",_xlfn.XLOOKUP(Tabla1[[#This Row],[Descripción]],Tabla10[Descripción],Tabla10[Precio Unitario],0))</f>
        <v>2150</v>
      </c>
      <c r="O574" s="535">
        <f>IF(Tabla1[[#This Row],[Cantidad de Insumos]]="","",Tabla1[[#This Row],[Precio Unitario]]*Tabla1[[#This Row],[Cantidad de Insumos]])</f>
        <v>17200</v>
      </c>
      <c r="P574" s="522" t="str">
        <f>IF(Tabla1[[#This Row],[Descripción]]="","",_xlfn.XLOOKUP(Tabla1[[#This Row],[Descripción]],Tabla10[Descripción],Tabla10[CODIGO PRESUPUESTARIO],0))</f>
        <v>2.2.3.1.01</v>
      </c>
      <c r="Q574" s="523"/>
      <c r="R574" s="523" t="str">
        <f>IF(Tabla1[[#This Row],[Insumos]]="","",_xlfn.XLOOKUP(Tabla1[[#This Row],[Insumos]],Tabla10[Insumo],Tabla10[InsumoAbrev],"",0))</f>
        <v>lsViaticosDP</v>
      </c>
      <c r="S574" s="694"/>
      <c r="T574" s="187"/>
      <c r="U574" s="187"/>
    </row>
    <row r="575" spans="2:21" ht="45" customHeight="1" x14ac:dyDescent="0.25">
      <c r="B575" s="187" t="e">
        <f>IF('Formulario PPGR3'!$G575="","",CONCATENATE('Formulario PPGR3'!$C575,".",'Formulario PPGR3'!$D575,".",'Formulario PPGR3'!$E575,".",'Formulario PPGR3'!$F575))</f>
        <v>#REF!</v>
      </c>
      <c r="C575" s="187" t="e">
        <f>IF('Formulario PPGR3'!$G575="","",'Formulario PPGR1'!#REF!)</f>
        <v>#REF!</v>
      </c>
      <c r="D575" s="187" t="e">
        <f>IF('Formulario PPGR3'!$G575="","",'Formulario PPGR1'!#REF!)</f>
        <v>#REF!</v>
      </c>
      <c r="E575" s="187" t="e">
        <f>IF('Formulario PPGR3'!$G575="","",'Formulario PPGR1'!#REF!)</f>
        <v>#REF!</v>
      </c>
      <c r="F575" s="187" t="e">
        <f>IF('Formulario PPGR3'!$G575="","",'Formulario PPGR1'!#REF!)</f>
        <v>#REF!</v>
      </c>
      <c r="G575" s="237" t="s">
        <v>2062</v>
      </c>
      <c r="H575" s="520" t="str" cm="1">
        <f t="array" ref="H575">IF(Tabla1[[#This Row],[Código_Actividad]]="","",_xlfn.XLOOKUP(Tabla1[[#This Row],[Código_Actividad]],CodigoActividad,Tabla2[Actividades Programables Presupuestables],"",0))</f>
        <v>Seguimiento y reporte de las acciones para la detección temprana de cáncer próstata en el PNA por Área de Salud</v>
      </c>
      <c r="I575" s="783">
        <f>IFERROR(VLOOKUP('Formulario PPGR3'!$G575,'Formulario PPGR2'!$H$9:$V$536,15,FALSE),"")</f>
        <v>2</v>
      </c>
      <c r="J575" s="525" t="s">
        <v>392</v>
      </c>
      <c r="K575" s="524" t="s">
        <v>991</v>
      </c>
      <c r="L575" s="521" t="str">
        <f>IF(Tabla1[[#This Row],[Descripción]]="","",_xlfn.XLOOKUP(Tabla1[[#This Row],[Descripción]],Tabla10[Descripción],Tabla10[Unidad de Medida],"",0))</f>
        <v>galon</v>
      </c>
      <c r="M575" s="317">
        <v>160</v>
      </c>
      <c r="N575" s="535">
        <f>IF(Tabla1[[#This Row],[Descripción]]="","",_xlfn.XLOOKUP(Tabla1[[#This Row],[Descripción]],Tabla10[Descripción],Tabla10[Precio Unitario],0))</f>
        <v>240</v>
      </c>
      <c r="O575" s="535">
        <f>IF(Tabla1[[#This Row],[Cantidad de Insumos]]="","",Tabla1[[#This Row],[Precio Unitario]]*Tabla1[[#This Row],[Cantidad de Insumos]])</f>
        <v>38400</v>
      </c>
      <c r="P575" s="522" t="str">
        <f>IF(Tabla1[[#This Row],[Descripción]]="","",_xlfn.XLOOKUP(Tabla1[[#This Row],[Descripción]],Tabla10[Descripción],Tabla10[CODIGO PRESUPUESTARIO],0))</f>
        <v>2.3.7.1.02</v>
      </c>
      <c r="Q575" s="523"/>
      <c r="R575" s="523" t="str">
        <f>IF(Tabla1[[#This Row],[Insumos]]="","",_xlfn.XLOOKUP(Tabla1[[#This Row],[Insumos]],Tabla10[Insumo],Tabla10[InsumoAbrev],"",0))</f>
        <v>lsGasoil</v>
      </c>
      <c r="S575" s="694"/>
      <c r="T575" s="187"/>
      <c r="U575" s="187"/>
    </row>
    <row r="576" spans="2:21" ht="15" x14ac:dyDescent="0.25">
      <c r="B576" s="187" t="str">
        <f>IF('Formulario PPGR3'!$G576="","",CONCATENATE('Formulario PPGR3'!$C576,".",'Formulario PPGR3'!$D576,".",'Formulario PPGR3'!$E576,".",'Formulario PPGR3'!$F576))</f>
        <v/>
      </c>
      <c r="C576" s="187" t="str">
        <f>IF('Formulario PPGR3'!$G576="","",'Formulario PPGR1'!#REF!)</f>
        <v/>
      </c>
      <c r="D576" s="187" t="str">
        <f>IF('Formulario PPGR3'!$G576="","",'Formulario PPGR1'!#REF!)</f>
        <v/>
      </c>
      <c r="E576" s="187" t="str">
        <f>IF('Formulario PPGR3'!$G576="","",'Formulario PPGR1'!#REF!)</f>
        <v/>
      </c>
      <c r="F576" s="187" t="str">
        <f>IF('Formulario PPGR3'!$G576="","",'Formulario PPGR1'!#REF!)</f>
        <v/>
      </c>
      <c r="G576" s="237"/>
      <c r="H576" s="520" t="str" cm="1">
        <f t="array" ref="H576">IF(Tabla1[[#This Row],[Código_Actividad]]="","",_xlfn.XLOOKUP(Tabla1[[#This Row],[Código_Actividad]],CodigoActividad,Tabla2[Actividades Programables Presupuestables],"",0))</f>
        <v/>
      </c>
      <c r="I576" s="783" t="str">
        <f>IFERROR(VLOOKUP('Formulario PPGR3'!$G576,'Formulario PPGR2'!$H$9:$V$536,15,FALSE),"")</f>
        <v/>
      </c>
      <c r="J576" s="525" t="s">
        <v>284</v>
      </c>
      <c r="K576" s="524" t="s">
        <v>1441</v>
      </c>
      <c r="L576" s="521" t="str">
        <f>IF(Tabla1[[#This Row],[Descripción]]="","",_xlfn.XLOOKUP(Tabla1[[#This Row],[Descripción]],Tabla10[Descripción],Tabla10[Unidad de Medida],"",0))</f>
        <v>Depósito</v>
      </c>
      <c r="M576" s="317">
        <v>16</v>
      </c>
      <c r="N576" s="535">
        <f>IF(Tabla1[[#This Row],[Descripción]]="","",_xlfn.XLOOKUP(Tabla1[[#This Row],[Descripción]],Tabla10[Descripción],Tabla10[Precio Unitario],0))</f>
        <v>1700</v>
      </c>
      <c r="O576" s="535">
        <f>IF(Tabla1[[#This Row],[Cantidad de Insumos]]="","",Tabla1[[#This Row],[Precio Unitario]]*Tabla1[[#This Row],[Cantidad de Insumos]])</f>
        <v>27200</v>
      </c>
      <c r="P576" s="522" t="str">
        <f>IF(Tabla1[[#This Row],[Descripción]]="","",_xlfn.XLOOKUP(Tabla1[[#This Row],[Descripción]],Tabla10[Descripción],Tabla10[CODIGO PRESUPUESTARIO],0))</f>
        <v>2.2.3.1.01</v>
      </c>
      <c r="Q576" s="523"/>
      <c r="R576" s="523" t="str">
        <f>IF(Tabla1[[#This Row],[Insumos]]="","",_xlfn.XLOOKUP(Tabla1[[#This Row],[Insumos]],Tabla10[Insumo],Tabla10[InsumoAbrev],"",0))</f>
        <v>lsViaticosDP</v>
      </c>
      <c r="S576" s="694"/>
      <c r="T576" s="187"/>
      <c r="U576" s="187"/>
    </row>
    <row r="577" spans="2:21" ht="15" x14ac:dyDescent="0.25">
      <c r="B577" s="187" t="str">
        <f>IF('Formulario PPGR3'!$G577="","",CONCATENATE('Formulario PPGR3'!$C577,".",'Formulario PPGR3'!$D577,".",'Formulario PPGR3'!$E577,".",'Formulario PPGR3'!$F577))</f>
        <v/>
      </c>
      <c r="C577" s="187" t="str">
        <f>IF('Formulario PPGR3'!$G577="","",'Formulario PPGR1'!#REF!)</f>
        <v/>
      </c>
      <c r="D577" s="187" t="str">
        <f>IF('Formulario PPGR3'!$G577="","",'Formulario PPGR1'!#REF!)</f>
        <v/>
      </c>
      <c r="E577" s="187" t="str">
        <f>IF('Formulario PPGR3'!$G577="","",'Formulario PPGR1'!#REF!)</f>
        <v/>
      </c>
      <c r="F577" s="187" t="str">
        <f>IF('Formulario PPGR3'!$G577="","",'Formulario PPGR1'!#REF!)</f>
        <v/>
      </c>
      <c r="G577" s="237"/>
      <c r="H577" s="520" t="str" cm="1">
        <f t="array" ref="H577">IF(Tabla1[[#This Row],[Código_Actividad]]="","",_xlfn.XLOOKUP(Tabla1[[#This Row],[Código_Actividad]],CodigoActividad,Tabla2[Actividades Programables Presupuestables],"",0))</f>
        <v/>
      </c>
      <c r="I577" s="783" t="str">
        <f>IFERROR(VLOOKUP('Formulario PPGR3'!$G577,'Formulario PPGR2'!$H$9:$V$536,15,FALSE),"")</f>
        <v/>
      </c>
      <c r="J577" s="525" t="s">
        <v>284</v>
      </c>
      <c r="K577" s="524" t="s">
        <v>1445</v>
      </c>
      <c r="L577" s="521" t="str">
        <f>IF(Tabla1[[#This Row],[Descripción]]="","",_xlfn.XLOOKUP(Tabla1[[#This Row],[Descripción]],Tabla10[Descripción],Tabla10[Unidad de Medida],"",0))</f>
        <v>Depósito</v>
      </c>
      <c r="M577" s="317">
        <v>16</v>
      </c>
      <c r="N577" s="535">
        <f>IF(Tabla1[[#This Row],[Descripción]]="","",_xlfn.XLOOKUP(Tabla1[[#This Row],[Descripción]],Tabla10[Descripción],Tabla10[Precio Unitario],0))</f>
        <v>2150</v>
      </c>
      <c r="O577" s="535">
        <f>IF(Tabla1[[#This Row],[Cantidad de Insumos]]="","",Tabla1[[#This Row],[Precio Unitario]]*Tabla1[[#This Row],[Cantidad de Insumos]])</f>
        <v>34400</v>
      </c>
      <c r="P577" s="522" t="str">
        <f>IF(Tabla1[[#This Row],[Descripción]]="","",_xlfn.XLOOKUP(Tabla1[[#This Row],[Descripción]],Tabla10[Descripción],Tabla10[CODIGO PRESUPUESTARIO],0))</f>
        <v>2.2.3.1.01</v>
      </c>
      <c r="Q577" s="523"/>
      <c r="R577" s="523" t="str">
        <f>IF(Tabla1[[#This Row],[Insumos]]="","",_xlfn.XLOOKUP(Tabla1[[#This Row],[Insumos]],Tabla10[Insumo],Tabla10[InsumoAbrev],"",0))</f>
        <v>lsViaticosDP</v>
      </c>
      <c r="S577" s="694"/>
      <c r="T577" s="187"/>
      <c r="U577" s="187"/>
    </row>
    <row r="578" spans="2:21" ht="51.6" customHeight="1" x14ac:dyDescent="0.25">
      <c r="B578" s="187" t="e">
        <f>IF('Formulario PPGR3'!$G578="","",CONCATENATE('Formulario PPGR3'!$C578,".",'Formulario PPGR3'!$D578,".",'Formulario PPGR3'!$E578,".",'Formulario PPGR3'!$F578))</f>
        <v>#REF!</v>
      </c>
      <c r="C578" s="187" t="e">
        <f>IF('Formulario PPGR3'!$G578="","",'Formulario PPGR1'!#REF!)</f>
        <v>#REF!</v>
      </c>
      <c r="D578" s="187" t="e">
        <f>IF('Formulario PPGR3'!$G578="","",'Formulario PPGR1'!#REF!)</f>
        <v>#REF!</v>
      </c>
      <c r="E578" s="187" t="e">
        <f>IF('Formulario PPGR3'!$G578="","",'Formulario PPGR1'!#REF!)</f>
        <v>#REF!</v>
      </c>
      <c r="F578" s="187" t="e">
        <f>IF('Formulario PPGR3'!$G578="","",'Formulario PPGR1'!#REF!)</f>
        <v>#REF!</v>
      </c>
      <c r="G578" s="237" t="s">
        <v>2064</v>
      </c>
      <c r="H578" s="520" t="str" cm="1">
        <f t="array" ref="H578">IF(Tabla1[[#This Row],[Código_Actividad]]="","",_xlfn.XLOOKUP(Tabla1[[#This Row],[Código_Actividad]],CodigoActividad,Tabla2[Actividades Programables Presupuestables],"",0))</f>
        <v>Monitoreo al cumplimiento de las UNAPS de los procedimientos y protocolos de atención establecidos por Área de Salud</v>
      </c>
      <c r="I578" s="783">
        <f>IFERROR(VLOOKUP('Formulario PPGR3'!$G578,'Formulario PPGR2'!$H$9:$V$536,15,FALSE),"")</f>
        <v>9</v>
      </c>
      <c r="J578" s="525" t="s">
        <v>392</v>
      </c>
      <c r="K578" s="524" t="s">
        <v>991</v>
      </c>
      <c r="L578" s="521" t="str">
        <f>IF(Tabla1[[#This Row],[Descripción]]="","",_xlfn.XLOOKUP(Tabla1[[#This Row],[Descripción]],Tabla10[Descripción],Tabla10[Unidad de Medida],"",0))</f>
        <v>galon</v>
      </c>
      <c r="M578" s="317">
        <v>320</v>
      </c>
      <c r="N578" s="535">
        <f>IF(Tabla1[[#This Row],[Descripción]]="","",_xlfn.XLOOKUP(Tabla1[[#This Row],[Descripción]],Tabla10[Descripción],Tabla10[Precio Unitario],0))</f>
        <v>240</v>
      </c>
      <c r="O578" s="535">
        <f>IF(Tabla1[[#This Row],[Cantidad de Insumos]]="","",Tabla1[[#This Row],[Precio Unitario]]*Tabla1[[#This Row],[Cantidad de Insumos]])</f>
        <v>76800</v>
      </c>
      <c r="P578" s="522" t="str">
        <f>IF(Tabla1[[#This Row],[Descripción]]="","",_xlfn.XLOOKUP(Tabla1[[#This Row],[Descripción]],Tabla10[Descripción],Tabla10[CODIGO PRESUPUESTARIO],0))</f>
        <v>2.3.7.1.02</v>
      </c>
      <c r="Q578" s="523"/>
      <c r="R578" s="523" t="str">
        <f>IF(Tabla1[[#This Row],[Insumos]]="","",_xlfn.XLOOKUP(Tabla1[[#This Row],[Insumos]],Tabla10[Insumo],Tabla10[InsumoAbrev],"",0))</f>
        <v>lsGasoil</v>
      </c>
      <c r="S578" s="694"/>
      <c r="T578" s="187"/>
      <c r="U578" s="187"/>
    </row>
    <row r="579" spans="2:21" ht="15" x14ac:dyDescent="0.25">
      <c r="B579" s="187" t="str">
        <f>IF('Formulario PPGR3'!$G579="","",CONCATENATE('Formulario PPGR3'!$C579,".",'Formulario PPGR3'!$D579,".",'Formulario PPGR3'!$E579,".",'Formulario PPGR3'!$F579))</f>
        <v/>
      </c>
      <c r="C579" s="187" t="str">
        <f>IF('Formulario PPGR3'!$G579="","",'Formulario PPGR1'!#REF!)</f>
        <v/>
      </c>
      <c r="D579" s="187" t="str">
        <f>IF('Formulario PPGR3'!$G579="","",'Formulario PPGR1'!#REF!)</f>
        <v/>
      </c>
      <c r="E579" s="187" t="str">
        <f>IF('Formulario PPGR3'!$G579="","",'Formulario PPGR1'!#REF!)</f>
        <v/>
      </c>
      <c r="F579" s="187" t="str">
        <f>IF('Formulario PPGR3'!$G579="","",'Formulario PPGR1'!#REF!)</f>
        <v/>
      </c>
      <c r="G579" s="237"/>
      <c r="H579" s="520" t="str" cm="1">
        <f t="array" ref="H579">IF(Tabla1[[#This Row],[Código_Actividad]]="","",_xlfn.XLOOKUP(Tabla1[[#This Row],[Código_Actividad]],CodigoActividad,Tabla2[Actividades Programables Presupuestables],"",0))</f>
        <v/>
      </c>
      <c r="I579" s="783" t="str">
        <f>IFERROR(VLOOKUP('Formulario PPGR3'!$G579,'Formulario PPGR2'!$H$9:$V$536,15,FALSE),"")</f>
        <v/>
      </c>
      <c r="J579" s="525" t="s">
        <v>284</v>
      </c>
      <c r="K579" s="524" t="s">
        <v>1441</v>
      </c>
      <c r="L579" s="521" t="str">
        <f>IF(Tabla1[[#This Row],[Descripción]]="","",_xlfn.XLOOKUP(Tabla1[[#This Row],[Descripción]],Tabla10[Descripción],Tabla10[Unidad de Medida],"",0))</f>
        <v>Depósito</v>
      </c>
      <c r="M579" s="317">
        <v>16</v>
      </c>
      <c r="N579" s="535">
        <f>IF(Tabla1[[#This Row],[Descripción]]="","",_xlfn.XLOOKUP(Tabla1[[#This Row],[Descripción]],Tabla10[Descripción],Tabla10[Precio Unitario],0))</f>
        <v>1700</v>
      </c>
      <c r="O579" s="535">
        <f>IF(Tabla1[[#This Row],[Cantidad de Insumos]]="","",Tabla1[[#This Row],[Precio Unitario]]*Tabla1[[#This Row],[Cantidad de Insumos]])</f>
        <v>27200</v>
      </c>
      <c r="P579" s="522" t="str">
        <f>IF(Tabla1[[#This Row],[Descripción]]="","",_xlfn.XLOOKUP(Tabla1[[#This Row],[Descripción]],Tabla10[Descripción],Tabla10[CODIGO PRESUPUESTARIO],0))</f>
        <v>2.2.3.1.01</v>
      </c>
      <c r="Q579" s="523"/>
      <c r="R579" s="523" t="str">
        <f>IF(Tabla1[[#This Row],[Insumos]]="","",_xlfn.XLOOKUP(Tabla1[[#This Row],[Insumos]],Tabla10[Insumo],Tabla10[InsumoAbrev],"",0))</f>
        <v>lsViaticosDP</v>
      </c>
      <c r="S579" s="694"/>
      <c r="T579" s="187"/>
      <c r="U579" s="187"/>
    </row>
    <row r="580" spans="2:21" ht="15" x14ac:dyDescent="0.25">
      <c r="B580" s="187" t="str">
        <f>IF('Formulario PPGR3'!$G580="","",CONCATENATE('Formulario PPGR3'!$C580,".",'Formulario PPGR3'!$D580,".",'Formulario PPGR3'!$E580,".",'Formulario PPGR3'!$F580))</f>
        <v/>
      </c>
      <c r="C580" s="187" t="str">
        <f>IF('Formulario PPGR3'!$G580="","",'Formulario PPGR1'!#REF!)</f>
        <v/>
      </c>
      <c r="D580" s="187" t="str">
        <f>IF('Formulario PPGR3'!$G580="","",'Formulario PPGR1'!#REF!)</f>
        <v/>
      </c>
      <c r="E580" s="187" t="str">
        <f>IF('Formulario PPGR3'!$G580="","",'Formulario PPGR1'!#REF!)</f>
        <v/>
      </c>
      <c r="F580" s="187" t="str">
        <f>IF('Formulario PPGR3'!$G580="","",'Formulario PPGR1'!#REF!)</f>
        <v/>
      </c>
      <c r="G580" s="237"/>
      <c r="H580" s="520" t="str" cm="1">
        <f t="array" ref="H580">IF(Tabla1[[#This Row],[Código_Actividad]]="","",_xlfn.XLOOKUP(Tabla1[[#This Row],[Código_Actividad]],CodigoActividad,Tabla2[Actividades Programables Presupuestables],"",0))</f>
        <v/>
      </c>
      <c r="I580" s="783" t="str">
        <f>IFERROR(VLOOKUP('Formulario PPGR3'!$G580,'Formulario PPGR2'!$H$9:$V$536,15,FALSE),"")</f>
        <v/>
      </c>
      <c r="J580" s="525" t="s">
        <v>284</v>
      </c>
      <c r="K580" s="524" t="s">
        <v>1445</v>
      </c>
      <c r="L580" s="521" t="str">
        <f>IF(Tabla1[[#This Row],[Descripción]]="","",_xlfn.XLOOKUP(Tabla1[[#This Row],[Descripción]],Tabla10[Descripción],Tabla10[Unidad de Medida],"",0))</f>
        <v>Depósito</v>
      </c>
      <c r="M580" s="317">
        <v>16</v>
      </c>
      <c r="N580" s="535">
        <f>IF(Tabla1[[#This Row],[Descripción]]="","",_xlfn.XLOOKUP(Tabla1[[#This Row],[Descripción]],Tabla10[Descripción],Tabla10[Precio Unitario],0))</f>
        <v>2150</v>
      </c>
      <c r="O580" s="535">
        <f>IF(Tabla1[[#This Row],[Cantidad de Insumos]]="","",Tabla1[[#This Row],[Precio Unitario]]*Tabla1[[#This Row],[Cantidad de Insumos]])</f>
        <v>34400</v>
      </c>
      <c r="P580" s="522" t="str">
        <f>IF(Tabla1[[#This Row],[Descripción]]="","",_xlfn.XLOOKUP(Tabla1[[#This Row],[Descripción]],Tabla10[Descripción],Tabla10[CODIGO PRESUPUESTARIO],0))</f>
        <v>2.2.3.1.01</v>
      </c>
      <c r="Q580" s="523"/>
      <c r="R580" s="523" t="str">
        <f>IF(Tabla1[[#This Row],[Insumos]]="","",_xlfn.XLOOKUP(Tabla1[[#This Row],[Insumos]],Tabla10[Insumo],Tabla10[InsumoAbrev],"",0))</f>
        <v>lsViaticosDP</v>
      </c>
      <c r="S580" s="694"/>
      <c r="T580" s="187"/>
      <c r="U580" s="187"/>
    </row>
    <row r="581" spans="2:21" ht="15" x14ac:dyDescent="0.25">
      <c r="B581" s="187" t="str">
        <f>IF('Formulario PPGR3'!$G581="","",CONCATENATE('Formulario PPGR3'!$C581,".",'Formulario PPGR3'!$D581,".",'Formulario PPGR3'!$E581,".",'Formulario PPGR3'!$F581))</f>
        <v/>
      </c>
      <c r="C581" s="187" t="str">
        <f>IF('Formulario PPGR3'!$G581="","",'Formulario PPGR1'!#REF!)</f>
        <v/>
      </c>
      <c r="D581" s="187" t="str">
        <f>IF('Formulario PPGR3'!$G581="","",'Formulario PPGR1'!#REF!)</f>
        <v/>
      </c>
      <c r="E581" s="187" t="str">
        <f>IF('Formulario PPGR3'!$G581="","",'Formulario PPGR1'!#REF!)</f>
        <v/>
      </c>
      <c r="F581" s="187" t="str">
        <f>IF('Formulario PPGR3'!$G581="","",'Formulario PPGR1'!#REF!)</f>
        <v/>
      </c>
      <c r="G581" s="237"/>
      <c r="H581" s="520" t="str" cm="1">
        <f t="array" ref="H581">IF(Tabla1[[#This Row],[Código_Actividad]]="","",_xlfn.XLOOKUP(Tabla1[[#This Row],[Código_Actividad]],CodigoActividad,Tabla2[Actividades Programables Presupuestables],"",0))</f>
        <v/>
      </c>
      <c r="I581" s="783" t="str">
        <f>IFERROR(VLOOKUP('Formulario PPGR3'!$G581,'Formulario PPGR2'!$H$9:$V$536,15,FALSE),"")</f>
        <v/>
      </c>
      <c r="J581" s="525" t="s">
        <v>284</v>
      </c>
      <c r="K581" s="524" t="s">
        <v>1445</v>
      </c>
      <c r="L581" s="521" t="str">
        <f>IF(Tabla1[[#This Row],[Descripción]]="","",_xlfn.XLOOKUP(Tabla1[[#This Row],[Descripción]],Tabla10[Descripción],Tabla10[Unidad de Medida],"",0))</f>
        <v>Depósito</v>
      </c>
      <c r="M581" s="317">
        <v>16</v>
      </c>
      <c r="N581" s="535">
        <f>IF(Tabla1[[#This Row],[Descripción]]="","",_xlfn.XLOOKUP(Tabla1[[#This Row],[Descripción]],Tabla10[Descripción],Tabla10[Precio Unitario],0))</f>
        <v>2150</v>
      </c>
      <c r="O581" s="535">
        <f>IF(Tabla1[[#This Row],[Cantidad de Insumos]]="","",Tabla1[[#This Row],[Precio Unitario]]*Tabla1[[#This Row],[Cantidad de Insumos]])</f>
        <v>34400</v>
      </c>
      <c r="P581" s="522" t="str">
        <f>IF(Tabla1[[#This Row],[Descripción]]="","",_xlfn.XLOOKUP(Tabla1[[#This Row],[Descripción]],Tabla10[Descripción],Tabla10[CODIGO PRESUPUESTARIO],0))</f>
        <v>2.2.3.1.01</v>
      </c>
      <c r="Q581" s="523"/>
      <c r="R581" s="523" t="str">
        <f>IF(Tabla1[[#This Row],[Insumos]]="","",_xlfn.XLOOKUP(Tabla1[[#This Row],[Insumos]],Tabla10[Insumo],Tabla10[InsumoAbrev],"",0))</f>
        <v>lsViaticosDP</v>
      </c>
      <c r="S581" s="694"/>
      <c r="T581" s="187"/>
      <c r="U581" s="187"/>
    </row>
    <row r="582" spans="2:21" ht="43.15" customHeight="1" x14ac:dyDescent="0.25">
      <c r="B582" s="187" t="e">
        <f>IF('Formulario PPGR3'!$G582="","",CONCATENATE('Formulario PPGR3'!$C582,".",'Formulario PPGR3'!$D582,".",'Formulario PPGR3'!$E582,".",'Formulario PPGR3'!$F582))</f>
        <v>#REF!</v>
      </c>
      <c r="C582" s="187" t="e">
        <f>IF('Formulario PPGR3'!$G582="","",'Formulario PPGR1'!#REF!)</f>
        <v>#REF!</v>
      </c>
      <c r="D582" s="187" t="e">
        <f>IF('Formulario PPGR3'!$G582="","",'Formulario PPGR1'!#REF!)</f>
        <v>#REF!</v>
      </c>
      <c r="E582" s="187" t="e">
        <f>IF('Formulario PPGR3'!$G582="","",'Formulario PPGR1'!#REF!)</f>
        <v>#REF!</v>
      </c>
      <c r="F582" s="187" t="e">
        <f>IF('Formulario PPGR3'!$G582="","",'Formulario PPGR1'!#REF!)</f>
        <v>#REF!</v>
      </c>
      <c r="G582" s="237" t="s">
        <v>2146</v>
      </c>
      <c r="H582" s="520" t="str" cm="1">
        <f t="array" ref="H582">IF(Tabla1[[#This Row],[Código_Actividad]]="","",_xlfn.XLOOKUP(Tabla1[[#This Row],[Código_Actividad]],CodigoActividad,Tabla2[Actividades Programables Presupuestables],"",0))</f>
        <v>Seguimiento a la conformación y funcionamiento de los Comité Salud por Área de Salud</v>
      </c>
      <c r="I582" s="783">
        <f>IFERROR(VLOOKUP('Formulario PPGR3'!$G582,'Formulario PPGR2'!$H$9:$V$536,15,FALSE),"")</f>
        <v>3</v>
      </c>
      <c r="J582" s="525" t="s">
        <v>392</v>
      </c>
      <c r="K582" s="524" t="s">
        <v>991</v>
      </c>
      <c r="L582" s="521" t="str">
        <f>IF(Tabla1[[#This Row],[Descripción]]="","",_xlfn.XLOOKUP(Tabla1[[#This Row],[Descripción]],Tabla10[Descripción],Tabla10[Unidad de Medida],"",0))</f>
        <v>galon</v>
      </c>
      <c r="M582" s="317">
        <v>160</v>
      </c>
      <c r="N582" s="535">
        <f>IF(Tabla1[[#This Row],[Descripción]]="","",_xlfn.XLOOKUP(Tabla1[[#This Row],[Descripción]],Tabla10[Descripción],Tabla10[Precio Unitario],0))</f>
        <v>240</v>
      </c>
      <c r="O582" s="535">
        <f>IF(Tabla1[[#This Row],[Cantidad de Insumos]]="","",Tabla1[[#This Row],[Precio Unitario]]*Tabla1[[#This Row],[Cantidad de Insumos]])</f>
        <v>38400</v>
      </c>
      <c r="P582" s="522" t="str">
        <f>IF(Tabla1[[#This Row],[Descripción]]="","",_xlfn.XLOOKUP(Tabla1[[#This Row],[Descripción]],Tabla10[Descripción],Tabla10[CODIGO PRESUPUESTARIO],0))</f>
        <v>2.3.7.1.02</v>
      </c>
      <c r="Q582" s="523"/>
      <c r="R582" s="523" t="str">
        <f>IF(Tabla1[[#This Row],[Insumos]]="","",_xlfn.XLOOKUP(Tabla1[[#This Row],[Insumos]],Tabla10[Insumo],Tabla10[InsumoAbrev],"",0))</f>
        <v>lsGasoil</v>
      </c>
      <c r="S582" s="694"/>
      <c r="T582" s="187"/>
      <c r="U582" s="187"/>
    </row>
    <row r="583" spans="2:21" ht="15" x14ac:dyDescent="0.25">
      <c r="B583" s="187" t="str">
        <f>IF('Formulario PPGR3'!$G583="","",CONCATENATE('Formulario PPGR3'!$C583,".",'Formulario PPGR3'!$D583,".",'Formulario PPGR3'!$E583,".",'Formulario PPGR3'!$F583))</f>
        <v/>
      </c>
      <c r="C583" s="187" t="str">
        <f>IF('Formulario PPGR3'!$G583="","",'Formulario PPGR1'!#REF!)</f>
        <v/>
      </c>
      <c r="D583" s="187" t="str">
        <f>IF('Formulario PPGR3'!$G583="","",'Formulario PPGR1'!#REF!)</f>
        <v/>
      </c>
      <c r="E583" s="187" t="str">
        <f>IF('Formulario PPGR3'!$G583="","",'Formulario PPGR1'!#REF!)</f>
        <v/>
      </c>
      <c r="F583" s="187" t="str">
        <f>IF('Formulario PPGR3'!$G583="","",'Formulario PPGR1'!#REF!)</f>
        <v/>
      </c>
      <c r="G583" s="237"/>
      <c r="H583" s="520" t="str" cm="1">
        <f t="array" ref="H583">IF(Tabla1[[#This Row],[Código_Actividad]]="","",_xlfn.XLOOKUP(Tabla1[[#This Row],[Código_Actividad]],CodigoActividad,Tabla2[Actividades Programables Presupuestables],"",0))</f>
        <v/>
      </c>
      <c r="I583" s="783" t="str">
        <f>IFERROR(VLOOKUP('Formulario PPGR3'!$G583,'Formulario PPGR2'!$H$9:$V$536,15,FALSE),"")</f>
        <v/>
      </c>
      <c r="J583" s="525" t="s">
        <v>284</v>
      </c>
      <c r="K583" s="524" t="s">
        <v>1441</v>
      </c>
      <c r="L583" s="521" t="str">
        <f>IF(Tabla1[[#This Row],[Descripción]]="","",_xlfn.XLOOKUP(Tabla1[[#This Row],[Descripción]],Tabla10[Descripción],Tabla10[Unidad de Medida],"",0))</f>
        <v>Depósito</v>
      </c>
      <c r="M583" s="317"/>
      <c r="N583" s="535">
        <f>IF(Tabla1[[#This Row],[Descripción]]="","",_xlfn.XLOOKUP(Tabla1[[#This Row],[Descripción]],Tabla10[Descripción],Tabla10[Precio Unitario],0))</f>
        <v>1700</v>
      </c>
      <c r="O583" s="535" t="str">
        <f>IF(Tabla1[[#This Row],[Cantidad de Insumos]]="","",Tabla1[[#This Row],[Precio Unitario]]*Tabla1[[#This Row],[Cantidad de Insumos]])</f>
        <v/>
      </c>
      <c r="P583" s="522" t="str">
        <f>IF(Tabla1[[#This Row],[Descripción]]="","",_xlfn.XLOOKUP(Tabla1[[#This Row],[Descripción]],Tabla10[Descripción],Tabla10[CODIGO PRESUPUESTARIO],0))</f>
        <v>2.2.3.1.01</v>
      </c>
      <c r="Q583" s="523"/>
      <c r="R583" s="523" t="str">
        <f>IF(Tabla1[[#This Row],[Insumos]]="","",_xlfn.XLOOKUP(Tabla1[[#This Row],[Insumos]],Tabla10[Insumo],Tabla10[InsumoAbrev],"",0))</f>
        <v>lsViaticosDP</v>
      </c>
      <c r="S583" s="694"/>
      <c r="T583" s="187"/>
      <c r="U583" s="187"/>
    </row>
    <row r="584" spans="2:21" ht="15" x14ac:dyDescent="0.25">
      <c r="B584" s="187" t="str">
        <f>IF('Formulario PPGR3'!$G584="","",CONCATENATE('Formulario PPGR3'!$C584,".",'Formulario PPGR3'!$D584,".",'Formulario PPGR3'!$E584,".",'Formulario PPGR3'!$F584))</f>
        <v/>
      </c>
      <c r="C584" s="187" t="str">
        <f>IF('Formulario PPGR3'!$G584="","",'Formulario PPGR1'!#REF!)</f>
        <v/>
      </c>
      <c r="D584" s="187" t="str">
        <f>IF('Formulario PPGR3'!$G584="","",'Formulario PPGR1'!#REF!)</f>
        <v/>
      </c>
      <c r="E584" s="187" t="str">
        <f>IF('Formulario PPGR3'!$G584="","",'Formulario PPGR1'!#REF!)</f>
        <v/>
      </c>
      <c r="F584" s="187" t="str">
        <f>IF('Formulario PPGR3'!$G584="","",'Formulario PPGR1'!#REF!)</f>
        <v/>
      </c>
      <c r="G584" s="237"/>
      <c r="H584" s="520" t="str" cm="1">
        <f t="array" ref="H584">IF(Tabla1[[#This Row],[Código_Actividad]]="","",_xlfn.XLOOKUP(Tabla1[[#This Row],[Código_Actividad]],CodigoActividad,Tabla2[Actividades Programables Presupuestables],"",0))</f>
        <v/>
      </c>
      <c r="I584" s="783" t="str">
        <f>IFERROR(VLOOKUP('Formulario PPGR3'!$G584,'Formulario PPGR2'!$H$9:$V$536,15,FALSE),"")</f>
        <v/>
      </c>
      <c r="J584" s="525" t="s">
        <v>284</v>
      </c>
      <c r="K584" s="524" t="s">
        <v>1445</v>
      </c>
      <c r="L584" s="521" t="str">
        <f>IF(Tabla1[[#This Row],[Descripción]]="","",_xlfn.XLOOKUP(Tabla1[[#This Row],[Descripción]],Tabla10[Descripción],Tabla10[Unidad de Medida],"",0))</f>
        <v>Depósito</v>
      </c>
      <c r="M584" s="317"/>
      <c r="N584" s="535">
        <f>IF(Tabla1[[#This Row],[Descripción]]="","",_xlfn.XLOOKUP(Tabla1[[#This Row],[Descripción]],Tabla10[Descripción],Tabla10[Precio Unitario],0))</f>
        <v>2150</v>
      </c>
      <c r="O584" s="535" t="str">
        <f>IF(Tabla1[[#This Row],[Cantidad de Insumos]]="","",Tabla1[[#This Row],[Precio Unitario]]*Tabla1[[#This Row],[Cantidad de Insumos]])</f>
        <v/>
      </c>
      <c r="P584" s="522" t="str">
        <f>IF(Tabla1[[#This Row],[Descripción]]="","",_xlfn.XLOOKUP(Tabla1[[#This Row],[Descripción]],Tabla10[Descripción],Tabla10[CODIGO PRESUPUESTARIO],0))</f>
        <v>2.2.3.1.01</v>
      </c>
      <c r="Q584" s="523"/>
      <c r="R584" s="523" t="str">
        <f>IF(Tabla1[[#This Row],[Insumos]]="","",_xlfn.XLOOKUP(Tabla1[[#This Row],[Insumos]],Tabla10[Insumo],Tabla10[InsumoAbrev],"",0))</f>
        <v>lsViaticosDP</v>
      </c>
      <c r="S584" s="694"/>
      <c r="T584" s="187"/>
      <c r="U584" s="187"/>
    </row>
    <row r="585" spans="2:21" ht="15" x14ac:dyDescent="0.25">
      <c r="B585" s="187" t="str">
        <f>IF('Formulario PPGR3'!$G585="","",CONCATENATE('Formulario PPGR3'!$C585,".",'Formulario PPGR3'!$D585,".",'Formulario PPGR3'!$E585,".",'Formulario PPGR3'!$F585))</f>
        <v/>
      </c>
      <c r="C585" s="187" t="str">
        <f>IF('Formulario PPGR3'!$G585="","",'Formulario PPGR1'!#REF!)</f>
        <v/>
      </c>
      <c r="D585" s="187" t="str">
        <f>IF('Formulario PPGR3'!$G585="","",'Formulario PPGR1'!#REF!)</f>
        <v/>
      </c>
      <c r="E585" s="187" t="str">
        <f>IF('Formulario PPGR3'!$G585="","",'Formulario PPGR1'!#REF!)</f>
        <v/>
      </c>
      <c r="F585" s="187" t="str">
        <f>IF('Formulario PPGR3'!$G585="","",'Formulario PPGR1'!#REF!)</f>
        <v/>
      </c>
      <c r="G585" s="237"/>
      <c r="H585" s="520" t="str" cm="1">
        <f t="array" ref="H585">IF(Tabla1[[#This Row],[Código_Actividad]]="","",_xlfn.XLOOKUP(Tabla1[[#This Row],[Código_Actividad]],CodigoActividad,Tabla2[Actividades Programables Presupuestables],"",0))</f>
        <v/>
      </c>
      <c r="I585" s="783" t="str">
        <f>IFERROR(VLOOKUP('Formulario PPGR3'!$G585,'Formulario PPGR2'!$H$9:$V$536,15,FALSE),"")</f>
        <v/>
      </c>
      <c r="J585" s="525" t="s">
        <v>284</v>
      </c>
      <c r="K585" s="524" t="s">
        <v>1445</v>
      </c>
      <c r="L585" s="521" t="str">
        <f>IF(Tabla1[[#This Row],[Descripción]]="","",_xlfn.XLOOKUP(Tabla1[[#This Row],[Descripción]],Tabla10[Descripción],Tabla10[Unidad de Medida],"",0))</f>
        <v>Depósito</v>
      </c>
      <c r="M585" s="317"/>
      <c r="N585" s="535">
        <f>IF(Tabla1[[#This Row],[Descripción]]="","",_xlfn.XLOOKUP(Tabla1[[#This Row],[Descripción]],Tabla10[Descripción],Tabla10[Precio Unitario],0))</f>
        <v>2150</v>
      </c>
      <c r="O585" s="535" t="str">
        <f>IF(Tabla1[[#This Row],[Cantidad de Insumos]]="","",Tabla1[[#This Row],[Precio Unitario]]*Tabla1[[#This Row],[Cantidad de Insumos]])</f>
        <v/>
      </c>
      <c r="P585" s="522" t="str">
        <f>IF(Tabla1[[#This Row],[Descripción]]="","",_xlfn.XLOOKUP(Tabla1[[#This Row],[Descripción]],Tabla10[Descripción],Tabla10[CODIGO PRESUPUESTARIO],0))</f>
        <v>2.2.3.1.01</v>
      </c>
      <c r="Q585" s="523"/>
      <c r="R585" s="523" t="str">
        <f>IF(Tabla1[[#This Row],[Insumos]]="","",_xlfn.XLOOKUP(Tabla1[[#This Row],[Insumos]],Tabla10[Insumo],Tabla10[InsumoAbrev],"",0))</f>
        <v>lsViaticosDP</v>
      </c>
      <c r="S585" s="694"/>
      <c r="T585" s="187"/>
      <c r="U585" s="187"/>
    </row>
    <row r="586" spans="2:21" ht="55.9" customHeight="1" x14ac:dyDescent="0.25">
      <c r="B586" s="187" t="e">
        <f>IF('Formulario PPGR3'!$G586="","",CONCATENATE('Formulario PPGR3'!$C586,".",'Formulario PPGR3'!$D586,".",'Formulario PPGR3'!$E586,".",'Formulario PPGR3'!$F586))</f>
        <v>#REF!</v>
      </c>
      <c r="C586" s="187" t="e">
        <f>IF('Formulario PPGR3'!$G586="","",'Formulario PPGR1'!#REF!)</f>
        <v>#REF!</v>
      </c>
      <c r="D586" s="187" t="e">
        <f>IF('Formulario PPGR3'!$G586="","",'Formulario PPGR1'!#REF!)</f>
        <v>#REF!</v>
      </c>
      <c r="E586" s="187" t="e">
        <f>IF('Formulario PPGR3'!$G586="","",'Formulario PPGR1'!#REF!)</f>
        <v>#REF!</v>
      </c>
      <c r="F586" s="187" t="e">
        <f>IF('Formulario PPGR3'!$G586="","",'Formulario PPGR1'!#REF!)</f>
        <v>#REF!</v>
      </c>
      <c r="G586" s="237" t="s">
        <v>2148</v>
      </c>
      <c r="H586" s="520" t="str" cm="1">
        <f t="array" ref="H586">IF(Tabla1[[#This Row],[Código_Actividad]]="","",_xlfn.XLOOKUP(Tabla1[[#This Row],[Código_Actividad]],CodigoActividad,Tabla2[Actividades Programables Presupuestables],"",0))</f>
        <v>Seguimiento a las Áreas de Salud para el aumento de la realización de visitas domiciliarias con énfasis en programas priorizados.</v>
      </c>
      <c r="I586" s="783">
        <f>IFERROR(VLOOKUP('Formulario PPGR3'!$G586,'Formulario PPGR2'!$H$9:$V$536,15,FALSE),"")</f>
        <v>12</v>
      </c>
      <c r="J586" s="525" t="s">
        <v>392</v>
      </c>
      <c r="K586" s="524" t="s">
        <v>991</v>
      </c>
      <c r="L586" s="521" t="str">
        <f>IF(Tabla1[[#This Row],[Descripción]]="","",_xlfn.XLOOKUP(Tabla1[[#This Row],[Descripción]],Tabla10[Descripción],Tabla10[Unidad de Medida],"",0))</f>
        <v>galon</v>
      </c>
      <c r="M586" s="317">
        <v>160</v>
      </c>
      <c r="N586" s="535">
        <f>IF(Tabla1[[#This Row],[Descripción]]="","",_xlfn.XLOOKUP(Tabla1[[#This Row],[Descripción]],Tabla10[Descripción],Tabla10[Precio Unitario],0))</f>
        <v>240</v>
      </c>
      <c r="O586" s="535">
        <f>IF(Tabla1[[#This Row],[Cantidad de Insumos]]="","",Tabla1[[#This Row],[Precio Unitario]]*Tabla1[[#This Row],[Cantidad de Insumos]])</f>
        <v>38400</v>
      </c>
      <c r="P586" s="522" t="str">
        <f>IF(Tabla1[[#This Row],[Descripción]]="","",_xlfn.XLOOKUP(Tabla1[[#This Row],[Descripción]],Tabla10[Descripción],Tabla10[CODIGO PRESUPUESTARIO],0))</f>
        <v>2.3.7.1.02</v>
      </c>
      <c r="Q586" s="523"/>
      <c r="R586" s="523" t="str">
        <f>IF(Tabla1[[#This Row],[Insumos]]="","",_xlfn.XLOOKUP(Tabla1[[#This Row],[Insumos]],Tabla10[Insumo],Tabla10[InsumoAbrev],"",0))</f>
        <v>lsGasoil</v>
      </c>
      <c r="S586" s="694"/>
      <c r="T586" s="187"/>
      <c r="U586" s="187"/>
    </row>
    <row r="587" spans="2:21" ht="15" x14ac:dyDescent="0.25">
      <c r="B587" s="187" t="str">
        <f>IF('Formulario PPGR3'!$G587="","",CONCATENATE('Formulario PPGR3'!$C587,".",'Formulario PPGR3'!$D587,".",'Formulario PPGR3'!$E587,".",'Formulario PPGR3'!$F587))</f>
        <v/>
      </c>
      <c r="C587" s="187" t="str">
        <f>IF('Formulario PPGR3'!$G587="","",'Formulario PPGR1'!#REF!)</f>
        <v/>
      </c>
      <c r="D587" s="187" t="str">
        <f>IF('Formulario PPGR3'!$G587="","",'Formulario PPGR1'!#REF!)</f>
        <v/>
      </c>
      <c r="E587" s="187" t="str">
        <f>IF('Formulario PPGR3'!$G587="","",'Formulario PPGR1'!#REF!)</f>
        <v/>
      </c>
      <c r="F587" s="187" t="str">
        <f>IF('Formulario PPGR3'!$G587="","",'Formulario PPGR1'!#REF!)</f>
        <v/>
      </c>
      <c r="G587" s="237"/>
      <c r="H587" s="520" t="str" cm="1">
        <f t="array" ref="H587">IF(Tabla1[[#This Row],[Código_Actividad]]="","",_xlfn.XLOOKUP(Tabla1[[#This Row],[Código_Actividad]],CodigoActividad,Tabla2[Actividades Programables Presupuestables],"",0))</f>
        <v/>
      </c>
      <c r="I587" s="783" t="str">
        <f>IFERROR(VLOOKUP('Formulario PPGR3'!$G587,'Formulario PPGR2'!$H$9:$V$536,15,FALSE),"")</f>
        <v/>
      </c>
      <c r="J587" s="525" t="s">
        <v>284</v>
      </c>
      <c r="K587" s="524" t="s">
        <v>1441</v>
      </c>
      <c r="L587" s="521" t="str">
        <f>IF(Tabla1[[#This Row],[Descripción]]="","",_xlfn.XLOOKUP(Tabla1[[#This Row],[Descripción]],Tabla10[Descripción],Tabla10[Unidad de Medida],"",0))</f>
        <v>Depósito</v>
      </c>
      <c r="M587" s="317">
        <v>8</v>
      </c>
      <c r="N587" s="535">
        <f>IF(Tabla1[[#This Row],[Descripción]]="","",_xlfn.XLOOKUP(Tabla1[[#This Row],[Descripción]],Tabla10[Descripción],Tabla10[Precio Unitario],0))</f>
        <v>1700</v>
      </c>
      <c r="O587" s="535">
        <f>IF(Tabla1[[#This Row],[Cantidad de Insumos]]="","",Tabla1[[#This Row],[Precio Unitario]]*Tabla1[[#This Row],[Cantidad de Insumos]])</f>
        <v>13600</v>
      </c>
      <c r="P587" s="522" t="str">
        <f>IF(Tabla1[[#This Row],[Descripción]]="","",_xlfn.XLOOKUP(Tabla1[[#This Row],[Descripción]],Tabla10[Descripción],Tabla10[CODIGO PRESUPUESTARIO],0))</f>
        <v>2.2.3.1.01</v>
      </c>
      <c r="Q587" s="523"/>
      <c r="R587" s="523" t="str">
        <f>IF(Tabla1[[#This Row],[Insumos]]="","",_xlfn.XLOOKUP(Tabla1[[#This Row],[Insumos]],Tabla10[Insumo],Tabla10[InsumoAbrev],"",0))</f>
        <v>lsViaticosDP</v>
      </c>
      <c r="S587" s="694"/>
      <c r="T587" s="187"/>
      <c r="U587" s="187"/>
    </row>
    <row r="588" spans="2:21" ht="15" x14ac:dyDescent="0.25">
      <c r="B588" s="187" t="str">
        <f>IF('Formulario PPGR3'!$G588="","",CONCATENATE('Formulario PPGR3'!$C588,".",'Formulario PPGR3'!$D588,".",'Formulario PPGR3'!$E588,".",'Formulario PPGR3'!$F588))</f>
        <v/>
      </c>
      <c r="C588" s="187" t="str">
        <f>IF('Formulario PPGR3'!$G588="","",'Formulario PPGR1'!#REF!)</f>
        <v/>
      </c>
      <c r="D588" s="187" t="str">
        <f>IF('Formulario PPGR3'!$G588="","",'Formulario PPGR1'!#REF!)</f>
        <v/>
      </c>
      <c r="E588" s="187" t="str">
        <f>IF('Formulario PPGR3'!$G588="","",'Formulario PPGR1'!#REF!)</f>
        <v/>
      </c>
      <c r="F588" s="187" t="str">
        <f>IF('Formulario PPGR3'!$G588="","",'Formulario PPGR1'!#REF!)</f>
        <v/>
      </c>
      <c r="G588" s="237"/>
      <c r="H588" s="520" t="str" cm="1">
        <f t="array" ref="H588">IF(Tabla1[[#This Row],[Código_Actividad]]="","",_xlfn.XLOOKUP(Tabla1[[#This Row],[Código_Actividad]],CodigoActividad,Tabla2[Actividades Programables Presupuestables],"",0))</f>
        <v/>
      </c>
      <c r="I588" s="783" t="str">
        <f>IFERROR(VLOOKUP('Formulario PPGR3'!$G588,'Formulario PPGR2'!$H$9:$V$536,15,FALSE),"")</f>
        <v/>
      </c>
      <c r="J588" s="525" t="s">
        <v>284</v>
      </c>
      <c r="K588" s="524" t="s">
        <v>1445</v>
      </c>
      <c r="L588" s="521" t="str">
        <f>IF(Tabla1[[#This Row],[Descripción]]="","",_xlfn.XLOOKUP(Tabla1[[#This Row],[Descripción]],Tabla10[Descripción],Tabla10[Unidad de Medida],"",0))</f>
        <v>Depósito</v>
      </c>
      <c r="M588" s="317">
        <v>8</v>
      </c>
      <c r="N588" s="535">
        <f>IF(Tabla1[[#This Row],[Descripción]]="","",_xlfn.XLOOKUP(Tabla1[[#This Row],[Descripción]],Tabla10[Descripción],Tabla10[Precio Unitario],0))</f>
        <v>2150</v>
      </c>
      <c r="O588" s="535">
        <f>IF(Tabla1[[#This Row],[Cantidad de Insumos]]="","",Tabla1[[#This Row],[Precio Unitario]]*Tabla1[[#This Row],[Cantidad de Insumos]])</f>
        <v>17200</v>
      </c>
      <c r="P588" s="522" t="str">
        <f>IF(Tabla1[[#This Row],[Descripción]]="","",_xlfn.XLOOKUP(Tabla1[[#This Row],[Descripción]],Tabla10[Descripción],Tabla10[CODIGO PRESUPUESTARIO],0))</f>
        <v>2.2.3.1.01</v>
      </c>
      <c r="Q588" s="523"/>
      <c r="R588" s="523" t="str">
        <f>IF(Tabla1[[#This Row],[Insumos]]="","",_xlfn.XLOOKUP(Tabla1[[#This Row],[Insumos]],Tabla10[Insumo],Tabla10[InsumoAbrev],"",0))</f>
        <v>lsViaticosDP</v>
      </c>
      <c r="S588" s="694"/>
      <c r="T588" s="187"/>
      <c r="U588" s="187"/>
    </row>
    <row r="589" spans="2:21" ht="38.450000000000003" customHeight="1" x14ac:dyDescent="0.25">
      <c r="B589" s="187" t="e">
        <f>IF('Formulario PPGR3'!$G589="","",CONCATENATE('Formulario PPGR3'!$C589,".",'Formulario PPGR3'!$D589,".",'Formulario PPGR3'!$E589,".",'Formulario PPGR3'!$F589))</f>
        <v>#REF!</v>
      </c>
      <c r="C589" s="187" t="e">
        <f>IF('Formulario PPGR3'!$G589="","",'Formulario PPGR1'!#REF!)</f>
        <v>#REF!</v>
      </c>
      <c r="D589" s="187" t="e">
        <f>IF('Formulario PPGR3'!$G589="","",'Formulario PPGR1'!#REF!)</f>
        <v>#REF!</v>
      </c>
      <c r="E589" s="187" t="e">
        <f>IF('Formulario PPGR3'!$G589="","",'Formulario PPGR1'!#REF!)</f>
        <v>#REF!</v>
      </c>
      <c r="F589" s="187" t="e">
        <f>IF('Formulario PPGR3'!$G589="","",'Formulario PPGR1'!#REF!)</f>
        <v>#REF!</v>
      </c>
      <c r="G589" s="237" t="s">
        <v>2150</v>
      </c>
      <c r="H589" s="520" t="str" cm="1">
        <f t="array" ref="H589">IF(Tabla1[[#This Row],[Código_Actividad]]="","",_xlfn.XLOOKUP(Tabla1[[#This Row],[Código_Actividad]],CodigoActividad,Tabla2[Actividades Programables Presupuestables],"",0))</f>
        <v>Seguimiento a enfermedades transmitidas por vectores y/o focos activos de malaria por Área de Salud</v>
      </c>
      <c r="I589" s="783">
        <f>IFERROR(VLOOKUP('Formulario PPGR3'!$G589,'Formulario PPGR2'!$H$9:$V$536,15,FALSE),"")</f>
        <v>2</v>
      </c>
      <c r="J589" s="525" t="s">
        <v>392</v>
      </c>
      <c r="K589" s="524" t="s">
        <v>991</v>
      </c>
      <c r="L589" s="521" t="str">
        <f>IF(Tabla1[[#This Row],[Descripción]]="","",_xlfn.XLOOKUP(Tabla1[[#This Row],[Descripción]],Tabla10[Descripción],Tabla10[Unidad de Medida],"",0))</f>
        <v>galon</v>
      </c>
      <c r="M589" s="317">
        <v>160</v>
      </c>
      <c r="N589" s="535">
        <f>IF(Tabla1[[#This Row],[Descripción]]="","",_xlfn.XLOOKUP(Tabla1[[#This Row],[Descripción]],Tabla10[Descripción],Tabla10[Precio Unitario],0))</f>
        <v>240</v>
      </c>
      <c r="O589" s="535">
        <f>IF(Tabla1[[#This Row],[Cantidad de Insumos]]="","",Tabla1[[#This Row],[Precio Unitario]]*Tabla1[[#This Row],[Cantidad de Insumos]])</f>
        <v>38400</v>
      </c>
      <c r="P589" s="522" t="str">
        <f>IF(Tabla1[[#This Row],[Descripción]]="","",_xlfn.XLOOKUP(Tabla1[[#This Row],[Descripción]],Tabla10[Descripción],Tabla10[CODIGO PRESUPUESTARIO],0))</f>
        <v>2.3.7.1.02</v>
      </c>
      <c r="Q589" s="523"/>
      <c r="R589" s="523" t="str">
        <f>IF(Tabla1[[#This Row],[Insumos]]="","",_xlfn.XLOOKUP(Tabla1[[#This Row],[Insumos]],Tabla10[Insumo],Tabla10[InsumoAbrev],"",0))</f>
        <v>lsGasoil</v>
      </c>
      <c r="S589" s="694"/>
      <c r="T589" s="187"/>
      <c r="U589" s="187"/>
    </row>
    <row r="590" spans="2:21" ht="15" x14ac:dyDescent="0.25">
      <c r="B590" s="187" t="str">
        <f>IF('Formulario PPGR3'!$G590="","",CONCATENATE('Formulario PPGR3'!$C590,".",'Formulario PPGR3'!$D590,".",'Formulario PPGR3'!$E590,".",'Formulario PPGR3'!$F590))</f>
        <v/>
      </c>
      <c r="C590" s="187" t="str">
        <f>IF('Formulario PPGR3'!$G590="","",'Formulario PPGR1'!#REF!)</f>
        <v/>
      </c>
      <c r="D590" s="187" t="str">
        <f>IF('Formulario PPGR3'!$G590="","",'Formulario PPGR1'!#REF!)</f>
        <v/>
      </c>
      <c r="E590" s="187" t="str">
        <f>IF('Formulario PPGR3'!$G590="","",'Formulario PPGR1'!#REF!)</f>
        <v/>
      </c>
      <c r="F590" s="187" t="str">
        <f>IF('Formulario PPGR3'!$G590="","",'Formulario PPGR1'!#REF!)</f>
        <v/>
      </c>
      <c r="G590" s="237"/>
      <c r="H590" s="520" t="str" cm="1">
        <f t="array" ref="H590">IF(Tabla1[[#This Row],[Código_Actividad]]="","",_xlfn.XLOOKUP(Tabla1[[#This Row],[Código_Actividad]],CodigoActividad,Tabla2[Actividades Programables Presupuestables],"",0))</f>
        <v/>
      </c>
      <c r="I590" s="783" t="str">
        <f>IFERROR(VLOOKUP('Formulario PPGR3'!$G590,'Formulario PPGR2'!$H$9:$V$536,15,FALSE),"")</f>
        <v/>
      </c>
      <c r="J590" s="525" t="s">
        <v>284</v>
      </c>
      <c r="K590" s="524" t="s">
        <v>1441</v>
      </c>
      <c r="L590" s="521" t="str">
        <f>IF(Tabla1[[#This Row],[Descripción]]="","",_xlfn.XLOOKUP(Tabla1[[#This Row],[Descripción]],Tabla10[Descripción],Tabla10[Unidad de Medida],"",0))</f>
        <v>Depósito</v>
      </c>
      <c r="M590" s="317">
        <v>8</v>
      </c>
      <c r="N590" s="535">
        <f>IF(Tabla1[[#This Row],[Descripción]]="","",_xlfn.XLOOKUP(Tabla1[[#This Row],[Descripción]],Tabla10[Descripción],Tabla10[Precio Unitario],0))</f>
        <v>1700</v>
      </c>
      <c r="O590" s="535">
        <f>IF(Tabla1[[#This Row],[Cantidad de Insumos]]="","",Tabla1[[#This Row],[Precio Unitario]]*Tabla1[[#This Row],[Cantidad de Insumos]])</f>
        <v>13600</v>
      </c>
      <c r="P590" s="522" t="str">
        <f>IF(Tabla1[[#This Row],[Descripción]]="","",_xlfn.XLOOKUP(Tabla1[[#This Row],[Descripción]],Tabla10[Descripción],Tabla10[CODIGO PRESUPUESTARIO],0))</f>
        <v>2.2.3.1.01</v>
      </c>
      <c r="Q590" s="523"/>
      <c r="R590" s="523" t="str">
        <f>IF(Tabla1[[#This Row],[Insumos]]="","",_xlfn.XLOOKUP(Tabla1[[#This Row],[Insumos]],Tabla10[Insumo],Tabla10[InsumoAbrev],"",0))</f>
        <v>lsViaticosDP</v>
      </c>
      <c r="S590" s="694"/>
      <c r="T590" s="187"/>
      <c r="U590" s="187"/>
    </row>
    <row r="591" spans="2:21" ht="15" x14ac:dyDescent="0.25">
      <c r="B591" s="187" t="str">
        <f>IF('Formulario PPGR3'!$G591="","",CONCATENATE('Formulario PPGR3'!$C591,".",'Formulario PPGR3'!$D591,".",'Formulario PPGR3'!$E591,".",'Formulario PPGR3'!$F591))</f>
        <v/>
      </c>
      <c r="C591" s="187" t="str">
        <f>IF('Formulario PPGR3'!$G591="","",'Formulario PPGR1'!#REF!)</f>
        <v/>
      </c>
      <c r="D591" s="187" t="str">
        <f>IF('Formulario PPGR3'!$G591="","",'Formulario PPGR1'!#REF!)</f>
        <v/>
      </c>
      <c r="E591" s="187" t="str">
        <f>IF('Formulario PPGR3'!$G591="","",'Formulario PPGR1'!#REF!)</f>
        <v/>
      </c>
      <c r="F591" s="187" t="str">
        <f>IF('Formulario PPGR3'!$G591="","",'Formulario PPGR1'!#REF!)</f>
        <v/>
      </c>
      <c r="G591" s="237"/>
      <c r="H591" s="520" t="str" cm="1">
        <f t="array" ref="H591">IF(Tabla1[[#This Row],[Código_Actividad]]="","",_xlfn.XLOOKUP(Tabla1[[#This Row],[Código_Actividad]],CodigoActividad,Tabla2[Actividades Programables Presupuestables],"",0))</f>
        <v/>
      </c>
      <c r="I591" s="783" t="str">
        <f>IFERROR(VLOOKUP('Formulario PPGR3'!$G591,'Formulario PPGR2'!$H$9:$V$536,15,FALSE),"")</f>
        <v/>
      </c>
      <c r="J591" s="525" t="s">
        <v>284</v>
      </c>
      <c r="K591" s="524" t="s">
        <v>1445</v>
      </c>
      <c r="L591" s="521" t="str">
        <f>IF(Tabla1[[#This Row],[Descripción]]="","",_xlfn.XLOOKUP(Tabla1[[#This Row],[Descripción]],Tabla10[Descripción],Tabla10[Unidad de Medida],"",0))</f>
        <v>Depósito</v>
      </c>
      <c r="M591" s="317">
        <v>8</v>
      </c>
      <c r="N591" s="535">
        <f>IF(Tabla1[[#This Row],[Descripción]]="","",_xlfn.XLOOKUP(Tabla1[[#This Row],[Descripción]],Tabla10[Descripción],Tabla10[Precio Unitario],0))</f>
        <v>2150</v>
      </c>
      <c r="O591" s="535">
        <f>IF(Tabla1[[#This Row],[Cantidad de Insumos]]="","",Tabla1[[#This Row],[Precio Unitario]]*Tabla1[[#This Row],[Cantidad de Insumos]])</f>
        <v>17200</v>
      </c>
      <c r="P591" s="522" t="str">
        <f>IF(Tabla1[[#This Row],[Descripción]]="","",_xlfn.XLOOKUP(Tabla1[[#This Row],[Descripción]],Tabla10[Descripción],Tabla10[CODIGO PRESUPUESTARIO],0))</f>
        <v>2.2.3.1.01</v>
      </c>
      <c r="Q591" s="523"/>
      <c r="R591" s="523" t="str">
        <f>IF(Tabla1[[#This Row],[Insumos]]="","",_xlfn.XLOOKUP(Tabla1[[#This Row],[Insumos]],Tabla10[Insumo],Tabla10[InsumoAbrev],"",0))</f>
        <v>lsViaticosDP</v>
      </c>
      <c r="S591" s="694"/>
      <c r="T591" s="187"/>
      <c r="U591" s="187"/>
    </row>
    <row r="592" spans="2:21" ht="51" customHeight="1" x14ac:dyDescent="0.25">
      <c r="B592" s="187" t="e">
        <f>IF('Formulario PPGR3'!$G592="","",CONCATENATE('Formulario PPGR3'!$C592,".",'Formulario PPGR3'!$D592,".",'Formulario PPGR3'!$E592,".",'Formulario PPGR3'!$F592))</f>
        <v>#REF!</v>
      </c>
      <c r="C592" s="187" t="e">
        <f>IF('Formulario PPGR3'!$G592="","",'Formulario PPGR1'!#REF!)</f>
        <v>#REF!</v>
      </c>
      <c r="D592" s="187" t="e">
        <f>IF('Formulario PPGR3'!$G592="","",'Formulario PPGR1'!#REF!)</f>
        <v>#REF!</v>
      </c>
      <c r="E592" s="187" t="e">
        <f>IF('Formulario PPGR3'!$G592="","",'Formulario PPGR1'!#REF!)</f>
        <v>#REF!</v>
      </c>
      <c r="F592" s="187" t="e">
        <f>IF('Formulario PPGR3'!$G592="","",'Formulario PPGR1'!#REF!)</f>
        <v>#REF!</v>
      </c>
      <c r="G592" s="186" t="s">
        <v>2152</v>
      </c>
      <c r="H592" s="520" t="str" cm="1">
        <f t="array" ref="H592">IF(Tabla1[[#This Row],[Código_Actividad]]="","",_xlfn.XLOOKUP(Tabla1[[#This Row],[Código_Actividad]],CodigoActividad,Tabla2[Actividades Programables Presupuestables],"",0))</f>
        <v>Seguimiento a los programas por curso de vida (niños menores de 5 años o mujeres en edad fertil o adulto mayor) por Área de Salud</v>
      </c>
      <c r="I592" s="783">
        <f>IFERROR(VLOOKUP('Formulario PPGR3'!$G592,'Formulario PPGR2'!$H$9:$V$536,15,FALSE),"")</f>
        <v>2</v>
      </c>
      <c r="J592" s="525" t="s">
        <v>392</v>
      </c>
      <c r="K592" s="524" t="s">
        <v>991</v>
      </c>
      <c r="L592" s="521" t="str">
        <f>IF(Tabla1[[#This Row],[Descripción]]="","",_xlfn.XLOOKUP(Tabla1[[#This Row],[Descripción]],Tabla10[Descripción],Tabla10[Unidad de Medida],"",0))</f>
        <v>galon</v>
      </c>
      <c r="M592" s="317">
        <v>160</v>
      </c>
      <c r="N592" s="535">
        <f>IF(Tabla1[[#This Row],[Descripción]]="","",_xlfn.XLOOKUP(Tabla1[[#This Row],[Descripción]],Tabla10[Descripción],Tabla10[Precio Unitario],0))</f>
        <v>240</v>
      </c>
      <c r="O592" s="535">
        <f>IF(Tabla1[[#This Row],[Cantidad de Insumos]]="","",Tabla1[[#This Row],[Precio Unitario]]*Tabla1[[#This Row],[Cantidad de Insumos]])</f>
        <v>38400</v>
      </c>
      <c r="P592" s="522" t="str">
        <f>IF(Tabla1[[#This Row],[Descripción]]="","",_xlfn.XLOOKUP(Tabla1[[#This Row],[Descripción]],Tabla10[Descripción],Tabla10[CODIGO PRESUPUESTARIO],0))</f>
        <v>2.3.7.1.02</v>
      </c>
      <c r="Q592" s="523"/>
      <c r="R592" s="523" t="str">
        <f>IF(Tabla1[[#This Row],[Insumos]]="","",_xlfn.XLOOKUP(Tabla1[[#This Row],[Insumos]],Tabla10[Insumo],Tabla10[InsumoAbrev],"",0))</f>
        <v>lsGasoil</v>
      </c>
      <c r="S592" s="694"/>
      <c r="T592" s="187"/>
      <c r="U592" s="187"/>
    </row>
    <row r="593" spans="2:21" ht="15" x14ac:dyDescent="0.25">
      <c r="B593" s="187" t="str">
        <f>IF('Formulario PPGR3'!$G593="","",CONCATENATE('Formulario PPGR3'!$C593,".",'Formulario PPGR3'!$D593,".",'Formulario PPGR3'!$E593,".",'Formulario PPGR3'!$F593))</f>
        <v/>
      </c>
      <c r="C593" s="187" t="str">
        <f>IF('Formulario PPGR3'!$G593="","",'Formulario PPGR1'!#REF!)</f>
        <v/>
      </c>
      <c r="D593" s="187" t="str">
        <f>IF('Formulario PPGR3'!$G593="","",'Formulario PPGR1'!#REF!)</f>
        <v/>
      </c>
      <c r="E593" s="187" t="str">
        <f>IF('Formulario PPGR3'!$G593="","",'Formulario PPGR1'!#REF!)</f>
        <v/>
      </c>
      <c r="F593" s="187" t="str">
        <f>IF('Formulario PPGR3'!$G593="","",'Formulario PPGR1'!#REF!)</f>
        <v/>
      </c>
      <c r="G593" s="186"/>
      <c r="H593" s="520" t="str" cm="1">
        <f t="array" ref="H593">IF(Tabla1[[#This Row],[Código_Actividad]]="","",_xlfn.XLOOKUP(Tabla1[[#This Row],[Código_Actividad]],CodigoActividad,Tabla2[Actividades Programables Presupuestables],"",0))</f>
        <v/>
      </c>
      <c r="I593" s="783" t="str">
        <f>IFERROR(VLOOKUP('Formulario PPGR3'!$G593,'Formulario PPGR2'!$H$9:$V$536,15,FALSE),"")</f>
        <v/>
      </c>
      <c r="J593" s="525" t="s">
        <v>284</v>
      </c>
      <c r="K593" s="524" t="s">
        <v>1441</v>
      </c>
      <c r="L593" s="521" t="str">
        <f>IF(Tabla1[[#This Row],[Descripción]]="","",_xlfn.XLOOKUP(Tabla1[[#This Row],[Descripción]],Tabla10[Descripción],Tabla10[Unidad de Medida],"",0))</f>
        <v>Depósito</v>
      </c>
      <c r="M593" s="317">
        <v>8</v>
      </c>
      <c r="N593" s="535">
        <f>IF(Tabla1[[#This Row],[Descripción]]="","",_xlfn.XLOOKUP(Tabla1[[#This Row],[Descripción]],Tabla10[Descripción],Tabla10[Precio Unitario],0))</f>
        <v>1700</v>
      </c>
      <c r="O593" s="535">
        <f>IF(Tabla1[[#This Row],[Cantidad de Insumos]]="","",Tabla1[[#This Row],[Precio Unitario]]*Tabla1[[#This Row],[Cantidad de Insumos]])</f>
        <v>13600</v>
      </c>
      <c r="P593" s="522" t="str">
        <f>IF(Tabla1[[#This Row],[Descripción]]="","",_xlfn.XLOOKUP(Tabla1[[#This Row],[Descripción]],Tabla10[Descripción],Tabla10[CODIGO PRESUPUESTARIO],0))</f>
        <v>2.2.3.1.01</v>
      </c>
      <c r="Q593" s="523"/>
      <c r="R593" s="523" t="str">
        <f>IF(Tabla1[[#This Row],[Insumos]]="","",_xlfn.XLOOKUP(Tabla1[[#This Row],[Insumos]],Tabla10[Insumo],Tabla10[InsumoAbrev],"",0))</f>
        <v>lsViaticosDP</v>
      </c>
      <c r="S593" s="694"/>
      <c r="T593" s="187"/>
      <c r="U593" s="187"/>
    </row>
    <row r="594" spans="2:21" ht="15" x14ac:dyDescent="0.25">
      <c r="B594" s="187" t="str">
        <f>IF('Formulario PPGR3'!$G594="","",CONCATENATE('Formulario PPGR3'!$C594,".",'Formulario PPGR3'!$D594,".",'Formulario PPGR3'!$E594,".",'Formulario PPGR3'!$F594))</f>
        <v/>
      </c>
      <c r="C594" s="187" t="str">
        <f>IF('Formulario PPGR3'!$G594="","",'Formulario PPGR1'!#REF!)</f>
        <v/>
      </c>
      <c r="D594" s="187" t="str">
        <f>IF('Formulario PPGR3'!$G594="","",'Formulario PPGR1'!#REF!)</f>
        <v/>
      </c>
      <c r="E594" s="187" t="str">
        <f>IF('Formulario PPGR3'!$G594="","",'Formulario PPGR1'!#REF!)</f>
        <v/>
      </c>
      <c r="F594" s="187" t="str">
        <f>IF('Formulario PPGR3'!$G594="","",'Formulario PPGR1'!#REF!)</f>
        <v/>
      </c>
      <c r="G594" s="186"/>
      <c r="H594" s="520" t="str" cm="1">
        <f t="array" ref="H594">IF(Tabla1[[#This Row],[Código_Actividad]]="","",_xlfn.XLOOKUP(Tabla1[[#This Row],[Código_Actividad]],CodigoActividad,Tabla2[Actividades Programables Presupuestables],"",0))</f>
        <v/>
      </c>
      <c r="I594" s="783" t="str">
        <f>IFERROR(VLOOKUP('Formulario PPGR3'!$G594,'Formulario PPGR2'!$H$9:$V$536,15,FALSE),"")</f>
        <v/>
      </c>
      <c r="J594" s="525" t="s">
        <v>284</v>
      </c>
      <c r="K594" s="524" t="s">
        <v>1445</v>
      </c>
      <c r="L594" s="521" t="str">
        <f>IF(Tabla1[[#This Row],[Descripción]]="","",_xlfn.XLOOKUP(Tabla1[[#This Row],[Descripción]],Tabla10[Descripción],Tabla10[Unidad de Medida],"",0))</f>
        <v>Depósito</v>
      </c>
      <c r="M594" s="317">
        <v>8</v>
      </c>
      <c r="N594" s="535">
        <f>IF(Tabla1[[#This Row],[Descripción]]="","",_xlfn.XLOOKUP(Tabla1[[#This Row],[Descripción]],Tabla10[Descripción],Tabla10[Precio Unitario],0))</f>
        <v>2150</v>
      </c>
      <c r="O594" s="535">
        <f>IF(Tabla1[[#This Row],[Cantidad de Insumos]]="","",Tabla1[[#This Row],[Precio Unitario]]*Tabla1[[#This Row],[Cantidad de Insumos]])</f>
        <v>17200</v>
      </c>
      <c r="P594" s="522" t="str">
        <f>IF(Tabla1[[#This Row],[Descripción]]="","",_xlfn.XLOOKUP(Tabla1[[#This Row],[Descripción]],Tabla10[Descripción],Tabla10[CODIGO PRESUPUESTARIO],0))</f>
        <v>2.2.3.1.01</v>
      </c>
      <c r="Q594" s="523"/>
      <c r="R594" s="523" t="str">
        <f>IF(Tabla1[[#This Row],[Insumos]]="","",_xlfn.XLOOKUP(Tabla1[[#This Row],[Insumos]],Tabla10[Insumo],Tabla10[InsumoAbrev],"",0))</f>
        <v>lsViaticosDP</v>
      </c>
      <c r="S594" s="694"/>
      <c r="T594" s="187"/>
      <c r="U594" s="187"/>
    </row>
    <row r="595" spans="2:21" ht="47.45" customHeight="1" x14ac:dyDescent="0.25">
      <c r="B595" s="187" t="e">
        <f>IF('Formulario PPGR3'!$G595="","",CONCATENATE('Formulario PPGR3'!$C595,".",'Formulario PPGR3'!$D595,".",'Formulario PPGR3'!$E595,".",'Formulario PPGR3'!$F595))</f>
        <v>#REF!</v>
      </c>
      <c r="C595" s="187" t="e">
        <f>IF('Formulario PPGR3'!$G595="","",'Formulario PPGR1'!#REF!)</f>
        <v>#REF!</v>
      </c>
      <c r="D595" s="187" t="e">
        <f>IF('Formulario PPGR3'!$G595="","",'Formulario PPGR1'!#REF!)</f>
        <v>#REF!</v>
      </c>
      <c r="E595" s="187" t="e">
        <f>IF('Formulario PPGR3'!$G595="","",'Formulario PPGR1'!#REF!)</f>
        <v>#REF!</v>
      </c>
      <c r="F595" s="187" t="e">
        <f>IF('Formulario PPGR3'!$G595="","",'Formulario PPGR1'!#REF!)</f>
        <v>#REF!</v>
      </c>
      <c r="G595" s="186" t="s">
        <v>2236</v>
      </c>
      <c r="H595" s="520" t="str" cm="1">
        <f t="array" ref="H595">IF(Tabla1[[#This Row],[Código_Actividad]]="","",_xlfn.XLOOKUP(Tabla1[[#This Row],[Código_Actividad]],CodigoActividad,Tabla2[Actividades Programables Presupuestables],"",0))</f>
        <v>Seguimiento a la finalización del proceso de registro de adscripción de la población, actualización y digitación de la fichas familiares por Área de Salud</v>
      </c>
      <c r="I595" s="783">
        <f>IFERROR(VLOOKUP('Formulario PPGR3'!$G595,'Formulario PPGR2'!$H$9:$V$536,15,FALSE),"")</f>
        <v>4</v>
      </c>
      <c r="J595" s="525" t="s">
        <v>392</v>
      </c>
      <c r="K595" s="524" t="s">
        <v>991</v>
      </c>
      <c r="L595" s="521" t="str">
        <f>IF(Tabla1[[#This Row],[Descripción]]="","",_xlfn.XLOOKUP(Tabla1[[#This Row],[Descripción]],Tabla10[Descripción],Tabla10[Unidad de Medida],"",0))</f>
        <v>galon</v>
      </c>
      <c r="M595" s="317">
        <v>160</v>
      </c>
      <c r="N595" s="535">
        <f>IF(Tabla1[[#This Row],[Descripción]]="","",_xlfn.XLOOKUP(Tabla1[[#This Row],[Descripción]],Tabla10[Descripción],Tabla10[Precio Unitario],0))</f>
        <v>240</v>
      </c>
      <c r="O595" s="535">
        <f>IF(Tabla1[[#This Row],[Cantidad de Insumos]]="","",Tabla1[[#This Row],[Precio Unitario]]*Tabla1[[#This Row],[Cantidad de Insumos]])</f>
        <v>38400</v>
      </c>
      <c r="P595" s="522" t="str">
        <f>IF(Tabla1[[#This Row],[Descripción]]="","",_xlfn.XLOOKUP(Tabla1[[#This Row],[Descripción]],Tabla10[Descripción],Tabla10[CODIGO PRESUPUESTARIO],0))</f>
        <v>2.3.7.1.02</v>
      </c>
      <c r="Q595" s="523"/>
      <c r="R595" s="523" t="str">
        <f>IF(Tabla1[[#This Row],[Insumos]]="","",_xlfn.XLOOKUP(Tabla1[[#This Row],[Insumos]],Tabla10[Insumo],Tabla10[InsumoAbrev],"",0))</f>
        <v>lsGasoil</v>
      </c>
      <c r="S595" s="694"/>
      <c r="T595" s="187"/>
      <c r="U595" s="187"/>
    </row>
    <row r="596" spans="2:21" ht="15" x14ac:dyDescent="0.25">
      <c r="B596" s="187" t="str">
        <f>IF('Formulario PPGR3'!$G596="","",CONCATENATE('Formulario PPGR3'!$C596,".",'Formulario PPGR3'!$D596,".",'Formulario PPGR3'!$E596,".",'Formulario PPGR3'!$F596))</f>
        <v/>
      </c>
      <c r="C596" s="187" t="str">
        <f>IF('Formulario PPGR3'!$G596="","",'Formulario PPGR1'!#REF!)</f>
        <v/>
      </c>
      <c r="D596" s="187" t="str">
        <f>IF('Formulario PPGR3'!$G596="","",'Formulario PPGR1'!#REF!)</f>
        <v/>
      </c>
      <c r="E596" s="187" t="str">
        <f>IF('Formulario PPGR3'!$G596="","",'Formulario PPGR1'!#REF!)</f>
        <v/>
      </c>
      <c r="F596" s="187" t="str">
        <f>IF('Formulario PPGR3'!$G596="","",'Formulario PPGR1'!#REF!)</f>
        <v/>
      </c>
      <c r="G596" s="186"/>
      <c r="H596" s="520" t="str" cm="1">
        <f t="array" ref="H596">IF(Tabla1[[#This Row],[Código_Actividad]]="","",_xlfn.XLOOKUP(Tabla1[[#This Row],[Código_Actividad]],CodigoActividad,Tabla2[Actividades Programables Presupuestables],"",0))</f>
        <v/>
      </c>
      <c r="I596" s="783" t="str">
        <f>IFERROR(VLOOKUP('Formulario PPGR3'!$G596,'Formulario PPGR2'!$H$9:$V$536,15,FALSE),"")</f>
        <v/>
      </c>
      <c r="J596" s="525" t="s">
        <v>284</v>
      </c>
      <c r="K596" s="524" t="s">
        <v>1441</v>
      </c>
      <c r="L596" s="521" t="str">
        <f>IF(Tabla1[[#This Row],[Descripción]]="","",_xlfn.XLOOKUP(Tabla1[[#This Row],[Descripción]],Tabla10[Descripción],Tabla10[Unidad de Medida],"",0))</f>
        <v>Depósito</v>
      </c>
      <c r="M596" s="317">
        <v>8</v>
      </c>
      <c r="N596" s="535">
        <f>IF(Tabla1[[#This Row],[Descripción]]="","",_xlfn.XLOOKUP(Tabla1[[#This Row],[Descripción]],Tabla10[Descripción],Tabla10[Precio Unitario],0))</f>
        <v>1700</v>
      </c>
      <c r="O596" s="535">
        <f>IF(Tabla1[[#This Row],[Cantidad de Insumos]]="","",Tabla1[[#This Row],[Precio Unitario]]*Tabla1[[#This Row],[Cantidad de Insumos]])</f>
        <v>13600</v>
      </c>
      <c r="P596" s="522" t="str">
        <f>IF(Tabla1[[#This Row],[Descripción]]="","",_xlfn.XLOOKUP(Tabla1[[#This Row],[Descripción]],Tabla10[Descripción],Tabla10[CODIGO PRESUPUESTARIO],0))</f>
        <v>2.2.3.1.01</v>
      </c>
      <c r="Q596" s="523"/>
      <c r="R596" s="523" t="str">
        <f>IF(Tabla1[[#This Row],[Insumos]]="","",_xlfn.XLOOKUP(Tabla1[[#This Row],[Insumos]],Tabla10[Insumo],Tabla10[InsumoAbrev],"",0))</f>
        <v>lsViaticosDP</v>
      </c>
      <c r="S596" s="694"/>
      <c r="T596" s="187"/>
      <c r="U596" s="187"/>
    </row>
    <row r="597" spans="2:21" ht="15" x14ac:dyDescent="0.25">
      <c r="B597" s="187" t="str">
        <f>IF('Formulario PPGR3'!$G597="","",CONCATENATE('Formulario PPGR3'!$C597,".",'Formulario PPGR3'!$D597,".",'Formulario PPGR3'!$E597,".",'Formulario PPGR3'!$F597))</f>
        <v/>
      </c>
      <c r="C597" s="187" t="str">
        <f>IF('Formulario PPGR3'!$G597="","",'Formulario PPGR1'!#REF!)</f>
        <v/>
      </c>
      <c r="D597" s="187" t="str">
        <f>IF('Formulario PPGR3'!$G597="","",'Formulario PPGR1'!#REF!)</f>
        <v/>
      </c>
      <c r="E597" s="187" t="str">
        <f>IF('Formulario PPGR3'!$G597="","",'Formulario PPGR1'!#REF!)</f>
        <v/>
      </c>
      <c r="F597" s="187" t="str">
        <f>IF('Formulario PPGR3'!$G597="","",'Formulario PPGR1'!#REF!)</f>
        <v/>
      </c>
      <c r="G597" s="186"/>
      <c r="H597" s="520" t="str" cm="1">
        <f t="array" ref="H597">IF(Tabla1[[#This Row],[Código_Actividad]]="","",_xlfn.XLOOKUP(Tabla1[[#This Row],[Código_Actividad]],CodigoActividad,Tabla2[Actividades Programables Presupuestables],"",0))</f>
        <v/>
      </c>
      <c r="I597" s="783" t="str">
        <f>IFERROR(VLOOKUP('Formulario PPGR3'!$G597,'Formulario PPGR2'!$H$9:$V$536,15,FALSE),"")</f>
        <v/>
      </c>
      <c r="J597" s="525" t="s">
        <v>284</v>
      </c>
      <c r="K597" s="524" t="s">
        <v>1445</v>
      </c>
      <c r="L597" s="521" t="str">
        <f>IF(Tabla1[[#This Row],[Descripción]]="","",_xlfn.XLOOKUP(Tabla1[[#This Row],[Descripción]],Tabla10[Descripción],Tabla10[Unidad de Medida],"",0))</f>
        <v>Depósito</v>
      </c>
      <c r="M597" s="317">
        <v>8</v>
      </c>
      <c r="N597" s="535">
        <f>IF(Tabla1[[#This Row],[Descripción]]="","",_xlfn.XLOOKUP(Tabla1[[#This Row],[Descripción]],Tabla10[Descripción],Tabla10[Precio Unitario],0))</f>
        <v>2150</v>
      </c>
      <c r="O597" s="535">
        <f>IF(Tabla1[[#This Row],[Cantidad de Insumos]]="","",Tabla1[[#This Row],[Precio Unitario]]*Tabla1[[#This Row],[Cantidad de Insumos]])</f>
        <v>17200</v>
      </c>
      <c r="P597" s="522" t="str">
        <f>IF(Tabla1[[#This Row],[Descripción]]="","",_xlfn.XLOOKUP(Tabla1[[#This Row],[Descripción]],Tabla10[Descripción],Tabla10[CODIGO PRESUPUESTARIO],0))</f>
        <v>2.2.3.1.01</v>
      </c>
      <c r="Q597" s="523"/>
      <c r="R597" s="523" t="str">
        <f>IF(Tabla1[[#This Row],[Insumos]]="","",_xlfn.XLOOKUP(Tabla1[[#This Row],[Insumos]],Tabla10[Insumo],Tabla10[InsumoAbrev],"",0))</f>
        <v>lsViaticosDP</v>
      </c>
      <c r="S597" s="694"/>
      <c r="T597" s="187"/>
      <c r="U597" s="187"/>
    </row>
    <row r="598" spans="2:21" ht="15" x14ac:dyDescent="0.25">
      <c r="B598" s="187" t="str">
        <f>IF('Formulario PPGR3'!$G598="","",CONCATENATE('Formulario PPGR3'!$C598,".",'Formulario PPGR3'!$D598,".",'Formulario PPGR3'!$E598,".",'Formulario PPGR3'!$F598))</f>
        <v/>
      </c>
      <c r="C598" s="187" t="str">
        <f>IF('Formulario PPGR3'!$G598="","",'Formulario PPGR1'!#REF!)</f>
        <v/>
      </c>
      <c r="D598" s="187" t="str">
        <f>IF('Formulario PPGR3'!$G598="","",'Formulario PPGR1'!#REF!)</f>
        <v/>
      </c>
      <c r="E598" s="187" t="str">
        <f>IF('Formulario PPGR3'!$G598="","",'Formulario PPGR1'!#REF!)</f>
        <v/>
      </c>
      <c r="F598" s="187" t="str">
        <f>IF('Formulario PPGR3'!$G598="","",'Formulario PPGR1'!#REF!)</f>
        <v/>
      </c>
      <c r="G598" s="186"/>
      <c r="H598" s="520" t="str" cm="1">
        <f t="array" ref="H598">IF(Tabla1[[#This Row],[Código_Actividad]]="","",_xlfn.XLOOKUP(Tabla1[[#This Row],[Código_Actividad]],CodigoActividad,Tabla2[Actividades Programables Presupuestables],"",0))</f>
        <v/>
      </c>
      <c r="I598" s="783" t="str">
        <f>IFERROR(VLOOKUP('Formulario PPGR3'!$G598,'Formulario PPGR2'!$H$9:$V$536,15,FALSE),"")</f>
        <v/>
      </c>
      <c r="J598" s="525" t="s">
        <v>284</v>
      </c>
      <c r="K598" s="524" t="s">
        <v>1445</v>
      </c>
      <c r="L598" s="521" t="str">
        <f>IF(Tabla1[[#This Row],[Descripción]]="","",_xlfn.XLOOKUP(Tabla1[[#This Row],[Descripción]],Tabla10[Descripción],Tabla10[Unidad de Medida],"",0))</f>
        <v>Depósito</v>
      </c>
      <c r="M598" s="317"/>
      <c r="N598" s="535">
        <f>IF(Tabla1[[#This Row],[Descripción]]="","",_xlfn.XLOOKUP(Tabla1[[#This Row],[Descripción]],Tabla10[Descripción],Tabla10[Precio Unitario],0))</f>
        <v>2150</v>
      </c>
      <c r="O598" s="535" t="str">
        <f>IF(Tabla1[[#This Row],[Cantidad de Insumos]]="","",Tabla1[[#This Row],[Precio Unitario]]*Tabla1[[#This Row],[Cantidad de Insumos]])</f>
        <v/>
      </c>
      <c r="P598" s="522" t="str">
        <f>IF(Tabla1[[#This Row],[Descripción]]="","",_xlfn.XLOOKUP(Tabla1[[#This Row],[Descripción]],Tabla10[Descripción],Tabla10[CODIGO PRESUPUESTARIO],0))</f>
        <v>2.2.3.1.01</v>
      </c>
      <c r="Q598" s="523"/>
      <c r="R598" s="523" t="str">
        <f>IF(Tabla1[[#This Row],[Insumos]]="","",_xlfn.XLOOKUP(Tabla1[[#This Row],[Insumos]],Tabla10[Insumo],Tabla10[InsumoAbrev],"",0))</f>
        <v>lsViaticosDP</v>
      </c>
      <c r="S598" s="694"/>
      <c r="T598" s="187"/>
      <c r="U598" s="187"/>
    </row>
    <row r="599" spans="2:21" ht="45.6" customHeight="1" x14ac:dyDescent="0.25">
      <c r="B599" s="187" t="e">
        <f>IF('Formulario PPGR3'!$G599="","",CONCATENATE('Formulario PPGR3'!$C599,".",'Formulario PPGR3'!$D599,".",'Formulario PPGR3'!$E599,".",'Formulario PPGR3'!$F599))</f>
        <v>#REF!</v>
      </c>
      <c r="C599" s="187" t="e">
        <f>IF('Formulario PPGR3'!$G599="","",'Formulario PPGR1'!#REF!)</f>
        <v>#REF!</v>
      </c>
      <c r="D599" s="187" t="e">
        <f>IF('Formulario PPGR3'!$G599="","",'Formulario PPGR1'!#REF!)</f>
        <v>#REF!</v>
      </c>
      <c r="E599" s="187" t="e">
        <f>IF('Formulario PPGR3'!$G599="","",'Formulario PPGR1'!#REF!)</f>
        <v>#REF!</v>
      </c>
      <c r="F599" s="187" t="e">
        <f>IF('Formulario PPGR3'!$G599="","",'Formulario PPGR1'!#REF!)</f>
        <v>#REF!</v>
      </c>
      <c r="G599" s="186" t="s">
        <v>2238</v>
      </c>
      <c r="H599" s="520" t="str" cm="1">
        <f t="array" ref="H599">IF(Tabla1[[#This Row],[Código_Actividad]]="","",_xlfn.XLOOKUP(Tabla1[[#This Row],[Código_Actividad]],CodigoActividad,Tabla2[Actividades Programables Presupuestables],"",0))</f>
        <v>Seguimiento a la actualización del proceso de zonificación y sectorización en los territorios por Área de Salud</v>
      </c>
      <c r="I599" s="783">
        <f>IFERROR(VLOOKUP('Formulario PPGR3'!$G599,'Formulario PPGR2'!$H$9:$V$536,15,FALSE),"")</f>
        <v>12</v>
      </c>
      <c r="J599" s="525" t="s">
        <v>392</v>
      </c>
      <c r="K599" s="524" t="s">
        <v>991</v>
      </c>
      <c r="L599" s="521" t="str">
        <f>IF(Tabla1[[#This Row],[Descripción]]="","",_xlfn.XLOOKUP(Tabla1[[#This Row],[Descripción]],Tabla10[Descripción],Tabla10[Unidad de Medida],"",0))</f>
        <v>galon</v>
      </c>
      <c r="M599" s="317">
        <v>320</v>
      </c>
      <c r="N599" s="535">
        <f>IF(Tabla1[[#This Row],[Descripción]]="","",_xlfn.XLOOKUP(Tabla1[[#This Row],[Descripción]],Tabla10[Descripción],Tabla10[Precio Unitario],0))</f>
        <v>240</v>
      </c>
      <c r="O599" s="535">
        <f>IF(Tabla1[[#This Row],[Cantidad de Insumos]]="","",Tabla1[[#This Row],[Precio Unitario]]*Tabla1[[#This Row],[Cantidad de Insumos]])</f>
        <v>76800</v>
      </c>
      <c r="P599" s="522" t="str">
        <f>IF(Tabla1[[#This Row],[Descripción]]="","",_xlfn.XLOOKUP(Tabla1[[#This Row],[Descripción]],Tabla10[Descripción],Tabla10[CODIGO PRESUPUESTARIO],0))</f>
        <v>2.3.7.1.02</v>
      </c>
      <c r="Q599" s="523"/>
      <c r="R599" s="523" t="str">
        <f>IF(Tabla1[[#This Row],[Insumos]]="","",_xlfn.XLOOKUP(Tabla1[[#This Row],[Insumos]],Tabla10[Insumo],Tabla10[InsumoAbrev],"",0))</f>
        <v>lsGasoil</v>
      </c>
      <c r="S599" s="694"/>
      <c r="T599" s="187"/>
      <c r="U599" s="187"/>
    </row>
    <row r="600" spans="2:21" ht="15" x14ac:dyDescent="0.25">
      <c r="B600" s="187" t="str">
        <f>IF('Formulario PPGR3'!$G600="","",CONCATENATE('Formulario PPGR3'!$C600,".",'Formulario PPGR3'!$D600,".",'Formulario PPGR3'!$E600,".",'Formulario PPGR3'!$F600))</f>
        <v/>
      </c>
      <c r="C600" s="187" t="str">
        <f>IF('Formulario PPGR3'!$G600="","",'Formulario PPGR1'!#REF!)</f>
        <v/>
      </c>
      <c r="D600" s="187" t="str">
        <f>IF('Formulario PPGR3'!$G600="","",'Formulario PPGR1'!#REF!)</f>
        <v/>
      </c>
      <c r="E600" s="187" t="str">
        <f>IF('Formulario PPGR3'!$G600="","",'Formulario PPGR1'!#REF!)</f>
        <v/>
      </c>
      <c r="F600" s="187" t="str">
        <f>IF('Formulario PPGR3'!$G600="","",'Formulario PPGR1'!#REF!)</f>
        <v/>
      </c>
      <c r="G600" s="186"/>
      <c r="H600" s="520" t="str" cm="1">
        <f t="array" ref="H600">IF(Tabla1[[#This Row],[Código_Actividad]]="","",_xlfn.XLOOKUP(Tabla1[[#This Row],[Código_Actividad]],CodigoActividad,Tabla2[Actividades Programables Presupuestables],"",0))</f>
        <v/>
      </c>
      <c r="I600" s="783" t="str">
        <f>IFERROR(VLOOKUP('Formulario PPGR3'!$G600,'Formulario PPGR2'!$H$9:$V$536,15,FALSE),"")</f>
        <v/>
      </c>
      <c r="J600" s="525" t="s">
        <v>284</v>
      </c>
      <c r="K600" s="524" t="s">
        <v>1441</v>
      </c>
      <c r="L600" s="521" t="str">
        <f>IF(Tabla1[[#This Row],[Descripción]]="","",_xlfn.XLOOKUP(Tabla1[[#This Row],[Descripción]],Tabla10[Descripción],Tabla10[Unidad de Medida],"",0))</f>
        <v>Depósito</v>
      </c>
      <c r="M600" s="317">
        <v>20</v>
      </c>
      <c r="N600" s="535">
        <f>IF(Tabla1[[#This Row],[Descripción]]="","",_xlfn.XLOOKUP(Tabla1[[#This Row],[Descripción]],Tabla10[Descripción],Tabla10[Precio Unitario],0))</f>
        <v>1700</v>
      </c>
      <c r="O600" s="535">
        <f>IF(Tabla1[[#This Row],[Cantidad de Insumos]]="","",Tabla1[[#This Row],[Precio Unitario]]*Tabla1[[#This Row],[Cantidad de Insumos]])</f>
        <v>34000</v>
      </c>
      <c r="P600" s="522" t="str">
        <f>IF(Tabla1[[#This Row],[Descripción]]="","",_xlfn.XLOOKUP(Tabla1[[#This Row],[Descripción]],Tabla10[Descripción],Tabla10[CODIGO PRESUPUESTARIO],0))</f>
        <v>2.2.3.1.01</v>
      </c>
      <c r="Q600" s="523"/>
      <c r="R600" s="523" t="str">
        <f>IF(Tabla1[[#This Row],[Insumos]]="","",_xlfn.XLOOKUP(Tabla1[[#This Row],[Insumos]],Tabla10[Insumo],Tabla10[InsumoAbrev],"",0))</f>
        <v>lsViaticosDP</v>
      </c>
      <c r="S600" s="694"/>
      <c r="T600" s="187"/>
      <c r="U600" s="187"/>
    </row>
    <row r="601" spans="2:21" ht="15" x14ac:dyDescent="0.25">
      <c r="B601" s="187" t="str">
        <f>IF('Formulario PPGR3'!$G601="","",CONCATENATE('Formulario PPGR3'!$C601,".",'Formulario PPGR3'!$D601,".",'Formulario PPGR3'!$E601,".",'Formulario PPGR3'!$F601))</f>
        <v/>
      </c>
      <c r="C601" s="187" t="str">
        <f>IF('Formulario PPGR3'!$G601="","",'Formulario PPGR1'!#REF!)</f>
        <v/>
      </c>
      <c r="D601" s="187" t="str">
        <f>IF('Formulario PPGR3'!$G601="","",'Formulario PPGR1'!#REF!)</f>
        <v/>
      </c>
      <c r="E601" s="187" t="str">
        <f>IF('Formulario PPGR3'!$G601="","",'Formulario PPGR1'!#REF!)</f>
        <v/>
      </c>
      <c r="F601" s="187" t="str">
        <f>IF('Formulario PPGR3'!$G601="","",'Formulario PPGR1'!#REF!)</f>
        <v/>
      </c>
      <c r="G601" s="186"/>
      <c r="H601" s="520" t="str" cm="1">
        <f t="array" ref="H601">IF(Tabla1[[#This Row],[Código_Actividad]]="","",_xlfn.XLOOKUP(Tabla1[[#This Row],[Código_Actividad]],CodigoActividad,Tabla2[Actividades Programables Presupuestables],"",0))</f>
        <v/>
      </c>
      <c r="I601" s="783" t="str">
        <f>IFERROR(VLOOKUP('Formulario PPGR3'!$G601,'Formulario PPGR2'!$H$9:$V$536,15,FALSE),"")</f>
        <v/>
      </c>
      <c r="J601" s="525" t="s">
        <v>284</v>
      </c>
      <c r="K601" s="524" t="s">
        <v>1445</v>
      </c>
      <c r="L601" s="521" t="str">
        <f>IF(Tabla1[[#This Row],[Descripción]]="","",_xlfn.XLOOKUP(Tabla1[[#This Row],[Descripción]],Tabla10[Descripción],Tabla10[Unidad de Medida],"",0))</f>
        <v>Depósito</v>
      </c>
      <c r="M601" s="317">
        <v>20</v>
      </c>
      <c r="N601" s="535">
        <f>IF(Tabla1[[#This Row],[Descripción]]="","",_xlfn.XLOOKUP(Tabla1[[#This Row],[Descripción]],Tabla10[Descripción],Tabla10[Precio Unitario],0))</f>
        <v>2150</v>
      </c>
      <c r="O601" s="535">
        <f>IF(Tabla1[[#This Row],[Cantidad de Insumos]]="","",Tabla1[[#This Row],[Precio Unitario]]*Tabla1[[#This Row],[Cantidad de Insumos]])</f>
        <v>43000</v>
      </c>
      <c r="P601" s="522" t="str">
        <f>IF(Tabla1[[#This Row],[Descripción]]="","",_xlfn.XLOOKUP(Tabla1[[#This Row],[Descripción]],Tabla10[Descripción],Tabla10[CODIGO PRESUPUESTARIO],0))</f>
        <v>2.2.3.1.01</v>
      </c>
      <c r="Q601" s="523"/>
      <c r="R601" s="523" t="str">
        <f>IF(Tabla1[[#This Row],[Insumos]]="","",_xlfn.XLOOKUP(Tabla1[[#This Row],[Insumos]],Tabla10[Insumo],Tabla10[InsumoAbrev],"",0))</f>
        <v>lsViaticosDP</v>
      </c>
      <c r="S601" s="694"/>
      <c r="T601" s="187"/>
      <c r="U601" s="187"/>
    </row>
    <row r="602" spans="2:21" ht="15" x14ac:dyDescent="0.25">
      <c r="B602" s="187" t="str">
        <f>IF('Formulario PPGR3'!$G602="","",CONCATENATE('Formulario PPGR3'!$C602,".",'Formulario PPGR3'!$D602,".",'Formulario PPGR3'!$E602,".",'Formulario PPGR3'!$F602))</f>
        <v/>
      </c>
      <c r="C602" s="187" t="str">
        <f>IF('Formulario PPGR3'!$G602="","",'Formulario PPGR1'!#REF!)</f>
        <v/>
      </c>
      <c r="D602" s="187" t="str">
        <f>IF('Formulario PPGR3'!$G602="","",'Formulario PPGR1'!#REF!)</f>
        <v/>
      </c>
      <c r="E602" s="187" t="str">
        <f>IF('Formulario PPGR3'!$G602="","",'Formulario PPGR1'!#REF!)</f>
        <v/>
      </c>
      <c r="F602" s="187" t="str">
        <f>IF('Formulario PPGR3'!$G602="","",'Formulario PPGR1'!#REF!)</f>
        <v/>
      </c>
      <c r="G602" s="186"/>
      <c r="H602" s="520" t="str" cm="1">
        <f t="array" ref="H602">IF(Tabla1[[#This Row],[Código_Actividad]]="","",_xlfn.XLOOKUP(Tabla1[[#This Row],[Código_Actividad]],CodigoActividad,Tabla2[Actividades Programables Presupuestables],"",0))</f>
        <v/>
      </c>
      <c r="I602" s="783" t="str">
        <f>IFERROR(VLOOKUP('Formulario PPGR3'!$G602,'Formulario PPGR2'!$H$9:$V$536,15,FALSE),"")</f>
        <v/>
      </c>
      <c r="J602" s="525" t="s">
        <v>284</v>
      </c>
      <c r="K602" s="524" t="s">
        <v>1445</v>
      </c>
      <c r="L602" s="521" t="str">
        <f>IF(Tabla1[[#This Row],[Descripción]]="","",_xlfn.XLOOKUP(Tabla1[[#This Row],[Descripción]],Tabla10[Descripción],Tabla10[Unidad de Medida],"",0))</f>
        <v>Depósito</v>
      </c>
      <c r="M602" s="317">
        <v>20</v>
      </c>
      <c r="N602" s="535">
        <f>IF(Tabla1[[#This Row],[Descripción]]="","",_xlfn.XLOOKUP(Tabla1[[#This Row],[Descripción]],Tabla10[Descripción],Tabla10[Precio Unitario],0))</f>
        <v>2150</v>
      </c>
      <c r="O602" s="535">
        <f>IF(Tabla1[[#This Row],[Cantidad de Insumos]]="","",Tabla1[[#This Row],[Precio Unitario]]*Tabla1[[#This Row],[Cantidad de Insumos]])</f>
        <v>43000</v>
      </c>
      <c r="P602" s="522" t="str">
        <f>IF(Tabla1[[#This Row],[Descripción]]="","",_xlfn.XLOOKUP(Tabla1[[#This Row],[Descripción]],Tabla10[Descripción],Tabla10[CODIGO PRESUPUESTARIO],0))</f>
        <v>2.2.3.1.01</v>
      </c>
      <c r="Q602" s="523"/>
      <c r="R602" s="523" t="str">
        <f>IF(Tabla1[[#This Row],[Insumos]]="","",_xlfn.XLOOKUP(Tabla1[[#This Row],[Insumos]],Tabla10[Insumo],Tabla10[InsumoAbrev],"",0))</f>
        <v>lsViaticosDP</v>
      </c>
      <c r="S602" s="694"/>
      <c r="T602" s="187"/>
      <c r="U602" s="187"/>
    </row>
    <row r="603" spans="2:21" ht="75" customHeight="1" x14ac:dyDescent="0.25">
      <c r="B603" s="187" t="e">
        <f>IF('Formulario PPGR3'!$G603="","",CONCATENATE('Formulario PPGR3'!$C603,".",'Formulario PPGR3'!$D603,".",'Formulario PPGR3'!$E603,".",'Formulario PPGR3'!$F603))</f>
        <v>#REF!</v>
      </c>
      <c r="C603" s="187" t="e">
        <f>IF('Formulario PPGR3'!$G603="","",'Formulario PPGR1'!#REF!)</f>
        <v>#REF!</v>
      </c>
      <c r="D603" s="187" t="e">
        <f>IF('Formulario PPGR3'!$G603="","",'Formulario PPGR1'!#REF!)</f>
        <v>#REF!</v>
      </c>
      <c r="E603" s="187" t="e">
        <f>IF('Formulario PPGR3'!$G603="","",'Formulario PPGR1'!#REF!)</f>
        <v>#REF!</v>
      </c>
      <c r="F603" s="187" t="e">
        <f>IF('Formulario PPGR3'!$G603="","",'Formulario PPGR1'!#REF!)</f>
        <v>#REF!</v>
      </c>
      <c r="G603" s="186" t="s">
        <v>2240</v>
      </c>
      <c r="H603" s="520" t="str" cm="1">
        <f t="array" ref="H603">IF(Tabla1[[#This Row],[Código_Actividad]]="","",_xlfn.XLOOKUP(Tabla1[[#This Row],[Código_Actividad]],CodigoActividad,Tabla2[Actividades Programables Presupuestables],"",0))</f>
        <v>Mesa de trabajo con el equipo técnico del SRS para elaborar y direccionar los planes de desarrollo en inversión para la readecuación de infraestructuras, dotación de equipamientos e insumos del PNA por Área de Salud</v>
      </c>
      <c r="I603" s="783">
        <f>IFERROR(VLOOKUP('Formulario PPGR3'!$G603,'Formulario PPGR2'!$H$9:$V$536,15,FALSE),"")</f>
        <v>3</v>
      </c>
      <c r="J603" s="525" t="s">
        <v>351</v>
      </c>
      <c r="K603" s="524" t="s">
        <v>829</v>
      </c>
      <c r="L603" s="521" t="str">
        <f>IF(Tabla1[[#This Row],[Descripción]]="","",_xlfn.XLOOKUP(Tabla1[[#This Row],[Descripción]],Tabla10[Descripción],Tabla10[Unidad de Medida],"",0))</f>
        <v>unidad</v>
      </c>
      <c r="M603" s="317">
        <v>1</v>
      </c>
      <c r="N603" s="535">
        <f>IF(Tabla1[[#This Row],[Descripción]]="","",_xlfn.XLOOKUP(Tabla1[[#This Row],[Descripción]],Tabla10[Descripción],Tabla10[Precio Unitario],0))</f>
        <v>25488</v>
      </c>
      <c r="O603" s="535">
        <f>IF(Tabla1[[#This Row],[Cantidad de Insumos]]="","",Tabla1[[#This Row],[Precio Unitario]]*Tabla1[[#This Row],[Cantidad de Insumos]])</f>
        <v>25488</v>
      </c>
      <c r="P603" s="522" t="str">
        <f>IF(Tabla1[[#This Row],[Descripción]]="","",_xlfn.XLOOKUP(Tabla1[[#This Row],[Descripción]],Tabla10[Descripción],Tabla10[CODIGO PRESUPUESTARIO],0))</f>
        <v>2.3.1.1.01</v>
      </c>
      <c r="Q603" s="523"/>
      <c r="R603" s="523" t="str">
        <f>IF(Tabla1[[#This Row],[Insumos]]="","",_xlfn.XLOOKUP(Tabla1[[#This Row],[Insumos]],Tabla10[Insumo],Tabla10[InsumoAbrev],"",0))</f>
        <v>lsAlimentosyBebidas</v>
      </c>
      <c r="S603" s="694"/>
      <c r="T603" s="187"/>
      <c r="U603" s="187"/>
    </row>
    <row r="604" spans="2:21" ht="45.6" customHeight="1" x14ac:dyDescent="0.25">
      <c r="B604" s="187" t="e">
        <f>IF('Formulario PPGR3'!$G604="","",CONCATENATE('Formulario PPGR3'!$C604,".",'Formulario PPGR3'!$D604,".",'Formulario PPGR3'!$E604,".",'Formulario PPGR3'!$F604))</f>
        <v>#REF!</v>
      </c>
      <c r="C604" s="187" t="e">
        <f>IF('Formulario PPGR3'!$G604="","",'Formulario PPGR1'!#REF!)</f>
        <v>#REF!</v>
      </c>
      <c r="D604" s="187" t="e">
        <f>IF('Formulario PPGR3'!$G604="","",'Formulario PPGR1'!#REF!)</f>
        <v>#REF!</v>
      </c>
      <c r="E604" s="187" t="e">
        <f>IF('Formulario PPGR3'!$G604="","",'Formulario PPGR1'!#REF!)</f>
        <v>#REF!</v>
      </c>
      <c r="F604" s="187" t="e">
        <f>IF('Formulario PPGR3'!$G604="","",'Formulario PPGR1'!#REF!)</f>
        <v>#REF!</v>
      </c>
      <c r="G604" s="186" t="s">
        <v>2242</v>
      </c>
      <c r="H604" s="520" t="str" cm="1">
        <f t="array" ref="H604">IF(Tabla1[[#This Row],[Código_Actividad]]="","",_xlfn.XLOOKUP(Tabla1[[#This Row],[Código_Actividad]],CodigoActividad,Tabla2[Actividades Programables Presupuestables],"",0))</f>
        <v>Evaluación de los planes de inversión del PNA por Área de Salud</v>
      </c>
      <c r="I604" s="783">
        <f>IFERROR(VLOOKUP('Formulario PPGR3'!$G604,'Formulario PPGR2'!$H$9:$V$536,15,FALSE),"")</f>
        <v>3</v>
      </c>
      <c r="J604" s="525" t="s">
        <v>351</v>
      </c>
      <c r="K604" s="524" t="s">
        <v>829</v>
      </c>
      <c r="L604" s="521" t="str">
        <f>IF(Tabla1[[#This Row],[Descripción]]="","",_xlfn.XLOOKUP(Tabla1[[#This Row],[Descripción]],Tabla10[Descripción],Tabla10[Unidad de Medida],"",0))</f>
        <v>unidad</v>
      </c>
      <c r="M604" s="317">
        <v>4</v>
      </c>
      <c r="N604" s="535">
        <f>IF(Tabla1[[#This Row],[Descripción]]="","",_xlfn.XLOOKUP(Tabla1[[#This Row],[Descripción]],Tabla10[Descripción],Tabla10[Precio Unitario],0))</f>
        <v>25488</v>
      </c>
      <c r="O604" s="535">
        <f>IF(Tabla1[[#This Row],[Cantidad de Insumos]]="","",Tabla1[[#This Row],[Precio Unitario]]*Tabla1[[#This Row],[Cantidad de Insumos]])</f>
        <v>101952</v>
      </c>
      <c r="P604" s="522" t="str">
        <f>IF(Tabla1[[#This Row],[Descripción]]="","",_xlfn.XLOOKUP(Tabla1[[#This Row],[Descripción]],Tabla10[Descripción],Tabla10[CODIGO PRESUPUESTARIO],0))</f>
        <v>2.3.1.1.01</v>
      </c>
      <c r="Q604" s="523"/>
      <c r="R604" s="523" t="str">
        <f>IF(Tabla1[[#This Row],[Insumos]]="","",_xlfn.XLOOKUP(Tabla1[[#This Row],[Insumos]],Tabla10[Insumo],Tabla10[InsumoAbrev],"",0))</f>
        <v>lsAlimentosyBebidas</v>
      </c>
      <c r="S604" s="694"/>
      <c r="T604" s="187"/>
      <c r="U604" s="187"/>
    </row>
    <row r="605" spans="2:21" ht="47.45" customHeight="1" x14ac:dyDescent="0.25">
      <c r="B605" s="187" t="e">
        <f>IF('Formulario PPGR3'!$G605="","",CONCATENATE('Formulario PPGR3'!$C605,".",'Formulario PPGR3'!$D605,".",'Formulario PPGR3'!$E605,".",'Formulario PPGR3'!$F605))</f>
        <v>#REF!</v>
      </c>
      <c r="C605" s="187" t="e">
        <f>IF('Formulario PPGR3'!$G605="","",'Formulario PPGR1'!#REF!)</f>
        <v>#REF!</v>
      </c>
      <c r="D605" s="187" t="e">
        <f>IF('Formulario PPGR3'!$G605="","",'Formulario PPGR1'!#REF!)</f>
        <v>#REF!</v>
      </c>
      <c r="E605" s="187" t="e">
        <f>IF('Formulario PPGR3'!$G605="","",'Formulario PPGR1'!#REF!)</f>
        <v>#REF!</v>
      </c>
      <c r="F605" s="187" t="e">
        <f>IF('Formulario PPGR3'!$G605="","",'Formulario PPGR1'!#REF!)</f>
        <v>#REF!</v>
      </c>
      <c r="G605" s="186" t="s">
        <v>2244</v>
      </c>
      <c r="H605" s="520" t="str" cm="1">
        <f t="array" ref="H605">IF(Tabla1[[#This Row],[Código_Actividad]]="","",_xlfn.XLOOKUP(Tabla1[[#This Row],[Código_Actividad]],CodigoActividad,Tabla2[Actividades Programables Presupuestables],"",0))</f>
        <v>Seguimiento del aumento de la facturación de los servicios que se ofertan en los Centros Diagnósticos</v>
      </c>
      <c r="I605" s="783">
        <f>IFERROR(VLOOKUP('Formulario PPGR3'!$G605,'Formulario PPGR2'!$H$9:$V$536,15,FALSE),"")</f>
        <v>3</v>
      </c>
      <c r="J605" s="525" t="s">
        <v>351</v>
      </c>
      <c r="K605" s="524" t="s">
        <v>828</v>
      </c>
      <c r="L605" s="521" t="str">
        <f>IF(Tabla1[[#This Row],[Descripción]]="","",_xlfn.XLOOKUP(Tabla1[[#This Row],[Descripción]],Tabla10[Descripción],Tabla10[Unidad de Medida],"",0))</f>
        <v>unidad</v>
      </c>
      <c r="M605" s="317">
        <v>4</v>
      </c>
      <c r="N605" s="535">
        <f>IF(Tabla1[[#This Row],[Descripción]]="","",_xlfn.XLOOKUP(Tabla1[[#This Row],[Descripción]],Tabla10[Descripción],Tabla10[Precio Unitario],0))</f>
        <v>10133.5</v>
      </c>
      <c r="O605" s="535">
        <f>IF(Tabla1[[#This Row],[Cantidad de Insumos]]="","",Tabla1[[#This Row],[Precio Unitario]]*Tabla1[[#This Row],[Cantidad de Insumos]])</f>
        <v>40534</v>
      </c>
      <c r="P605" s="522" t="str">
        <f>IF(Tabla1[[#This Row],[Descripción]]="","",_xlfn.XLOOKUP(Tabla1[[#This Row],[Descripción]],Tabla10[Descripción],Tabla10[CODIGO PRESUPUESTARIO],0))</f>
        <v>2.3.1.1.01</v>
      </c>
      <c r="Q605" s="523"/>
      <c r="R605" s="523" t="str">
        <f>IF(Tabla1[[#This Row],[Insumos]]="","",_xlfn.XLOOKUP(Tabla1[[#This Row],[Insumos]],Tabla10[Insumo],Tabla10[InsumoAbrev],"",0))</f>
        <v>lsAlimentosyBebidas</v>
      </c>
      <c r="S605" s="694"/>
      <c r="T605" s="187"/>
      <c r="U605" s="187"/>
    </row>
    <row r="606" spans="2:21" ht="40.9" customHeight="1" x14ac:dyDescent="0.25">
      <c r="B606" s="187" t="e">
        <f>IF('Formulario PPGR3'!$G606="","",CONCATENATE('Formulario PPGR3'!$C606,".",'Formulario PPGR3'!$D606,".",'Formulario PPGR3'!$E606,".",'Formulario PPGR3'!$F606))</f>
        <v>#REF!</v>
      </c>
      <c r="C606" s="187" t="e">
        <f>IF('Formulario PPGR3'!$G606="","",'Formulario PPGR1'!#REF!)</f>
        <v>#REF!</v>
      </c>
      <c r="D606" s="187" t="e">
        <f>IF('Formulario PPGR3'!$G606="","",'Formulario PPGR1'!#REF!)</f>
        <v>#REF!</v>
      </c>
      <c r="E606" s="187" t="e">
        <f>IF('Formulario PPGR3'!$G606="","",'Formulario PPGR1'!#REF!)</f>
        <v>#REF!</v>
      </c>
      <c r="F606" s="187" t="e">
        <f>IF('Formulario PPGR3'!$G606="","",'Formulario PPGR1'!#REF!)</f>
        <v>#REF!</v>
      </c>
      <c r="G606" s="186" t="s">
        <v>2246</v>
      </c>
      <c r="H606" s="520" t="str" cm="1">
        <f t="array" ref="H606">IF(Tabla1[[#This Row],[Código_Actividad]]="","",_xlfn.XLOOKUP(Tabla1[[#This Row],[Código_Actividad]],CodigoActividad,Tabla2[Actividades Programables Presupuestables],"",0))</f>
        <v>Seguimiento a la visitas oportunas de puérperas por Área de Salud</v>
      </c>
      <c r="I606" s="783">
        <f>IFERROR(VLOOKUP('Formulario PPGR3'!$G606,'Formulario PPGR2'!$H$9:$V$536,15,FALSE),"")</f>
        <v>3</v>
      </c>
      <c r="J606" s="525" t="s">
        <v>392</v>
      </c>
      <c r="K606" s="524" t="s">
        <v>991</v>
      </c>
      <c r="L606" s="521" t="str">
        <f>IF(Tabla1[[#This Row],[Descripción]]="","",_xlfn.XLOOKUP(Tabla1[[#This Row],[Descripción]],Tabla10[Descripción],Tabla10[Unidad de Medida],"",0))</f>
        <v>galon</v>
      </c>
      <c r="M606" s="317">
        <v>320</v>
      </c>
      <c r="N606" s="535">
        <f>IF(Tabla1[[#This Row],[Descripción]]="","",_xlfn.XLOOKUP(Tabla1[[#This Row],[Descripción]],Tabla10[Descripción],Tabla10[Precio Unitario],0))</f>
        <v>240</v>
      </c>
      <c r="O606" s="535">
        <f>IF(Tabla1[[#This Row],[Cantidad de Insumos]]="","",Tabla1[[#This Row],[Precio Unitario]]*Tabla1[[#This Row],[Cantidad de Insumos]])</f>
        <v>76800</v>
      </c>
      <c r="P606" s="522" t="str">
        <f>IF(Tabla1[[#This Row],[Descripción]]="","",_xlfn.XLOOKUP(Tabla1[[#This Row],[Descripción]],Tabla10[Descripción],Tabla10[CODIGO PRESUPUESTARIO],0))</f>
        <v>2.3.7.1.02</v>
      </c>
      <c r="Q606" s="523"/>
      <c r="R606" s="523" t="str">
        <f>IF(Tabla1[[#This Row],[Insumos]]="","",_xlfn.XLOOKUP(Tabla1[[#This Row],[Insumos]],Tabla10[Insumo],Tabla10[InsumoAbrev],"",0))</f>
        <v>lsGasoil</v>
      </c>
      <c r="S606" s="694"/>
      <c r="T606" s="187"/>
      <c r="U606" s="187"/>
    </row>
    <row r="607" spans="2:21" ht="15" x14ac:dyDescent="0.25">
      <c r="B607" s="187" t="str">
        <f>IF('Formulario PPGR3'!$G607="","",CONCATENATE('Formulario PPGR3'!$C607,".",'Formulario PPGR3'!$D607,".",'Formulario PPGR3'!$E607,".",'Formulario PPGR3'!$F607))</f>
        <v/>
      </c>
      <c r="C607" s="187" t="str">
        <f>IF('Formulario PPGR3'!$G607="","",'Formulario PPGR1'!#REF!)</f>
        <v/>
      </c>
      <c r="D607" s="187" t="str">
        <f>IF('Formulario PPGR3'!$G607="","",'Formulario PPGR1'!#REF!)</f>
        <v/>
      </c>
      <c r="E607" s="187" t="str">
        <f>IF('Formulario PPGR3'!$G607="","",'Formulario PPGR1'!#REF!)</f>
        <v/>
      </c>
      <c r="F607" s="187" t="str">
        <f>IF('Formulario PPGR3'!$G607="","",'Formulario PPGR1'!#REF!)</f>
        <v/>
      </c>
      <c r="G607" s="186"/>
      <c r="H607" s="520" t="str" cm="1">
        <f t="array" ref="H607">IF(Tabla1[[#This Row],[Código_Actividad]]="","",_xlfn.XLOOKUP(Tabla1[[#This Row],[Código_Actividad]],CodigoActividad,Tabla2[Actividades Programables Presupuestables],"",0))</f>
        <v/>
      </c>
      <c r="I607" s="783" t="str">
        <f>IFERROR(VLOOKUP('Formulario PPGR3'!$G607,'Formulario PPGR2'!$H$9:$V$536,15,FALSE),"")</f>
        <v/>
      </c>
      <c r="J607" s="525" t="s">
        <v>284</v>
      </c>
      <c r="K607" s="524" t="s">
        <v>1441</v>
      </c>
      <c r="L607" s="521" t="str">
        <f>IF(Tabla1[[#This Row],[Descripción]]="","",_xlfn.XLOOKUP(Tabla1[[#This Row],[Descripción]],Tabla10[Descripción],Tabla10[Unidad de Medida],"",0))</f>
        <v>Depósito</v>
      </c>
      <c r="M607" s="317">
        <v>16</v>
      </c>
      <c r="N607" s="535">
        <f>IF(Tabla1[[#This Row],[Descripción]]="","",_xlfn.XLOOKUP(Tabla1[[#This Row],[Descripción]],Tabla10[Descripción],Tabla10[Precio Unitario],0))</f>
        <v>1700</v>
      </c>
      <c r="O607" s="535">
        <f>IF(Tabla1[[#This Row],[Cantidad de Insumos]]="","",Tabla1[[#This Row],[Precio Unitario]]*Tabla1[[#This Row],[Cantidad de Insumos]])</f>
        <v>27200</v>
      </c>
      <c r="P607" s="522" t="str">
        <f>IF(Tabla1[[#This Row],[Descripción]]="","",_xlfn.XLOOKUP(Tabla1[[#This Row],[Descripción]],Tabla10[Descripción],Tabla10[CODIGO PRESUPUESTARIO],0))</f>
        <v>2.2.3.1.01</v>
      </c>
      <c r="Q607" s="523"/>
      <c r="R607" s="523" t="str">
        <f>IF(Tabla1[[#This Row],[Insumos]]="","",_xlfn.XLOOKUP(Tabla1[[#This Row],[Insumos]],Tabla10[Insumo],Tabla10[InsumoAbrev],"",0))</f>
        <v>lsViaticosDP</v>
      </c>
      <c r="S607" s="694"/>
      <c r="T607" s="187"/>
      <c r="U607" s="187"/>
    </row>
    <row r="608" spans="2:21" ht="15" x14ac:dyDescent="0.25">
      <c r="B608" s="187" t="str">
        <f>IF('Formulario PPGR3'!$G608="","",CONCATENATE('Formulario PPGR3'!$C608,".",'Formulario PPGR3'!$D608,".",'Formulario PPGR3'!$E608,".",'Formulario PPGR3'!$F608))</f>
        <v/>
      </c>
      <c r="C608" s="187" t="str">
        <f>IF('Formulario PPGR3'!$G608="","",'Formulario PPGR1'!#REF!)</f>
        <v/>
      </c>
      <c r="D608" s="187" t="str">
        <f>IF('Formulario PPGR3'!$G608="","",'Formulario PPGR1'!#REF!)</f>
        <v/>
      </c>
      <c r="E608" s="187" t="str">
        <f>IF('Formulario PPGR3'!$G608="","",'Formulario PPGR1'!#REF!)</f>
        <v/>
      </c>
      <c r="F608" s="187" t="str">
        <f>IF('Formulario PPGR3'!$G608="","",'Formulario PPGR1'!#REF!)</f>
        <v/>
      </c>
      <c r="G608" s="186"/>
      <c r="H608" s="520" t="str" cm="1">
        <f t="array" ref="H608">IF(Tabla1[[#This Row],[Código_Actividad]]="","",_xlfn.XLOOKUP(Tabla1[[#This Row],[Código_Actividad]],CodigoActividad,Tabla2[Actividades Programables Presupuestables],"",0))</f>
        <v/>
      </c>
      <c r="I608" s="783" t="str">
        <f>IFERROR(VLOOKUP('Formulario PPGR3'!$G608,'Formulario PPGR2'!$H$9:$V$536,15,FALSE),"")</f>
        <v/>
      </c>
      <c r="J608" s="525" t="s">
        <v>284</v>
      </c>
      <c r="K608" s="524" t="s">
        <v>1445</v>
      </c>
      <c r="L608" s="521" t="str">
        <f>IF(Tabla1[[#This Row],[Descripción]]="","",_xlfn.XLOOKUP(Tabla1[[#This Row],[Descripción]],Tabla10[Descripción],Tabla10[Unidad de Medida],"",0))</f>
        <v>Depósito</v>
      </c>
      <c r="M608" s="317">
        <v>16</v>
      </c>
      <c r="N608" s="535">
        <f>IF(Tabla1[[#This Row],[Descripción]]="","",_xlfn.XLOOKUP(Tabla1[[#This Row],[Descripción]],Tabla10[Descripción],Tabla10[Precio Unitario],0))</f>
        <v>2150</v>
      </c>
      <c r="O608" s="535">
        <f>IF(Tabla1[[#This Row],[Cantidad de Insumos]]="","",Tabla1[[#This Row],[Precio Unitario]]*Tabla1[[#This Row],[Cantidad de Insumos]])</f>
        <v>34400</v>
      </c>
      <c r="P608" s="522" t="str">
        <f>IF(Tabla1[[#This Row],[Descripción]]="","",_xlfn.XLOOKUP(Tabla1[[#This Row],[Descripción]],Tabla10[Descripción],Tabla10[CODIGO PRESUPUESTARIO],0))</f>
        <v>2.2.3.1.01</v>
      </c>
      <c r="Q608" s="523"/>
      <c r="R608" s="523" t="str">
        <f>IF(Tabla1[[#This Row],[Insumos]]="","",_xlfn.XLOOKUP(Tabla1[[#This Row],[Insumos]],Tabla10[Insumo],Tabla10[InsumoAbrev],"",0))</f>
        <v>lsViaticosDP</v>
      </c>
      <c r="S608" s="694"/>
      <c r="T608" s="187"/>
      <c r="U608" s="187"/>
    </row>
    <row r="609" spans="2:21" ht="15" x14ac:dyDescent="0.25">
      <c r="B609" s="187" t="str">
        <f>IF('Formulario PPGR3'!$G609="","",CONCATENATE('Formulario PPGR3'!$C609,".",'Formulario PPGR3'!$D609,".",'Formulario PPGR3'!$E609,".",'Formulario PPGR3'!$F609))</f>
        <v/>
      </c>
      <c r="C609" s="187" t="str">
        <f>IF('Formulario PPGR3'!$G609="","",'Formulario PPGR1'!#REF!)</f>
        <v/>
      </c>
      <c r="D609" s="187" t="str">
        <f>IF('Formulario PPGR3'!$G609="","",'Formulario PPGR1'!#REF!)</f>
        <v/>
      </c>
      <c r="E609" s="187" t="str">
        <f>IF('Formulario PPGR3'!$G609="","",'Formulario PPGR1'!#REF!)</f>
        <v/>
      </c>
      <c r="F609" s="187" t="str">
        <f>IF('Formulario PPGR3'!$G609="","",'Formulario PPGR1'!#REF!)</f>
        <v/>
      </c>
      <c r="G609" s="186"/>
      <c r="H609" s="520" t="str" cm="1">
        <f t="array" ref="H609">IF(Tabla1[[#This Row],[Código_Actividad]]="","",_xlfn.XLOOKUP(Tabla1[[#This Row],[Código_Actividad]],CodigoActividad,Tabla2[Actividades Programables Presupuestables],"",0))</f>
        <v/>
      </c>
      <c r="I609" s="783" t="str">
        <f>IFERROR(VLOOKUP('Formulario PPGR3'!$G609,'Formulario PPGR2'!$H$9:$V$536,15,FALSE),"")</f>
        <v/>
      </c>
      <c r="J609" s="525" t="s">
        <v>284</v>
      </c>
      <c r="K609" s="524" t="s">
        <v>1445</v>
      </c>
      <c r="L609" s="521" t="str">
        <f>IF(Tabla1[[#This Row],[Descripción]]="","",_xlfn.XLOOKUP(Tabla1[[#This Row],[Descripción]],Tabla10[Descripción],Tabla10[Unidad de Medida],"",0))</f>
        <v>Depósito</v>
      </c>
      <c r="M609" s="317">
        <v>16</v>
      </c>
      <c r="N609" s="535">
        <f>IF(Tabla1[[#This Row],[Descripción]]="","",_xlfn.XLOOKUP(Tabla1[[#This Row],[Descripción]],Tabla10[Descripción],Tabla10[Precio Unitario],0))</f>
        <v>2150</v>
      </c>
      <c r="O609" s="535">
        <f>IF(Tabla1[[#This Row],[Cantidad de Insumos]]="","",Tabla1[[#This Row],[Precio Unitario]]*Tabla1[[#This Row],[Cantidad de Insumos]])</f>
        <v>34400</v>
      </c>
      <c r="P609" s="522" t="str">
        <f>IF(Tabla1[[#This Row],[Descripción]]="","",_xlfn.XLOOKUP(Tabla1[[#This Row],[Descripción]],Tabla10[Descripción],Tabla10[CODIGO PRESUPUESTARIO],0))</f>
        <v>2.2.3.1.01</v>
      </c>
      <c r="Q609" s="523"/>
      <c r="R609" s="523" t="str">
        <f>IF(Tabla1[[#This Row],[Insumos]]="","",_xlfn.XLOOKUP(Tabla1[[#This Row],[Insumos]],Tabla10[Insumo],Tabla10[InsumoAbrev],"",0))</f>
        <v>lsViaticosDP</v>
      </c>
      <c r="S609" s="694"/>
      <c r="T609" s="187"/>
      <c r="U609" s="187"/>
    </row>
    <row r="610" spans="2:21" ht="45.6" customHeight="1" x14ac:dyDescent="0.25">
      <c r="B610" s="187" t="e">
        <f>IF('Formulario PPGR3'!$G610="","",CONCATENATE('Formulario PPGR3'!$C610,".",'Formulario PPGR3'!$D610,".",'Formulario PPGR3'!$E610,".",'Formulario PPGR3'!$F610))</f>
        <v>#REF!</v>
      </c>
      <c r="C610" s="187" t="e">
        <f>IF('Formulario PPGR3'!$G610="","",'Formulario PPGR1'!#REF!)</f>
        <v>#REF!</v>
      </c>
      <c r="D610" s="187" t="e">
        <f>IF('Formulario PPGR3'!$G610="","",'Formulario PPGR1'!#REF!)</f>
        <v>#REF!</v>
      </c>
      <c r="E610" s="187" t="e">
        <f>IF('Formulario PPGR3'!$G610="","",'Formulario PPGR1'!#REF!)</f>
        <v>#REF!</v>
      </c>
      <c r="F610" s="187" t="e">
        <f>IF('Formulario PPGR3'!$G610="","",'Formulario PPGR1'!#REF!)</f>
        <v>#REF!</v>
      </c>
      <c r="G610" s="186" t="s">
        <v>2248</v>
      </c>
      <c r="H610" s="520" t="str" cm="1">
        <f t="array" ref="H610">IF(Tabla1[[#This Row],[Código_Actividad]]="","",_xlfn.XLOOKUP(Tabla1[[#This Row],[Código_Actividad]],CodigoActividad,Tabla2[Actividades Programables Presupuestables],"",0))</f>
        <v>Seguimiento a la visitas oportunas de recien nacidos por Área de Salud</v>
      </c>
      <c r="I610" s="783">
        <f>IFERROR(VLOOKUP('Formulario PPGR3'!$G610,'Formulario PPGR2'!$H$9:$V$536,15,FALSE),"")</f>
        <v>2</v>
      </c>
      <c r="J610" s="525" t="s">
        <v>392</v>
      </c>
      <c r="K610" s="524" t="s">
        <v>991</v>
      </c>
      <c r="L610" s="521" t="str">
        <f>IF(Tabla1[[#This Row],[Descripción]]="","",_xlfn.XLOOKUP(Tabla1[[#This Row],[Descripción]],Tabla10[Descripción],Tabla10[Unidad de Medida],"",0))</f>
        <v>galon</v>
      </c>
      <c r="M610" s="317">
        <v>320</v>
      </c>
      <c r="N610" s="535">
        <f>IF(Tabla1[[#This Row],[Descripción]]="","",_xlfn.XLOOKUP(Tabla1[[#This Row],[Descripción]],Tabla10[Descripción],Tabla10[Precio Unitario],0))</f>
        <v>240</v>
      </c>
      <c r="O610" s="535">
        <f>IF(Tabla1[[#This Row],[Cantidad de Insumos]]="","",Tabla1[[#This Row],[Precio Unitario]]*Tabla1[[#This Row],[Cantidad de Insumos]])</f>
        <v>76800</v>
      </c>
      <c r="P610" s="522" t="str">
        <f>IF(Tabla1[[#This Row],[Descripción]]="","",_xlfn.XLOOKUP(Tabla1[[#This Row],[Descripción]],Tabla10[Descripción],Tabla10[CODIGO PRESUPUESTARIO],0))</f>
        <v>2.3.7.1.02</v>
      </c>
      <c r="Q610" s="523"/>
      <c r="R610" s="523" t="str">
        <f>IF(Tabla1[[#This Row],[Insumos]]="","",_xlfn.XLOOKUP(Tabla1[[#This Row],[Insumos]],Tabla10[Insumo],Tabla10[InsumoAbrev],"",0))</f>
        <v>lsGasoil</v>
      </c>
      <c r="S610" s="694"/>
      <c r="T610" s="187"/>
      <c r="U610" s="187"/>
    </row>
    <row r="611" spans="2:21" ht="58.9" customHeight="1" x14ac:dyDescent="0.25">
      <c r="B611" s="187" t="e">
        <f>IF('Formulario PPGR3'!$G611="","",CONCATENATE('Formulario PPGR3'!$C611,".",'Formulario PPGR3'!$D611,".",'Formulario PPGR3'!$E611,".",'Formulario PPGR3'!$F611))</f>
        <v>#REF!</v>
      </c>
      <c r="C611" s="187" t="e">
        <f>IF('Formulario PPGR3'!$G611="","",'Formulario PPGR1'!#REF!)</f>
        <v>#REF!</v>
      </c>
      <c r="D611" s="187" t="e">
        <f>IF('Formulario PPGR3'!$G611="","",'Formulario PPGR1'!#REF!)</f>
        <v>#REF!</v>
      </c>
      <c r="E611" s="187" t="e">
        <f>IF('Formulario PPGR3'!$G611="","",'Formulario PPGR1'!#REF!)</f>
        <v>#REF!</v>
      </c>
      <c r="F611" s="187" t="e">
        <f>IF('Formulario PPGR3'!$G611="","",'Formulario PPGR1'!#REF!)</f>
        <v>#REF!</v>
      </c>
      <c r="G611" s="186" t="s">
        <v>2513</v>
      </c>
      <c r="H611" s="520" t="str" cm="1">
        <f t="array" ref="H611">IF(Tabla1[[#This Row],[Código_Actividad]]="","",_xlfn.XLOOKUP(Tabla1[[#This Row],[Código_Actividad]],CodigoActividad,Tabla2[Actividades Programables Presupuestables],"",0))</f>
        <v>Capacitación para medición de satisfacción a equipos de atención a usuarios (coordinadores, promotores y AU) de CPN y CCDx.</v>
      </c>
      <c r="I611" s="783">
        <f>IFERROR(VLOOKUP('Formulario PPGR3'!$G611,'Formulario PPGR2'!$H$9:$V$536,15,FALSE),"")</f>
        <v>13</v>
      </c>
      <c r="J611" s="525" t="s">
        <v>351</v>
      </c>
      <c r="K611" s="524" t="s">
        <v>830</v>
      </c>
      <c r="L611" s="521" t="str">
        <f>IF(Tabla1[[#This Row],[Descripción]]="","",_xlfn.XLOOKUP(Tabla1[[#This Row],[Descripción]],Tabla10[Descripción],Tabla10[Unidad de Medida],"",0))</f>
        <v>unidad</v>
      </c>
      <c r="M611" s="317">
        <v>6</v>
      </c>
      <c r="N611" s="535">
        <f>IF(Tabla1[[#This Row],[Descripción]]="","",_xlfn.XLOOKUP(Tabla1[[#This Row],[Descripción]],Tabla10[Descripción],Tabla10[Precio Unitario],0))</f>
        <v>61419</v>
      </c>
      <c r="O611" s="535">
        <f>IF(Tabla1[[#This Row],[Cantidad de Insumos]]="","",Tabla1[[#This Row],[Precio Unitario]]*Tabla1[[#This Row],[Cantidad de Insumos]])</f>
        <v>368514</v>
      </c>
      <c r="P611" s="522" t="str">
        <f>IF(Tabla1[[#This Row],[Descripción]]="","",_xlfn.XLOOKUP(Tabla1[[#This Row],[Descripción]],Tabla10[Descripción],Tabla10[CODIGO PRESUPUESTARIO],0))</f>
        <v>2.3.1.1.01</v>
      </c>
      <c r="Q611" s="523"/>
      <c r="R611" s="523" t="str">
        <f>IF(Tabla1[[#This Row],[Insumos]]="","",_xlfn.XLOOKUP(Tabla1[[#This Row],[Insumos]],Tabla10[Insumo],Tabla10[InsumoAbrev],"",0))</f>
        <v>lsAlimentosyBebidas</v>
      </c>
      <c r="S611" s="694"/>
      <c r="T611" s="187"/>
      <c r="U611" s="187"/>
    </row>
    <row r="612" spans="2:21" ht="68.45" customHeight="1" x14ac:dyDescent="0.25">
      <c r="B612" s="187" t="e">
        <f>IF('Formulario PPGR3'!$G612="","",CONCATENATE('Formulario PPGR3'!$C612,".",'Formulario PPGR3'!$D612,".",'Formulario PPGR3'!$E612,".",'Formulario PPGR3'!$F612))</f>
        <v>#REF!</v>
      </c>
      <c r="C612" s="187" t="e">
        <f>IF('Formulario PPGR3'!$G612="","",'Formulario PPGR1'!#REF!)</f>
        <v>#REF!</v>
      </c>
      <c r="D612" s="187" t="e">
        <f>IF('Formulario PPGR3'!$G612="","",'Formulario PPGR1'!#REF!)</f>
        <v>#REF!</v>
      </c>
      <c r="E612" s="187" t="e">
        <f>IF('Formulario PPGR3'!$G612="","",'Formulario PPGR1'!#REF!)</f>
        <v>#REF!</v>
      </c>
      <c r="F612" s="187" t="e">
        <f>IF('Formulario PPGR3'!$G612="","",'Formulario PPGR1'!#REF!)</f>
        <v>#REF!</v>
      </c>
      <c r="G612" s="186" t="s">
        <v>2515</v>
      </c>
      <c r="H612" s="520" t="str" cm="1">
        <f t="array" ref="H612">IF(Tabla1[[#This Row],[Código_Actividad]]="","",_xlfn.XLOOKUP(Tabla1[[#This Row],[Código_Actividad]],CodigoActividad,Tabla2[Actividades Programables Presupuestables],"",0))</f>
        <v>Seguimiento a la iplementación, evaluación y seguimiento de las encuestas de satisfacción de usuarios y los planes de mejora derivados de su resultado en el 70% de los establecimientos de cada área de salud.</v>
      </c>
      <c r="I612" s="783">
        <f>IFERROR(VLOOKUP('Formulario PPGR3'!$G612,'Formulario PPGR2'!$H$9:$V$536,15,FALSE),"")</f>
        <v>0</v>
      </c>
      <c r="J612" s="525" t="s">
        <v>392</v>
      </c>
      <c r="K612" s="524" t="s">
        <v>991</v>
      </c>
      <c r="L612" s="521" t="str">
        <f>IF(Tabla1[[#This Row],[Descripción]]="","",_xlfn.XLOOKUP(Tabla1[[#This Row],[Descripción]],Tabla10[Descripción],Tabla10[Unidad de Medida],"",0))</f>
        <v>galon</v>
      </c>
      <c r="M612" s="317">
        <v>160</v>
      </c>
      <c r="N612" s="535">
        <f>IF(Tabla1[[#This Row],[Descripción]]="","",_xlfn.XLOOKUP(Tabla1[[#This Row],[Descripción]],Tabla10[Descripción],Tabla10[Precio Unitario],0))</f>
        <v>240</v>
      </c>
      <c r="O612" s="535">
        <f>IF(Tabla1[[#This Row],[Cantidad de Insumos]]="","",Tabla1[[#This Row],[Precio Unitario]]*Tabla1[[#This Row],[Cantidad de Insumos]])</f>
        <v>38400</v>
      </c>
      <c r="P612" s="522" t="str">
        <f>IF(Tabla1[[#This Row],[Descripción]]="","",_xlfn.XLOOKUP(Tabla1[[#This Row],[Descripción]],Tabla10[Descripción],Tabla10[CODIGO PRESUPUESTARIO],0))</f>
        <v>2.3.7.1.02</v>
      </c>
      <c r="Q612" s="523"/>
      <c r="R612" s="523" t="str">
        <f>IF(Tabla1[[#This Row],[Insumos]]="","",_xlfn.XLOOKUP(Tabla1[[#This Row],[Insumos]],Tabla10[Insumo],Tabla10[InsumoAbrev],"",0))</f>
        <v>lsGasoil</v>
      </c>
      <c r="S612" s="694"/>
      <c r="T612" s="187"/>
      <c r="U612" s="187"/>
    </row>
    <row r="613" spans="2:21" ht="15" x14ac:dyDescent="0.25">
      <c r="B613" s="187" t="str">
        <f>IF('Formulario PPGR3'!$G613="","",CONCATENATE('Formulario PPGR3'!$C613,".",'Formulario PPGR3'!$D613,".",'Formulario PPGR3'!$E613,".",'Formulario PPGR3'!$F613))</f>
        <v/>
      </c>
      <c r="C613" s="187" t="str">
        <f>IF('Formulario PPGR3'!$G613="","",'Formulario PPGR1'!#REF!)</f>
        <v/>
      </c>
      <c r="D613" s="187" t="str">
        <f>IF('Formulario PPGR3'!$G613="","",'Formulario PPGR1'!#REF!)</f>
        <v/>
      </c>
      <c r="E613" s="187" t="str">
        <f>IF('Formulario PPGR3'!$G613="","",'Formulario PPGR1'!#REF!)</f>
        <v/>
      </c>
      <c r="F613" s="187" t="str">
        <f>IF('Formulario PPGR3'!$G613="","",'Formulario PPGR1'!#REF!)</f>
        <v/>
      </c>
      <c r="G613" s="237"/>
      <c r="H613" s="520" t="str" cm="1">
        <f t="array" ref="H613">IF(Tabla1[[#This Row],[Código_Actividad]]="","",_xlfn.XLOOKUP(Tabla1[[#This Row],[Código_Actividad]],CodigoActividad,Tabla2[Actividades Programables Presupuestables],"",0))</f>
        <v/>
      </c>
      <c r="I613" s="783" t="str">
        <f>IFERROR(VLOOKUP('Formulario PPGR3'!$G613,'Formulario PPGR2'!$H$9:$V$536,15,FALSE),"")</f>
        <v/>
      </c>
      <c r="J613" s="525" t="s">
        <v>284</v>
      </c>
      <c r="K613" s="524" t="s">
        <v>1441</v>
      </c>
      <c r="L613" s="521" t="str">
        <f>IF(Tabla1[[#This Row],[Descripción]]="","",_xlfn.XLOOKUP(Tabla1[[#This Row],[Descripción]],Tabla10[Descripción],Tabla10[Unidad de Medida],"",0))</f>
        <v>Depósito</v>
      </c>
      <c r="M613" s="317">
        <v>8</v>
      </c>
      <c r="N613" s="535">
        <f>IF(Tabla1[[#This Row],[Descripción]]="","",_xlfn.XLOOKUP(Tabla1[[#This Row],[Descripción]],Tabla10[Descripción],Tabla10[Precio Unitario],0))</f>
        <v>1700</v>
      </c>
      <c r="O613" s="535">
        <f>IF(Tabla1[[#This Row],[Cantidad de Insumos]]="","",Tabla1[[#This Row],[Precio Unitario]]*Tabla1[[#This Row],[Cantidad de Insumos]])</f>
        <v>13600</v>
      </c>
      <c r="P613" s="522" t="str">
        <f>IF(Tabla1[[#This Row],[Descripción]]="","",_xlfn.XLOOKUP(Tabla1[[#This Row],[Descripción]],Tabla10[Descripción],Tabla10[CODIGO PRESUPUESTARIO],0))</f>
        <v>2.2.3.1.01</v>
      </c>
      <c r="Q613" s="523"/>
      <c r="R613" s="523" t="str">
        <f>IF(Tabla1[[#This Row],[Insumos]]="","",_xlfn.XLOOKUP(Tabla1[[#This Row],[Insumos]],Tabla10[Insumo],Tabla10[InsumoAbrev],"",0))</f>
        <v>lsViaticosDP</v>
      </c>
      <c r="S613" s="694"/>
      <c r="T613" s="187"/>
      <c r="U613" s="187"/>
    </row>
    <row r="614" spans="2:21" ht="15" x14ac:dyDescent="0.25">
      <c r="B614" s="187" t="str">
        <f>IF('Formulario PPGR3'!$G614="","",CONCATENATE('Formulario PPGR3'!$C614,".",'Formulario PPGR3'!$D614,".",'Formulario PPGR3'!$E614,".",'Formulario PPGR3'!$F614))</f>
        <v/>
      </c>
      <c r="C614" s="187" t="str">
        <f>IF('Formulario PPGR3'!$G614="","",'Formulario PPGR1'!#REF!)</f>
        <v/>
      </c>
      <c r="D614" s="187" t="str">
        <f>IF('Formulario PPGR3'!$G614="","",'Formulario PPGR1'!#REF!)</f>
        <v/>
      </c>
      <c r="E614" s="187" t="str">
        <f>IF('Formulario PPGR3'!$G614="","",'Formulario PPGR1'!#REF!)</f>
        <v/>
      </c>
      <c r="F614" s="187" t="str">
        <f>IF('Formulario PPGR3'!$G614="","",'Formulario PPGR1'!#REF!)</f>
        <v/>
      </c>
      <c r="G614" s="237"/>
      <c r="H614" s="520" t="str" cm="1">
        <f t="array" ref="H614">IF(Tabla1[[#This Row],[Código_Actividad]]="","",_xlfn.XLOOKUP(Tabla1[[#This Row],[Código_Actividad]],CodigoActividad,Tabla2[Actividades Programables Presupuestables],"",0))</f>
        <v/>
      </c>
      <c r="I614" s="783" t="str">
        <f>IFERROR(VLOOKUP('Formulario PPGR3'!$G614,'Formulario PPGR2'!$H$9:$V$536,15,FALSE),"")</f>
        <v/>
      </c>
      <c r="J614" s="525" t="s">
        <v>284</v>
      </c>
      <c r="K614" s="524" t="s">
        <v>1445</v>
      </c>
      <c r="L614" s="521" t="str">
        <f>IF(Tabla1[[#This Row],[Descripción]]="","",_xlfn.XLOOKUP(Tabla1[[#This Row],[Descripción]],Tabla10[Descripción],Tabla10[Unidad de Medida],"",0))</f>
        <v>Depósito</v>
      </c>
      <c r="M614" s="317">
        <v>8</v>
      </c>
      <c r="N614" s="535">
        <f>IF(Tabla1[[#This Row],[Descripción]]="","",_xlfn.XLOOKUP(Tabla1[[#This Row],[Descripción]],Tabla10[Descripción],Tabla10[Precio Unitario],0))</f>
        <v>2150</v>
      </c>
      <c r="O614" s="535">
        <f>IF(Tabla1[[#This Row],[Cantidad de Insumos]]="","",Tabla1[[#This Row],[Precio Unitario]]*Tabla1[[#This Row],[Cantidad de Insumos]])</f>
        <v>17200</v>
      </c>
      <c r="P614" s="522" t="str">
        <f>IF(Tabla1[[#This Row],[Descripción]]="","",_xlfn.XLOOKUP(Tabla1[[#This Row],[Descripción]],Tabla10[Descripción],Tabla10[CODIGO PRESUPUESTARIO],0))</f>
        <v>2.2.3.1.01</v>
      </c>
      <c r="Q614" s="523"/>
      <c r="R614" s="523" t="str">
        <f>IF(Tabla1[[#This Row],[Insumos]]="","",_xlfn.XLOOKUP(Tabla1[[#This Row],[Insumos]],Tabla10[Insumo],Tabla10[InsumoAbrev],"",0))</f>
        <v>lsViaticosDP</v>
      </c>
      <c r="S614" s="694"/>
      <c r="T614" s="187"/>
      <c r="U614" s="187"/>
    </row>
    <row r="615" spans="2:21" ht="38.450000000000003" customHeight="1" x14ac:dyDescent="0.25">
      <c r="B615" s="187" t="e">
        <f>IF('Formulario PPGR3'!$G615="","",CONCATENATE('Formulario PPGR3'!$C615,".",'Formulario PPGR3'!$D615,".",'Formulario PPGR3'!$E615,".",'Formulario PPGR3'!$F615))</f>
        <v>#REF!</v>
      </c>
      <c r="C615" s="187" t="e">
        <f>IF('Formulario PPGR3'!$G615="","",'Formulario PPGR1'!#REF!)</f>
        <v>#REF!</v>
      </c>
      <c r="D615" s="187" t="e">
        <f>IF('Formulario PPGR3'!$G615="","",'Formulario PPGR1'!#REF!)</f>
        <v>#REF!</v>
      </c>
      <c r="E615" s="187" t="e">
        <f>IF('Formulario PPGR3'!$G615="","",'Formulario PPGR1'!#REF!)</f>
        <v>#REF!</v>
      </c>
      <c r="F615" s="187" t="e">
        <f>IF('Formulario PPGR3'!$G615="","",'Formulario PPGR1'!#REF!)</f>
        <v>#REF!</v>
      </c>
      <c r="G615" s="237" t="s">
        <v>2324</v>
      </c>
      <c r="H615" s="520" t="str" cm="1">
        <f t="array" ref="H615">IF(Tabla1[[#This Row],[Código_Actividad]]="","",_xlfn.XLOOKUP(Tabla1[[#This Row],[Código_Actividad]],CodigoActividad,Tabla2[Actividades Programables Presupuestables],"",0))</f>
        <v>Mesas de trabajo para la elaboración del Plan Operativo Anual 2027 de la OR y CEAS</v>
      </c>
      <c r="I615" s="783">
        <f>IFERROR(VLOOKUP('Formulario PPGR3'!$G615,'Formulario PPGR2'!$H$9:$V$536,15,FALSE),"")</f>
        <v>4</v>
      </c>
      <c r="J615" s="526" t="s">
        <v>392</v>
      </c>
      <c r="K615" s="524" t="s">
        <v>991</v>
      </c>
      <c r="L615" s="521" t="str">
        <f>IF(Tabla1[[#This Row],[Descripción]]="","",_xlfn.XLOOKUP(Tabla1[[#This Row],[Descripción]],Tabla10[Descripción],Tabla10[Unidad de Medida],"",0))</f>
        <v>galon</v>
      </c>
      <c r="M615" s="317">
        <v>120</v>
      </c>
      <c r="N615" s="535">
        <f>IF(Tabla1[[#This Row],[Descripción]]="","",_xlfn.XLOOKUP(Tabla1[[#This Row],[Descripción]],Tabla10[Descripción],Tabla10[Precio Unitario],0))</f>
        <v>240</v>
      </c>
      <c r="O615" s="535">
        <f>IF(Tabla1[[#This Row],[Cantidad de Insumos]]="","",Tabla1[[#This Row],[Precio Unitario]]*Tabla1[[#This Row],[Cantidad de Insumos]])</f>
        <v>28800</v>
      </c>
      <c r="P615" s="522" t="str">
        <f>IF(Tabla1[[#This Row],[Descripción]]="","",_xlfn.XLOOKUP(Tabla1[[#This Row],[Descripción]],Tabla10[Descripción],Tabla10[CODIGO PRESUPUESTARIO],0))</f>
        <v>2.3.7.1.02</v>
      </c>
      <c r="Q615" s="523"/>
      <c r="R615" s="523" t="str">
        <f>IF(Tabla1[[#This Row],[Insumos]]="","",_xlfn.XLOOKUP(Tabla1[[#This Row],[Insumos]],Tabla10[Insumo],Tabla10[InsumoAbrev],"",0))</f>
        <v>lsGasoil</v>
      </c>
      <c r="S615" s="694"/>
      <c r="T615" s="187"/>
      <c r="U615" s="187"/>
    </row>
    <row r="616" spans="2:21" ht="15" x14ac:dyDescent="0.25">
      <c r="B616" s="187" t="str">
        <f>IF('Formulario PPGR3'!$G616="","",CONCATENATE('Formulario PPGR3'!$C616,".",'Formulario PPGR3'!$D616,".",'Formulario PPGR3'!$E616,".",'Formulario PPGR3'!$F616))</f>
        <v/>
      </c>
      <c r="C616" s="187" t="str">
        <f>IF('Formulario PPGR3'!$G616="","",'Formulario PPGR1'!#REF!)</f>
        <v/>
      </c>
      <c r="D616" s="187" t="str">
        <f>IF('Formulario PPGR3'!$G616="","",'Formulario PPGR1'!#REF!)</f>
        <v/>
      </c>
      <c r="E616" s="187" t="str">
        <f>IF('Formulario PPGR3'!$G616="","",'Formulario PPGR1'!#REF!)</f>
        <v/>
      </c>
      <c r="F616" s="187" t="str">
        <f>IF('Formulario PPGR3'!$G616="","",'Formulario PPGR1'!#REF!)</f>
        <v/>
      </c>
      <c r="G616" s="237"/>
      <c r="H616" s="520" t="str" cm="1">
        <f t="array" ref="H616">IF(Tabla1[[#This Row],[Código_Actividad]]="","",_xlfn.XLOOKUP(Tabla1[[#This Row],[Código_Actividad]],CodigoActividad,Tabla2[Actividades Programables Presupuestables],"",0))</f>
        <v/>
      </c>
      <c r="I616" s="783" t="str">
        <f>IFERROR(VLOOKUP('Formulario PPGR3'!$G616,'Formulario PPGR2'!$H$9:$V$536,15,FALSE),"")</f>
        <v/>
      </c>
      <c r="J616" s="526" t="s">
        <v>284</v>
      </c>
      <c r="K616" s="524" t="s">
        <v>1438</v>
      </c>
      <c r="L616" s="521" t="str">
        <f>IF(Tabla1[[#This Row],[Descripción]]="","",_xlfn.XLOOKUP(Tabla1[[#This Row],[Descripción]],Tabla10[Descripción],Tabla10[Unidad de Medida],"",0))</f>
        <v>Depósito</v>
      </c>
      <c r="M616" s="317">
        <v>6</v>
      </c>
      <c r="N616" s="535">
        <f>IF(Tabla1[[#This Row],[Descripción]]="","",_xlfn.XLOOKUP(Tabla1[[#This Row],[Descripción]],Tabla10[Descripción],Tabla10[Precio Unitario],0))</f>
        <v>3900</v>
      </c>
      <c r="O616" s="535">
        <f>IF(Tabla1[[#This Row],[Cantidad de Insumos]]="","",Tabla1[[#This Row],[Precio Unitario]]*Tabla1[[#This Row],[Cantidad de Insumos]])</f>
        <v>23400</v>
      </c>
      <c r="P616" s="522" t="str">
        <f>IF(Tabla1[[#This Row],[Descripción]]="","",_xlfn.XLOOKUP(Tabla1[[#This Row],[Descripción]],Tabla10[Descripción],Tabla10[CODIGO PRESUPUESTARIO],0))</f>
        <v>2.2.3.1.01</v>
      </c>
      <c r="Q616" s="523"/>
      <c r="R616" s="523" t="str">
        <f>IF(Tabla1[[#This Row],[Insumos]]="","",_xlfn.XLOOKUP(Tabla1[[#This Row],[Insumos]],Tabla10[Insumo],Tabla10[InsumoAbrev],"",0))</f>
        <v>lsViaticosDP</v>
      </c>
      <c r="S616" s="694"/>
      <c r="T616" s="187"/>
      <c r="U616" s="187"/>
    </row>
    <row r="617" spans="2:21" ht="15" x14ac:dyDescent="0.25">
      <c r="B617" s="187" t="str">
        <f>IF('Formulario PPGR3'!$G617="","",CONCATENATE('Formulario PPGR3'!$C617,".",'Formulario PPGR3'!$D617,".",'Formulario PPGR3'!$E617,".",'Formulario PPGR3'!$F617))</f>
        <v/>
      </c>
      <c r="C617" s="187" t="str">
        <f>IF('Formulario PPGR3'!$G617="","",'Formulario PPGR1'!#REF!)</f>
        <v/>
      </c>
      <c r="D617" s="187" t="str">
        <f>IF('Formulario PPGR3'!$G617="","",'Formulario PPGR1'!#REF!)</f>
        <v/>
      </c>
      <c r="E617" s="187" t="str">
        <f>IF('Formulario PPGR3'!$G617="","",'Formulario PPGR1'!#REF!)</f>
        <v/>
      </c>
      <c r="F617" s="187" t="str">
        <f>IF('Formulario PPGR3'!$G617="","",'Formulario PPGR1'!#REF!)</f>
        <v/>
      </c>
      <c r="G617" s="237"/>
      <c r="H617" s="520" t="str" cm="1">
        <f t="array" ref="H617">IF(Tabla1[[#This Row],[Código_Actividad]]="","",_xlfn.XLOOKUP(Tabla1[[#This Row],[Código_Actividad]],CodigoActividad,Tabla2[Actividades Programables Presupuestables],"",0))</f>
        <v/>
      </c>
      <c r="I617" s="783" t="str">
        <f>IFERROR(VLOOKUP('Formulario PPGR3'!$G617,'Formulario PPGR2'!$H$9:$V$536,15,FALSE),"")</f>
        <v/>
      </c>
      <c r="J617" s="526" t="s">
        <v>284</v>
      </c>
      <c r="K617" s="524" t="s">
        <v>1444</v>
      </c>
      <c r="L617" s="521" t="str">
        <f>IF(Tabla1[[#This Row],[Descripción]]="","",_xlfn.XLOOKUP(Tabla1[[#This Row],[Descripción]],Tabla10[Descripción],Tabla10[Unidad de Medida],"",0))</f>
        <v>Depósito</v>
      </c>
      <c r="M617" s="317">
        <v>6</v>
      </c>
      <c r="N617" s="535">
        <f>IF(Tabla1[[#This Row],[Descripción]]="","",_xlfn.XLOOKUP(Tabla1[[#This Row],[Descripción]],Tabla10[Descripción],Tabla10[Precio Unitario],0))</f>
        <v>4750</v>
      </c>
      <c r="O617" s="535">
        <f>IF(Tabla1[[#This Row],[Cantidad de Insumos]]="","",Tabla1[[#This Row],[Precio Unitario]]*Tabla1[[#This Row],[Cantidad de Insumos]])</f>
        <v>28500</v>
      </c>
      <c r="P617" s="522" t="str">
        <f>IF(Tabla1[[#This Row],[Descripción]]="","",_xlfn.XLOOKUP(Tabla1[[#This Row],[Descripción]],Tabla10[Descripción],Tabla10[CODIGO PRESUPUESTARIO],0))</f>
        <v>2.2.3.1.01</v>
      </c>
      <c r="Q617" s="523"/>
      <c r="R617" s="523" t="str">
        <f>IF(Tabla1[[#This Row],[Insumos]]="","",_xlfn.XLOOKUP(Tabla1[[#This Row],[Insumos]],Tabla10[Insumo],Tabla10[InsumoAbrev],"",0))</f>
        <v>lsViaticosDP</v>
      </c>
      <c r="S617" s="694"/>
      <c r="T617" s="187"/>
      <c r="U617" s="187"/>
    </row>
    <row r="618" spans="2:21" ht="15" x14ac:dyDescent="0.25">
      <c r="B618" s="187" t="str">
        <f>IF('Formulario PPGR3'!$G618="","",CONCATENATE('Formulario PPGR3'!$C618,".",'Formulario PPGR3'!$D618,".",'Formulario PPGR3'!$E618,".",'Formulario PPGR3'!$F618))</f>
        <v/>
      </c>
      <c r="C618" s="187" t="str">
        <f>IF('Formulario PPGR3'!$G618="","",'Formulario PPGR1'!#REF!)</f>
        <v/>
      </c>
      <c r="D618" s="187" t="str">
        <f>IF('Formulario PPGR3'!$G618="","",'Formulario PPGR1'!#REF!)</f>
        <v/>
      </c>
      <c r="E618" s="187" t="str">
        <f>IF('Formulario PPGR3'!$G618="","",'Formulario PPGR1'!#REF!)</f>
        <v/>
      </c>
      <c r="F618" s="187" t="str">
        <f>IF('Formulario PPGR3'!$G618="","",'Formulario PPGR1'!#REF!)</f>
        <v/>
      </c>
      <c r="G618" s="237"/>
      <c r="H618" s="520" t="str" cm="1">
        <f t="array" ref="H618">IF(Tabla1[[#This Row],[Código_Actividad]]="","",_xlfn.XLOOKUP(Tabla1[[#This Row],[Código_Actividad]],CodigoActividad,Tabla2[Actividades Programables Presupuestables],"",0))</f>
        <v/>
      </c>
      <c r="I618" s="783" t="str">
        <f>IFERROR(VLOOKUP('Formulario PPGR3'!$G618,'Formulario PPGR2'!$H$9:$V$536,15,FALSE),"")</f>
        <v/>
      </c>
      <c r="J618" s="526" t="s">
        <v>284</v>
      </c>
      <c r="K618" s="524" t="s">
        <v>1442</v>
      </c>
      <c r="L618" s="521" t="str">
        <f>IF(Tabla1[[#This Row],[Descripción]]="","",_xlfn.XLOOKUP(Tabla1[[#This Row],[Descripción]],Tabla10[Descripción],Tabla10[Unidad de Medida],"",0))</f>
        <v>Depósito</v>
      </c>
      <c r="M618" s="317">
        <v>6</v>
      </c>
      <c r="N618" s="535">
        <f>IF(Tabla1[[#This Row],[Descripción]]="","",_xlfn.XLOOKUP(Tabla1[[#This Row],[Descripción]],Tabla10[Descripción],Tabla10[Precio Unitario],0))</f>
        <v>4100</v>
      </c>
      <c r="O618" s="535">
        <f>IF(Tabla1[[#This Row],[Cantidad de Insumos]]="","",Tabla1[[#This Row],[Precio Unitario]]*Tabla1[[#This Row],[Cantidad de Insumos]])</f>
        <v>24600</v>
      </c>
      <c r="P618" s="522" t="str">
        <f>IF(Tabla1[[#This Row],[Descripción]]="","",_xlfn.XLOOKUP(Tabla1[[#This Row],[Descripción]],Tabla10[Descripción],Tabla10[CODIGO PRESUPUESTARIO],0))</f>
        <v>2.2.3.1.01</v>
      </c>
      <c r="Q618" s="523"/>
      <c r="R618" s="523" t="str">
        <f>IF(Tabla1[[#This Row],[Insumos]]="","",_xlfn.XLOOKUP(Tabla1[[#This Row],[Insumos]],Tabla10[Insumo],Tabla10[InsumoAbrev],"",0))</f>
        <v>lsViaticosDP</v>
      </c>
      <c r="S618" s="694"/>
      <c r="T618" s="187"/>
      <c r="U618" s="187"/>
    </row>
    <row r="619" spans="2:21" ht="15" x14ac:dyDescent="0.25">
      <c r="B619" s="187" t="str">
        <f>IF('Formulario PPGR3'!$G619="","",CONCATENATE('Formulario PPGR3'!$C619,".",'Formulario PPGR3'!$D619,".",'Formulario PPGR3'!$E619,".",'Formulario PPGR3'!$F619))</f>
        <v/>
      </c>
      <c r="C619" s="187" t="str">
        <f>IF('Formulario PPGR3'!$G619="","",'Formulario PPGR1'!#REF!)</f>
        <v/>
      </c>
      <c r="D619" s="187" t="str">
        <f>IF('Formulario PPGR3'!$G619="","",'Formulario PPGR1'!#REF!)</f>
        <v/>
      </c>
      <c r="E619" s="187" t="str">
        <f>IF('Formulario PPGR3'!$G619="","",'Formulario PPGR1'!#REF!)</f>
        <v/>
      </c>
      <c r="F619" s="187" t="str">
        <f>IF('Formulario PPGR3'!$G619="","",'Formulario PPGR1'!#REF!)</f>
        <v/>
      </c>
      <c r="G619" s="237"/>
      <c r="H619" s="520" t="str" cm="1">
        <f t="array" ref="H619">IF(Tabla1[[#This Row],[Código_Actividad]]="","",_xlfn.XLOOKUP(Tabla1[[#This Row],[Código_Actividad]],CodigoActividad,Tabla2[Actividades Programables Presupuestables],"",0))</f>
        <v/>
      </c>
      <c r="I619" s="783" t="str">
        <f>IFERROR(VLOOKUP('Formulario PPGR3'!$G619,'Formulario PPGR2'!$H$9:$V$536,15,FALSE),"")</f>
        <v/>
      </c>
      <c r="J619" s="526" t="s">
        <v>284</v>
      </c>
      <c r="K619" s="524" t="s">
        <v>1444</v>
      </c>
      <c r="L619" s="521" t="str">
        <f>IF(Tabla1[[#This Row],[Descripción]]="","",_xlfn.XLOOKUP(Tabla1[[#This Row],[Descripción]],Tabla10[Descripción],Tabla10[Unidad de Medida],"",0))</f>
        <v>Depósito</v>
      </c>
      <c r="M619" s="317">
        <v>6</v>
      </c>
      <c r="N619" s="535">
        <f>IF(Tabla1[[#This Row],[Descripción]]="","",_xlfn.XLOOKUP(Tabla1[[#This Row],[Descripción]],Tabla10[Descripción],Tabla10[Precio Unitario],0))</f>
        <v>4750</v>
      </c>
      <c r="O619" s="535">
        <f>IF(Tabla1[[#This Row],[Cantidad de Insumos]]="","",Tabla1[[#This Row],[Precio Unitario]]*Tabla1[[#This Row],[Cantidad de Insumos]])</f>
        <v>28500</v>
      </c>
      <c r="P619" s="522" t="str">
        <f>IF(Tabla1[[#This Row],[Descripción]]="","",_xlfn.XLOOKUP(Tabla1[[#This Row],[Descripción]],Tabla10[Descripción],Tabla10[CODIGO PRESUPUESTARIO],0))</f>
        <v>2.2.3.1.01</v>
      </c>
      <c r="Q619" s="523"/>
      <c r="R619" s="523" t="str">
        <f>IF(Tabla1[[#This Row],[Insumos]]="","",_xlfn.XLOOKUP(Tabla1[[#This Row],[Insumos]],Tabla10[Insumo],Tabla10[InsumoAbrev],"",0))</f>
        <v>lsViaticosDP</v>
      </c>
      <c r="S619" s="694"/>
      <c r="T619" s="187"/>
      <c r="U619" s="187"/>
    </row>
    <row r="620" spans="2:21" ht="15" x14ac:dyDescent="0.25">
      <c r="B620" s="187" t="str">
        <f>IF('Formulario PPGR3'!$G620="","",CONCATENATE('Formulario PPGR3'!$C620,".",'Formulario PPGR3'!$D620,".",'Formulario PPGR3'!$E620,".",'Formulario PPGR3'!$F620))</f>
        <v/>
      </c>
      <c r="C620" s="187" t="str">
        <f>IF('Formulario PPGR3'!$G620="","",'Formulario PPGR1'!#REF!)</f>
        <v/>
      </c>
      <c r="D620" s="187" t="str">
        <f>IF('Formulario PPGR3'!$G620="","",'Formulario PPGR1'!#REF!)</f>
        <v/>
      </c>
      <c r="E620" s="187" t="str">
        <f>IF('Formulario PPGR3'!$G620="","",'Formulario PPGR1'!#REF!)</f>
        <v/>
      </c>
      <c r="F620" s="187" t="str">
        <f>IF('Formulario PPGR3'!$G620="","",'Formulario PPGR1'!#REF!)</f>
        <v/>
      </c>
      <c r="G620" s="237"/>
      <c r="H620" s="520" t="str" cm="1">
        <f t="array" ref="H620">IF(Tabla1[[#This Row],[Código_Actividad]]="","",_xlfn.XLOOKUP(Tabla1[[#This Row],[Código_Actividad]],CodigoActividad,Tabla2[Actividades Programables Presupuestables],"",0))</f>
        <v/>
      </c>
      <c r="I620" s="783" t="str">
        <f>IFERROR(VLOOKUP('Formulario PPGR3'!$G620,'Formulario PPGR2'!$H$9:$V$536,15,FALSE),"")</f>
        <v/>
      </c>
      <c r="J620" s="526" t="s">
        <v>284</v>
      </c>
      <c r="K620" s="524" t="s">
        <v>1444</v>
      </c>
      <c r="L620" s="521" t="str">
        <f>IF(Tabla1[[#This Row],[Descripción]]="","",_xlfn.XLOOKUP(Tabla1[[#This Row],[Descripción]],Tabla10[Descripción],Tabla10[Unidad de Medida],"",0))</f>
        <v>Depósito</v>
      </c>
      <c r="M620" s="317">
        <v>6</v>
      </c>
      <c r="N620" s="535">
        <f>IF(Tabla1[[#This Row],[Descripción]]="","",_xlfn.XLOOKUP(Tabla1[[#This Row],[Descripción]],Tabla10[Descripción],Tabla10[Precio Unitario],0))</f>
        <v>4750</v>
      </c>
      <c r="O620" s="535">
        <f>IF(Tabla1[[#This Row],[Cantidad de Insumos]]="","",Tabla1[[#This Row],[Precio Unitario]]*Tabla1[[#This Row],[Cantidad de Insumos]])</f>
        <v>28500</v>
      </c>
      <c r="P620" s="522" t="str">
        <f>IF(Tabla1[[#This Row],[Descripción]]="","",_xlfn.XLOOKUP(Tabla1[[#This Row],[Descripción]],Tabla10[Descripción],Tabla10[CODIGO PRESUPUESTARIO],0))</f>
        <v>2.2.3.1.01</v>
      </c>
      <c r="Q620" s="523"/>
      <c r="R620" s="523" t="str">
        <f>IF(Tabla1[[#This Row],[Insumos]]="","",_xlfn.XLOOKUP(Tabla1[[#This Row],[Insumos]],Tabla10[Insumo],Tabla10[InsumoAbrev],"",0))</f>
        <v>lsViaticosDP</v>
      </c>
      <c r="S620" s="694"/>
      <c r="T620" s="187"/>
      <c r="U620" s="187"/>
    </row>
    <row r="621" spans="2:21" ht="38.25" x14ac:dyDescent="0.25">
      <c r="B621" s="187" t="str">
        <f>IF('Formulario PPGR3'!$G621="","",CONCATENATE('Formulario PPGR3'!$C621,".",'Formulario PPGR3'!$D621,".",'Formulario PPGR3'!$E621,".",'Formulario PPGR3'!$F621))</f>
        <v/>
      </c>
      <c r="C621" s="187" t="str">
        <f>IF('Formulario PPGR3'!$G621="","",'Formulario PPGR1'!#REF!)</f>
        <v/>
      </c>
      <c r="D621" s="187" t="str">
        <f>IF('Formulario PPGR3'!$G621="","",'Formulario PPGR1'!#REF!)</f>
        <v/>
      </c>
      <c r="E621" s="187" t="str">
        <f>IF('Formulario PPGR3'!$G621="","",'Formulario PPGR1'!#REF!)</f>
        <v/>
      </c>
      <c r="F621" s="187" t="str">
        <f>IF('Formulario PPGR3'!$G621="","",'Formulario PPGR1'!#REF!)</f>
        <v/>
      </c>
      <c r="G621" s="237"/>
      <c r="H621" s="520" t="str" cm="1">
        <f t="array" ref="H621">IF(Tabla1[[#This Row],[Código_Actividad]]="","",_xlfn.XLOOKUP(Tabla1[[#This Row],[Código_Actividad]],CodigoActividad,Tabla2[Actividades Programables Presupuestables],"",0))</f>
        <v/>
      </c>
      <c r="I621" s="783" t="str">
        <f>IFERROR(VLOOKUP('Formulario PPGR3'!$G621,'Formulario PPGR2'!$H$9:$V$536,15,FALSE),"")</f>
        <v/>
      </c>
      <c r="J621" s="526" t="s">
        <v>351</v>
      </c>
      <c r="K621" s="524" t="s">
        <v>831</v>
      </c>
      <c r="L621" s="521" t="str">
        <f>IF(Tabla1[[#This Row],[Descripción]]="","",_xlfn.XLOOKUP(Tabla1[[#This Row],[Descripción]],Tabla10[Descripción],Tabla10[Unidad de Medida],"",0))</f>
        <v>unidad</v>
      </c>
      <c r="M621" s="317">
        <v>1</v>
      </c>
      <c r="N621" s="535">
        <f>IF(Tabla1[[#This Row],[Descripción]]="","",_xlfn.XLOOKUP(Tabla1[[#This Row],[Descripción]],Tabla10[Descripción],Tabla10[Precio Unitario],0))</f>
        <v>33435.300000000003</v>
      </c>
      <c r="O621" s="535">
        <f>IF(Tabla1[[#This Row],[Cantidad de Insumos]]="","",Tabla1[[#This Row],[Precio Unitario]]*Tabla1[[#This Row],[Cantidad de Insumos]])</f>
        <v>33435.300000000003</v>
      </c>
      <c r="P621" s="522" t="str">
        <f>IF(Tabla1[[#This Row],[Descripción]]="","",_xlfn.XLOOKUP(Tabla1[[#This Row],[Descripción]],Tabla10[Descripción],Tabla10[CODIGO PRESUPUESTARIO],0))</f>
        <v>2.3.1.1.01</v>
      </c>
      <c r="Q621" s="523"/>
      <c r="R621" s="523" t="str">
        <f>IF(Tabla1[[#This Row],[Insumos]]="","",_xlfn.XLOOKUP(Tabla1[[#This Row],[Insumos]],Tabla10[Insumo],Tabla10[InsumoAbrev],"",0))</f>
        <v>lsAlimentosyBebidas</v>
      </c>
      <c r="S621" s="694"/>
      <c r="T621" s="187"/>
      <c r="U621" s="187"/>
    </row>
    <row r="622" spans="2:21" ht="20.45" customHeight="1" x14ac:dyDescent="0.25">
      <c r="B622" s="750" t="str">
        <f>IF('Formulario PPGR3'!$G622="","",CONCATENATE('Formulario PPGR3'!$C622,".",'Formulario PPGR3'!$D622,".",'Formulario PPGR3'!$E622,".",'Formulario PPGR3'!$F622))</f>
        <v/>
      </c>
      <c r="C622" s="750"/>
      <c r="D622" s="750"/>
      <c r="E622" s="750" t="str">
        <f>IF('Formulario PPGR3'!$G622="","",'Formulario PPGR1'!#REF!)</f>
        <v/>
      </c>
      <c r="F622" s="750" t="str">
        <f>IF('Formulario PPGR3'!$G622="","",'Formulario PPGR1'!#REF!)</f>
        <v/>
      </c>
      <c r="G622" s="751"/>
      <c r="H622" s="752" t="str" cm="1">
        <f t="array" ref="H622">IF(Tabla1[[#This Row],[Código_Actividad]]="","",_xlfn.XLOOKUP(Tabla1[[#This Row],[Código_Actividad]],CodigoActividad,Tabla2[Actividades Programables Presupuestables],"",0))</f>
        <v/>
      </c>
      <c r="I622" s="783" t="str">
        <f>IFERROR(VLOOKUP('Formulario PPGR3'!$G622,'Formulario PPGR2'!$H$9:$V$536,15,FALSE),"")</f>
        <v/>
      </c>
      <c r="J622" s="754" t="s">
        <v>336</v>
      </c>
      <c r="K622" s="755" t="s">
        <v>979</v>
      </c>
      <c r="L622" s="750" t="str">
        <f>IF(Tabla1[[#This Row],[Descripción]]="","",_xlfn.XLOOKUP(Tabla1[[#This Row],[Descripción]],Tabla10[Descripción],Tabla10[Unidad de Medida],"",0))</f>
        <v>unidad</v>
      </c>
      <c r="M622" s="756">
        <v>50</v>
      </c>
      <c r="N622" s="757">
        <f>IF(Tabla1[[#This Row],[Descripción]]="","",_xlfn.XLOOKUP(Tabla1[[#This Row],[Descripción]],Tabla10[Descripción],Tabla10[Precio Unitario],0))</f>
        <v>7200</v>
      </c>
      <c r="O622" s="758">
        <f>IF(Tabla1[[#This Row],[Cantidad de Insumos]]="","",Tabla1[[#This Row],[Precio Unitario]]*Tabla1[[#This Row],[Cantidad de Insumos]])</f>
        <v>360000</v>
      </c>
      <c r="P622" s="753" t="str">
        <f>IF(Tabla1[[#This Row],[Descripción]]="","",_xlfn.XLOOKUP(Tabla1[[#This Row],[Descripción]],Tabla10[Descripción],Tabla10[CODIGO PRESUPUESTARIO],0))</f>
        <v>2.2.8.6.01</v>
      </c>
      <c r="Q622" s="754"/>
      <c r="R622" s="759" t="str">
        <f>IF(Tabla1[[#This Row],[Insumos]]="","",_xlfn.XLOOKUP(Tabla1[[#This Row],[Insumos]],Tabla10[Insumo],Tabla10[InsumoAbrev],"",0))</f>
        <v>lsEventosGenerales</v>
      </c>
      <c r="S622" s="750"/>
      <c r="T622" s="750"/>
      <c r="U622" s="750"/>
    </row>
    <row r="623" spans="2:21" ht="25.5" x14ac:dyDescent="0.25">
      <c r="B623" s="187" t="str">
        <f>IF('Formulario PPGR3'!$G623="","",CONCATENATE('Formulario PPGR3'!$C623,".",'Formulario PPGR3'!$D623,".",'Formulario PPGR3'!$E623,".",'Formulario PPGR3'!$F623))</f>
        <v/>
      </c>
      <c r="C623" s="187" t="str">
        <f>IF('Formulario PPGR3'!$G623="","",'Formulario PPGR1'!#REF!)</f>
        <v/>
      </c>
      <c r="D623" s="187" t="str">
        <f>IF('Formulario PPGR3'!$G623="","",'Formulario PPGR1'!#REF!)</f>
        <v/>
      </c>
      <c r="E623" s="187" t="str">
        <f>IF('Formulario PPGR3'!$G623="","",'Formulario PPGR1'!#REF!)</f>
        <v/>
      </c>
      <c r="F623" s="187" t="str">
        <f>IF('Formulario PPGR3'!$G623="","",'Formulario PPGR1'!#REF!)</f>
        <v/>
      </c>
      <c r="G623" s="237"/>
      <c r="H623" s="520" t="str" cm="1">
        <f t="array" ref="H623">IF(Tabla1[[#This Row],[Código_Actividad]]="","",_xlfn.XLOOKUP(Tabla1[[#This Row],[Código_Actividad]],CodigoActividad,Tabla2[Actividades Programables Presupuestables],"",0))</f>
        <v/>
      </c>
      <c r="I623" s="783" t="str">
        <f>IFERROR(VLOOKUP('Formulario PPGR3'!$G623,'Formulario PPGR2'!$H$9:$V$536,15,FALSE),"")</f>
        <v/>
      </c>
      <c r="J623" s="526" t="s">
        <v>351</v>
      </c>
      <c r="K623" s="524" t="s">
        <v>829</v>
      </c>
      <c r="L623" s="521" t="str">
        <f>IF(Tabla1[[#This Row],[Descripción]]="","",_xlfn.XLOOKUP(Tabla1[[#This Row],[Descripción]],Tabla10[Descripción],Tabla10[Unidad de Medida],"",0))</f>
        <v>unidad</v>
      </c>
      <c r="M623" s="317">
        <v>1</v>
      </c>
      <c r="N623" s="535">
        <f>IF(Tabla1[[#This Row],[Descripción]]="","",_xlfn.XLOOKUP(Tabla1[[#This Row],[Descripción]],Tabla10[Descripción],Tabla10[Precio Unitario],0))</f>
        <v>25488</v>
      </c>
      <c r="O623" s="535">
        <f>IF(Tabla1[[#This Row],[Cantidad de Insumos]]="","",Tabla1[[#This Row],[Precio Unitario]]*Tabla1[[#This Row],[Cantidad de Insumos]])</f>
        <v>25488</v>
      </c>
      <c r="P623" s="522" t="str">
        <f>IF(Tabla1[[#This Row],[Descripción]]="","",_xlfn.XLOOKUP(Tabla1[[#This Row],[Descripción]],Tabla10[Descripción],Tabla10[CODIGO PRESUPUESTARIO],0))</f>
        <v>2.3.1.1.01</v>
      </c>
      <c r="Q623" s="523"/>
      <c r="R623" s="523" t="str">
        <f>IF(Tabla1[[#This Row],[Insumos]]="","",_xlfn.XLOOKUP(Tabla1[[#This Row],[Insumos]],Tabla10[Insumo],Tabla10[InsumoAbrev],"",0))</f>
        <v>lsAlimentosyBebidas</v>
      </c>
      <c r="S623" s="694"/>
      <c r="T623" s="187"/>
      <c r="U623" s="187"/>
    </row>
    <row r="624" spans="2:21" ht="47.45" customHeight="1" x14ac:dyDescent="0.25">
      <c r="B624" s="187" t="e">
        <f>IF('Formulario PPGR3'!$G624="","",CONCATENATE('Formulario PPGR3'!$C624,".",'Formulario PPGR3'!$D624,".",'Formulario PPGR3'!$E624,".",'Formulario PPGR3'!$F624))</f>
        <v>#REF!</v>
      </c>
      <c r="C624" s="187" t="e">
        <f>IF('Formulario PPGR3'!$G624="","",'Formulario PPGR1'!#REF!)</f>
        <v>#REF!</v>
      </c>
      <c r="D624" s="187" t="e">
        <f>IF('Formulario PPGR3'!$G624="","",'Formulario PPGR1'!#REF!)</f>
        <v>#REF!</v>
      </c>
      <c r="E624" s="187" t="e">
        <f>IF('Formulario PPGR3'!$G624="","",'Formulario PPGR1'!#REF!)</f>
        <v>#REF!</v>
      </c>
      <c r="F624" s="187" t="e">
        <f>IF('Formulario PPGR3'!$G624="","",'Formulario PPGR1'!#REF!)</f>
        <v>#REF!</v>
      </c>
      <c r="G624" s="237" t="s">
        <v>2326</v>
      </c>
      <c r="H624" s="520" t="str" cm="1">
        <f t="array" ref="H624">IF(Tabla1[[#This Row],[Código_Actividad]]="","",_xlfn.XLOOKUP(Tabla1[[#This Row],[Código_Actividad]],CodigoActividad,Tabla2[Actividades Programables Presupuestables],"",0))</f>
        <v>Monitoreo y evaluación del POA 2026</v>
      </c>
      <c r="I624" s="783">
        <f>IFERROR(VLOOKUP('Formulario PPGR3'!$G624,'Formulario PPGR2'!$H$9:$V$536,15,FALSE),"")</f>
        <v>2</v>
      </c>
      <c r="J624" s="526" t="s">
        <v>392</v>
      </c>
      <c r="K624" s="524" t="s">
        <v>991</v>
      </c>
      <c r="L624" s="521" t="str">
        <f>IF(Tabla1[[#This Row],[Descripción]]="","",_xlfn.XLOOKUP(Tabla1[[#This Row],[Descripción]],Tabla10[Descripción],Tabla10[Unidad de Medida],"",0))</f>
        <v>galon</v>
      </c>
      <c r="M624" s="317">
        <v>240</v>
      </c>
      <c r="N624" s="535">
        <f>IF(Tabla1[[#This Row],[Descripción]]="","",_xlfn.XLOOKUP(Tabla1[[#This Row],[Descripción]],Tabla10[Descripción],Tabla10[Precio Unitario],0))</f>
        <v>240</v>
      </c>
      <c r="O624" s="535">
        <f>IF(Tabla1[[#This Row],[Cantidad de Insumos]]="","",Tabla1[[#This Row],[Precio Unitario]]*Tabla1[[#This Row],[Cantidad de Insumos]])</f>
        <v>57600</v>
      </c>
      <c r="P624" s="522" t="str">
        <f>IF(Tabla1[[#This Row],[Descripción]]="","",_xlfn.XLOOKUP(Tabla1[[#This Row],[Descripción]],Tabla10[Descripción],Tabla10[CODIGO PRESUPUESTARIO],0))</f>
        <v>2.3.7.1.02</v>
      </c>
      <c r="Q624" s="523"/>
      <c r="R624" s="523" t="str">
        <f>IF(Tabla1[[#This Row],[Insumos]]="","",_xlfn.XLOOKUP(Tabla1[[#This Row],[Insumos]],Tabla10[Insumo],Tabla10[InsumoAbrev],"",0))</f>
        <v>lsGasoil</v>
      </c>
      <c r="S624" s="694"/>
      <c r="T624" s="187"/>
      <c r="U624" s="187"/>
    </row>
    <row r="625" spans="2:21" ht="15" x14ac:dyDescent="0.25">
      <c r="B625" s="187" t="str">
        <f>IF('Formulario PPGR3'!$G625="","",CONCATENATE('Formulario PPGR3'!$C625,".",'Formulario PPGR3'!$D625,".",'Formulario PPGR3'!$E625,".",'Formulario PPGR3'!$F625))</f>
        <v/>
      </c>
      <c r="C625" s="187" t="str">
        <f>IF('Formulario PPGR3'!$G625="","",'Formulario PPGR1'!#REF!)</f>
        <v/>
      </c>
      <c r="D625" s="187" t="str">
        <f>IF('Formulario PPGR3'!$G625="","",'Formulario PPGR1'!#REF!)</f>
        <v/>
      </c>
      <c r="E625" s="187" t="str">
        <f>IF('Formulario PPGR3'!$G625="","",'Formulario PPGR1'!#REF!)</f>
        <v/>
      </c>
      <c r="F625" s="187" t="str">
        <f>IF('Formulario PPGR3'!$G625="","",'Formulario PPGR1'!#REF!)</f>
        <v/>
      </c>
      <c r="G625" s="237"/>
      <c r="H625" s="520" t="str" cm="1">
        <f t="array" ref="H625">IF(Tabla1[[#This Row],[Código_Actividad]]="","",_xlfn.XLOOKUP(Tabla1[[#This Row],[Código_Actividad]],CodigoActividad,Tabla2[Actividades Programables Presupuestables],"",0))</f>
        <v/>
      </c>
      <c r="I625" s="783" t="str">
        <f>IFERROR(VLOOKUP('Formulario PPGR3'!$G625,'Formulario PPGR2'!$H$9:$V$536,15,FALSE),"")</f>
        <v/>
      </c>
      <c r="J625" s="526" t="s">
        <v>284</v>
      </c>
      <c r="K625" s="524" t="s">
        <v>1443</v>
      </c>
      <c r="L625" s="521" t="str">
        <f>IF(Tabla1[[#This Row],[Descripción]]="","",_xlfn.XLOOKUP(Tabla1[[#This Row],[Descripción]],Tabla10[Descripción],Tabla10[Unidad de Medida],"",0))</f>
        <v>Depósito</v>
      </c>
      <c r="M625" s="317">
        <v>32</v>
      </c>
      <c r="N625" s="535">
        <f>IF(Tabla1[[#This Row],[Descripción]]="","",_xlfn.XLOOKUP(Tabla1[[#This Row],[Descripción]],Tabla10[Descripción],Tabla10[Precio Unitario],0))</f>
        <v>1900</v>
      </c>
      <c r="O625" s="535">
        <f>IF(Tabla1[[#This Row],[Cantidad de Insumos]]="","",Tabla1[[#This Row],[Precio Unitario]]*Tabla1[[#This Row],[Cantidad de Insumos]])</f>
        <v>60800</v>
      </c>
      <c r="P625" s="522" t="str">
        <f>IF(Tabla1[[#This Row],[Descripción]]="","",_xlfn.XLOOKUP(Tabla1[[#This Row],[Descripción]],Tabla10[Descripción],Tabla10[CODIGO PRESUPUESTARIO],0))</f>
        <v>2.2.3.1.01</v>
      </c>
      <c r="Q625" s="523"/>
      <c r="R625" s="523" t="str">
        <f>IF(Tabla1[[#This Row],[Insumos]]="","",_xlfn.XLOOKUP(Tabla1[[#This Row],[Insumos]],Tabla10[Insumo],Tabla10[InsumoAbrev],"",0))</f>
        <v>lsViaticosDP</v>
      </c>
      <c r="S625" s="694"/>
      <c r="T625" s="187"/>
      <c r="U625" s="187"/>
    </row>
    <row r="626" spans="2:21" ht="15" x14ac:dyDescent="0.25">
      <c r="B626" s="187" t="str">
        <f>IF('Formulario PPGR3'!$G626="","",CONCATENATE('Formulario PPGR3'!$C626,".",'Formulario PPGR3'!$D626,".",'Formulario PPGR3'!$E626,".",'Formulario PPGR3'!$F626))</f>
        <v/>
      </c>
      <c r="C626" s="187" t="str">
        <f>IF('Formulario PPGR3'!$G626="","",'Formulario PPGR1'!#REF!)</f>
        <v/>
      </c>
      <c r="D626" s="187" t="str">
        <f>IF('Formulario PPGR3'!$G626="","",'Formulario PPGR1'!#REF!)</f>
        <v/>
      </c>
      <c r="E626" s="187" t="str">
        <f>IF('Formulario PPGR3'!$G626="","",'Formulario PPGR1'!#REF!)</f>
        <v/>
      </c>
      <c r="F626" s="187" t="str">
        <f>IF('Formulario PPGR3'!$G626="","",'Formulario PPGR1'!#REF!)</f>
        <v/>
      </c>
      <c r="G626" s="237"/>
      <c r="H626" s="520" t="str" cm="1">
        <f t="array" ref="H626">IF(Tabla1[[#This Row],[Código_Actividad]]="","",_xlfn.XLOOKUP(Tabla1[[#This Row],[Código_Actividad]],CodigoActividad,Tabla2[Actividades Programables Presupuestables],"",0))</f>
        <v/>
      </c>
      <c r="I626" s="783" t="str">
        <f>IFERROR(VLOOKUP('Formulario PPGR3'!$G626,'Formulario PPGR2'!$H$9:$V$536,15,FALSE),"")</f>
        <v/>
      </c>
      <c r="J626" s="526" t="s">
        <v>284</v>
      </c>
      <c r="K626" s="524" t="s">
        <v>1445</v>
      </c>
      <c r="L626" s="521" t="str">
        <f>IF(Tabla1[[#This Row],[Descripción]]="","",_xlfn.XLOOKUP(Tabla1[[#This Row],[Descripción]],Tabla10[Descripción],Tabla10[Unidad de Medida],"",0))</f>
        <v>Depósito</v>
      </c>
      <c r="M626" s="317">
        <v>32</v>
      </c>
      <c r="N626" s="535">
        <f>IF(Tabla1[[#This Row],[Descripción]]="","",_xlfn.XLOOKUP(Tabla1[[#This Row],[Descripción]],Tabla10[Descripción],Tabla10[Precio Unitario],0))</f>
        <v>2150</v>
      </c>
      <c r="O626" s="535">
        <f>IF(Tabla1[[#This Row],[Cantidad de Insumos]]="","",Tabla1[[#This Row],[Precio Unitario]]*Tabla1[[#This Row],[Cantidad de Insumos]])</f>
        <v>68800</v>
      </c>
      <c r="P626" s="522" t="str">
        <f>IF(Tabla1[[#This Row],[Descripción]]="","",_xlfn.XLOOKUP(Tabla1[[#This Row],[Descripción]],Tabla10[Descripción],Tabla10[CODIGO PRESUPUESTARIO],0))</f>
        <v>2.2.3.1.01</v>
      </c>
      <c r="Q626" s="523"/>
      <c r="R626" s="523" t="str">
        <f>IF(Tabla1[[#This Row],[Insumos]]="","",_xlfn.XLOOKUP(Tabla1[[#This Row],[Insumos]],Tabla10[Insumo],Tabla10[InsumoAbrev],"",0))</f>
        <v>lsViaticosDP</v>
      </c>
      <c r="S626" s="694"/>
      <c r="T626" s="187"/>
      <c r="U626" s="187"/>
    </row>
    <row r="627" spans="2:21" ht="15" x14ac:dyDescent="0.25">
      <c r="B627" s="187" t="str">
        <f>IF('Formulario PPGR3'!$G627="","",CONCATENATE('Formulario PPGR3'!$C627,".",'Formulario PPGR3'!$D627,".",'Formulario PPGR3'!$E627,".",'Formulario PPGR3'!$F627))</f>
        <v/>
      </c>
      <c r="C627" s="187" t="str">
        <f>IF('Formulario PPGR3'!$G627="","",'Formulario PPGR1'!#REF!)</f>
        <v/>
      </c>
      <c r="D627" s="187" t="str">
        <f>IF('Formulario PPGR3'!$G627="","",'Formulario PPGR1'!#REF!)</f>
        <v/>
      </c>
      <c r="E627" s="187" t="str">
        <f>IF('Formulario PPGR3'!$G627="","",'Formulario PPGR1'!#REF!)</f>
        <v/>
      </c>
      <c r="F627" s="187" t="str">
        <f>IF('Formulario PPGR3'!$G627="","",'Formulario PPGR1'!#REF!)</f>
        <v/>
      </c>
      <c r="G627" s="237"/>
      <c r="H627" s="520" t="str" cm="1">
        <f t="array" ref="H627">IF(Tabla1[[#This Row],[Código_Actividad]]="","",_xlfn.XLOOKUP(Tabla1[[#This Row],[Código_Actividad]],CodigoActividad,Tabla2[Actividades Programables Presupuestables],"",0))</f>
        <v/>
      </c>
      <c r="I627" s="783" t="str">
        <f>IFERROR(VLOOKUP('Formulario PPGR3'!$G627,'Formulario PPGR2'!$H$9:$V$536,15,FALSE),"")</f>
        <v/>
      </c>
      <c r="J627" s="526" t="s">
        <v>284</v>
      </c>
      <c r="K627" s="524" t="s">
        <v>1443</v>
      </c>
      <c r="L627" s="521" t="str">
        <f>IF(Tabla1[[#This Row],[Descripción]]="","",_xlfn.XLOOKUP(Tabla1[[#This Row],[Descripción]],Tabla10[Descripción],Tabla10[Unidad de Medida],"",0))</f>
        <v>Depósito</v>
      </c>
      <c r="M627" s="317">
        <v>32</v>
      </c>
      <c r="N627" s="535">
        <f>IF(Tabla1[[#This Row],[Descripción]]="","",_xlfn.XLOOKUP(Tabla1[[#This Row],[Descripción]],Tabla10[Descripción],Tabla10[Precio Unitario],0))</f>
        <v>1900</v>
      </c>
      <c r="O627" s="535">
        <f>IF(Tabla1[[#This Row],[Cantidad de Insumos]]="","",Tabla1[[#This Row],[Precio Unitario]]*Tabla1[[#This Row],[Cantidad de Insumos]])</f>
        <v>60800</v>
      </c>
      <c r="P627" s="522" t="str">
        <f>IF(Tabla1[[#This Row],[Descripción]]="","",_xlfn.XLOOKUP(Tabla1[[#This Row],[Descripción]],Tabla10[Descripción],Tabla10[CODIGO PRESUPUESTARIO],0))</f>
        <v>2.2.3.1.01</v>
      </c>
      <c r="Q627" s="523"/>
      <c r="R627" s="523" t="str">
        <f>IF(Tabla1[[#This Row],[Insumos]]="","",_xlfn.XLOOKUP(Tabla1[[#This Row],[Insumos]],Tabla10[Insumo],Tabla10[InsumoAbrev],"",0))</f>
        <v>lsViaticosDP</v>
      </c>
      <c r="S627" s="694"/>
      <c r="T627" s="187"/>
      <c r="U627" s="187"/>
    </row>
    <row r="628" spans="2:21" ht="15" x14ac:dyDescent="0.25">
      <c r="B628" s="187" t="str">
        <f>IF('Formulario PPGR3'!$G628="","",CONCATENATE('Formulario PPGR3'!$C628,".",'Formulario PPGR3'!$D628,".",'Formulario PPGR3'!$E628,".",'Formulario PPGR3'!$F628))</f>
        <v/>
      </c>
      <c r="C628" s="187" t="str">
        <f>IF('Formulario PPGR3'!$G628="","",'Formulario PPGR1'!#REF!)</f>
        <v/>
      </c>
      <c r="D628" s="187" t="str">
        <f>IF('Formulario PPGR3'!$G628="","",'Formulario PPGR1'!#REF!)</f>
        <v/>
      </c>
      <c r="E628" s="187" t="str">
        <f>IF('Formulario PPGR3'!$G628="","",'Formulario PPGR1'!#REF!)</f>
        <v/>
      </c>
      <c r="F628" s="187" t="str">
        <f>IF('Formulario PPGR3'!$G628="","",'Formulario PPGR1'!#REF!)</f>
        <v/>
      </c>
      <c r="G628" s="237"/>
      <c r="H628" s="520" t="str" cm="1">
        <f t="array" ref="H628">IF(Tabla1[[#This Row],[Código_Actividad]]="","",_xlfn.XLOOKUP(Tabla1[[#This Row],[Código_Actividad]],CodigoActividad,Tabla2[Actividades Programables Presupuestables],"",0))</f>
        <v/>
      </c>
      <c r="I628" s="783" t="str">
        <f>IFERROR(VLOOKUP('Formulario PPGR3'!$G628,'Formulario PPGR2'!$H$9:$V$536,15,FALSE),"")</f>
        <v/>
      </c>
      <c r="J628" s="526" t="s">
        <v>284</v>
      </c>
      <c r="K628" s="524" t="s">
        <v>1445</v>
      </c>
      <c r="L628" s="521" t="str">
        <f>IF(Tabla1[[#This Row],[Descripción]]="","",_xlfn.XLOOKUP(Tabla1[[#This Row],[Descripción]],Tabla10[Descripción],Tabla10[Unidad de Medida],"",0))</f>
        <v>Depósito</v>
      </c>
      <c r="M628" s="317">
        <v>32</v>
      </c>
      <c r="N628" s="535">
        <f>IF(Tabla1[[#This Row],[Descripción]]="","",_xlfn.XLOOKUP(Tabla1[[#This Row],[Descripción]],Tabla10[Descripción],Tabla10[Precio Unitario],0))</f>
        <v>2150</v>
      </c>
      <c r="O628" s="535">
        <f>IF(Tabla1[[#This Row],[Cantidad de Insumos]]="","",Tabla1[[#This Row],[Precio Unitario]]*Tabla1[[#This Row],[Cantidad de Insumos]])</f>
        <v>68800</v>
      </c>
      <c r="P628" s="522" t="str">
        <f>IF(Tabla1[[#This Row],[Descripción]]="","",_xlfn.XLOOKUP(Tabla1[[#This Row],[Descripción]],Tabla10[Descripción],Tabla10[CODIGO PRESUPUESTARIO],0))</f>
        <v>2.2.3.1.01</v>
      </c>
      <c r="Q628" s="523"/>
      <c r="R628" s="523" t="str">
        <f>IF(Tabla1[[#This Row],[Insumos]]="","",_xlfn.XLOOKUP(Tabla1[[#This Row],[Insumos]],Tabla10[Insumo],Tabla10[InsumoAbrev],"",0))</f>
        <v>lsViaticosDP</v>
      </c>
      <c r="S628" s="694"/>
      <c r="T628" s="187"/>
      <c r="U628" s="187"/>
    </row>
    <row r="629" spans="2:21" ht="35.450000000000003" customHeight="1" x14ac:dyDescent="0.25">
      <c r="B629" s="187" t="e">
        <f>IF('Formulario PPGR3'!$G629="","",CONCATENATE('Formulario PPGR3'!$C629,".",'Formulario PPGR3'!$D629,".",'Formulario PPGR3'!$E629,".",'Formulario PPGR3'!$F629))</f>
        <v>#REF!</v>
      </c>
      <c r="C629" s="187" t="e">
        <f>IF('Formulario PPGR3'!$G629="","",'Formulario PPGR1'!#REF!)</f>
        <v>#REF!</v>
      </c>
      <c r="D629" s="187" t="e">
        <f>IF('Formulario PPGR3'!$G629="","",'Formulario PPGR1'!#REF!)</f>
        <v>#REF!</v>
      </c>
      <c r="E629" s="187" t="e">
        <f>IF('Formulario PPGR3'!$G629="","",'Formulario PPGR1'!#REF!)</f>
        <v>#REF!</v>
      </c>
      <c r="F629" s="187" t="e">
        <f>IF('Formulario PPGR3'!$G629="","",'Formulario PPGR1'!#REF!)</f>
        <v>#REF!</v>
      </c>
      <c r="G629" s="237" t="s">
        <v>2328</v>
      </c>
      <c r="H629" s="520" t="str" cm="1">
        <f t="array" ref="H629">IF(Tabla1[[#This Row],[Código_Actividad]]="","",_xlfn.XLOOKUP(Tabla1[[#This Row],[Código_Actividad]],CodigoActividad,Tabla2[Actividades Programables Presupuestables],"",0))</f>
        <v>Elaboración y seguimiento de los  planes de mejora acorde a los hallazgos del MEP</v>
      </c>
      <c r="I629" s="783">
        <f>IFERROR(VLOOKUP('Formulario PPGR3'!$G629,'Formulario PPGR2'!$H$9:$V$536,15,FALSE),"")</f>
        <v>1</v>
      </c>
      <c r="J629" s="526" t="s">
        <v>351</v>
      </c>
      <c r="K629" s="524" t="s">
        <v>829</v>
      </c>
      <c r="L629" s="521" t="str">
        <f>IF(Tabla1[[#This Row],[Descripción]]="","",_xlfn.XLOOKUP(Tabla1[[#This Row],[Descripción]],Tabla10[Descripción],Tabla10[Unidad de Medida],"",0))</f>
        <v>unidad</v>
      </c>
      <c r="M629" s="317">
        <v>4</v>
      </c>
      <c r="N629" s="535">
        <f>IF(Tabla1[[#This Row],[Descripción]]="","",_xlfn.XLOOKUP(Tabla1[[#This Row],[Descripción]],Tabla10[Descripción],Tabla10[Precio Unitario],0))</f>
        <v>25488</v>
      </c>
      <c r="O629" s="535">
        <f>IF(Tabla1[[#This Row],[Cantidad de Insumos]]="","",Tabla1[[#This Row],[Precio Unitario]]*Tabla1[[#This Row],[Cantidad de Insumos]])</f>
        <v>101952</v>
      </c>
      <c r="P629" s="522" t="str">
        <f>IF(Tabla1[[#This Row],[Descripción]]="","",_xlfn.XLOOKUP(Tabla1[[#This Row],[Descripción]],Tabla10[Descripción],Tabla10[CODIGO PRESUPUESTARIO],0))</f>
        <v>2.3.1.1.01</v>
      </c>
      <c r="Q629" s="523"/>
      <c r="R629" s="523" t="str">
        <f>IF(Tabla1[[#This Row],[Insumos]]="","",_xlfn.XLOOKUP(Tabla1[[#This Row],[Insumos]],Tabla10[Insumo],Tabla10[InsumoAbrev],"",0))</f>
        <v>lsAlimentosyBebidas</v>
      </c>
      <c r="S629" s="694"/>
      <c r="T629" s="187"/>
      <c r="U629" s="187"/>
    </row>
    <row r="630" spans="2:21" ht="15" x14ac:dyDescent="0.25">
      <c r="B630" s="187" t="str">
        <f>IF('Formulario PPGR3'!$G630="","",CONCATENATE('Formulario PPGR3'!$C630,".",'Formulario PPGR3'!$D630,".",'Formulario PPGR3'!$E630,".",'Formulario PPGR3'!$F630))</f>
        <v/>
      </c>
      <c r="C630" s="187" t="str">
        <f>IF('Formulario PPGR3'!$G630="","",'Formulario PPGR1'!#REF!)</f>
        <v/>
      </c>
      <c r="D630" s="187" t="str">
        <f>IF('Formulario PPGR3'!$G630="","",'Formulario PPGR1'!#REF!)</f>
        <v/>
      </c>
      <c r="E630" s="187" t="str">
        <f>IF('Formulario PPGR3'!$G630="","",'Formulario PPGR1'!#REF!)</f>
        <v/>
      </c>
      <c r="F630" s="187" t="str">
        <f>IF('Formulario PPGR3'!$G630="","",'Formulario PPGR1'!#REF!)</f>
        <v/>
      </c>
      <c r="G630" s="237"/>
      <c r="H630" s="520" t="str" cm="1">
        <f t="array" ref="H630">IF(Tabla1[[#This Row],[Código_Actividad]]="","",_xlfn.XLOOKUP(Tabla1[[#This Row],[Código_Actividad]],CodigoActividad,Tabla2[Actividades Programables Presupuestables],"",0))</f>
        <v/>
      </c>
      <c r="I630" s="783" t="str">
        <f>IFERROR(VLOOKUP('Formulario PPGR3'!$G630,'Formulario PPGR2'!$H$9:$V$536,15,FALSE),"")</f>
        <v/>
      </c>
      <c r="J630" s="526" t="s">
        <v>284</v>
      </c>
      <c r="K630" s="524" t="s">
        <v>1441</v>
      </c>
      <c r="L630" s="521" t="str">
        <f>IF(Tabla1[[#This Row],[Descripción]]="","",_xlfn.XLOOKUP(Tabla1[[#This Row],[Descripción]],Tabla10[Descripción],Tabla10[Unidad de Medida],"",0))</f>
        <v>Depósito</v>
      </c>
      <c r="M630" s="317">
        <v>8</v>
      </c>
      <c r="N630" s="535">
        <f>IF(Tabla1[[#This Row],[Descripción]]="","",_xlfn.XLOOKUP(Tabla1[[#This Row],[Descripción]],Tabla10[Descripción],Tabla10[Precio Unitario],0))</f>
        <v>1700</v>
      </c>
      <c r="O630" s="535">
        <f>IF(Tabla1[[#This Row],[Cantidad de Insumos]]="","",Tabla1[[#This Row],[Precio Unitario]]*Tabla1[[#This Row],[Cantidad de Insumos]])</f>
        <v>13600</v>
      </c>
      <c r="P630" s="522" t="str">
        <f>IF(Tabla1[[#This Row],[Descripción]]="","",_xlfn.XLOOKUP(Tabla1[[#This Row],[Descripción]],Tabla10[Descripción],Tabla10[CODIGO PRESUPUESTARIO],0))</f>
        <v>2.2.3.1.01</v>
      </c>
      <c r="Q630" s="523"/>
      <c r="R630" s="523" t="str">
        <f>IF(Tabla1[[#This Row],[Insumos]]="","",_xlfn.XLOOKUP(Tabla1[[#This Row],[Insumos]],Tabla10[Insumo],Tabla10[InsumoAbrev],"",0))</f>
        <v>lsViaticosDP</v>
      </c>
      <c r="S630" s="694"/>
      <c r="T630" s="187"/>
      <c r="U630" s="187"/>
    </row>
    <row r="631" spans="2:21" ht="15" x14ac:dyDescent="0.25">
      <c r="B631" s="187" t="str">
        <f>IF('Formulario PPGR3'!$G631="","",CONCATENATE('Formulario PPGR3'!$C631,".",'Formulario PPGR3'!$D631,".",'Formulario PPGR3'!$E631,".",'Formulario PPGR3'!$F631))</f>
        <v/>
      </c>
      <c r="C631" s="187" t="str">
        <f>IF('Formulario PPGR3'!$G631="","",'Formulario PPGR1'!#REF!)</f>
        <v/>
      </c>
      <c r="D631" s="187" t="str">
        <f>IF('Formulario PPGR3'!$G631="","",'Formulario PPGR1'!#REF!)</f>
        <v/>
      </c>
      <c r="E631" s="187" t="str">
        <f>IF('Formulario PPGR3'!$G631="","",'Formulario PPGR1'!#REF!)</f>
        <v/>
      </c>
      <c r="F631" s="187" t="str">
        <f>IF('Formulario PPGR3'!$G631="","",'Formulario PPGR1'!#REF!)</f>
        <v/>
      </c>
      <c r="G631" s="237"/>
      <c r="H631" s="520" t="str" cm="1">
        <f t="array" ref="H631">IF(Tabla1[[#This Row],[Código_Actividad]]="","",_xlfn.XLOOKUP(Tabla1[[#This Row],[Código_Actividad]],CodigoActividad,Tabla2[Actividades Programables Presupuestables],"",0))</f>
        <v/>
      </c>
      <c r="I631" s="783" t="str">
        <f>IFERROR(VLOOKUP('Formulario PPGR3'!$G631,'Formulario PPGR2'!$H$9:$V$536,15,FALSE),"")</f>
        <v/>
      </c>
      <c r="J631" s="526" t="s">
        <v>284</v>
      </c>
      <c r="K631" s="524" t="s">
        <v>1445</v>
      </c>
      <c r="L631" s="521" t="str">
        <f>IF(Tabla1[[#This Row],[Descripción]]="","",_xlfn.XLOOKUP(Tabla1[[#This Row],[Descripción]],Tabla10[Descripción],Tabla10[Unidad de Medida],"",0))</f>
        <v>Depósito</v>
      </c>
      <c r="M631" s="317">
        <v>8</v>
      </c>
      <c r="N631" s="535">
        <f>IF(Tabla1[[#This Row],[Descripción]]="","",_xlfn.XLOOKUP(Tabla1[[#This Row],[Descripción]],Tabla10[Descripción],Tabla10[Precio Unitario],0))</f>
        <v>2150</v>
      </c>
      <c r="O631" s="535">
        <f>IF(Tabla1[[#This Row],[Cantidad de Insumos]]="","",Tabla1[[#This Row],[Precio Unitario]]*Tabla1[[#This Row],[Cantidad de Insumos]])</f>
        <v>17200</v>
      </c>
      <c r="P631" s="522" t="str">
        <f>IF(Tabla1[[#This Row],[Descripción]]="","",_xlfn.XLOOKUP(Tabla1[[#This Row],[Descripción]],Tabla10[Descripción],Tabla10[CODIGO PRESUPUESTARIO],0))</f>
        <v>2.2.3.1.01</v>
      </c>
      <c r="Q631" s="523"/>
      <c r="R631" s="523" t="str">
        <f>IF(Tabla1[[#This Row],[Insumos]]="","",_xlfn.XLOOKUP(Tabla1[[#This Row],[Insumos]],Tabla10[Insumo],Tabla10[InsumoAbrev],"",0))</f>
        <v>lsViaticosDP</v>
      </c>
      <c r="S631" s="694"/>
      <c r="T631" s="187"/>
      <c r="U631" s="187"/>
    </row>
    <row r="632" spans="2:21" ht="15" x14ac:dyDescent="0.25">
      <c r="B632" s="187" t="str">
        <f>IF('Formulario PPGR3'!$G632="","",CONCATENATE('Formulario PPGR3'!$C632,".",'Formulario PPGR3'!$D632,".",'Formulario PPGR3'!$E632,".",'Formulario PPGR3'!$F632))</f>
        <v/>
      </c>
      <c r="C632" s="187" t="str">
        <f>IF('Formulario PPGR3'!$G632="","",'Formulario PPGR1'!#REF!)</f>
        <v/>
      </c>
      <c r="D632" s="187" t="str">
        <f>IF('Formulario PPGR3'!$G632="","",'Formulario PPGR1'!#REF!)</f>
        <v/>
      </c>
      <c r="E632" s="187" t="str">
        <f>IF('Formulario PPGR3'!$G632="","",'Formulario PPGR1'!#REF!)</f>
        <v/>
      </c>
      <c r="F632" s="187" t="str">
        <f>IF('Formulario PPGR3'!$G632="","",'Formulario PPGR1'!#REF!)</f>
        <v/>
      </c>
      <c r="G632" s="237"/>
      <c r="H632" s="520" t="str" cm="1">
        <f t="array" ref="H632">IF(Tabla1[[#This Row],[Código_Actividad]]="","",_xlfn.XLOOKUP(Tabla1[[#This Row],[Código_Actividad]],CodigoActividad,Tabla2[Actividades Programables Presupuestables],"",0))</f>
        <v/>
      </c>
      <c r="I632" s="783" t="str">
        <f>IFERROR(VLOOKUP('Formulario PPGR3'!$G632,'Formulario PPGR2'!$H$9:$V$536,15,FALSE),"")</f>
        <v/>
      </c>
      <c r="J632" s="527" t="s">
        <v>284</v>
      </c>
      <c r="K632" s="524" t="s">
        <v>1443</v>
      </c>
      <c r="L632" s="521" t="str">
        <f>IF(Tabla1[[#This Row],[Descripción]]="","",_xlfn.XLOOKUP(Tabla1[[#This Row],[Descripción]],Tabla10[Descripción],Tabla10[Unidad de Medida],"",0))</f>
        <v>Depósito</v>
      </c>
      <c r="M632" s="317">
        <v>8</v>
      </c>
      <c r="N632" s="535">
        <f>IF(Tabla1[[#This Row],[Descripción]]="","",_xlfn.XLOOKUP(Tabla1[[#This Row],[Descripción]],Tabla10[Descripción],Tabla10[Precio Unitario],0))</f>
        <v>1900</v>
      </c>
      <c r="O632" s="535">
        <f>IF(Tabla1[[#This Row],[Cantidad de Insumos]]="","",Tabla1[[#This Row],[Precio Unitario]]*Tabla1[[#This Row],[Cantidad de Insumos]])</f>
        <v>15200</v>
      </c>
      <c r="P632" s="522" t="str">
        <f>IF(Tabla1[[#This Row],[Descripción]]="","",_xlfn.XLOOKUP(Tabla1[[#This Row],[Descripción]],Tabla10[Descripción],Tabla10[CODIGO PRESUPUESTARIO],0))</f>
        <v>2.2.3.1.01</v>
      </c>
      <c r="Q632" s="523"/>
      <c r="R632" s="523" t="str">
        <f>IF(Tabla1[[#This Row],[Insumos]]="","",_xlfn.XLOOKUP(Tabla1[[#This Row],[Insumos]],Tabla10[Insumo],Tabla10[InsumoAbrev],"",0))</f>
        <v>lsViaticosDP</v>
      </c>
      <c r="S632" s="694"/>
      <c r="T632" s="187"/>
      <c r="U632" s="187"/>
    </row>
    <row r="633" spans="2:21" ht="25.5" x14ac:dyDescent="0.25">
      <c r="B633" s="187" t="str">
        <f>IF('Formulario PPGR3'!$G633="","",CONCATENATE('Formulario PPGR3'!$C633,".",'Formulario PPGR3'!$D633,".",'Formulario PPGR3'!$E633,".",'Formulario PPGR3'!$F633))</f>
        <v/>
      </c>
      <c r="C633" s="187" t="str">
        <f>IF('Formulario PPGR3'!$G633="","",'Formulario PPGR1'!#REF!)</f>
        <v/>
      </c>
      <c r="D633" s="187" t="str">
        <f>IF('Formulario PPGR3'!$G633="","",'Formulario PPGR1'!#REF!)</f>
        <v/>
      </c>
      <c r="E633" s="187" t="str">
        <f>IF('Formulario PPGR3'!$G633="","",'Formulario PPGR1'!#REF!)</f>
        <v/>
      </c>
      <c r="F633" s="187" t="str">
        <f>IF('Formulario PPGR3'!$G633="","",'Formulario PPGR1'!#REF!)</f>
        <v/>
      </c>
      <c r="G633" s="237"/>
      <c r="H633" s="520" t="str" cm="1">
        <f t="array" ref="H633">IF(Tabla1[[#This Row],[Código_Actividad]]="","",_xlfn.XLOOKUP(Tabla1[[#This Row],[Código_Actividad]],CodigoActividad,Tabla2[Actividades Programables Presupuestables],"",0))</f>
        <v/>
      </c>
      <c r="I633" s="783" t="str">
        <f>IFERROR(VLOOKUP('Formulario PPGR3'!$G633,'Formulario PPGR2'!$H$9:$V$536,15,FALSE),"")</f>
        <v/>
      </c>
      <c r="J633" s="527" t="s">
        <v>351</v>
      </c>
      <c r="K633" s="524" t="s">
        <v>846</v>
      </c>
      <c r="L633" s="521" t="str">
        <f>IF(Tabla1[[#This Row],[Descripción]]="","",_xlfn.XLOOKUP(Tabla1[[#This Row],[Descripción]],Tabla10[Descripción],Tabla10[Unidad de Medida],"",0))</f>
        <v>unidad</v>
      </c>
      <c r="M633" s="317">
        <v>4</v>
      </c>
      <c r="N633" s="535">
        <f>IF(Tabla1[[#This Row],[Descripción]]="","",_xlfn.XLOOKUP(Tabla1[[#This Row],[Descripción]],Tabla10[Descripción],Tabla10[Precio Unitario],0))</f>
        <v>24225.4</v>
      </c>
      <c r="O633" s="535">
        <f>IF(Tabla1[[#This Row],[Cantidad de Insumos]]="","",Tabla1[[#This Row],[Precio Unitario]]*Tabla1[[#This Row],[Cantidad de Insumos]])</f>
        <v>96901.6</v>
      </c>
      <c r="P633" s="522" t="str">
        <f>IF(Tabla1[[#This Row],[Descripción]]="","",_xlfn.XLOOKUP(Tabla1[[#This Row],[Descripción]],Tabla10[Descripción],Tabla10[CODIGO PRESUPUESTARIO],0))</f>
        <v>2.3.1.1.01</v>
      </c>
      <c r="Q633" s="523"/>
      <c r="R633" s="523" t="str">
        <f>IF(Tabla1[[#This Row],[Insumos]]="","",_xlfn.XLOOKUP(Tabla1[[#This Row],[Insumos]],Tabla10[Insumo],Tabla10[InsumoAbrev],"",0))</f>
        <v>lsAlimentosyBebidas</v>
      </c>
      <c r="S633" s="694"/>
      <c r="T633" s="187"/>
      <c r="U633" s="187"/>
    </row>
    <row r="634" spans="2:21" ht="25.5" x14ac:dyDescent="0.25">
      <c r="B634" s="187" t="str">
        <f>IF('Formulario PPGR3'!$G634="","",CONCATENATE('Formulario PPGR3'!$C634,".",'Formulario PPGR3'!$D634,".",'Formulario PPGR3'!$E634,".",'Formulario PPGR3'!$F634))</f>
        <v/>
      </c>
      <c r="C634" s="187" t="str">
        <f>IF('Formulario PPGR3'!$G634="","",'Formulario PPGR1'!#REF!)</f>
        <v/>
      </c>
      <c r="D634" s="187" t="str">
        <f>IF('Formulario PPGR3'!$G634="","",'Formulario PPGR1'!#REF!)</f>
        <v/>
      </c>
      <c r="E634" s="187" t="str">
        <f>IF('Formulario PPGR3'!$G634="","",'Formulario PPGR1'!#REF!)</f>
        <v/>
      </c>
      <c r="F634" s="187" t="str">
        <f>IF('Formulario PPGR3'!$G634="","",'Formulario PPGR1'!#REF!)</f>
        <v/>
      </c>
      <c r="G634" s="237"/>
      <c r="H634" s="520" t="str" cm="1">
        <f t="array" ref="H634">IF(Tabla1[[#This Row],[Código_Actividad]]="","",_xlfn.XLOOKUP(Tabla1[[#This Row],[Código_Actividad]],CodigoActividad,Tabla2[Actividades Programables Presupuestables],"",0))</f>
        <v/>
      </c>
      <c r="I634" s="783" t="str">
        <f>IFERROR(VLOOKUP('Formulario PPGR3'!$G634,'Formulario PPGR2'!$H$9:$V$536,15,FALSE),"")</f>
        <v/>
      </c>
      <c r="J634" s="527" t="s">
        <v>361</v>
      </c>
      <c r="K634" s="524" t="s">
        <v>1150</v>
      </c>
      <c r="L634" s="521" t="str">
        <f>IF(Tabla1[[#This Row],[Descripción]]="","",_xlfn.XLOOKUP(Tabla1[[#This Row],[Descripción]],Tabla10[Descripción],Tabla10[Unidad de Medida],"",0))</f>
        <v>unidad</v>
      </c>
      <c r="M634" s="317">
        <v>60</v>
      </c>
      <c r="N634" s="535">
        <f>IF(Tabla1[[#This Row],[Descripción]]="","",_xlfn.XLOOKUP(Tabla1[[#This Row],[Descripción]],Tabla10[Descripción],Tabla10[Precio Unitario],0))</f>
        <v>74</v>
      </c>
      <c r="O634" s="535">
        <f>IF(Tabla1[[#This Row],[Cantidad de Insumos]]="","",Tabla1[[#This Row],[Precio Unitario]]*Tabla1[[#This Row],[Cantidad de Insumos]])</f>
        <v>4440</v>
      </c>
      <c r="P634" s="522" t="str">
        <f>IF(Tabla1[[#This Row],[Descripción]]="","",_xlfn.XLOOKUP(Tabla1[[#This Row],[Descripción]],Tabla10[Descripción],Tabla10[CODIGO PRESUPUESTARIO],0))</f>
        <v>2.3.3.3.01</v>
      </c>
      <c r="Q634" s="523"/>
      <c r="R634" s="523" t="str">
        <f>IF(Tabla1[[#This Row],[Insumos]]="","",_xlfn.XLOOKUP(Tabla1[[#This Row],[Insumos]],Tabla10[Insumo],Tabla10[InsumoAbrev],"",0))</f>
        <v>lsProductosdePapel</v>
      </c>
      <c r="S634" s="694"/>
      <c r="T634" s="187"/>
      <c r="U634" s="187"/>
    </row>
    <row r="635" spans="2:21" ht="58.9" customHeight="1" x14ac:dyDescent="0.25">
      <c r="B635" s="187" t="e">
        <f>IF('Formulario PPGR3'!$G635="","",CONCATENATE('Formulario PPGR3'!$C635,".",'Formulario PPGR3'!$D635,".",'Formulario PPGR3'!$E635,".",'Formulario PPGR3'!$F635))</f>
        <v>#REF!</v>
      </c>
      <c r="C635" s="187" t="e">
        <f>IF('Formulario PPGR3'!$G635="","",'Formulario PPGR1'!#REF!)</f>
        <v>#REF!</v>
      </c>
      <c r="D635" s="187" t="e">
        <f>IF('Formulario PPGR3'!$G635="","",'Formulario PPGR1'!#REF!)</f>
        <v>#REF!</v>
      </c>
      <c r="E635" s="187" t="e">
        <f>IF('Formulario PPGR3'!$G635="","",'Formulario PPGR1'!#REF!)</f>
        <v>#REF!</v>
      </c>
      <c r="F635" s="187" t="e">
        <f>IF('Formulario PPGR3'!$G635="","",'Formulario PPGR1'!#REF!)</f>
        <v>#REF!</v>
      </c>
      <c r="G635" s="237" t="s">
        <v>2330</v>
      </c>
      <c r="H635" s="520" t="str" cm="1">
        <f t="array" ref="H635">IF(Tabla1[[#This Row],[Código_Actividad]]="","",_xlfn.XLOOKUP(Tabla1[[#This Row],[Código_Actividad]],CodigoActividad,Tabla2[Actividades Programables Presupuestables],"",0))</f>
        <v>Seguimiento a los CEAS en el proceso de análisis y rediseño de estructura y Manuales de Funciones de acuerdo a la nueva estructura estandariazada de los hospitales</v>
      </c>
      <c r="I635" s="783">
        <f>IFERROR(VLOOKUP('Formulario PPGR3'!$G635,'Formulario PPGR2'!$H$9:$V$536,15,FALSE),"")</f>
        <v>4</v>
      </c>
      <c r="J635" s="527" t="s">
        <v>392</v>
      </c>
      <c r="K635" s="524" t="s">
        <v>991</v>
      </c>
      <c r="L635" s="521" t="str">
        <f>IF(Tabla1[[#This Row],[Descripción]]="","",_xlfn.XLOOKUP(Tabla1[[#This Row],[Descripción]],Tabla10[Descripción],Tabla10[Unidad de Medida],"",0))</f>
        <v>galon</v>
      </c>
      <c r="M635" s="317">
        <v>40</v>
      </c>
      <c r="N635" s="535">
        <f>IF(Tabla1[[#This Row],[Descripción]]="","",_xlfn.XLOOKUP(Tabla1[[#This Row],[Descripción]],Tabla10[Descripción],Tabla10[Precio Unitario],0))</f>
        <v>240</v>
      </c>
      <c r="O635" s="535">
        <f>IF(Tabla1[[#This Row],[Cantidad de Insumos]]="","",Tabla1[[#This Row],[Precio Unitario]]*Tabla1[[#This Row],[Cantidad de Insumos]])</f>
        <v>9600</v>
      </c>
      <c r="P635" s="522" t="str">
        <f>IF(Tabla1[[#This Row],[Descripción]]="","",_xlfn.XLOOKUP(Tabla1[[#This Row],[Descripción]],Tabla10[Descripción],Tabla10[CODIGO PRESUPUESTARIO],0))</f>
        <v>2.3.7.1.02</v>
      </c>
      <c r="Q635" s="523"/>
      <c r="R635" s="523" t="str">
        <f>IF(Tabla1[[#This Row],[Insumos]]="","",_xlfn.XLOOKUP(Tabla1[[#This Row],[Insumos]],Tabla10[Insumo],Tabla10[InsumoAbrev],"",0))</f>
        <v>lsGasoil</v>
      </c>
      <c r="S635" s="694"/>
      <c r="T635" s="187"/>
      <c r="U635" s="187"/>
    </row>
    <row r="636" spans="2:21" ht="15" x14ac:dyDescent="0.25">
      <c r="B636" s="187" t="str">
        <f>IF('Formulario PPGR3'!$G636="","",CONCATENATE('Formulario PPGR3'!$C636,".",'Formulario PPGR3'!$D636,".",'Formulario PPGR3'!$E636,".",'Formulario PPGR3'!$F636))</f>
        <v/>
      </c>
      <c r="C636" s="187" t="str">
        <f>IF('Formulario PPGR3'!$G636="","",'Formulario PPGR1'!#REF!)</f>
        <v/>
      </c>
      <c r="D636" s="187" t="str">
        <f>IF('Formulario PPGR3'!$G636="","",'Formulario PPGR1'!#REF!)</f>
        <v/>
      </c>
      <c r="E636" s="187" t="str">
        <f>IF('Formulario PPGR3'!$G636="","",'Formulario PPGR1'!#REF!)</f>
        <v/>
      </c>
      <c r="F636" s="187" t="str">
        <f>IF('Formulario PPGR3'!$G636="","",'Formulario PPGR1'!#REF!)</f>
        <v/>
      </c>
      <c r="G636" s="237"/>
      <c r="H636" s="520" t="str" cm="1">
        <f t="array" ref="H636">IF(Tabla1[[#This Row],[Código_Actividad]]="","",_xlfn.XLOOKUP(Tabla1[[#This Row],[Código_Actividad]],CodigoActividad,Tabla2[Actividades Programables Presupuestables],"",0))</f>
        <v/>
      </c>
      <c r="I636" s="783" t="str">
        <f>IFERROR(VLOOKUP('Formulario PPGR3'!$G636,'Formulario PPGR2'!$H$9:$V$536,15,FALSE),"")</f>
        <v/>
      </c>
      <c r="J636" s="526" t="s">
        <v>284</v>
      </c>
      <c r="K636" s="524" t="s">
        <v>1441</v>
      </c>
      <c r="L636" s="521" t="str">
        <f>IF(Tabla1[[#This Row],[Descripción]]="","",_xlfn.XLOOKUP(Tabla1[[#This Row],[Descripción]],Tabla10[Descripción],Tabla10[Unidad de Medida],"",0))</f>
        <v>Depósito</v>
      </c>
      <c r="M636" s="317">
        <v>4</v>
      </c>
      <c r="N636" s="535">
        <f>IF(Tabla1[[#This Row],[Descripción]]="","",_xlfn.XLOOKUP(Tabla1[[#This Row],[Descripción]],Tabla10[Descripción],Tabla10[Precio Unitario],0))</f>
        <v>1700</v>
      </c>
      <c r="O636" s="535">
        <f>IF(Tabla1[[#This Row],[Cantidad de Insumos]]="","",Tabla1[[#This Row],[Precio Unitario]]*Tabla1[[#This Row],[Cantidad de Insumos]])</f>
        <v>6800</v>
      </c>
      <c r="P636" s="522" t="str">
        <f>IF(Tabla1[[#This Row],[Descripción]]="","",_xlfn.XLOOKUP(Tabla1[[#This Row],[Descripción]],Tabla10[Descripción],Tabla10[CODIGO PRESUPUESTARIO],0))</f>
        <v>2.2.3.1.01</v>
      </c>
      <c r="Q636" s="523"/>
      <c r="R636" s="523" t="str">
        <f>IF(Tabla1[[#This Row],[Insumos]]="","",_xlfn.XLOOKUP(Tabla1[[#This Row],[Insumos]],Tabla10[Insumo],Tabla10[InsumoAbrev],"",0))</f>
        <v>lsViaticosDP</v>
      </c>
      <c r="S636" s="694"/>
      <c r="T636" s="187"/>
      <c r="U636" s="187"/>
    </row>
    <row r="637" spans="2:21" ht="15" x14ac:dyDescent="0.25">
      <c r="B637" s="187" t="str">
        <f>IF('Formulario PPGR3'!$G637="","",CONCATENATE('Formulario PPGR3'!$C637,".",'Formulario PPGR3'!$D637,".",'Formulario PPGR3'!$E637,".",'Formulario PPGR3'!$F637))</f>
        <v/>
      </c>
      <c r="C637" s="187" t="str">
        <f>IF('Formulario PPGR3'!$G637="","",'Formulario PPGR1'!#REF!)</f>
        <v/>
      </c>
      <c r="D637" s="187" t="str">
        <f>IF('Formulario PPGR3'!$G637="","",'Formulario PPGR1'!#REF!)</f>
        <v/>
      </c>
      <c r="E637" s="187" t="str">
        <f>IF('Formulario PPGR3'!$G637="","",'Formulario PPGR1'!#REF!)</f>
        <v/>
      </c>
      <c r="F637" s="187" t="str">
        <f>IF('Formulario PPGR3'!$G637="","",'Formulario PPGR1'!#REF!)</f>
        <v/>
      </c>
      <c r="G637" s="237"/>
      <c r="H637" s="520" t="str" cm="1">
        <f t="array" ref="H637">IF(Tabla1[[#This Row],[Código_Actividad]]="","",_xlfn.XLOOKUP(Tabla1[[#This Row],[Código_Actividad]],CodigoActividad,Tabla2[Actividades Programables Presupuestables],"",0))</f>
        <v/>
      </c>
      <c r="I637" s="783" t="str">
        <f>IFERROR(VLOOKUP('Formulario PPGR3'!$G637,'Formulario PPGR2'!$H$9:$V$536,15,FALSE),"")</f>
        <v/>
      </c>
      <c r="J637" s="526" t="s">
        <v>284</v>
      </c>
      <c r="K637" s="524" t="s">
        <v>1443</v>
      </c>
      <c r="L637" s="521" t="str">
        <f>IF(Tabla1[[#This Row],[Descripción]]="","",_xlfn.XLOOKUP(Tabla1[[#This Row],[Descripción]],Tabla10[Descripción],Tabla10[Unidad de Medida],"",0))</f>
        <v>Depósito</v>
      </c>
      <c r="M637" s="317">
        <v>4</v>
      </c>
      <c r="N637" s="535">
        <f>IF(Tabla1[[#This Row],[Descripción]]="","",_xlfn.XLOOKUP(Tabla1[[#This Row],[Descripción]],Tabla10[Descripción],Tabla10[Precio Unitario],0))</f>
        <v>1900</v>
      </c>
      <c r="O637" s="535">
        <f>IF(Tabla1[[#This Row],[Cantidad de Insumos]]="","",Tabla1[[#This Row],[Precio Unitario]]*Tabla1[[#This Row],[Cantidad de Insumos]])</f>
        <v>7600</v>
      </c>
      <c r="P637" s="522" t="str">
        <f>IF(Tabla1[[#This Row],[Descripción]]="","",_xlfn.XLOOKUP(Tabla1[[#This Row],[Descripción]],Tabla10[Descripción],Tabla10[CODIGO PRESUPUESTARIO],0))</f>
        <v>2.2.3.1.01</v>
      </c>
      <c r="Q637" s="523"/>
      <c r="R637" s="523" t="str">
        <f>IF(Tabla1[[#This Row],[Insumos]]="","",_xlfn.XLOOKUP(Tabla1[[#This Row],[Insumos]],Tabla10[Insumo],Tabla10[InsumoAbrev],"",0))</f>
        <v>lsViaticosDP</v>
      </c>
      <c r="S637" s="694"/>
      <c r="T637" s="187"/>
      <c r="U637" s="187"/>
    </row>
    <row r="638" spans="2:21" ht="15" x14ac:dyDescent="0.25">
      <c r="B638" s="187" t="str">
        <f>IF('Formulario PPGR3'!$G638="","",CONCATENATE('Formulario PPGR3'!$C638,".",'Formulario PPGR3'!$D638,".",'Formulario PPGR3'!$E638,".",'Formulario PPGR3'!$F638))</f>
        <v/>
      </c>
      <c r="C638" s="187" t="str">
        <f>IF('Formulario PPGR3'!$G638="","",'Formulario PPGR1'!#REF!)</f>
        <v/>
      </c>
      <c r="D638" s="187" t="str">
        <f>IF('Formulario PPGR3'!$G638="","",'Formulario PPGR1'!#REF!)</f>
        <v/>
      </c>
      <c r="E638" s="187" t="str">
        <f>IF('Formulario PPGR3'!$G638="","",'Formulario PPGR1'!#REF!)</f>
        <v/>
      </c>
      <c r="F638" s="187" t="str">
        <f>IF('Formulario PPGR3'!$G638="","",'Formulario PPGR1'!#REF!)</f>
        <v/>
      </c>
      <c r="G638" s="237"/>
      <c r="H638" s="520" t="str" cm="1">
        <f t="array" ref="H638">IF(Tabla1[[#This Row],[Código_Actividad]]="","",_xlfn.XLOOKUP(Tabla1[[#This Row],[Código_Actividad]],CodigoActividad,Tabla2[Actividades Programables Presupuestables],"",0))</f>
        <v/>
      </c>
      <c r="I638" s="783" t="str">
        <f>IFERROR(VLOOKUP('Formulario PPGR3'!$G638,'Formulario PPGR2'!$H$9:$V$536,15,FALSE),"")</f>
        <v/>
      </c>
      <c r="J638" s="527" t="s">
        <v>284</v>
      </c>
      <c r="K638" s="524" t="s">
        <v>1445</v>
      </c>
      <c r="L638" s="521" t="str">
        <f>IF(Tabla1[[#This Row],[Descripción]]="","",_xlfn.XLOOKUP(Tabla1[[#This Row],[Descripción]],Tabla10[Descripción],Tabla10[Unidad de Medida],"",0))</f>
        <v>Depósito</v>
      </c>
      <c r="M638" s="317">
        <v>4</v>
      </c>
      <c r="N638" s="535">
        <f>IF(Tabla1[[#This Row],[Descripción]]="","",_xlfn.XLOOKUP(Tabla1[[#This Row],[Descripción]],Tabla10[Descripción],Tabla10[Precio Unitario],0))</f>
        <v>2150</v>
      </c>
      <c r="O638" s="535">
        <f>IF(Tabla1[[#This Row],[Cantidad de Insumos]]="","",Tabla1[[#This Row],[Precio Unitario]]*Tabla1[[#This Row],[Cantidad de Insumos]])</f>
        <v>8600</v>
      </c>
      <c r="P638" s="522" t="str">
        <f>IF(Tabla1[[#This Row],[Descripción]]="","",_xlfn.XLOOKUP(Tabla1[[#This Row],[Descripción]],Tabla10[Descripción],Tabla10[CODIGO PRESUPUESTARIO],0))</f>
        <v>2.2.3.1.01</v>
      </c>
      <c r="Q638" s="523"/>
      <c r="R638" s="523" t="str">
        <f>IF(Tabla1[[#This Row],[Insumos]]="","",_xlfn.XLOOKUP(Tabla1[[#This Row],[Insumos]],Tabla10[Insumo],Tabla10[InsumoAbrev],"",0))</f>
        <v>lsViaticosDP</v>
      </c>
      <c r="S638" s="694"/>
      <c r="T638" s="187"/>
      <c r="U638" s="187"/>
    </row>
    <row r="639" spans="2:21" ht="52.9" customHeight="1" x14ac:dyDescent="0.25">
      <c r="B639" s="187" t="e">
        <f>IF('Formulario PPGR3'!$G639="","",CONCATENATE('Formulario PPGR3'!$C639,".",'Formulario PPGR3'!$D639,".",'Formulario PPGR3'!$E639,".",'Formulario PPGR3'!$F639))</f>
        <v>#REF!</v>
      </c>
      <c r="C639" s="187" t="e">
        <f>IF('Formulario PPGR3'!$G639="","",'Formulario PPGR1'!#REF!)</f>
        <v>#REF!</v>
      </c>
      <c r="D639" s="187" t="e">
        <f>IF('Formulario PPGR3'!$G639="","",'Formulario PPGR1'!#REF!)</f>
        <v>#REF!</v>
      </c>
      <c r="E639" s="187" t="e">
        <f>IF('Formulario PPGR3'!$G639="","",'Formulario PPGR1'!#REF!)</f>
        <v>#REF!</v>
      </c>
      <c r="F639" s="187" t="e">
        <f>IF('Formulario PPGR3'!$G639="","",'Formulario PPGR1'!#REF!)</f>
        <v>#REF!</v>
      </c>
      <c r="G639" s="237" t="s">
        <v>2332</v>
      </c>
      <c r="H639" s="520" t="str" cm="1">
        <f t="array" ref="H639">IF(Tabla1[[#This Row],[Código_Actividad]]="","",_xlfn.XLOOKUP(Tabla1[[#This Row],[Código_Actividad]],CodigoActividad,Tabla2[Actividades Programables Presupuestables],"",0))</f>
        <v>Seguimiento a la identificación o implementación de buenas prácticas en los CEAS en  función del Procedimiento aprobado</v>
      </c>
      <c r="I639" s="783">
        <f>IFERROR(VLOOKUP('Formulario PPGR3'!$G639,'Formulario PPGR2'!$H$9:$V$536,15,FALSE),"")</f>
        <v>2</v>
      </c>
      <c r="J639" s="527" t="s">
        <v>351</v>
      </c>
      <c r="K639" s="524" t="s">
        <v>830</v>
      </c>
      <c r="L639" s="521" t="str">
        <f>IF(Tabla1[[#This Row],[Descripción]]="","",_xlfn.XLOOKUP(Tabla1[[#This Row],[Descripción]],Tabla10[Descripción],Tabla10[Unidad de Medida],"",0))</f>
        <v>unidad</v>
      </c>
      <c r="M639" s="317"/>
      <c r="N639" s="535">
        <f>IF(Tabla1[[#This Row],[Descripción]]="","",_xlfn.XLOOKUP(Tabla1[[#This Row],[Descripción]],Tabla10[Descripción],Tabla10[Precio Unitario],0))</f>
        <v>61419</v>
      </c>
      <c r="O639" s="535" t="str">
        <f>IF(Tabla1[[#This Row],[Cantidad de Insumos]]="","",Tabla1[[#This Row],[Precio Unitario]]*Tabla1[[#This Row],[Cantidad de Insumos]])</f>
        <v/>
      </c>
      <c r="P639" s="522" t="str">
        <f>IF(Tabla1[[#This Row],[Descripción]]="","",_xlfn.XLOOKUP(Tabla1[[#This Row],[Descripción]],Tabla10[Descripción],Tabla10[CODIGO PRESUPUESTARIO],0))</f>
        <v>2.3.1.1.01</v>
      </c>
      <c r="Q639" s="523"/>
      <c r="R639" s="523" t="str">
        <f>IF(Tabla1[[#This Row],[Insumos]]="","",_xlfn.XLOOKUP(Tabla1[[#This Row],[Insumos]],Tabla10[Insumo],Tabla10[InsumoAbrev],"",0))</f>
        <v>lsAlimentosyBebidas</v>
      </c>
      <c r="S639" s="694"/>
      <c r="T639" s="187"/>
      <c r="U639" s="187"/>
    </row>
    <row r="640" spans="2:21" ht="15" x14ac:dyDescent="0.25">
      <c r="B640" s="187" t="str">
        <f>IF('Formulario PPGR3'!$G640="","",CONCATENATE('Formulario PPGR3'!$C640,".",'Formulario PPGR3'!$D640,".",'Formulario PPGR3'!$E640,".",'Formulario PPGR3'!$F640))</f>
        <v/>
      </c>
      <c r="C640" s="187" t="str">
        <f>IF('Formulario PPGR3'!$G640="","",'Formulario PPGR1'!#REF!)</f>
        <v/>
      </c>
      <c r="D640" s="187" t="str">
        <f>IF('Formulario PPGR3'!$G640="","",'Formulario PPGR1'!#REF!)</f>
        <v/>
      </c>
      <c r="E640" s="187" t="str">
        <f>IF('Formulario PPGR3'!$G640="","",'Formulario PPGR1'!#REF!)</f>
        <v/>
      </c>
      <c r="F640" s="187" t="str">
        <f>IF('Formulario PPGR3'!$G640="","",'Formulario PPGR1'!#REF!)</f>
        <v/>
      </c>
      <c r="G640" s="237"/>
      <c r="H640" s="520" t="str" cm="1">
        <f t="array" ref="H640">IF(Tabla1[[#This Row],[Código_Actividad]]="","",_xlfn.XLOOKUP(Tabla1[[#This Row],[Código_Actividad]],CodigoActividad,Tabla2[Actividades Programables Presupuestables],"",0))</f>
        <v/>
      </c>
      <c r="I640" s="783" t="str">
        <f>IFERROR(VLOOKUP('Formulario PPGR3'!$G640,'Formulario PPGR2'!$H$9:$V$536,15,FALSE),"")</f>
        <v/>
      </c>
      <c r="J640" s="527" t="s">
        <v>392</v>
      </c>
      <c r="K640" s="524" t="s">
        <v>991</v>
      </c>
      <c r="L640" s="521" t="str">
        <f>IF(Tabla1[[#This Row],[Descripción]]="","",_xlfn.XLOOKUP(Tabla1[[#This Row],[Descripción]],Tabla10[Descripción],Tabla10[Unidad de Medida],"",0))</f>
        <v>galon</v>
      </c>
      <c r="M640" s="317"/>
      <c r="N640" s="535">
        <f>IF(Tabla1[[#This Row],[Descripción]]="","",_xlfn.XLOOKUP(Tabla1[[#This Row],[Descripción]],Tabla10[Descripción],Tabla10[Precio Unitario],0))</f>
        <v>240</v>
      </c>
      <c r="O640" s="535" t="str">
        <f>IF(Tabla1[[#This Row],[Cantidad de Insumos]]="","",Tabla1[[#This Row],[Precio Unitario]]*Tabla1[[#This Row],[Cantidad de Insumos]])</f>
        <v/>
      </c>
      <c r="P640" s="522" t="str">
        <f>IF(Tabla1[[#This Row],[Descripción]]="","",_xlfn.XLOOKUP(Tabla1[[#This Row],[Descripción]],Tabla10[Descripción],Tabla10[CODIGO PRESUPUESTARIO],0))</f>
        <v>2.3.7.1.02</v>
      </c>
      <c r="Q640" s="523"/>
      <c r="R640" s="523" t="str">
        <f>IF(Tabla1[[#This Row],[Insumos]]="","",_xlfn.XLOOKUP(Tabla1[[#This Row],[Insumos]],Tabla10[Insumo],Tabla10[InsumoAbrev],"",0))</f>
        <v>lsGasoil</v>
      </c>
      <c r="S640" s="694"/>
      <c r="T640" s="187"/>
      <c r="U640" s="187"/>
    </row>
    <row r="641" spans="2:21" ht="15" x14ac:dyDescent="0.25">
      <c r="B641" s="187" t="str">
        <f>IF('Formulario PPGR3'!$G641="","",CONCATENATE('Formulario PPGR3'!$C641,".",'Formulario PPGR3'!$D641,".",'Formulario PPGR3'!$E641,".",'Formulario PPGR3'!$F641))</f>
        <v/>
      </c>
      <c r="C641" s="187" t="str">
        <f>IF('Formulario PPGR3'!$G641="","",'Formulario PPGR1'!#REF!)</f>
        <v/>
      </c>
      <c r="D641" s="187" t="str">
        <f>IF('Formulario PPGR3'!$G641="","",'Formulario PPGR1'!#REF!)</f>
        <v/>
      </c>
      <c r="E641" s="187" t="str">
        <f>IF('Formulario PPGR3'!$G641="","",'Formulario PPGR1'!#REF!)</f>
        <v/>
      </c>
      <c r="F641" s="187" t="str">
        <f>IF('Formulario PPGR3'!$G641="","",'Formulario PPGR1'!#REF!)</f>
        <v/>
      </c>
      <c r="G641" s="237"/>
      <c r="H641" s="520" t="str" cm="1">
        <f t="array" ref="H641">IF(Tabla1[[#This Row],[Código_Actividad]]="","",_xlfn.XLOOKUP(Tabla1[[#This Row],[Código_Actividad]],CodigoActividad,Tabla2[Actividades Programables Presupuestables],"",0))</f>
        <v/>
      </c>
      <c r="I641" s="783" t="str">
        <f>IFERROR(VLOOKUP('Formulario PPGR3'!$G641,'Formulario PPGR2'!$H$9:$V$536,15,FALSE),"")</f>
        <v/>
      </c>
      <c r="J641" s="527" t="s">
        <v>284</v>
      </c>
      <c r="K641" s="524" t="s">
        <v>1443</v>
      </c>
      <c r="L641" s="521" t="str">
        <f>IF(Tabla1[[#This Row],[Descripción]]="","",_xlfn.XLOOKUP(Tabla1[[#This Row],[Descripción]],Tabla10[Descripción],Tabla10[Unidad de Medida],"",0))</f>
        <v>Depósito</v>
      </c>
      <c r="M641" s="317"/>
      <c r="N641" s="535">
        <f>IF(Tabla1[[#This Row],[Descripción]]="","",_xlfn.XLOOKUP(Tabla1[[#This Row],[Descripción]],Tabla10[Descripción],Tabla10[Precio Unitario],0))</f>
        <v>1900</v>
      </c>
      <c r="O641" s="535" t="str">
        <f>IF(Tabla1[[#This Row],[Cantidad de Insumos]]="","",Tabla1[[#This Row],[Precio Unitario]]*Tabla1[[#This Row],[Cantidad de Insumos]])</f>
        <v/>
      </c>
      <c r="P641" s="522" t="str">
        <f>IF(Tabla1[[#This Row],[Descripción]]="","",_xlfn.XLOOKUP(Tabla1[[#This Row],[Descripción]],Tabla10[Descripción],Tabla10[CODIGO PRESUPUESTARIO],0))</f>
        <v>2.2.3.1.01</v>
      </c>
      <c r="Q641" s="523"/>
      <c r="R641" s="523" t="str">
        <f>IF(Tabla1[[#This Row],[Insumos]]="","",_xlfn.XLOOKUP(Tabla1[[#This Row],[Insumos]],Tabla10[Insumo],Tabla10[InsumoAbrev],"",0))</f>
        <v>lsViaticosDP</v>
      </c>
      <c r="S641" s="694"/>
      <c r="T641" s="187"/>
      <c r="U641" s="187"/>
    </row>
    <row r="642" spans="2:21" ht="15" x14ac:dyDescent="0.25">
      <c r="B642" s="187" t="str">
        <f>IF('Formulario PPGR3'!$G642="","",CONCATENATE('Formulario PPGR3'!$C642,".",'Formulario PPGR3'!$D642,".",'Formulario PPGR3'!$E642,".",'Formulario PPGR3'!$F642))</f>
        <v/>
      </c>
      <c r="C642" s="187" t="str">
        <f>IF('Formulario PPGR3'!$G642="","",'Formulario PPGR1'!#REF!)</f>
        <v/>
      </c>
      <c r="D642" s="187" t="str">
        <f>IF('Formulario PPGR3'!$G642="","",'Formulario PPGR1'!#REF!)</f>
        <v/>
      </c>
      <c r="E642" s="187" t="str">
        <f>IF('Formulario PPGR3'!$G642="","",'Formulario PPGR1'!#REF!)</f>
        <v/>
      </c>
      <c r="F642" s="187" t="str">
        <f>IF('Formulario PPGR3'!$G642="","",'Formulario PPGR1'!#REF!)</f>
        <v/>
      </c>
      <c r="G642" s="237"/>
      <c r="H642" s="520" t="str" cm="1">
        <f t="array" ref="H642">IF(Tabla1[[#This Row],[Código_Actividad]]="","",_xlfn.XLOOKUP(Tabla1[[#This Row],[Código_Actividad]],CodigoActividad,Tabla2[Actividades Programables Presupuestables],"",0))</f>
        <v/>
      </c>
      <c r="I642" s="783" t="str">
        <f>IFERROR(VLOOKUP('Formulario PPGR3'!$G642,'Formulario PPGR2'!$H$9:$V$536,15,FALSE),"")</f>
        <v/>
      </c>
      <c r="J642" s="526" t="s">
        <v>284</v>
      </c>
      <c r="K642" s="524" t="s">
        <v>1445</v>
      </c>
      <c r="L642" s="521" t="str">
        <f>IF(Tabla1[[#This Row],[Descripción]]="","",_xlfn.XLOOKUP(Tabla1[[#This Row],[Descripción]],Tabla10[Descripción],Tabla10[Unidad de Medida],"",0))</f>
        <v>Depósito</v>
      </c>
      <c r="M642" s="317"/>
      <c r="N642" s="535">
        <f>IF(Tabla1[[#This Row],[Descripción]]="","",_xlfn.XLOOKUP(Tabla1[[#This Row],[Descripción]],Tabla10[Descripción],Tabla10[Precio Unitario],0))</f>
        <v>2150</v>
      </c>
      <c r="O642" s="535" t="str">
        <f>IF(Tabla1[[#This Row],[Cantidad de Insumos]]="","",Tabla1[[#This Row],[Precio Unitario]]*Tabla1[[#This Row],[Cantidad de Insumos]])</f>
        <v/>
      </c>
      <c r="P642" s="522" t="str">
        <f>IF(Tabla1[[#This Row],[Descripción]]="","",_xlfn.XLOOKUP(Tabla1[[#This Row],[Descripción]],Tabla10[Descripción],Tabla10[CODIGO PRESUPUESTARIO],0))</f>
        <v>2.2.3.1.01</v>
      </c>
      <c r="Q642" s="523"/>
      <c r="R642" s="523" t="str">
        <f>IF(Tabla1[[#This Row],[Insumos]]="","",_xlfn.XLOOKUP(Tabla1[[#This Row],[Insumos]],Tabla10[Insumo],Tabla10[InsumoAbrev],"",0))</f>
        <v>lsViaticosDP</v>
      </c>
      <c r="S642" s="694"/>
      <c r="T642" s="187"/>
      <c r="U642" s="187"/>
    </row>
    <row r="643" spans="2:21" ht="15" x14ac:dyDescent="0.25">
      <c r="B643" s="187" t="str">
        <f>IF('Formulario PPGR3'!$G643="","",CONCATENATE('Formulario PPGR3'!$C643,".",'Formulario PPGR3'!$D643,".",'Formulario PPGR3'!$E643,".",'Formulario PPGR3'!$F643))</f>
        <v/>
      </c>
      <c r="C643" s="187" t="str">
        <f>IF('Formulario PPGR3'!$G643="","",'Formulario PPGR1'!#REF!)</f>
        <v/>
      </c>
      <c r="D643" s="187" t="str">
        <f>IF('Formulario PPGR3'!$G643="","",'Formulario PPGR1'!#REF!)</f>
        <v/>
      </c>
      <c r="E643" s="187" t="str">
        <f>IF('Formulario PPGR3'!$G643="","",'Formulario PPGR1'!#REF!)</f>
        <v/>
      </c>
      <c r="F643" s="187" t="str">
        <f>IF('Formulario PPGR3'!$G643="","",'Formulario PPGR1'!#REF!)</f>
        <v/>
      </c>
      <c r="G643" s="237"/>
      <c r="H643" s="520" t="str" cm="1">
        <f t="array" ref="H643">IF(Tabla1[[#This Row],[Código_Actividad]]="","",_xlfn.XLOOKUP(Tabla1[[#This Row],[Código_Actividad]],CodigoActividad,Tabla2[Actividades Programables Presupuestables],"",0))</f>
        <v/>
      </c>
      <c r="I643" s="783" t="str">
        <f>IFERROR(VLOOKUP('Formulario PPGR3'!$G643,'Formulario PPGR2'!$H$9:$V$536,15,FALSE),"")</f>
        <v/>
      </c>
      <c r="J643" s="526" t="s">
        <v>284</v>
      </c>
      <c r="K643" s="524" t="s">
        <v>1445</v>
      </c>
      <c r="L643" s="521" t="str">
        <f>IF(Tabla1[[#This Row],[Descripción]]="","",_xlfn.XLOOKUP(Tabla1[[#This Row],[Descripción]],Tabla10[Descripción],Tabla10[Unidad de Medida],"",0))</f>
        <v>Depósito</v>
      </c>
      <c r="M643" s="317"/>
      <c r="N643" s="535">
        <f>IF(Tabla1[[#This Row],[Descripción]]="","",_xlfn.XLOOKUP(Tabla1[[#This Row],[Descripción]],Tabla10[Descripción],Tabla10[Precio Unitario],0))</f>
        <v>2150</v>
      </c>
      <c r="O643" s="535" t="str">
        <f>IF(Tabla1[[#This Row],[Cantidad de Insumos]]="","",Tabla1[[#This Row],[Precio Unitario]]*Tabla1[[#This Row],[Cantidad de Insumos]])</f>
        <v/>
      </c>
      <c r="P643" s="522" t="str">
        <f>IF(Tabla1[[#This Row],[Descripción]]="","",_xlfn.XLOOKUP(Tabla1[[#This Row],[Descripción]],Tabla10[Descripción],Tabla10[CODIGO PRESUPUESTARIO],0))</f>
        <v>2.2.3.1.01</v>
      </c>
      <c r="Q643" s="523"/>
      <c r="R643" s="523" t="str">
        <f>IF(Tabla1[[#This Row],[Insumos]]="","",_xlfn.XLOOKUP(Tabla1[[#This Row],[Insumos]],Tabla10[Insumo],Tabla10[InsumoAbrev],"",0))</f>
        <v>lsViaticosDP</v>
      </c>
      <c r="S643" s="694"/>
      <c r="T643" s="187"/>
      <c r="U643" s="187"/>
    </row>
    <row r="644" spans="2:21" ht="76.150000000000006" customHeight="1" x14ac:dyDescent="0.25">
      <c r="B644" s="187" t="e">
        <f>IF('Formulario PPGR3'!$G644="","",CONCATENATE('Formulario PPGR3'!$C644,".",'Formulario PPGR3'!$D644,".",'Formulario PPGR3'!$E644,".",'Formulario PPGR3'!$F644))</f>
        <v>#REF!</v>
      </c>
      <c r="C644" s="187" t="e">
        <f>IF('Formulario PPGR3'!$G644="","",'Formulario PPGR1'!#REF!)</f>
        <v>#REF!</v>
      </c>
      <c r="D644" s="187" t="e">
        <f>IF('Formulario PPGR3'!$G644="","",'Formulario PPGR1'!#REF!)</f>
        <v>#REF!</v>
      </c>
      <c r="E644" s="187" t="e">
        <f>IF('Formulario PPGR3'!$G644="","",'Formulario PPGR1'!#REF!)</f>
        <v>#REF!</v>
      </c>
      <c r="F644" s="187" t="e">
        <f>IF('Formulario PPGR3'!$G644="","",'Formulario PPGR1'!#REF!)</f>
        <v>#REF!</v>
      </c>
      <c r="G644" s="237" t="s">
        <v>2475</v>
      </c>
      <c r="H644" s="520" t="str" cm="1">
        <f t="array" ref="H644">IF(Tabla1[[#This Row],[Código_Actividad]]="","",_xlfn.XLOOKUP(Tabla1[[#This Row],[Código_Actividad]],CodigoActividad,Tabla2[Actividades Programables Presupuestables],"",0))</f>
        <v>Consolidación de la plantilla PACC 2027 ORS y seguimiento al cumplimiento de los CEAS</v>
      </c>
      <c r="I644" s="783">
        <f>IFERROR(VLOOKUP('Formulario PPGR3'!$G644,'Formulario PPGR2'!$H$9:$V$536,15,FALSE),"")</f>
        <v>2</v>
      </c>
      <c r="J644" s="527" t="s">
        <v>351</v>
      </c>
      <c r="K644" s="524" t="s">
        <v>830</v>
      </c>
      <c r="L644" s="521" t="str">
        <f>IF(Tabla1[[#This Row],[Descripción]]="","",_xlfn.XLOOKUP(Tabla1[[#This Row],[Descripción]],Tabla10[Descripción],Tabla10[Unidad de Medida],"",0))</f>
        <v>unidad</v>
      </c>
      <c r="M644" s="317">
        <v>1</v>
      </c>
      <c r="N644" s="535">
        <f>IF(Tabla1[[#This Row],[Descripción]]="","",_xlfn.XLOOKUP(Tabla1[[#This Row],[Descripción]],Tabla10[Descripción],Tabla10[Precio Unitario],0))</f>
        <v>61419</v>
      </c>
      <c r="O644" s="535">
        <f>IF(Tabla1[[#This Row],[Cantidad de Insumos]]="","",Tabla1[[#This Row],[Precio Unitario]]*Tabla1[[#This Row],[Cantidad de Insumos]])</f>
        <v>61419</v>
      </c>
      <c r="P644" s="522" t="str">
        <f>IF(Tabla1[[#This Row],[Descripción]]="","",_xlfn.XLOOKUP(Tabla1[[#This Row],[Descripción]],Tabla10[Descripción],Tabla10[CODIGO PRESUPUESTARIO],0))</f>
        <v>2.3.1.1.01</v>
      </c>
      <c r="Q644" s="523"/>
      <c r="R644" s="523" t="str">
        <f>IF(Tabla1[[#This Row],[Insumos]]="","",_xlfn.XLOOKUP(Tabla1[[#This Row],[Insumos]],Tabla10[Insumo],Tabla10[InsumoAbrev],"",0))</f>
        <v>lsAlimentosyBebidas</v>
      </c>
      <c r="S644" s="694"/>
      <c r="T644" s="187"/>
      <c r="U644" s="187"/>
    </row>
    <row r="645" spans="2:21" ht="51.6" customHeight="1" x14ac:dyDescent="0.25">
      <c r="B645" s="187" t="e">
        <f>IF('Formulario PPGR3'!$G645="","",CONCATENATE('Formulario PPGR3'!$C645,".",'Formulario PPGR3'!$D645,".",'Formulario PPGR3'!$E645,".",'Formulario PPGR3'!$F645))</f>
        <v>#REF!</v>
      </c>
      <c r="C645" s="187" t="e">
        <f>IF('Formulario PPGR3'!$G645="","",'Formulario PPGR1'!#REF!)</f>
        <v>#REF!</v>
      </c>
      <c r="D645" s="187" t="e">
        <f>IF('Formulario PPGR3'!$G645="","",'Formulario PPGR1'!#REF!)</f>
        <v>#REF!</v>
      </c>
      <c r="E645" s="187" t="e">
        <f>IF('Formulario PPGR3'!$G645="","",'Formulario PPGR1'!#REF!)</f>
        <v>#REF!</v>
      </c>
      <c r="F645" s="187" t="e">
        <f>IF('Formulario PPGR3'!$G645="","",'Formulario PPGR1'!#REF!)</f>
        <v>#REF!</v>
      </c>
      <c r="G645" s="237" t="s">
        <v>2477</v>
      </c>
      <c r="H645" s="520" t="str" cm="1">
        <f t="array" ref="H645">IF(Tabla1[[#This Row],[Código_Actividad]]="","",_xlfn.XLOOKUP(Tabla1[[#This Row],[Código_Actividad]],CodigoActividad,Tabla2[Actividades Programables Presupuestables],"",0))</f>
        <v>Seguimiento a la formulación del presupuesto 2027 de la OR y coordinación de la elaboración de los CEAS</v>
      </c>
      <c r="I645" s="783">
        <f>IFERROR(VLOOKUP('Formulario PPGR3'!$G645,'Formulario PPGR2'!$H$9:$V$536,15,FALSE),"")</f>
        <v>1</v>
      </c>
      <c r="J645" s="527" t="s">
        <v>351</v>
      </c>
      <c r="K645" s="524" t="s">
        <v>830</v>
      </c>
      <c r="L645" s="521" t="str">
        <f>IF(Tabla1[[#This Row],[Descripción]]="","",_xlfn.XLOOKUP(Tabla1[[#This Row],[Descripción]],Tabla10[Descripción],Tabla10[Unidad de Medida],"",0))</f>
        <v>unidad</v>
      </c>
      <c r="M645" s="317">
        <v>1</v>
      </c>
      <c r="N645" s="535">
        <f>IF(Tabla1[[#This Row],[Descripción]]="","",_xlfn.XLOOKUP(Tabla1[[#This Row],[Descripción]],Tabla10[Descripción],Tabla10[Precio Unitario],0))</f>
        <v>61419</v>
      </c>
      <c r="O645" s="535">
        <f>IF(Tabla1[[#This Row],[Cantidad de Insumos]]="","",Tabla1[[#This Row],[Precio Unitario]]*Tabla1[[#This Row],[Cantidad de Insumos]])</f>
        <v>61419</v>
      </c>
      <c r="P645" s="522" t="str">
        <f>IF(Tabla1[[#This Row],[Descripción]]="","",_xlfn.XLOOKUP(Tabla1[[#This Row],[Descripción]],Tabla10[Descripción],Tabla10[CODIGO PRESUPUESTARIO],0))</f>
        <v>2.3.1.1.01</v>
      </c>
      <c r="Q645" s="523"/>
      <c r="R645" s="523" t="str">
        <f>IF(Tabla1[[#This Row],[Insumos]]="","",_xlfn.XLOOKUP(Tabla1[[#This Row],[Insumos]],Tabla10[Insumo],Tabla10[InsumoAbrev],"",0))</f>
        <v>lsAlimentosyBebidas</v>
      </c>
      <c r="S645" s="694"/>
      <c r="T645" s="187"/>
      <c r="U645" s="187"/>
    </row>
    <row r="646" spans="2:21" ht="15" x14ac:dyDescent="0.25">
      <c r="B646" s="187" t="str">
        <f>IF('Formulario PPGR3'!$G646="","",CONCATENATE('Formulario PPGR3'!$C646,".",'Formulario PPGR3'!$D646,".",'Formulario PPGR3'!$E646,".",'Formulario PPGR3'!$F646))</f>
        <v/>
      </c>
      <c r="C646" s="187" t="str">
        <f>IF('Formulario PPGR3'!$G646="","",'Formulario PPGR1'!#REF!)</f>
        <v/>
      </c>
      <c r="D646" s="187" t="str">
        <f>IF('Formulario PPGR3'!$G646="","",'Formulario PPGR1'!#REF!)</f>
        <v/>
      </c>
      <c r="E646" s="187" t="str">
        <f>IF('Formulario PPGR3'!$G646="","",'Formulario PPGR1'!#REF!)</f>
        <v/>
      </c>
      <c r="F646" s="187" t="str">
        <f>IF('Formulario PPGR3'!$G646="","",'Formulario PPGR1'!#REF!)</f>
        <v/>
      </c>
      <c r="G646" s="237"/>
      <c r="H646" s="520" t="str" cm="1">
        <f t="array" ref="H646">IF(Tabla1[[#This Row],[Código_Actividad]]="","",_xlfn.XLOOKUP(Tabla1[[#This Row],[Código_Actividad]],CodigoActividad,Tabla2[Actividades Programables Presupuestables],"",0))</f>
        <v/>
      </c>
      <c r="I646" s="783" t="str">
        <f>IFERROR(VLOOKUP('Formulario PPGR3'!$G646,'Formulario PPGR2'!$H$9:$V$536,15,FALSE),"")</f>
        <v/>
      </c>
      <c r="J646" s="527" t="s">
        <v>284</v>
      </c>
      <c r="K646" s="524" t="s">
        <v>1441</v>
      </c>
      <c r="L646" s="521" t="str">
        <f>IF(Tabla1[[#This Row],[Descripción]]="","",_xlfn.XLOOKUP(Tabla1[[#This Row],[Descripción]],Tabla10[Descripción],Tabla10[Unidad de Medida],"",0))</f>
        <v>Depósito</v>
      </c>
      <c r="M646" s="317">
        <v>4</v>
      </c>
      <c r="N646" s="535">
        <f>IF(Tabla1[[#This Row],[Descripción]]="","",_xlfn.XLOOKUP(Tabla1[[#This Row],[Descripción]],Tabla10[Descripción],Tabla10[Precio Unitario],0))</f>
        <v>1700</v>
      </c>
      <c r="O646" s="535">
        <f>IF(Tabla1[[#This Row],[Cantidad de Insumos]]="","",Tabla1[[#This Row],[Precio Unitario]]*Tabla1[[#This Row],[Cantidad de Insumos]])</f>
        <v>6800</v>
      </c>
      <c r="P646" s="522" t="str">
        <f>IF(Tabla1[[#This Row],[Descripción]]="","",_xlfn.XLOOKUP(Tabla1[[#This Row],[Descripción]],Tabla10[Descripción],Tabla10[CODIGO PRESUPUESTARIO],0))</f>
        <v>2.2.3.1.01</v>
      </c>
      <c r="Q646" s="523"/>
      <c r="R646" s="523" t="str">
        <f>IF(Tabla1[[#This Row],[Insumos]]="","",_xlfn.XLOOKUP(Tabla1[[#This Row],[Insumos]],Tabla10[Insumo],Tabla10[InsumoAbrev],"",0))</f>
        <v>lsViaticosDP</v>
      </c>
      <c r="S646" s="694"/>
      <c r="T646" s="187"/>
      <c r="U646" s="187"/>
    </row>
    <row r="647" spans="2:21" ht="15" x14ac:dyDescent="0.25">
      <c r="B647" s="187" t="str">
        <f>IF('Formulario PPGR3'!$G647="","",CONCATENATE('Formulario PPGR3'!$C647,".",'Formulario PPGR3'!$D647,".",'Formulario PPGR3'!$E647,".",'Formulario PPGR3'!$F647))</f>
        <v/>
      </c>
      <c r="C647" s="187" t="str">
        <f>IF('Formulario PPGR3'!$G647="","",'Formulario PPGR1'!#REF!)</f>
        <v/>
      </c>
      <c r="D647" s="187" t="str">
        <f>IF('Formulario PPGR3'!$G647="","",'Formulario PPGR1'!#REF!)</f>
        <v/>
      </c>
      <c r="E647" s="187" t="str">
        <f>IF('Formulario PPGR3'!$G647="","",'Formulario PPGR1'!#REF!)</f>
        <v/>
      </c>
      <c r="F647" s="187" t="str">
        <f>IF('Formulario PPGR3'!$G647="","",'Formulario PPGR1'!#REF!)</f>
        <v/>
      </c>
      <c r="G647" s="237"/>
      <c r="H647" s="520" t="str" cm="1">
        <f t="array" ref="H647">IF(Tabla1[[#This Row],[Código_Actividad]]="","",_xlfn.XLOOKUP(Tabla1[[#This Row],[Código_Actividad]],CodigoActividad,Tabla2[Actividades Programables Presupuestables],"",0))</f>
        <v/>
      </c>
      <c r="I647" s="783" t="str">
        <f>IFERROR(VLOOKUP('Formulario PPGR3'!$G647,'Formulario PPGR2'!$H$9:$V$536,15,FALSE),"")</f>
        <v/>
      </c>
      <c r="J647" s="527" t="s">
        <v>284</v>
      </c>
      <c r="K647" s="524" t="s">
        <v>1442</v>
      </c>
      <c r="L647" s="521" t="str">
        <f>IF(Tabla1[[#This Row],[Descripción]]="","",_xlfn.XLOOKUP(Tabla1[[#This Row],[Descripción]],Tabla10[Descripción],Tabla10[Unidad de Medida],"",0))</f>
        <v>Depósito</v>
      </c>
      <c r="M647" s="317">
        <v>4</v>
      </c>
      <c r="N647" s="535">
        <f>IF(Tabla1[[#This Row],[Descripción]]="","",_xlfn.XLOOKUP(Tabla1[[#This Row],[Descripción]],Tabla10[Descripción],Tabla10[Precio Unitario],0))</f>
        <v>4100</v>
      </c>
      <c r="O647" s="535">
        <f>IF(Tabla1[[#This Row],[Cantidad de Insumos]]="","",Tabla1[[#This Row],[Precio Unitario]]*Tabla1[[#This Row],[Cantidad de Insumos]])</f>
        <v>16400</v>
      </c>
      <c r="P647" s="522" t="str">
        <f>IF(Tabla1[[#This Row],[Descripción]]="","",_xlfn.XLOOKUP(Tabla1[[#This Row],[Descripción]],Tabla10[Descripción],Tabla10[CODIGO PRESUPUESTARIO],0))</f>
        <v>2.2.3.1.01</v>
      </c>
      <c r="Q647" s="523"/>
      <c r="R647" s="523" t="str">
        <f>IF(Tabla1[[#This Row],[Insumos]]="","",_xlfn.XLOOKUP(Tabla1[[#This Row],[Insumos]],Tabla10[Insumo],Tabla10[InsumoAbrev],"",0))</f>
        <v>lsViaticosDP</v>
      </c>
      <c r="S647" s="694"/>
      <c r="T647" s="187"/>
      <c r="U647" s="187"/>
    </row>
    <row r="648" spans="2:21" ht="15" x14ac:dyDescent="0.25">
      <c r="B648" s="187" t="str">
        <f>IF('Formulario PPGR3'!$G648="","",CONCATENATE('Formulario PPGR3'!$C648,".",'Formulario PPGR3'!$D648,".",'Formulario PPGR3'!$E648,".",'Formulario PPGR3'!$F648))</f>
        <v/>
      </c>
      <c r="C648" s="187" t="str">
        <f>IF('Formulario PPGR3'!$G648="","",'Formulario PPGR1'!#REF!)</f>
        <v/>
      </c>
      <c r="D648" s="187" t="str">
        <f>IF('Formulario PPGR3'!$G648="","",'Formulario PPGR1'!#REF!)</f>
        <v/>
      </c>
      <c r="E648" s="187" t="str">
        <f>IF('Formulario PPGR3'!$G648="","",'Formulario PPGR1'!#REF!)</f>
        <v/>
      </c>
      <c r="F648" s="187" t="str">
        <f>IF('Formulario PPGR3'!$G648="","",'Formulario PPGR1'!#REF!)</f>
        <v/>
      </c>
      <c r="G648" s="237"/>
      <c r="H648" s="520" t="str" cm="1">
        <f t="array" ref="H648">IF(Tabla1[[#This Row],[Código_Actividad]]="","",_xlfn.XLOOKUP(Tabla1[[#This Row],[Código_Actividad]],CodigoActividad,Tabla2[Actividades Programables Presupuestables],"",0))</f>
        <v/>
      </c>
      <c r="I648" s="783" t="str">
        <f>IFERROR(VLOOKUP('Formulario PPGR3'!$G648,'Formulario PPGR2'!$H$9:$V$536,15,FALSE),"")</f>
        <v/>
      </c>
      <c r="J648" s="527" t="s">
        <v>284</v>
      </c>
      <c r="K648" s="524" t="s">
        <v>1445</v>
      </c>
      <c r="L648" s="521" t="str">
        <f>IF(Tabla1[[#This Row],[Descripción]]="","",_xlfn.XLOOKUP(Tabla1[[#This Row],[Descripción]],Tabla10[Descripción],Tabla10[Unidad de Medida],"",0))</f>
        <v>Depósito</v>
      </c>
      <c r="M648" s="317">
        <v>4</v>
      </c>
      <c r="N648" s="535">
        <f>IF(Tabla1[[#This Row],[Descripción]]="","",_xlfn.XLOOKUP(Tabla1[[#This Row],[Descripción]],Tabla10[Descripción],Tabla10[Precio Unitario],0))</f>
        <v>2150</v>
      </c>
      <c r="O648" s="535">
        <f>IF(Tabla1[[#This Row],[Cantidad de Insumos]]="","",Tabla1[[#This Row],[Precio Unitario]]*Tabla1[[#This Row],[Cantidad de Insumos]])</f>
        <v>8600</v>
      </c>
      <c r="P648" s="522" t="str">
        <f>IF(Tabla1[[#This Row],[Descripción]]="","",_xlfn.XLOOKUP(Tabla1[[#This Row],[Descripción]],Tabla10[Descripción],Tabla10[CODIGO PRESUPUESTARIO],0))</f>
        <v>2.2.3.1.01</v>
      </c>
      <c r="Q648" s="523"/>
      <c r="R648" s="523" t="str">
        <f>IF(Tabla1[[#This Row],[Insumos]]="","",_xlfn.XLOOKUP(Tabla1[[#This Row],[Insumos]],Tabla10[Insumo],Tabla10[InsumoAbrev],"",0))</f>
        <v>lsViaticosDP</v>
      </c>
      <c r="S648" s="694"/>
      <c r="T648" s="187"/>
      <c r="U648" s="187"/>
    </row>
    <row r="649" spans="2:21" ht="15" x14ac:dyDescent="0.25">
      <c r="B649" s="187" t="str">
        <f>IF('Formulario PPGR3'!$G649="","",CONCATENATE('Formulario PPGR3'!$C649,".",'Formulario PPGR3'!$D649,".",'Formulario PPGR3'!$E649,".",'Formulario PPGR3'!$F649))</f>
        <v/>
      </c>
      <c r="C649" s="187" t="str">
        <f>IF('Formulario PPGR3'!$G649="","",'Formulario PPGR1'!#REF!)</f>
        <v/>
      </c>
      <c r="D649" s="187" t="str">
        <f>IF('Formulario PPGR3'!$G649="","",'Formulario PPGR1'!#REF!)</f>
        <v/>
      </c>
      <c r="E649" s="187" t="str">
        <f>IF('Formulario PPGR3'!$G649="","",'Formulario PPGR1'!#REF!)</f>
        <v/>
      </c>
      <c r="F649" s="187" t="str">
        <f>IF('Formulario PPGR3'!$G649="","",'Formulario PPGR1'!#REF!)</f>
        <v/>
      </c>
      <c r="G649" s="237"/>
      <c r="H649" s="520" t="str" cm="1">
        <f t="array" ref="H649">IF(Tabla1[[#This Row],[Código_Actividad]]="","",_xlfn.XLOOKUP(Tabla1[[#This Row],[Código_Actividad]],CodigoActividad,Tabla2[Actividades Programables Presupuestables],"",0))</f>
        <v/>
      </c>
      <c r="I649" s="783" t="str">
        <f>IFERROR(VLOOKUP('Formulario PPGR3'!$G649,'Formulario PPGR2'!$H$9:$V$536,15,FALSE),"")</f>
        <v/>
      </c>
      <c r="J649" s="526" t="s">
        <v>392</v>
      </c>
      <c r="K649" s="524" t="s">
        <v>991</v>
      </c>
      <c r="L649" s="521" t="str">
        <f>IF(Tabla1[[#This Row],[Descripción]]="","",_xlfn.XLOOKUP(Tabla1[[#This Row],[Descripción]],Tabla10[Descripción],Tabla10[Unidad de Medida],"",0))</f>
        <v>galon</v>
      </c>
      <c r="M649" s="317">
        <v>35</v>
      </c>
      <c r="N649" s="535">
        <f>IF(Tabla1[[#This Row],[Descripción]]="","",_xlfn.XLOOKUP(Tabla1[[#This Row],[Descripción]],Tabla10[Descripción],Tabla10[Precio Unitario],0))</f>
        <v>240</v>
      </c>
      <c r="O649" s="535">
        <f>IF(Tabla1[[#This Row],[Cantidad de Insumos]]="","",Tabla1[[#This Row],[Precio Unitario]]*Tabla1[[#This Row],[Cantidad de Insumos]])</f>
        <v>8400</v>
      </c>
      <c r="P649" s="522" t="str">
        <f>IF(Tabla1[[#This Row],[Descripción]]="","",_xlfn.XLOOKUP(Tabla1[[#This Row],[Descripción]],Tabla10[Descripción],Tabla10[CODIGO PRESUPUESTARIO],0))</f>
        <v>2.3.7.1.02</v>
      </c>
      <c r="Q649" s="523"/>
      <c r="R649" s="523" t="str">
        <f>IF(Tabla1[[#This Row],[Insumos]]="","",_xlfn.XLOOKUP(Tabla1[[#This Row],[Insumos]],Tabla10[Insumo],Tabla10[InsumoAbrev],"",0))</f>
        <v>lsGasoil</v>
      </c>
      <c r="S649" s="694"/>
      <c r="T649" s="187"/>
      <c r="U649" s="187"/>
    </row>
    <row r="650" spans="2:21" ht="15" x14ac:dyDescent="0.25">
      <c r="B650" s="187" t="str">
        <f>IF('Formulario PPGR3'!$G650="","",CONCATENATE('Formulario PPGR3'!$C650,".",'Formulario PPGR3'!$D650,".",'Formulario PPGR3'!$E650,".",'Formulario PPGR3'!$F650))</f>
        <v/>
      </c>
      <c r="C650" s="187" t="str">
        <f>IF('Formulario PPGR3'!$G650="","",'Formulario PPGR1'!#REF!)</f>
        <v/>
      </c>
      <c r="D650" s="187" t="str">
        <f>IF('Formulario PPGR3'!$G650="","",'Formulario PPGR1'!#REF!)</f>
        <v/>
      </c>
      <c r="E650" s="187" t="str">
        <f>IF('Formulario PPGR3'!$G650="","",'Formulario PPGR1'!#REF!)</f>
        <v/>
      </c>
      <c r="F650" s="187" t="str">
        <f>IF('Formulario PPGR3'!$G650="","",'Formulario PPGR1'!#REF!)</f>
        <v/>
      </c>
      <c r="G650" s="237"/>
      <c r="H650" s="520" t="str" cm="1">
        <f t="array" ref="H650">IF(Tabla1[[#This Row],[Código_Actividad]]="","",_xlfn.XLOOKUP(Tabla1[[#This Row],[Código_Actividad]],CodigoActividad,Tabla2[Actividades Programables Presupuestables],"",0))</f>
        <v/>
      </c>
      <c r="I650" s="783" t="str">
        <f>IFERROR(VLOOKUP('Formulario PPGR3'!$G650,'Formulario PPGR2'!$H$9:$V$536,15,FALSE),"")</f>
        <v/>
      </c>
      <c r="J650" s="526"/>
      <c r="K650" s="524"/>
      <c r="L650" s="521" t="str">
        <f>IF(Tabla1[[#This Row],[Descripción]]="","",_xlfn.XLOOKUP(Tabla1[[#This Row],[Descripción]],Tabla10[Descripción],Tabla10[Unidad de Medida],"",0))</f>
        <v/>
      </c>
      <c r="M650" s="317"/>
      <c r="N650" s="535" t="str">
        <f>IF(Tabla1[[#This Row],[Descripción]]="","",_xlfn.XLOOKUP(Tabla1[[#This Row],[Descripción]],Tabla10[Descripción],Tabla10[Precio Unitario],0))</f>
        <v/>
      </c>
      <c r="O650" s="535" t="str">
        <f>IF(Tabla1[[#This Row],[Cantidad de Insumos]]="","",Tabla1[[#This Row],[Precio Unitario]]*Tabla1[[#This Row],[Cantidad de Insumos]])</f>
        <v/>
      </c>
      <c r="P650" s="522" t="str">
        <f>IF(Tabla1[[#This Row],[Descripción]]="","",_xlfn.XLOOKUP(Tabla1[[#This Row],[Descripción]],Tabla10[Descripción],Tabla10[CODIGO PRESUPUESTARIO],0))</f>
        <v/>
      </c>
      <c r="Q650" s="523"/>
      <c r="R650" s="523" t="str">
        <f>IF(Tabla1[[#This Row],[Insumos]]="","",_xlfn.XLOOKUP(Tabla1[[#This Row],[Insumos]],Tabla10[Insumo],Tabla10[InsumoAbrev],"",0))</f>
        <v/>
      </c>
      <c r="S650" s="694"/>
      <c r="T650" s="187"/>
      <c r="U650" s="187"/>
    </row>
    <row r="651" spans="2:21" ht="30" customHeight="1" x14ac:dyDescent="0.25">
      <c r="B651" s="187" t="e">
        <f>IF('Formulario PPGR3'!$G651="","",CONCATENATE('Formulario PPGR3'!$C651,".",'Formulario PPGR3'!$D651,".",'Formulario PPGR3'!$E651,".",'Formulario PPGR3'!$F651))</f>
        <v>#REF!</v>
      </c>
      <c r="C651" s="187" t="e">
        <f>IF('Formulario PPGR3'!$G651="","",'Formulario PPGR1'!#REF!)</f>
        <v>#REF!</v>
      </c>
      <c r="D651" s="187" t="e">
        <f>IF('Formulario PPGR3'!$G651="","",'Formulario PPGR1'!#REF!)</f>
        <v>#REF!</v>
      </c>
      <c r="E651" s="187" t="e">
        <f>IF('Formulario PPGR3'!$G651="","",'Formulario PPGR1'!#REF!)</f>
        <v>#REF!</v>
      </c>
      <c r="F651" s="187" t="e">
        <f>IF('Formulario PPGR3'!$G651="","",'Formulario PPGR1'!#REF!)</f>
        <v>#REF!</v>
      </c>
      <c r="G651" s="237" t="s">
        <v>2124</v>
      </c>
      <c r="H651" s="520" t="str" cm="1">
        <f t="array" ref="H651">IF(Tabla1[[#This Row],[Código_Actividad]]="","",_xlfn.XLOOKUP(Tabla1[[#This Row],[Código_Actividad]],CodigoActividad,Tabla2[Actividades Programables Presupuestables],"",0))</f>
        <v>Elaboración y difusión del Boletín Regional de Información Estratégica del SUGEMI.</v>
      </c>
      <c r="I651" s="783">
        <f>IFERROR(VLOOKUP('Formulario PPGR3'!$G651,'Formulario PPGR2'!$H$9:$V$536,15,FALSE),"")</f>
        <v>4</v>
      </c>
      <c r="J651" s="523" t="s">
        <v>282</v>
      </c>
      <c r="K651" s="524" t="s">
        <v>1029</v>
      </c>
      <c r="L651" s="521" t="str">
        <f>IF(Tabla1[[#This Row],[Descripción]]="","",_xlfn.XLOOKUP(Tabla1[[#This Row],[Descripción]],Tabla10[Descripción],Tabla10[Unidad de Medida],"",0))</f>
        <v>unidad</v>
      </c>
      <c r="M651" s="317">
        <v>8</v>
      </c>
      <c r="N651" s="535">
        <f>IF(Tabla1[[#This Row],[Descripción]]="","",_xlfn.XLOOKUP(Tabla1[[#This Row],[Descripción]],Tabla10[Descripción],Tabla10[Precio Unitario],0))</f>
        <v>5</v>
      </c>
      <c r="O651" s="535">
        <f>IF(Tabla1[[#This Row],[Cantidad de Insumos]]="","",Tabla1[[#This Row],[Precio Unitario]]*Tabla1[[#This Row],[Cantidad de Insumos]])</f>
        <v>40</v>
      </c>
      <c r="P651" s="522" t="str">
        <f>IF(Tabla1[[#This Row],[Descripción]]="","",_xlfn.XLOOKUP(Tabla1[[#This Row],[Descripción]],Tabla10[Descripción],Tabla10[CODIGO PRESUPUESTARIO],0))</f>
        <v xml:space="preserve">2.2.2.2.01 </v>
      </c>
      <c r="Q651" s="523"/>
      <c r="R651" s="523" t="str">
        <f>IF(Tabla1[[#This Row],[Insumos]]="","",_xlfn.XLOOKUP(Tabla1[[#This Row],[Insumos]],Tabla10[Insumo],Tabla10[InsumoAbrev],"",0))</f>
        <v>lsImpresionyEncuadernacion</v>
      </c>
      <c r="S651" s="694"/>
      <c r="T651" s="187"/>
      <c r="U651" s="187"/>
    </row>
    <row r="652" spans="2:21" ht="15" x14ac:dyDescent="0.25">
      <c r="B652" s="187" t="str">
        <f>IF('Formulario PPGR3'!$G652="","",CONCATENATE('Formulario PPGR3'!$C652,".",'Formulario PPGR3'!$D652,".",'Formulario PPGR3'!$E652,".",'Formulario PPGR3'!$F652))</f>
        <v/>
      </c>
      <c r="C652" s="187" t="str">
        <f>IF('Formulario PPGR3'!$G652="","",'Formulario PPGR1'!#REF!)</f>
        <v/>
      </c>
      <c r="D652" s="187" t="str">
        <f>IF('Formulario PPGR3'!$G652="","",'Formulario PPGR1'!#REF!)</f>
        <v/>
      </c>
      <c r="E652" s="187" t="str">
        <f>IF('Formulario PPGR3'!$G652="","",'Formulario PPGR1'!#REF!)</f>
        <v/>
      </c>
      <c r="F652" s="187" t="str">
        <f>IF('Formulario PPGR3'!$G652="","",'Formulario PPGR1'!#REF!)</f>
        <v/>
      </c>
      <c r="G652" s="237"/>
      <c r="H652" s="520" t="str" cm="1">
        <f t="array" ref="H652">IF(Tabla1[[#This Row],[Código_Actividad]]="","",_xlfn.XLOOKUP(Tabla1[[#This Row],[Código_Actividad]],CodigoActividad,Tabla2[Actividades Programables Presupuestables],"",0))</f>
        <v/>
      </c>
      <c r="I652" s="783" t="str">
        <f>IFERROR(VLOOKUP('Formulario PPGR3'!$G652,'Formulario PPGR2'!$H$9:$V$536,15,FALSE),"")</f>
        <v/>
      </c>
      <c r="J652" s="525" t="s">
        <v>361</v>
      </c>
      <c r="K652" s="524" t="s">
        <v>1170</v>
      </c>
      <c r="L652" s="521" t="str">
        <f>IF(Tabla1[[#This Row],[Descripción]]="","",_xlfn.XLOOKUP(Tabla1[[#This Row],[Descripción]],Tabla10[Descripción],Tabla10[Unidad de Medida],"",0))</f>
        <v>resma</v>
      </c>
      <c r="M652" s="317">
        <v>1</v>
      </c>
      <c r="N652" s="535">
        <f>IF(Tabla1[[#This Row],[Descripción]]="","",_xlfn.XLOOKUP(Tabla1[[#This Row],[Descripción]],Tabla10[Descripción],Tabla10[Precio Unitario],0))</f>
        <v>288</v>
      </c>
      <c r="O652" s="535">
        <f>IF(Tabla1[[#This Row],[Cantidad de Insumos]]="","",Tabla1[[#This Row],[Precio Unitario]]*Tabla1[[#This Row],[Cantidad de Insumos]])</f>
        <v>288</v>
      </c>
      <c r="P652" s="522" t="str">
        <f>IF(Tabla1[[#This Row],[Descripción]]="","",_xlfn.XLOOKUP(Tabla1[[#This Row],[Descripción]],Tabla10[Descripción],Tabla10[CODIGO PRESUPUESTARIO],0))</f>
        <v>2.3.3.1.01</v>
      </c>
      <c r="Q652" s="523"/>
      <c r="R652" s="523" t="str">
        <f>IF(Tabla1[[#This Row],[Insumos]]="","",_xlfn.XLOOKUP(Tabla1[[#This Row],[Insumos]],Tabla10[Insumo],Tabla10[InsumoAbrev],"",0))</f>
        <v>lsProductosdePapel</v>
      </c>
      <c r="S652" s="694"/>
      <c r="T652" s="187"/>
      <c r="U652" s="187"/>
    </row>
    <row r="653" spans="2:21" ht="15" x14ac:dyDescent="0.25">
      <c r="B653" s="187" t="str">
        <f>IF('Formulario PPGR3'!$G653="","",CONCATENATE('Formulario PPGR3'!$C653,".",'Formulario PPGR3'!$D653,".",'Formulario PPGR3'!$E653,".",'Formulario PPGR3'!$F653))</f>
        <v/>
      </c>
      <c r="C653" s="187" t="str">
        <f>IF('Formulario PPGR3'!$G653="","",'Formulario PPGR1'!#REF!)</f>
        <v/>
      </c>
      <c r="D653" s="187" t="str">
        <f>IF('Formulario PPGR3'!$G653="","",'Formulario PPGR1'!#REF!)</f>
        <v/>
      </c>
      <c r="E653" s="187" t="str">
        <f>IF('Formulario PPGR3'!$G653="","",'Formulario PPGR1'!#REF!)</f>
        <v/>
      </c>
      <c r="F653" s="187" t="str">
        <f>IF('Formulario PPGR3'!$G653="","",'Formulario PPGR1'!#REF!)</f>
        <v/>
      </c>
      <c r="G653" s="237"/>
      <c r="H653" s="520" t="str" cm="1">
        <f t="array" ref="H653">IF(Tabla1[[#This Row],[Código_Actividad]]="","",_xlfn.XLOOKUP(Tabla1[[#This Row],[Código_Actividad]],CodigoActividad,Tabla2[Actividades Programables Presupuestables],"",0))</f>
        <v/>
      </c>
      <c r="I653" s="783" t="str">
        <f>IFERROR(VLOOKUP('Formulario PPGR3'!$G653,'Formulario PPGR2'!$H$9:$V$536,15,FALSE),"")</f>
        <v/>
      </c>
      <c r="J653" s="525" t="s">
        <v>361</v>
      </c>
      <c r="K653" s="524" t="s">
        <v>1162</v>
      </c>
      <c r="L653" s="521" t="str">
        <f>IF(Tabla1[[#This Row],[Descripción]]="","",_xlfn.XLOOKUP(Tabla1[[#This Row],[Descripción]],Tabla10[Descripción],Tabla10[Unidad de Medida],"",0))</f>
        <v>Caja</v>
      </c>
      <c r="M653" s="317">
        <v>1</v>
      </c>
      <c r="N653" s="535">
        <f>IF(Tabla1[[#This Row],[Descripción]]="","",_xlfn.XLOOKUP(Tabla1[[#This Row],[Descripción]],Tabla10[Descripción],Tabla10[Precio Unitario],0))</f>
        <v>531</v>
      </c>
      <c r="O653" s="535">
        <f>IF(Tabla1[[#This Row],[Cantidad de Insumos]]="","",Tabla1[[#This Row],[Precio Unitario]]*Tabla1[[#This Row],[Cantidad de Insumos]])</f>
        <v>531</v>
      </c>
      <c r="P653" s="522" t="str">
        <f>IF(Tabla1[[#This Row],[Descripción]]="","",_xlfn.XLOOKUP(Tabla1[[#This Row],[Descripción]],Tabla10[Descripción],Tabla10[CODIGO PRESUPUESTARIO],0))</f>
        <v>2.3.3.2.01</v>
      </c>
      <c r="Q653" s="523"/>
      <c r="R653" s="523" t="str">
        <f>IF(Tabla1[[#This Row],[Insumos]]="","",_xlfn.XLOOKUP(Tabla1[[#This Row],[Insumos]],Tabla10[Insumo],Tabla10[InsumoAbrev],"",0))</f>
        <v>lsProductosdePapel</v>
      </c>
      <c r="S653" s="694"/>
      <c r="T653" s="187"/>
      <c r="U653" s="187"/>
    </row>
    <row r="654" spans="2:21" ht="66" customHeight="1" x14ac:dyDescent="0.25">
      <c r="B654" s="187" t="e">
        <f>IF('Formulario PPGR3'!$G654="","",CONCATENATE('Formulario PPGR3'!$C654,".",'Formulario PPGR3'!$D654,".",'Formulario PPGR3'!$E654,".",'Formulario PPGR3'!$F654))</f>
        <v>#REF!</v>
      </c>
      <c r="C654" s="187" t="e">
        <f>IF('Formulario PPGR3'!$G654="","",'Formulario PPGR1'!#REF!)</f>
        <v>#REF!</v>
      </c>
      <c r="D654" s="187" t="e">
        <f>IF('Formulario PPGR3'!$G654="","",'Formulario PPGR1'!#REF!)</f>
        <v>#REF!</v>
      </c>
      <c r="E654" s="187" t="e">
        <f>IF('Formulario PPGR3'!$G654="","",'Formulario PPGR1'!#REF!)</f>
        <v>#REF!</v>
      </c>
      <c r="F654" s="187" t="e">
        <f>IF('Formulario PPGR3'!$G654="","",'Formulario PPGR1'!#REF!)</f>
        <v>#REF!</v>
      </c>
      <c r="G654" s="237" t="s">
        <v>2126</v>
      </c>
      <c r="H654" s="520" t="str" cm="1">
        <f t="array" ref="H654">IF(Tabla1[[#This Row],[Código_Actividad]]="","",_xlfn.XLOOKUP(Tabla1[[#This Row],[Código_Actividad]],CodigoActividad,Tabla2[Actividades Programables Presupuestables],"",0))</f>
        <v>Identificación y convocatoria de CEAS que requieran capacitación de estimación y programación de medicamentos e insumos de uso general para el 2027.</v>
      </c>
      <c r="I654" s="783">
        <f>IFERROR(VLOOKUP('Formulario PPGR3'!$G654,'Formulario PPGR2'!$H$9:$V$536,15,FALSE),"")</f>
        <v>50</v>
      </c>
      <c r="J654" s="525" t="s">
        <v>361</v>
      </c>
      <c r="K654" s="524" t="s">
        <v>1162</v>
      </c>
      <c r="L654" s="521" t="str">
        <f>IF(Tabla1[[#This Row],[Descripción]]="","",_xlfn.XLOOKUP(Tabla1[[#This Row],[Descripción]],Tabla10[Descripción],Tabla10[Unidad de Medida],"",0))</f>
        <v>Caja</v>
      </c>
      <c r="M654" s="317">
        <v>1</v>
      </c>
      <c r="N654" s="535">
        <f>IF(Tabla1[[#This Row],[Descripción]]="","",_xlfn.XLOOKUP(Tabla1[[#This Row],[Descripción]],Tabla10[Descripción],Tabla10[Precio Unitario],0))</f>
        <v>531</v>
      </c>
      <c r="O654" s="535">
        <f>IF(Tabla1[[#This Row],[Cantidad de Insumos]]="","",Tabla1[[#This Row],[Precio Unitario]]*Tabla1[[#This Row],[Cantidad de Insumos]])</f>
        <v>531</v>
      </c>
      <c r="P654" s="522" t="str">
        <f>IF(Tabla1[[#This Row],[Descripción]]="","",_xlfn.XLOOKUP(Tabla1[[#This Row],[Descripción]],Tabla10[Descripción],Tabla10[CODIGO PRESUPUESTARIO],0))</f>
        <v>2.3.3.2.01</v>
      </c>
      <c r="Q654" s="523"/>
      <c r="R654" s="523" t="str">
        <f>IF(Tabla1[[#This Row],[Insumos]]="","",_xlfn.XLOOKUP(Tabla1[[#This Row],[Insumos]],Tabla10[Insumo],Tabla10[InsumoAbrev],"",0))</f>
        <v>lsProductosdePapel</v>
      </c>
      <c r="S654" s="694"/>
      <c r="T654" s="187"/>
      <c r="U654" s="187"/>
    </row>
    <row r="655" spans="2:21" ht="15" x14ac:dyDescent="0.25">
      <c r="B655" s="187" t="str">
        <f>IF('Formulario PPGR3'!$G655="","",CONCATENATE('Formulario PPGR3'!$C655,".",'Formulario PPGR3'!$D655,".",'Formulario PPGR3'!$E655,".",'Formulario PPGR3'!$F655))</f>
        <v/>
      </c>
      <c r="C655" s="187" t="str">
        <f>IF('Formulario PPGR3'!$G655="","",'Formulario PPGR1'!#REF!)</f>
        <v/>
      </c>
      <c r="D655" s="187" t="str">
        <f>IF('Formulario PPGR3'!$G655="","",'Formulario PPGR1'!#REF!)</f>
        <v/>
      </c>
      <c r="E655" s="187" t="str">
        <f>IF('Formulario PPGR3'!$G655="","",'Formulario PPGR1'!#REF!)</f>
        <v/>
      </c>
      <c r="F655" s="187" t="str">
        <f>IF('Formulario PPGR3'!$G655="","",'Formulario PPGR1'!#REF!)</f>
        <v/>
      </c>
      <c r="G655" s="237"/>
      <c r="H655" s="520" t="str" cm="1">
        <f t="array" ref="H655">IF(Tabla1[[#This Row],[Código_Actividad]]="","",_xlfn.XLOOKUP(Tabla1[[#This Row],[Código_Actividad]],CodigoActividad,Tabla2[Actividades Programables Presupuestables],"",0))</f>
        <v/>
      </c>
      <c r="I655" s="783" t="str">
        <f>IFERROR(VLOOKUP('Formulario PPGR3'!$G655,'Formulario PPGR2'!$H$9:$V$536,15,FALSE),"")</f>
        <v/>
      </c>
      <c r="J655" s="525" t="s">
        <v>361</v>
      </c>
      <c r="K655" s="524" t="s">
        <v>1170</v>
      </c>
      <c r="L655" s="521" t="str">
        <f>IF(Tabla1[[#This Row],[Descripción]]="","",_xlfn.XLOOKUP(Tabla1[[#This Row],[Descripción]],Tabla10[Descripción],Tabla10[Unidad de Medida],"",0))</f>
        <v>resma</v>
      </c>
      <c r="M655" s="317">
        <v>1</v>
      </c>
      <c r="N655" s="535">
        <f>IF(Tabla1[[#This Row],[Descripción]]="","",_xlfn.XLOOKUP(Tabla1[[#This Row],[Descripción]],Tabla10[Descripción],Tabla10[Precio Unitario],0))</f>
        <v>288</v>
      </c>
      <c r="O655" s="535">
        <f>IF(Tabla1[[#This Row],[Cantidad de Insumos]]="","",Tabla1[[#This Row],[Precio Unitario]]*Tabla1[[#This Row],[Cantidad de Insumos]])</f>
        <v>288</v>
      </c>
      <c r="P655" s="522" t="str">
        <f>IF(Tabla1[[#This Row],[Descripción]]="","",_xlfn.XLOOKUP(Tabla1[[#This Row],[Descripción]],Tabla10[Descripción],Tabla10[CODIGO PRESUPUESTARIO],0))</f>
        <v>2.3.3.1.01</v>
      </c>
      <c r="Q655" s="523"/>
      <c r="R655" s="523" t="str">
        <f>IF(Tabla1[[#This Row],[Insumos]]="","",_xlfn.XLOOKUP(Tabla1[[#This Row],[Insumos]],Tabla10[Insumo],Tabla10[InsumoAbrev],"",0))</f>
        <v>lsProductosdePapel</v>
      </c>
      <c r="S655" s="694"/>
      <c r="T655" s="187"/>
      <c r="U655" s="187"/>
    </row>
    <row r="656" spans="2:21" ht="38.25" x14ac:dyDescent="0.25">
      <c r="B656" s="187" t="str">
        <f>IF('Formulario PPGR3'!$G656="","",CONCATENATE('Formulario PPGR3'!$C656,".",'Formulario PPGR3'!$D656,".",'Formulario PPGR3'!$E656,".",'Formulario PPGR3'!$F656))</f>
        <v/>
      </c>
      <c r="C656" s="187" t="str">
        <f>IF('Formulario PPGR3'!$G656="","",'Formulario PPGR1'!#REF!)</f>
        <v/>
      </c>
      <c r="D656" s="187" t="str">
        <f>IF('Formulario PPGR3'!$G656="","",'Formulario PPGR1'!#REF!)</f>
        <v/>
      </c>
      <c r="E656" s="187" t="str">
        <f>IF('Formulario PPGR3'!$G656="","",'Formulario PPGR1'!#REF!)</f>
        <v/>
      </c>
      <c r="F656" s="187" t="str">
        <f>IF('Formulario PPGR3'!$G656="","",'Formulario PPGR1'!#REF!)</f>
        <v/>
      </c>
      <c r="G656" s="237"/>
      <c r="H656" s="520" t="str" cm="1">
        <f t="array" ref="H656">IF(Tabla1[[#This Row],[Código_Actividad]]="","",_xlfn.XLOOKUP(Tabla1[[#This Row],[Código_Actividad]],CodigoActividad,Tabla2[Actividades Programables Presupuestables],"",0))</f>
        <v/>
      </c>
      <c r="I656" s="783" t="str">
        <f>IFERROR(VLOOKUP('Formulario PPGR3'!$G656,'Formulario PPGR2'!$H$9:$V$536,15,FALSE),"")</f>
        <v/>
      </c>
      <c r="J656" s="525" t="s">
        <v>351</v>
      </c>
      <c r="K656" s="524" t="s">
        <v>830</v>
      </c>
      <c r="L656" s="521" t="str">
        <f>IF(Tabla1[[#This Row],[Descripción]]="","",_xlfn.XLOOKUP(Tabla1[[#This Row],[Descripción]],Tabla10[Descripción],Tabla10[Unidad de Medida],"",0))</f>
        <v>unidad</v>
      </c>
      <c r="M656" s="317">
        <v>3</v>
      </c>
      <c r="N656" s="535">
        <f>IF(Tabla1[[#This Row],[Descripción]]="","",_xlfn.XLOOKUP(Tabla1[[#This Row],[Descripción]],Tabla10[Descripción],Tabla10[Precio Unitario],0))</f>
        <v>61419</v>
      </c>
      <c r="O656" s="535">
        <f>IF(Tabla1[[#This Row],[Cantidad de Insumos]]="","",Tabla1[[#This Row],[Precio Unitario]]*Tabla1[[#This Row],[Cantidad de Insumos]])</f>
        <v>184257</v>
      </c>
      <c r="P656" s="522" t="str">
        <f>IF(Tabla1[[#This Row],[Descripción]]="","",_xlfn.XLOOKUP(Tabla1[[#This Row],[Descripción]],Tabla10[Descripción],Tabla10[CODIGO PRESUPUESTARIO],0))</f>
        <v>2.3.1.1.01</v>
      </c>
      <c r="Q656" s="523"/>
      <c r="R656" s="523" t="str">
        <f>IF(Tabla1[[#This Row],[Insumos]]="","",_xlfn.XLOOKUP(Tabla1[[#This Row],[Insumos]],Tabla10[Insumo],Tabla10[InsumoAbrev],"",0))</f>
        <v>lsAlimentosyBebidas</v>
      </c>
      <c r="S656" s="694"/>
      <c r="T656" s="187"/>
      <c r="U656" s="187"/>
    </row>
    <row r="657" spans="2:21" ht="38.25" x14ac:dyDescent="0.25">
      <c r="B657" s="187" t="str">
        <f>IF('Formulario PPGR3'!$G657="","",CONCATENATE('Formulario PPGR3'!$C657,".",'Formulario PPGR3'!$D657,".",'Formulario PPGR3'!$E657,".",'Formulario PPGR3'!$F657))</f>
        <v/>
      </c>
      <c r="C657" s="187" t="str">
        <f>IF('Formulario PPGR3'!$G657="","",'Formulario PPGR1'!#REF!)</f>
        <v/>
      </c>
      <c r="D657" s="187" t="str">
        <f>IF('Formulario PPGR3'!$G657="","",'Formulario PPGR1'!#REF!)</f>
        <v/>
      </c>
      <c r="E657" s="187" t="str">
        <f>IF('Formulario PPGR3'!$G657="","",'Formulario PPGR1'!#REF!)</f>
        <v/>
      </c>
      <c r="F657" s="187" t="str">
        <f>IF('Formulario PPGR3'!$G657="","",'Formulario PPGR1'!#REF!)</f>
        <v/>
      </c>
      <c r="G657" s="237"/>
      <c r="H657" s="520" t="str" cm="1">
        <f t="array" ref="H657">IF(Tabla1[[#This Row],[Código_Actividad]]="","",_xlfn.XLOOKUP(Tabla1[[#This Row],[Código_Actividad]],CodigoActividad,Tabla2[Actividades Programables Presupuestables],"",0))</f>
        <v/>
      </c>
      <c r="I657" s="783" t="str">
        <f>IFERROR(VLOOKUP('Formulario PPGR3'!$G657,'Formulario PPGR2'!$H$9:$V$536,15,FALSE),"")</f>
        <v/>
      </c>
      <c r="J657" s="525" t="s">
        <v>351</v>
      </c>
      <c r="K657" s="524" t="s">
        <v>830</v>
      </c>
      <c r="L657" s="521" t="str">
        <f>IF(Tabla1[[#This Row],[Descripción]]="","",_xlfn.XLOOKUP(Tabla1[[#This Row],[Descripción]],Tabla10[Descripción],Tabla10[Unidad de Medida],"",0))</f>
        <v>unidad</v>
      </c>
      <c r="M657" s="317">
        <v>3</v>
      </c>
      <c r="N657" s="535">
        <f>IF(Tabla1[[#This Row],[Descripción]]="","",_xlfn.XLOOKUP(Tabla1[[#This Row],[Descripción]],Tabla10[Descripción],Tabla10[Precio Unitario],0))</f>
        <v>61419</v>
      </c>
      <c r="O657" s="535">
        <f>IF(Tabla1[[#This Row],[Cantidad de Insumos]]="","",Tabla1[[#This Row],[Precio Unitario]]*Tabla1[[#This Row],[Cantidad de Insumos]])</f>
        <v>184257</v>
      </c>
      <c r="P657" s="522" t="str">
        <f>IF(Tabla1[[#This Row],[Descripción]]="","",_xlfn.XLOOKUP(Tabla1[[#This Row],[Descripción]],Tabla10[Descripción],Tabla10[CODIGO PRESUPUESTARIO],0))</f>
        <v>2.3.1.1.01</v>
      </c>
      <c r="Q657" s="523"/>
      <c r="R657" s="523" t="str">
        <f>IF(Tabla1[[#This Row],[Insumos]]="","",_xlfn.XLOOKUP(Tabla1[[#This Row],[Insumos]],Tabla10[Insumo],Tabla10[InsumoAbrev],"",0))</f>
        <v>lsAlimentosyBebidas</v>
      </c>
      <c r="S657" s="694"/>
      <c r="T657" s="187"/>
      <c r="U657" s="187"/>
    </row>
    <row r="658" spans="2:21" ht="51.6" customHeight="1" x14ac:dyDescent="0.25">
      <c r="B658" s="187" t="e">
        <f>IF('Formulario PPGR3'!$G658="","",CONCATENATE('Formulario PPGR3'!$C658,".",'Formulario PPGR3'!$D658,".",'Formulario PPGR3'!$E658,".",'Formulario PPGR3'!$F658))</f>
        <v>#REF!</v>
      </c>
      <c r="C658" s="187" t="e">
        <f>IF('Formulario PPGR3'!$G658="","",'Formulario PPGR1'!#REF!)</f>
        <v>#REF!</v>
      </c>
      <c r="D658" s="187" t="e">
        <f>IF('Formulario PPGR3'!$G658="","",'Formulario PPGR1'!#REF!)</f>
        <v>#REF!</v>
      </c>
      <c r="E658" s="187" t="e">
        <f>IF('Formulario PPGR3'!$G658="","",'Formulario PPGR1'!#REF!)</f>
        <v>#REF!</v>
      </c>
      <c r="F658" s="187" t="e">
        <f>IF('Formulario PPGR3'!$G658="","",'Formulario PPGR1'!#REF!)</f>
        <v>#REF!</v>
      </c>
      <c r="G658" s="237" t="s">
        <v>2128</v>
      </c>
      <c r="H658" s="520" t="str" cm="1">
        <f t="array" ref="H658">IF(Tabla1[[#This Row],[Código_Actividad]]="","",_xlfn.XLOOKUP(Tabla1[[#This Row],[Código_Actividad]],CodigoActividad,Tabla2[Actividades Programables Presupuestables],"",0))</f>
        <v>Taller para la consolidación de la programación de medicamentos e insumos de uso general de los CEAS para el 2027.</v>
      </c>
      <c r="I658" s="783">
        <f>IFERROR(VLOOKUP('Formulario PPGR3'!$G658,'Formulario PPGR2'!$H$9:$V$536,15,FALSE),"")</f>
        <v>16</v>
      </c>
      <c r="J658" s="525" t="s">
        <v>361</v>
      </c>
      <c r="K658" s="524" t="s">
        <v>1162</v>
      </c>
      <c r="L658" s="521" t="str">
        <f>IF(Tabla1[[#This Row],[Descripción]]="","",_xlfn.XLOOKUP(Tabla1[[#This Row],[Descripción]],Tabla10[Descripción],Tabla10[Unidad de Medida],"",0))</f>
        <v>Caja</v>
      </c>
      <c r="M658" s="317">
        <v>1</v>
      </c>
      <c r="N658" s="535">
        <f>IF(Tabla1[[#This Row],[Descripción]]="","",_xlfn.XLOOKUP(Tabla1[[#This Row],[Descripción]],Tabla10[Descripción],Tabla10[Precio Unitario],0))</f>
        <v>531</v>
      </c>
      <c r="O658" s="535">
        <f>IF(Tabla1[[#This Row],[Cantidad de Insumos]]="","",Tabla1[[#This Row],[Precio Unitario]]*Tabla1[[#This Row],[Cantidad de Insumos]])</f>
        <v>531</v>
      </c>
      <c r="P658" s="522" t="str">
        <f>IF(Tabla1[[#This Row],[Descripción]]="","",_xlfn.XLOOKUP(Tabla1[[#This Row],[Descripción]],Tabla10[Descripción],Tabla10[CODIGO PRESUPUESTARIO],0))</f>
        <v>2.3.3.2.01</v>
      </c>
      <c r="Q658" s="523"/>
      <c r="R658" s="523" t="str">
        <f>IF(Tabla1[[#This Row],[Insumos]]="","",_xlfn.XLOOKUP(Tabla1[[#This Row],[Insumos]],Tabla10[Insumo],Tabla10[InsumoAbrev],"",0))</f>
        <v>lsProductosdePapel</v>
      </c>
      <c r="S658" s="694"/>
      <c r="T658" s="187"/>
      <c r="U658" s="187"/>
    </row>
    <row r="659" spans="2:21" ht="15" x14ac:dyDescent="0.25">
      <c r="B659" s="187" t="str">
        <f>IF('Formulario PPGR3'!$G659="","",CONCATENATE('Formulario PPGR3'!$C659,".",'Formulario PPGR3'!$D659,".",'Formulario PPGR3'!$E659,".",'Formulario PPGR3'!$F659))</f>
        <v/>
      </c>
      <c r="C659" s="187" t="str">
        <f>IF('Formulario PPGR3'!$G659="","",'Formulario PPGR1'!#REF!)</f>
        <v/>
      </c>
      <c r="D659" s="187" t="str">
        <f>IF('Formulario PPGR3'!$G659="","",'Formulario PPGR1'!#REF!)</f>
        <v/>
      </c>
      <c r="E659" s="187" t="str">
        <f>IF('Formulario PPGR3'!$G659="","",'Formulario PPGR1'!#REF!)</f>
        <v/>
      </c>
      <c r="F659" s="187" t="str">
        <f>IF('Formulario PPGR3'!$G659="","",'Formulario PPGR1'!#REF!)</f>
        <v/>
      </c>
      <c r="G659" s="237"/>
      <c r="H659" s="520" t="str" cm="1">
        <f t="array" ref="H659">IF(Tabla1[[#This Row],[Código_Actividad]]="","",_xlfn.XLOOKUP(Tabla1[[#This Row],[Código_Actividad]],CodigoActividad,Tabla2[Actividades Programables Presupuestables],"",0))</f>
        <v/>
      </c>
      <c r="I659" s="783" t="str">
        <f>IFERROR(VLOOKUP('Formulario PPGR3'!$G659,'Formulario PPGR2'!$H$9:$V$536,15,FALSE),"")</f>
        <v/>
      </c>
      <c r="J659" s="525" t="s">
        <v>361</v>
      </c>
      <c r="K659" s="524" t="s">
        <v>1170</v>
      </c>
      <c r="L659" s="521" t="str">
        <f>IF(Tabla1[[#This Row],[Descripción]]="","",_xlfn.XLOOKUP(Tabla1[[#This Row],[Descripción]],Tabla10[Descripción],Tabla10[Unidad de Medida],"",0))</f>
        <v>resma</v>
      </c>
      <c r="M659" s="317">
        <v>2</v>
      </c>
      <c r="N659" s="535">
        <f>IF(Tabla1[[#This Row],[Descripción]]="","",_xlfn.XLOOKUP(Tabla1[[#This Row],[Descripción]],Tabla10[Descripción],Tabla10[Precio Unitario],0))</f>
        <v>288</v>
      </c>
      <c r="O659" s="535">
        <f>IF(Tabla1[[#This Row],[Cantidad de Insumos]]="","",Tabla1[[#This Row],[Precio Unitario]]*Tabla1[[#This Row],[Cantidad de Insumos]])</f>
        <v>576</v>
      </c>
      <c r="P659" s="522" t="str">
        <f>IF(Tabla1[[#This Row],[Descripción]]="","",_xlfn.XLOOKUP(Tabla1[[#This Row],[Descripción]],Tabla10[Descripción],Tabla10[CODIGO PRESUPUESTARIO],0))</f>
        <v>2.3.3.1.01</v>
      </c>
      <c r="Q659" s="523"/>
      <c r="R659" s="523" t="str">
        <f>IF(Tabla1[[#This Row],[Insumos]]="","",_xlfn.XLOOKUP(Tabla1[[#This Row],[Insumos]],Tabla10[Insumo],Tabla10[InsumoAbrev],"",0))</f>
        <v>lsProductosdePapel</v>
      </c>
      <c r="S659" s="694"/>
      <c r="T659" s="187"/>
      <c r="U659" s="187"/>
    </row>
    <row r="660" spans="2:21" ht="38.25" x14ac:dyDescent="0.25">
      <c r="B660" s="187" t="str">
        <f>IF('Formulario PPGR3'!$G660="","",CONCATENATE('Formulario PPGR3'!$C660,".",'Formulario PPGR3'!$D660,".",'Formulario PPGR3'!$E660,".",'Formulario PPGR3'!$F660))</f>
        <v/>
      </c>
      <c r="C660" s="187" t="str">
        <f>IF('Formulario PPGR3'!$G660="","",'Formulario PPGR1'!#REF!)</f>
        <v/>
      </c>
      <c r="D660" s="187" t="str">
        <f>IF('Formulario PPGR3'!$G660="","",'Formulario PPGR1'!#REF!)</f>
        <v/>
      </c>
      <c r="E660" s="187" t="str">
        <f>IF('Formulario PPGR3'!$G660="","",'Formulario PPGR1'!#REF!)</f>
        <v/>
      </c>
      <c r="F660" s="187" t="str">
        <f>IF('Formulario PPGR3'!$G660="","",'Formulario PPGR1'!#REF!)</f>
        <v/>
      </c>
      <c r="G660" s="237"/>
      <c r="H660" s="520" t="str" cm="1">
        <f t="array" ref="H660">IF(Tabla1[[#This Row],[Código_Actividad]]="","",_xlfn.XLOOKUP(Tabla1[[#This Row],[Código_Actividad]],CodigoActividad,Tabla2[Actividades Programables Presupuestables],"",0))</f>
        <v/>
      </c>
      <c r="I660" s="783" t="str">
        <f>IFERROR(VLOOKUP('Formulario PPGR3'!$G660,'Formulario PPGR2'!$H$9:$V$536,15,FALSE),"")</f>
        <v/>
      </c>
      <c r="J660" s="525" t="s">
        <v>351</v>
      </c>
      <c r="K660" s="524" t="s">
        <v>830</v>
      </c>
      <c r="L660" s="521" t="str">
        <f>IF(Tabla1[[#This Row],[Descripción]]="","",_xlfn.XLOOKUP(Tabla1[[#This Row],[Descripción]],Tabla10[Descripción],Tabla10[Unidad de Medida],"",0))</f>
        <v>unidad</v>
      </c>
      <c r="M660" s="317">
        <v>3</v>
      </c>
      <c r="N660" s="535">
        <f>IF(Tabla1[[#This Row],[Descripción]]="","",_xlfn.XLOOKUP(Tabla1[[#This Row],[Descripción]],Tabla10[Descripción],Tabla10[Precio Unitario],0))</f>
        <v>61419</v>
      </c>
      <c r="O660" s="535">
        <f>IF(Tabla1[[#This Row],[Cantidad de Insumos]]="","",Tabla1[[#This Row],[Precio Unitario]]*Tabla1[[#This Row],[Cantidad de Insumos]])</f>
        <v>184257</v>
      </c>
      <c r="P660" s="522" t="str">
        <f>IF(Tabla1[[#This Row],[Descripción]]="","",_xlfn.XLOOKUP(Tabla1[[#This Row],[Descripción]],Tabla10[Descripción],Tabla10[CODIGO PRESUPUESTARIO],0))</f>
        <v>2.3.1.1.01</v>
      </c>
      <c r="Q660" s="523"/>
      <c r="R660" s="523" t="str">
        <f>IF(Tabla1[[#This Row],[Insumos]]="","",_xlfn.XLOOKUP(Tabla1[[#This Row],[Insumos]],Tabla10[Insumo],Tabla10[InsumoAbrev],"",0))</f>
        <v>lsAlimentosyBebidas</v>
      </c>
      <c r="S660" s="694"/>
      <c r="T660" s="187"/>
      <c r="U660" s="187"/>
    </row>
    <row r="661" spans="2:21" ht="38.25" x14ac:dyDescent="0.25">
      <c r="B661" s="187" t="str">
        <f>IF('Formulario PPGR3'!$G661="","",CONCATENATE('Formulario PPGR3'!$C661,".",'Formulario PPGR3'!$D661,".",'Formulario PPGR3'!$E661,".",'Formulario PPGR3'!$F661))</f>
        <v/>
      </c>
      <c r="C661" s="187" t="str">
        <f>IF('Formulario PPGR3'!$G661="","",'Formulario PPGR1'!#REF!)</f>
        <v/>
      </c>
      <c r="D661" s="187" t="str">
        <f>IF('Formulario PPGR3'!$G661="","",'Formulario PPGR1'!#REF!)</f>
        <v/>
      </c>
      <c r="E661" s="187" t="str">
        <f>IF('Formulario PPGR3'!$G661="","",'Formulario PPGR1'!#REF!)</f>
        <v/>
      </c>
      <c r="F661" s="187" t="str">
        <f>IF('Formulario PPGR3'!$G661="","",'Formulario PPGR1'!#REF!)</f>
        <v/>
      </c>
      <c r="G661" s="237"/>
      <c r="H661" s="520" t="str" cm="1">
        <f t="array" ref="H661">IF(Tabla1[[#This Row],[Código_Actividad]]="","",_xlfn.XLOOKUP(Tabla1[[#This Row],[Código_Actividad]],CodigoActividad,Tabla2[Actividades Programables Presupuestables],"",0))</f>
        <v/>
      </c>
      <c r="I661" s="783" t="str">
        <f>IFERROR(VLOOKUP('Formulario PPGR3'!$G661,'Formulario PPGR2'!$H$9:$V$536,15,FALSE),"")</f>
        <v/>
      </c>
      <c r="J661" s="525" t="s">
        <v>351</v>
      </c>
      <c r="K661" s="524" t="s">
        <v>830</v>
      </c>
      <c r="L661" s="521" t="str">
        <f>IF(Tabla1[[#This Row],[Descripción]]="","",_xlfn.XLOOKUP(Tabla1[[#This Row],[Descripción]],Tabla10[Descripción],Tabla10[Unidad de Medida],"",0))</f>
        <v>unidad</v>
      </c>
      <c r="M661" s="317">
        <v>3</v>
      </c>
      <c r="N661" s="535">
        <f>IF(Tabla1[[#This Row],[Descripción]]="","",_xlfn.XLOOKUP(Tabla1[[#This Row],[Descripción]],Tabla10[Descripción],Tabla10[Precio Unitario],0))</f>
        <v>61419</v>
      </c>
      <c r="O661" s="535">
        <f>IF(Tabla1[[#This Row],[Cantidad de Insumos]]="","",Tabla1[[#This Row],[Precio Unitario]]*Tabla1[[#This Row],[Cantidad de Insumos]])</f>
        <v>184257</v>
      </c>
      <c r="P661" s="522" t="str">
        <f>IF(Tabla1[[#This Row],[Descripción]]="","",_xlfn.XLOOKUP(Tabla1[[#This Row],[Descripción]],Tabla10[Descripción],Tabla10[CODIGO PRESUPUESTARIO],0))</f>
        <v>2.3.1.1.01</v>
      </c>
      <c r="Q661" s="523"/>
      <c r="R661" s="523" t="str">
        <f>IF(Tabla1[[#This Row],[Insumos]]="","",_xlfn.XLOOKUP(Tabla1[[#This Row],[Insumos]],Tabla10[Insumo],Tabla10[InsumoAbrev],"",0))</f>
        <v>lsAlimentosyBebidas</v>
      </c>
      <c r="S661" s="694"/>
      <c r="T661" s="187"/>
      <c r="U661" s="187"/>
    </row>
    <row r="662" spans="2:21" ht="15" x14ac:dyDescent="0.25">
      <c r="B662" s="187" t="str">
        <f>IF('Formulario PPGR3'!$G662="","",CONCATENATE('Formulario PPGR3'!$C662,".",'Formulario PPGR3'!$D662,".",'Formulario PPGR3'!$E662,".",'Formulario PPGR3'!$F662))</f>
        <v/>
      </c>
      <c r="C662" s="187" t="str">
        <f>IF('Formulario PPGR3'!$G662="","",'Formulario PPGR1'!#REF!)</f>
        <v/>
      </c>
      <c r="D662" s="187" t="str">
        <f>IF('Formulario PPGR3'!$G662="","",'Formulario PPGR1'!#REF!)</f>
        <v/>
      </c>
      <c r="E662" s="187" t="str">
        <f>IF('Formulario PPGR3'!$G662="","",'Formulario PPGR1'!#REF!)</f>
        <v/>
      </c>
      <c r="F662" s="187" t="str">
        <f>IF('Formulario PPGR3'!$G662="","",'Formulario PPGR1'!#REF!)</f>
        <v/>
      </c>
      <c r="G662" s="186"/>
      <c r="H662" s="520" t="str" cm="1">
        <f t="array" ref="H662">IF(Tabla1[[#This Row],[Código_Actividad]]="","",_xlfn.XLOOKUP(Tabla1[[#This Row],[Código_Actividad]],CodigoActividad,Tabla2[Actividades Programables Presupuestables],"",0))</f>
        <v/>
      </c>
      <c r="I662" s="783" t="str">
        <f>IFERROR(VLOOKUP('Formulario PPGR3'!$G662,'Formulario PPGR2'!$H$9:$V$536,15,FALSE),"")</f>
        <v/>
      </c>
      <c r="J662" s="525"/>
      <c r="K662" s="526"/>
      <c r="L662" s="521" t="str">
        <f>IF(Tabla1[[#This Row],[Descripción]]="","",_xlfn.XLOOKUP(Tabla1[[#This Row],[Descripción]],Tabla10[Descripción],Tabla10[Unidad de Medida],"",0))</f>
        <v/>
      </c>
      <c r="M662" s="766"/>
      <c r="N662" s="535" t="str">
        <f>IF(Tabla1[[#This Row],[Descripción]]="","",_xlfn.XLOOKUP(Tabla1[[#This Row],[Descripción]],Tabla10[Descripción],Tabla10[Precio Unitario],0))</f>
        <v/>
      </c>
      <c r="O662" s="535" t="str">
        <f>IF(Tabla1[[#This Row],[Cantidad de Insumos]]="","",Tabla1[[#This Row],[Precio Unitario]]*Tabla1[[#This Row],[Cantidad de Insumos]])</f>
        <v/>
      </c>
      <c r="P662" s="522" t="str">
        <f>IF(Tabla1[[#This Row],[Descripción]]="","",_xlfn.XLOOKUP(Tabla1[[#This Row],[Descripción]],Tabla10[Descripción],Tabla10[CODIGO PRESUPUESTARIO],0))</f>
        <v/>
      </c>
      <c r="Q662" s="523"/>
      <c r="R662" s="523" t="str">
        <f>IF(Tabla1[[#This Row],[Insumos]]="","",_xlfn.XLOOKUP(Tabla1[[#This Row],[Insumos]],Tabla10[Insumo],Tabla10[InsumoAbrev],"",0))</f>
        <v/>
      </c>
      <c r="S662" s="694"/>
      <c r="T662" s="187"/>
      <c r="U662" s="187"/>
    </row>
    <row r="663" spans="2:21" ht="15" x14ac:dyDescent="0.25">
      <c r="B663" s="187" t="str">
        <f>IF('Formulario PPGR3'!$G663="","",CONCATENATE('Formulario PPGR3'!$C663,".",'Formulario PPGR3'!$D663,".",'Formulario PPGR3'!$E663,".",'Formulario PPGR3'!$F663))</f>
        <v/>
      </c>
      <c r="C663" s="187" t="str">
        <f>IF('Formulario PPGR3'!$G663="","",'Formulario PPGR1'!#REF!)</f>
        <v/>
      </c>
      <c r="D663" s="187" t="str">
        <f>IF('Formulario PPGR3'!$G663="","",'Formulario PPGR1'!#REF!)</f>
        <v/>
      </c>
      <c r="E663" s="187" t="str">
        <f>IF('Formulario PPGR3'!$G663="","",'Formulario PPGR1'!#REF!)</f>
        <v/>
      </c>
      <c r="F663" s="187" t="str">
        <f>IF('Formulario PPGR3'!$G663="","",'Formulario PPGR1'!#REF!)</f>
        <v/>
      </c>
      <c r="G663" s="186"/>
      <c r="H663" s="520" t="str" cm="1">
        <f t="array" ref="H663">IF(Tabla1[[#This Row],[Código_Actividad]]="","",_xlfn.XLOOKUP(Tabla1[[#This Row],[Código_Actividad]],CodigoActividad,Tabla2[Actividades Programables Presupuestables],"",0))</f>
        <v/>
      </c>
      <c r="I663" s="783" t="str">
        <f>IFERROR(VLOOKUP('Formulario PPGR3'!$G663,'Formulario PPGR2'!$H$9:$V$536,15,FALSE),"")</f>
        <v/>
      </c>
      <c r="J663" s="525"/>
      <c r="K663" s="526"/>
      <c r="L663" s="521" t="str">
        <f>IF(Tabla1[[#This Row],[Descripción]]="","",_xlfn.XLOOKUP(Tabla1[[#This Row],[Descripción]],Tabla10[Descripción],Tabla10[Unidad de Medida],"",0))</f>
        <v/>
      </c>
      <c r="M663" s="766"/>
      <c r="N663" s="535" t="str">
        <f>IF(Tabla1[[#This Row],[Descripción]]="","",_xlfn.XLOOKUP(Tabla1[[#This Row],[Descripción]],Tabla10[Descripción],Tabla10[Precio Unitario],0))</f>
        <v/>
      </c>
      <c r="O663" s="535" t="str">
        <f>IF(Tabla1[[#This Row],[Cantidad de Insumos]]="","",Tabla1[[#This Row],[Precio Unitario]]*Tabla1[[#This Row],[Cantidad de Insumos]])</f>
        <v/>
      </c>
      <c r="P663" s="522" t="str">
        <f>IF(Tabla1[[#This Row],[Descripción]]="","",_xlfn.XLOOKUP(Tabla1[[#This Row],[Descripción]],Tabla10[Descripción],Tabla10[CODIGO PRESUPUESTARIO],0))</f>
        <v/>
      </c>
      <c r="Q663" s="523"/>
      <c r="R663" s="523" t="str">
        <f>IF(Tabla1[[#This Row],[Insumos]]="","",_xlfn.XLOOKUP(Tabla1[[#This Row],[Insumos]],Tabla10[Insumo],Tabla10[InsumoAbrev],"",0))</f>
        <v/>
      </c>
      <c r="S663" s="694"/>
      <c r="T663" s="187"/>
      <c r="U663" s="187"/>
    </row>
    <row r="664" spans="2:21" ht="15" x14ac:dyDescent="0.25">
      <c r="B664" s="187" t="str">
        <f>IF('Formulario PPGR3'!$G664="","",CONCATENATE('Formulario PPGR3'!$C664,".",'Formulario PPGR3'!$D664,".",'Formulario PPGR3'!$E664,".",'Formulario PPGR3'!$F664))</f>
        <v/>
      </c>
      <c r="C664" s="187" t="str">
        <f>IF('Formulario PPGR3'!$G664="","",'Formulario PPGR1'!#REF!)</f>
        <v/>
      </c>
      <c r="D664" s="187" t="str">
        <f>IF('Formulario PPGR3'!$G664="","",'Formulario PPGR1'!#REF!)</f>
        <v/>
      </c>
      <c r="E664" s="187" t="str">
        <f>IF('Formulario PPGR3'!$G664="","",'Formulario PPGR1'!#REF!)</f>
        <v/>
      </c>
      <c r="F664" s="187" t="str">
        <f>IF('Formulario PPGR3'!$G664="","",'Formulario PPGR1'!#REF!)</f>
        <v/>
      </c>
      <c r="G664" s="186"/>
      <c r="H664" s="520" t="str" cm="1">
        <f t="array" ref="H664">IF(Tabla1[[#This Row],[Código_Actividad]]="","",_xlfn.XLOOKUP(Tabla1[[#This Row],[Código_Actividad]],CodigoActividad,Tabla2[Actividades Programables Presupuestables],"",0))</f>
        <v/>
      </c>
      <c r="I664" s="783" t="str">
        <f>IFERROR(VLOOKUP('Formulario PPGR3'!$G664,'Formulario PPGR2'!$H$9:$V$536,15,FALSE),"")</f>
        <v/>
      </c>
      <c r="J664" s="525" t="s">
        <v>282</v>
      </c>
      <c r="K664" s="524" t="s">
        <v>1029</v>
      </c>
      <c r="L664" s="521" t="str">
        <f>IF(Tabla1[[#This Row],[Descripción]]="","",_xlfn.XLOOKUP(Tabla1[[#This Row],[Descripción]],Tabla10[Descripción],Tabla10[Unidad de Medida],"",0))</f>
        <v>unidad</v>
      </c>
      <c r="M664" s="317">
        <v>3</v>
      </c>
      <c r="N664" s="535">
        <f>IF(Tabla1[[#This Row],[Descripción]]="","",_xlfn.XLOOKUP(Tabla1[[#This Row],[Descripción]],Tabla10[Descripción],Tabla10[Precio Unitario],0))</f>
        <v>5</v>
      </c>
      <c r="O664" s="535">
        <f>IF(Tabla1[[#This Row],[Cantidad de Insumos]]="","",Tabla1[[#This Row],[Precio Unitario]]*Tabla1[[#This Row],[Cantidad de Insumos]])</f>
        <v>15</v>
      </c>
      <c r="P664" s="522" t="str">
        <f>IF(Tabla1[[#This Row],[Descripción]]="","",_xlfn.XLOOKUP(Tabla1[[#This Row],[Descripción]],Tabla10[Descripción],Tabla10[CODIGO PRESUPUESTARIO],0))</f>
        <v xml:space="preserve">2.2.2.2.01 </v>
      </c>
      <c r="Q664" s="523"/>
      <c r="R664" s="523" t="str">
        <f>IF(Tabla1[[#This Row],[Insumos]]="","",_xlfn.XLOOKUP(Tabla1[[#This Row],[Insumos]],Tabla10[Insumo],Tabla10[InsumoAbrev],"",0))</f>
        <v>lsImpresionyEncuadernacion</v>
      </c>
      <c r="S664" s="694"/>
      <c r="T664" s="187"/>
      <c r="U664" s="187"/>
    </row>
    <row r="665" spans="2:21" ht="15" x14ac:dyDescent="0.25">
      <c r="B665" s="187" t="str">
        <f>IF('Formulario PPGR3'!$G665="","",CONCATENATE('Formulario PPGR3'!$C665,".",'Formulario PPGR3'!$D665,".",'Formulario PPGR3'!$E665,".",'Formulario PPGR3'!$F665))</f>
        <v/>
      </c>
      <c r="C665" s="187" t="str">
        <f>IF('Formulario PPGR3'!$G665="","",'Formulario PPGR1'!#REF!)</f>
        <v/>
      </c>
      <c r="D665" s="187" t="str">
        <f>IF('Formulario PPGR3'!$G665="","",'Formulario PPGR1'!#REF!)</f>
        <v/>
      </c>
      <c r="E665" s="187" t="str">
        <f>IF('Formulario PPGR3'!$G665="","",'Formulario PPGR1'!#REF!)</f>
        <v/>
      </c>
      <c r="F665" s="187" t="str">
        <f>IF('Formulario PPGR3'!$G665="","",'Formulario PPGR1'!#REF!)</f>
        <v/>
      </c>
      <c r="G665" s="186"/>
      <c r="H665" s="520" t="str" cm="1">
        <f t="array" ref="H665">IF(Tabla1[[#This Row],[Código_Actividad]]="","",_xlfn.XLOOKUP(Tabla1[[#This Row],[Código_Actividad]],CodigoActividad,Tabla2[Actividades Programables Presupuestables],"",0))</f>
        <v/>
      </c>
      <c r="I665" s="783" t="str">
        <f>IFERROR(VLOOKUP('Formulario PPGR3'!$G665,'Formulario PPGR2'!$H$9:$V$536,15,FALSE),"")</f>
        <v/>
      </c>
      <c r="J665" s="525"/>
      <c r="K665" s="524"/>
      <c r="L665" s="521" t="str">
        <f>IF(Tabla1[[#This Row],[Descripción]]="","",_xlfn.XLOOKUP(Tabla1[[#This Row],[Descripción]],Tabla10[Descripción],Tabla10[Unidad de Medida],"",0))</f>
        <v/>
      </c>
      <c r="M665" s="317"/>
      <c r="N665" s="535" t="str">
        <f>IF(Tabla1[[#This Row],[Descripción]]="","",_xlfn.XLOOKUP(Tabla1[[#This Row],[Descripción]],Tabla10[Descripción],Tabla10[Precio Unitario],0))</f>
        <v/>
      </c>
      <c r="O665" s="535" t="str">
        <f>IF(Tabla1[[#This Row],[Cantidad de Insumos]]="","",Tabla1[[#This Row],[Precio Unitario]]*Tabla1[[#This Row],[Cantidad de Insumos]])</f>
        <v/>
      </c>
      <c r="P665" s="522" t="str">
        <f>IF(Tabla1[[#This Row],[Descripción]]="","",_xlfn.XLOOKUP(Tabla1[[#This Row],[Descripción]],Tabla10[Descripción],Tabla10[CODIGO PRESUPUESTARIO],0))</f>
        <v/>
      </c>
      <c r="Q665" s="523"/>
      <c r="R665" s="523" t="str">
        <f>IF(Tabla1[[#This Row],[Insumos]]="","",_xlfn.XLOOKUP(Tabla1[[#This Row],[Insumos]],Tabla10[Insumo],Tabla10[InsumoAbrev],"",0))</f>
        <v/>
      </c>
      <c r="S665" s="694"/>
      <c r="T665" s="187"/>
      <c r="U665" s="187"/>
    </row>
    <row r="666" spans="2:21" ht="48.6" customHeight="1" x14ac:dyDescent="0.25">
      <c r="B666" s="187" t="e">
        <f>IF('Formulario PPGR3'!$G666="","",CONCATENATE('Formulario PPGR3'!$C666,".",'Formulario PPGR3'!$D666,".",'Formulario PPGR3'!$E666,".",'Formulario PPGR3'!$F666))</f>
        <v>#REF!</v>
      </c>
      <c r="C666" s="187" t="e">
        <f>IF('Formulario PPGR3'!$G666="","",'Formulario PPGR1'!#REF!)</f>
        <v>#REF!</v>
      </c>
      <c r="D666" s="187" t="e">
        <f>IF('Formulario PPGR3'!$G666="","",'Formulario PPGR1'!#REF!)</f>
        <v>#REF!</v>
      </c>
      <c r="E666" s="187" t="e">
        <f>IF('Formulario PPGR3'!$G666="","",'Formulario PPGR1'!#REF!)</f>
        <v>#REF!</v>
      </c>
      <c r="F666" s="187" t="e">
        <f>IF('Formulario PPGR3'!$G666="","",'Formulario PPGR1'!#REF!)</f>
        <v>#REF!</v>
      </c>
      <c r="G666" s="186" t="s">
        <v>2134</v>
      </c>
      <c r="H666" s="520" t="str" cm="1">
        <f t="array" ref="H666">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666" s="783">
        <f>IFERROR(VLOOKUP('Formulario PPGR3'!$G666,'Formulario PPGR2'!$H$9:$V$536,15,FALSE),"")</f>
        <v>10</v>
      </c>
      <c r="J666" s="525" t="s">
        <v>392</v>
      </c>
      <c r="K666" s="524" t="s">
        <v>991</v>
      </c>
      <c r="L666" s="521" t="str">
        <f>IF(Tabla1[[#This Row],[Descripción]]="","",_xlfn.XLOOKUP(Tabla1[[#This Row],[Descripción]],Tabla10[Descripción],Tabla10[Unidad de Medida],"",0))</f>
        <v>galon</v>
      </c>
      <c r="M666" s="317">
        <v>480</v>
      </c>
      <c r="N666" s="535">
        <f>IF(Tabla1[[#This Row],[Descripción]]="","",_xlfn.XLOOKUP(Tabla1[[#This Row],[Descripción]],Tabla10[Descripción],Tabla10[Precio Unitario],0))</f>
        <v>240</v>
      </c>
      <c r="O666" s="535">
        <f>IF(Tabla1[[#This Row],[Cantidad de Insumos]]="","",Tabla1[[#This Row],[Precio Unitario]]*Tabla1[[#This Row],[Cantidad de Insumos]])</f>
        <v>115200</v>
      </c>
      <c r="P666" s="522" t="str">
        <f>IF(Tabla1[[#This Row],[Descripción]]="","",_xlfn.XLOOKUP(Tabla1[[#This Row],[Descripción]],Tabla10[Descripción],Tabla10[CODIGO PRESUPUESTARIO],0))</f>
        <v>2.3.7.1.02</v>
      </c>
      <c r="Q666" s="523"/>
      <c r="R666" s="523" t="str">
        <f>IF(Tabla1[[#This Row],[Insumos]]="","",_xlfn.XLOOKUP(Tabla1[[#This Row],[Insumos]],Tabla10[Insumo],Tabla10[InsumoAbrev],"",0))</f>
        <v>lsGasoil</v>
      </c>
      <c r="S666" s="694"/>
      <c r="T666" s="187"/>
      <c r="U666" s="187"/>
    </row>
    <row r="667" spans="2:21" ht="15" x14ac:dyDescent="0.25">
      <c r="B667" s="187" t="str">
        <f>IF('Formulario PPGR3'!$G667="","",CONCATENATE('Formulario PPGR3'!$C667,".",'Formulario PPGR3'!$D667,".",'Formulario PPGR3'!$E667,".",'Formulario PPGR3'!$F667))</f>
        <v/>
      </c>
      <c r="C667" s="187" t="str">
        <f>IF('Formulario PPGR3'!$G667="","",'Formulario PPGR1'!#REF!)</f>
        <v/>
      </c>
      <c r="D667" s="187" t="str">
        <f>IF('Formulario PPGR3'!$G667="","",'Formulario PPGR1'!#REF!)</f>
        <v/>
      </c>
      <c r="E667" s="187" t="str">
        <f>IF('Formulario PPGR3'!$G667="","",'Formulario PPGR1'!#REF!)</f>
        <v/>
      </c>
      <c r="F667" s="187" t="str">
        <f>IF('Formulario PPGR3'!$G667="","",'Formulario PPGR1'!#REF!)</f>
        <v/>
      </c>
      <c r="G667" s="186"/>
      <c r="H667" s="520" t="str" cm="1">
        <f t="array" ref="H667">IF(Tabla1[[#This Row],[Código_Actividad]]="","",_xlfn.XLOOKUP(Tabla1[[#This Row],[Código_Actividad]],CodigoActividad,Tabla2[Actividades Programables Presupuestables],"",0))</f>
        <v/>
      </c>
      <c r="I667" s="783" t="str">
        <f>IFERROR(VLOOKUP('Formulario PPGR3'!$G667,'Formulario PPGR2'!$H$9:$V$536,15,FALSE),"")</f>
        <v/>
      </c>
      <c r="J667" s="525" t="s">
        <v>284</v>
      </c>
      <c r="K667" s="524" t="s">
        <v>1441</v>
      </c>
      <c r="L667" s="521" t="str">
        <f>IF(Tabla1[[#This Row],[Descripción]]="","",_xlfn.XLOOKUP(Tabla1[[#This Row],[Descripción]],Tabla10[Descripción],Tabla10[Unidad de Medida],"",0))</f>
        <v>Depósito</v>
      </c>
      <c r="M667" s="317">
        <v>2</v>
      </c>
      <c r="N667" s="535">
        <f>IF(Tabla1[[#This Row],[Descripción]]="","",_xlfn.XLOOKUP(Tabla1[[#This Row],[Descripción]],Tabla10[Descripción],Tabla10[Precio Unitario],0))</f>
        <v>1700</v>
      </c>
      <c r="O667" s="535">
        <f>IF(Tabla1[[#This Row],[Cantidad de Insumos]]="","",Tabla1[[#This Row],[Precio Unitario]]*Tabla1[[#This Row],[Cantidad de Insumos]])</f>
        <v>3400</v>
      </c>
      <c r="P667" s="522" t="str">
        <f>IF(Tabla1[[#This Row],[Descripción]]="","",_xlfn.XLOOKUP(Tabla1[[#This Row],[Descripción]],Tabla10[Descripción],Tabla10[CODIGO PRESUPUESTARIO],0))</f>
        <v>2.2.3.1.01</v>
      </c>
      <c r="Q667" s="523"/>
      <c r="R667" s="523" t="str">
        <f>IF(Tabla1[[#This Row],[Insumos]]="","",_xlfn.XLOOKUP(Tabla1[[#This Row],[Insumos]],Tabla10[Insumo],Tabla10[InsumoAbrev],"",0))</f>
        <v>lsViaticosDP</v>
      </c>
      <c r="S667" s="694"/>
      <c r="T667" s="187"/>
      <c r="U667" s="187"/>
    </row>
    <row r="668" spans="2:21" ht="15" x14ac:dyDescent="0.25">
      <c r="B668" s="187" t="str">
        <f>IF('Formulario PPGR3'!$G668="","",CONCATENATE('Formulario PPGR3'!$C668,".",'Formulario PPGR3'!$D668,".",'Formulario PPGR3'!$E668,".",'Formulario PPGR3'!$F668))</f>
        <v/>
      </c>
      <c r="C668" s="187" t="str">
        <f>IF('Formulario PPGR3'!$G668="","",'Formulario PPGR1'!#REF!)</f>
        <v/>
      </c>
      <c r="D668" s="187" t="str">
        <f>IF('Formulario PPGR3'!$G668="","",'Formulario PPGR1'!#REF!)</f>
        <v/>
      </c>
      <c r="E668" s="187" t="str">
        <f>IF('Formulario PPGR3'!$G668="","",'Formulario PPGR1'!#REF!)</f>
        <v/>
      </c>
      <c r="F668" s="187" t="str">
        <f>IF('Formulario PPGR3'!$G668="","",'Formulario PPGR1'!#REF!)</f>
        <v/>
      </c>
      <c r="G668" s="186"/>
      <c r="H668" s="520" t="str" cm="1">
        <f t="array" ref="H668">IF(Tabla1[[#This Row],[Código_Actividad]]="","",_xlfn.XLOOKUP(Tabla1[[#This Row],[Código_Actividad]],CodigoActividad,Tabla2[Actividades Programables Presupuestables],"",0))</f>
        <v/>
      </c>
      <c r="I668" s="783" t="str">
        <f>IFERROR(VLOOKUP('Formulario PPGR3'!$G668,'Formulario PPGR2'!$H$9:$V$536,15,FALSE),"")</f>
        <v/>
      </c>
      <c r="J668" s="525" t="s">
        <v>284</v>
      </c>
      <c r="K668" s="524" t="s">
        <v>1443</v>
      </c>
      <c r="L668" s="521" t="str">
        <f>IF(Tabla1[[#This Row],[Descripción]]="","",_xlfn.XLOOKUP(Tabla1[[#This Row],[Descripción]],Tabla10[Descripción],Tabla10[Unidad de Medida],"",0))</f>
        <v>Depósito</v>
      </c>
      <c r="M668" s="317">
        <v>4</v>
      </c>
      <c r="N668" s="535">
        <f>IF(Tabla1[[#This Row],[Descripción]]="","",_xlfn.XLOOKUP(Tabla1[[#This Row],[Descripción]],Tabla10[Descripción],Tabla10[Precio Unitario],0))</f>
        <v>1900</v>
      </c>
      <c r="O668" s="535">
        <f>IF(Tabla1[[#This Row],[Cantidad de Insumos]]="","",Tabla1[[#This Row],[Precio Unitario]]*Tabla1[[#This Row],[Cantidad de Insumos]])</f>
        <v>7600</v>
      </c>
      <c r="P668" s="522" t="str">
        <f>IF(Tabla1[[#This Row],[Descripción]]="","",_xlfn.XLOOKUP(Tabla1[[#This Row],[Descripción]],Tabla10[Descripción],Tabla10[CODIGO PRESUPUESTARIO],0))</f>
        <v>2.2.3.1.01</v>
      </c>
      <c r="Q668" s="523"/>
      <c r="R668" s="523" t="str">
        <f>IF(Tabla1[[#This Row],[Insumos]]="","",_xlfn.XLOOKUP(Tabla1[[#This Row],[Insumos]],Tabla10[Insumo],Tabla10[InsumoAbrev],"",0))</f>
        <v>lsViaticosDP</v>
      </c>
      <c r="S668" s="694"/>
      <c r="T668" s="187"/>
      <c r="U668" s="187"/>
    </row>
    <row r="669" spans="2:21" ht="15" x14ac:dyDescent="0.25">
      <c r="B669" s="187" t="str">
        <f>IF('Formulario PPGR3'!$G669="","",CONCATENATE('Formulario PPGR3'!$C669,".",'Formulario PPGR3'!$D669,".",'Formulario PPGR3'!$E669,".",'Formulario PPGR3'!$F669))</f>
        <v/>
      </c>
      <c r="C669" s="187" t="str">
        <f>IF('Formulario PPGR3'!$G669="","",'Formulario PPGR1'!#REF!)</f>
        <v/>
      </c>
      <c r="D669" s="187" t="str">
        <f>IF('Formulario PPGR3'!$G669="","",'Formulario PPGR1'!#REF!)</f>
        <v/>
      </c>
      <c r="E669" s="187" t="str">
        <f>IF('Formulario PPGR3'!$G669="","",'Formulario PPGR1'!#REF!)</f>
        <v/>
      </c>
      <c r="F669" s="187" t="str">
        <f>IF('Formulario PPGR3'!$G669="","",'Formulario PPGR1'!#REF!)</f>
        <v/>
      </c>
      <c r="G669" s="186"/>
      <c r="H669" s="520" t="str" cm="1">
        <f t="array" ref="H669">IF(Tabla1[[#This Row],[Código_Actividad]]="","",_xlfn.XLOOKUP(Tabla1[[#This Row],[Código_Actividad]],CodigoActividad,Tabla2[Actividades Programables Presupuestables],"",0))</f>
        <v/>
      </c>
      <c r="I669" s="783" t="str">
        <f>IFERROR(VLOOKUP('Formulario PPGR3'!$G669,'Formulario PPGR2'!$H$9:$V$536,15,FALSE),"")</f>
        <v/>
      </c>
      <c r="J669" s="525" t="s">
        <v>361</v>
      </c>
      <c r="K669" s="524" t="s">
        <v>1162</v>
      </c>
      <c r="L669" s="521" t="str">
        <f>IF(Tabla1[[#This Row],[Descripción]]="","",_xlfn.XLOOKUP(Tabla1[[#This Row],[Descripción]],Tabla10[Descripción],Tabla10[Unidad de Medida],"",0))</f>
        <v>Caja</v>
      </c>
      <c r="M669" s="317">
        <v>1</v>
      </c>
      <c r="N669" s="535">
        <f>IF(Tabla1[[#This Row],[Descripción]]="","",_xlfn.XLOOKUP(Tabla1[[#This Row],[Descripción]],Tabla10[Descripción],Tabla10[Precio Unitario],0))</f>
        <v>531</v>
      </c>
      <c r="O669" s="535">
        <f>IF(Tabla1[[#This Row],[Cantidad de Insumos]]="","",Tabla1[[#This Row],[Precio Unitario]]*Tabla1[[#This Row],[Cantidad de Insumos]])</f>
        <v>531</v>
      </c>
      <c r="P669" s="522" t="str">
        <f>IF(Tabla1[[#This Row],[Descripción]]="","",_xlfn.XLOOKUP(Tabla1[[#This Row],[Descripción]],Tabla10[Descripción],Tabla10[CODIGO PRESUPUESTARIO],0))</f>
        <v>2.3.3.2.01</v>
      </c>
      <c r="Q669" s="523"/>
      <c r="R669" s="523" t="str">
        <f>IF(Tabla1[[#This Row],[Insumos]]="","",_xlfn.XLOOKUP(Tabla1[[#This Row],[Insumos]],Tabla10[Insumo],Tabla10[InsumoAbrev],"",0))</f>
        <v>lsProductosdePapel</v>
      </c>
      <c r="S669" s="694"/>
      <c r="T669" s="187"/>
      <c r="U669" s="187"/>
    </row>
    <row r="670" spans="2:21" ht="15" x14ac:dyDescent="0.25">
      <c r="B670" s="187" t="str">
        <f>IF('Formulario PPGR3'!$G670="","",CONCATENATE('Formulario PPGR3'!$C670,".",'Formulario PPGR3'!$D670,".",'Formulario PPGR3'!$E670,".",'Formulario PPGR3'!$F670))</f>
        <v/>
      </c>
      <c r="C670" s="187" t="str">
        <f>IF('Formulario PPGR3'!$G670="","",'Formulario PPGR1'!#REF!)</f>
        <v/>
      </c>
      <c r="D670" s="187" t="str">
        <f>IF('Formulario PPGR3'!$G670="","",'Formulario PPGR1'!#REF!)</f>
        <v/>
      </c>
      <c r="E670" s="187" t="str">
        <f>IF('Formulario PPGR3'!$G670="","",'Formulario PPGR1'!#REF!)</f>
        <v/>
      </c>
      <c r="F670" s="187" t="str">
        <f>IF('Formulario PPGR3'!$G670="","",'Formulario PPGR1'!#REF!)</f>
        <v/>
      </c>
      <c r="G670" s="186"/>
      <c r="H670" s="520" t="str" cm="1">
        <f t="array" ref="H670">IF(Tabla1[[#This Row],[Código_Actividad]]="","",_xlfn.XLOOKUP(Tabla1[[#This Row],[Código_Actividad]],CodigoActividad,Tabla2[Actividades Programables Presupuestables],"",0))</f>
        <v/>
      </c>
      <c r="I670" s="783" t="str">
        <f>IFERROR(VLOOKUP('Formulario PPGR3'!$G670,'Formulario PPGR2'!$H$9:$V$536,15,FALSE),"")</f>
        <v/>
      </c>
      <c r="J670" s="525" t="s">
        <v>361</v>
      </c>
      <c r="K670" s="524" t="s">
        <v>1170</v>
      </c>
      <c r="L670" s="521" t="str">
        <f>IF(Tabla1[[#This Row],[Descripción]]="","",_xlfn.XLOOKUP(Tabla1[[#This Row],[Descripción]],Tabla10[Descripción],Tabla10[Unidad de Medida],"",0))</f>
        <v>resma</v>
      </c>
      <c r="M670" s="317">
        <v>1</v>
      </c>
      <c r="N670" s="535">
        <f>IF(Tabla1[[#This Row],[Descripción]]="","",_xlfn.XLOOKUP(Tabla1[[#This Row],[Descripción]],Tabla10[Descripción],Tabla10[Precio Unitario],0))</f>
        <v>288</v>
      </c>
      <c r="O670" s="535">
        <f>IF(Tabla1[[#This Row],[Cantidad de Insumos]]="","",Tabla1[[#This Row],[Precio Unitario]]*Tabla1[[#This Row],[Cantidad de Insumos]])</f>
        <v>288</v>
      </c>
      <c r="P670" s="522" t="str">
        <f>IF(Tabla1[[#This Row],[Descripción]]="","",_xlfn.XLOOKUP(Tabla1[[#This Row],[Descripción]],Tabla10[Descripción],Tabla10[CODIGO PRESUPUESTARIO],0))</f>
        <v>2.3.3.1.01</v>
      </c>
      <c r="Q670" s="523"/>
      <c r="R670" s="523" t="str">
        <f>IF(Tabla1[[#This Row],[Insumos]]="","",_xlfn.XLOOKUP(Tabla1[[#This Row],[Insumos]],Tabla10[Insumo],Tabla10[InsumoAbrev],"",0))</f>
        <v>lsProductosdePapel</v>
      </c>
      <c r="S670" s="694"/>
      <c r="T670" s="187"/>
      <c r="U670" s="187"/>
    </row>
    <row r="671" spans="2:21" ht="50.45" customHeight="1" x14ac:dyDescent="0.25">
      <c r="B671" s="187" t="e">
        <f>IF('Formulario PPGR3'!$G671="","",CONCATENATE('Formulario PPGR3'!$C671,".",'Formulario PPGR3'!$D671,".",'Formulario PPGR3'!$E671,".",'Formulario PPGR3'!$F671))</f>
        <v>#REF!</v>
      </c>
      <c r="C671" s="187" t="e">
        <f>IF('Formulario PPGR3'!$G671="","",'Formulario PPGR1'!#REF!)</f>
        <v>#REF!</v>
      </c>
      <c r="D671" s="187" t="e">
        <f>IF('Formulario PPGR3'!$G671="","",'Formulario PPGR1'!#REF!)</f>
        <v>#REF!</v>
      </c>
      <c r="E671" s="187" t="e">
        <f>IF('Formulario PPGR3'!$G671="","",'Formulario PPGR1'!#REF!)</f>
        <v>#REF!</v>
      </c>
      <c r="F671" s="187" t="e">
        <f>IF('Formulario PPGR3'!$G671="","",'Formulario PPGR1'!#REF!)</f>
        <v>#REF!</v>
      </c>
      <c r="G671" s="186" t="s">
        <v>2136</v>
      </c>
      <c r="H671" s="520" t="str" cm="1">
        <f t="array" ref="H671">IF(Tabla1[[#This Row],[Código_Actividad]]="","",_xlfn.XLOOKUP(Tabla1[[#This Row],[Código_Actividad]],CodigoActividad,Tabla2[Actividades Programables Presupuestables],"",0))</f>
        <v>Visita de supervisión del cumplimiento de los procedimientos operativos del SUGEMI en los Hospitales y CPN seleccionados.</v>
      </c>
      <c r="I671" s="783">
        <f>IFERROR(VLOOKUP('Formulario PPGR3'!$G671,'Formulario PPGR2'!$H$9:$V$536,15,FALSE),"")</f>
        <v>3</v>
      </c>
      <c r="J671" s="525" t="s">
        <v>392</v>
      </c>
      <c r="K671" s="524" t="s">
        <v>991</v>
      </c>
      <c r="L671" s="521" t="str">
        <f>IF(Tabla1[[#This Row],[Descripción]]="","",_xlfn.XLOOKUP(Tabla1[[#This Row],[Descripción]],Tabla10[Descripción],Tabla10[Unidad de Medida],"",0))</f>
        <v>galon</v>
      </c>
      <c r="M671" s="317">
        <v>480</v>
      </c>
      <c r="N671" s="535">
        <f>IF(Tabla1[[#This Row],[Descripción]]="","",_xlfn.XLOOKUP(Tabla1[[#This Row],[Descripción]],Tabla10[Descripción],Tabla10[Precio Unitario],0))</f>
        <v>240</v>
      </c>
      <c r="O671" s="535">
        <f>IF(Tabla1[[#This Row],[Cantidad de Insumos]]="","",Tabla1[[#This Row],[Precio Unitario]]*Tabla1[[#This Row],[Cantidad de Insumos]])</f>
        <v>115200</v>
      </c>
      <c r="P671" s="522" t="str">
        <f>IF(Tabla1[[#This Row],[Descripción]]="","",_xlfn.XLOOKUP(Tabla1[[#This Row],[Descripción]],Tabla10[Descripción],Tabla10[CODIGO PRESUPUESTARIO],0))</f>
        <v>2.3.7.1.02</v>
      </c>
      <c r="Q671" s="523"/>
      <c r="R671" s="523" t="str">
        <f>IF(Tabla1[[#This Row],[Insumos]]="","",_xlfn.XLOOKUP(Tabla1[[#This Row],[Insumos]],Tabla10[Insumo],Tabla10[InsumoAbrev],"",0))</f>
        <v>lsGasoil</v>
      </c>
      <c r="S671" s="694"/>
      <c r="T671" s="187"/>
      <c r="U671" s="187"/>
    </row>
    <row r="672" spans="2:21" ht="15" x14ac:dyDescent="0.25">
      <c r="B672" s="187" t="str">
        <f>IF('Formulario PPGR3'!$G672="","",CONCATENATE('Formulario PPGR3'!$C672,".",'Formulario PPGR3'!$D672,".",'Formulario PPGR3'!$E672,".",'Formulario PPGR3'!$F672))</f>
        <v/>
      </c>
      <c r="C672" s="187" t="str">
        <f>IF('Formulario PPGR3'!$G672="","",'Formulario PPGR1'!#REF!)</f>
        <v/>
      </c>
      <c r="D672" s="187" t="str">
        <f>IF('Formulario PPGR3'!$G672="","",'Formulario PPGR1'!#REF!)</f>
        <v/>
      </c>
      <c r="E672" s="187" t="str">
        <f>IF('Formulario PPGR3'!$G672="","",'Formulario PPGR1'!#REF!)</f>
        <v/>
      </c>
      <c r="F672" s="187" t="str">
        <f>IF('Formulario PPGR3'!$G672="","",'Formulario PPGR1'!#REF!)</f>
        <v/>
      </c>
      <c r="G672" s="186"/>
      <c r="H672" s="520" t="str" cm="1">
        <f t="array" ref="H672">IF(Tabla1[[#This Row],[Código_Actividad]]="","",_xlfn.XLOOKUP(Tabla1[[#This Row],[Código_Actividad]],CodigoActividad,Tabla2[Actividades Programables Presupuestables],"",0))</f>
        <v/>
      </c>
      <c r="I672" s="783" t="str">
        <f>IFERROR(VLOOKUP('Formulario PPGR3'!$G672,'Formulario PPGR2'!$H$9:$V$536,15,FALSE),"")</f>
        <v/>
      </c>
      <c r="J672" s="525" t="s">
        <v>284</v>
      </c>
      <c r="K672" s="524" t="s">
        <v>1441</v>
      </c>
      <c r="L672" s="521" t="str">
        <f>IF(Tabla1[[#This Row],[Descripción]]="","",_xlfn.XLOOKUP(Tabla1[[#This Row],[Descripción]],Tabla10[Descripción],Tabla10[Unidad de Medida],"",0))</f>
        <v>Depósito</v>
      </c>
      <c r="M672" s="317">
        <v>2</v>
      </c>
      <c r="N672" s="535">
        <f>IF(Tabla1[[#This Row],[Descripción]]="","",_xlfn.XLOOKUP(Tabla1[[#This Row],[Descripción]],Tabla10[Descripción],Tabla10[Precio Unitario],0))</f>
        <v>1700</v>
      </c>
      <c r="O672" s="535">
        <f>IF(Tabla1[[#This Row],[Cantidad de Insumos]]="","",Tabla1[[#This Row],[Precio Unitario]]*Tabla1[[#This Row],[Cantidad de Insumos]])</f>
        <v>3400</v>
      </c>
      <c r="P672" s="522" t="str">
        <f>IF(Tabla1[[#This Row],[Descripción]]="","",_xlfn.XLOOKUP(Tabla1[[#This Row],[Descripción]],Tabla10[Descripción],Tabla10[CODIGO PRESUPUESTARIO],0))</f>
        <v>2.2.3.1.01</v>
      </c>
      <c r="Q672" s="523"/>
      <c r="R672" s="523" t="str">
        <f>IF(Tabla1[[#This Row],[Insumos]]="","",_xlfn.XLOOKUP(Tabla1[[#This Row],[Insumos]],Tabla10[Insumo],Tabla10[InsumoAbrev],"",0))</f>
        <v>lsViaticosDP</v>
      </c>
      <c r="S672" s="694"/>
      <c r="T672" s="187"/>
      <c r="U672" s="187"/>
    </row>
    <row r="673" spans="2:21" ht="15" x14ac:dyDescent="0.25">
      <c r="B673" s="187" t="str">
        <f>IF('Formulario PPGR3'!$G673="","",CONCATENATE('Formulario PPGR3'!$C673,".",'Formulario PPGR3'!$D673,".",'Formulario PPGR3'!$E673,".",'Formulario PPGR3'!$F673))</f>
        <v/>
      </c>
      <c r="C673" s="187" t="str">
        <f>IF('Formulario PPGR3'!$G673="","",'Formulario PPGR1'!#REF!)</f>
        <v/>
      </c>
      <c r="D673" s="187" t="str">
        <f>IF('Formulario PPGR3'!$G673="","",'Formulario PPGR1'!#REF!)</f>
        <v/>
      </c>
      <c r="E673" s="187" t="str">
        <f>IF('Formulario PPGR3'!$G673="","",'Formulario PPGR1'!#REF!)</f>
        <v/>
      </c>
      <c r="F673" s="187" t="str">
        <f>IF('Formulario PPGR3'!$G673="","",'Formulario PPGR1'!#REF!)</f>
        <v/>
      </c>
      <c r="G673" s="186"/>
      <c r="H673" s="520" t="str" cm="1">
        <f t="array" ref="H673">IF(Tabla1[[#This Row],[Código_Actividad]]="","",_xlfn.XLOOKUP(Tabla1[[#This Row],[Código_Actividad]],CodigoActividad,Tabla2[Actividades Programables Presupuestables],"",0))</f>
        <v/>
      </c>
      <c r="I673" s="783" t="str">
        <f>IFERROR(VLOOKUP('Formulario PPGR3'!$G673,'Formulario PPGR2'!$H$9:$V$536,15,FALSE),"")</f>
        <v/>
      </c>
      <c r="J673" s="525" t="s">
        <v>284</v>
      </c>
      <c r="K673" s="524" t="s">
        <v>1443</v>
      </c>
      <c r="L673" s="521" t="str">
        <f>IF(Tabla1[[#This Row],[Descripción]]="","",_xlfn.XLOOKUP(Tabla1[[#This Row],[Descripción]],Tabla10[Descripción],Tabla10[Unidad de Medida],"",0))</f>
        <v>Depósito</v>
      </c>
      <c r="M673" s="317">
        <v>4</v>
      </c>
      <c r="N673" s="535">
        <f>IF(Tabla1[[#This Row],[Descripción]]="","",_xlfn.XLOOKUP(Tabla1[[#This Row],[Descripción]],Tabla10[Descripción],Tabla10[Precio Unitario],0))</f>
        <v>1900</v>
      </c>
      <c r="O673" s="535">
        <f>IF(Tabla1[[#This Row],[Cantidad de Insumos]]="","",Tabla1[[#This Row],[Precio Unitario]]*Tabla1[[#This Row],[Cantidad de Insumos]])</f>
        <v>7600</v>
      </c>
      <c r="P673" s="522" t="str">
        <f>IF(Tabla1[[#This Row],[Descripción]]="","",_xlfn.XLOOKUP(Tabla1[[#This Row],[Descripción]],Tabla10[Descripción],Tabla10[CODIGO PRESUPUESTARIO],0))</f>
        <v>2.2.3.1.01</v>
      </c>
      <c r="Q673" s="523"/>
      <c r="R673" s="523" t="str">
        <f>IF(Tabla1[[#This Row],[Insumos]]="","",_xlfn.XLOOKUP(Tabla1[[#This Row],[Insumos]],Tabla10[Insumo],Tabla10[InsumoAbrev],"",0))</f>
        <v>lsViaticosDP</v>
      </c>
      <c r="S673" s="694"/>
      <c r="T673" s="187"/>
      <c r="U673" s="187"/>
    </row>
    <row r="674" spans="2:21" ht="15" x14ac:dyDescent="0.25">
      <c r="B674" s="187" t="str">
        <f>IF('Formulario PPGR3'!$G674="","",CONCATENATE('Formulario PPGR3'!$C674,".",'Formulario PPGR3'!$D674,".",'Formulario PPGR3'!$E674,".",'Formulario PPGR3'!$F674))</f>
        <v/>
      </c>
      <c r="C674" s="187" t="str">
        <f>IF('Formulario PPGR3'!$G674="","",'Formulario PPGR1'!#REF!)</f>
        <v/>
      </c>
      <c r="D674" s="187" t="str">
        <f>IF('Formulario PPGR3'!$G674="","",'Formulario PPGR1'!#REF!)</f>
        <v/>
      </c>
      <c r="E674" s="187" t="str">
        <f>IF('Formulario PPGR3'!$G674="","",'Formulario PPGR1'!#REF!)</f>
        <v/>
      </c>
      <c r="F674" s="187" t="str">
        <f>IF('Formulario PPGR3'!$G674="","",'Formulario PPGR1'!#REF!)</f>
        <v/>
      </c>
      <c r="G674" s="186"/>
      <c r="H674" s="520" t="str" cm="1">
        <f t="array" ref="H674">IF(Tabla1[[#This Row],[Código_Actividad]]="","",_xlfn.XLOOKUP(Tabla1[[#This Row],[Código_Actividad]],CodigoActividad,Tabla2[Actividades Programables Presupuestables],"",0))</f>
        <v/>
      </c>
      <c r="I674" s="783" t="str">
        <f>IFERROR(VLOOKUP('Formulario PPGR3'!$G674,'Formulario PPGR2'!$H$9:$V$536,15,FALSE),"")</f>
        <v/>
      </c>
      <c r="J674" s="525" t="s">
        <v>361</v>
      </c>
      <c r="K674" s="524" t="s">
        <v>1163</v>
      </c>
      <c r="L674" s="521" t="str">
        <f>IF(Tabla1[[#This Row],[Descripción]]="","",_xlfn.XLOOKUP(Tabla1[[#This Row],[Descripción]],Tabla10[Descripción],Tabla10[Unidad de Medida],"",0))</f>
        <v>Caja</v>
      </c>
      <c r="M674" s="317">
        <v>1</v>
      </c>
      <c r="N674" s="535">
        <f>IF(Tabla1[[#This Row],[Descripción]]="","",_xlfn.XLOOKUP(Tabla1[[#This Row],[Descripción]],Tabla10[Descripción],Tabla10[Precio Unitario],0))</f>
        <v>233.64</v>
      </c>
      <c r="O674" s="535">
        <f>IF(Tabla1[[#This Row],[Cantidad de Insumos]]="","",Tabla1[[#This Row],[Precio Unitario]]*Tabla1[[#This Row],[Cantidad de Insumos]])</f>
        <v>233.64</v>
      </c>
      <c r="P674" s="522" t="str">
        <f>IF(Tabla1[[#This Row],[Descripción]]="","",_xlfn.XLOOKUP(Tabla1[[#This Row],[Descripción]],Tabla10[Descripción],Tabla10[CODIGO PRESUPUESTARIO],0))</f>
        <v>2.3.3.2.01</v>
      </c>
      <c r="Q674" s="523"/>
      <c r="R674" s="523" t="str">
        <f>IF(Tabla1[[#This Row],[Insumos]]="","",_xlfn.XLOOKUP(Tabla1[[#This Row],[Insumos]],Tabla10[Insumo],Tabla10[InsumoAbrev],"",0))</f>
        <v>lsProductosdePapel</v>
      </c>
      <c r="S674" s="694"/>
      <c r="T674" s="187"/>
      <c r="U674" s="187"/>
    </row>
    <row r="675" spans="2:21" ht="15" x14ac:dyDescent="0.25">
      <c r="B675" s="187" t="str">
        <f>IF('Formulario PPGR3'!$G675="","",CONCATENATE('Formulario PPGR3'!$C675,".",'Formulario PPGR3'!$D675,".",'Formulario PPGR3'!$E675,".",'Formulario PPGR3'!$F675))</f>
        <v/>
      </c>
      <c r="C675" s="187" t="str">
        <f>IF('Formulario PPGR3'!$G675="","",'Formulario PPGR1'!#REF!)</f>
        <v/>
      </c>
      <c r="D675" s="187" t="str">
        <f>IF('Formulario PPGR3'!$G675="","",'Formulario PPGR1'!#REF!)</f>
        <v/>
      </c>
      <c r="E675" s="187" t="str">
        <f>IF('Formulario PPGR3'!$G675="","",'Formulario PPGR1'!#REF!)</f>
        <v/>
      </c>
      <c r="F675" s="187" t="str">
        <f>IF('Formulario PPGR3'!$G675="","",'Formulario PPGR1'!#REF!)</f>
        <v/>
      </c>
      <c r="G675" s="186"/>
      <c r="H675" s="520" t="str" cm="1">
        <f t="array" ref="H675">IF(Tabla1[[#This Row],[Código_Actividad]]="","",_xlfn.XLOOKUP(Tabla1[[#This Row],[Código_Actividad]],CodigoActividad,Tabla2[Actividades Programables Presupuestables],"",0))</f>
        <v/>
      </c>
      <c r="I675" s="783" t="str">
        <f>IFERROR(VLOOKUP('Formulario PPGR3'!$G675,'Formulario PPGR2'!$H$9:$V$536,15,FALSE),"")</f>
        <v/>
      </c>
      <c r="J675" s="525" t="s">
        <v>361</v>
      </c>
      <c r="K675" s="524" t="s">
        <v>1170</v>
      </c>
      <c r="L675" s="521" t="str">
        <f>IF(Tabla1[[#This Row],[Descripción]]="","",_xlfn.XLOOKUP(Tabla1[[#This Row],[Descripción]],Tabla10[Descripción],Tabla10[Unidad de Medida],"",0))</f>
        <v>resma</v>
      </c>
      <c r="M675" s="317">
        <v>1</v>
      </c>
      <c r="N675" s="535">
        <f>IF(Tabla1[[#This Row],[Descripción]]="","",_xlfn.XLOOKUP(Tabla1[[#This Row],[Descripción]],Tabla10[Descripción],Tabla10[Precio Unitario],0))</f>
        <v>288</v>
      </c>
      <c r="O675" s="535">
        <f>IF(Tabla1[[#This Row],[Cantidad de Insumos]]="","",Tabla1[[#This Row],[Precio Unitario]]*Tabla1[[#This Row],[Cantidad de Insumos]])</f>
        <v>288</v>
      </c>
      <c r="P675" s="522" t="str">
        <f>IF(Tabla1[[#This Row],[Descripción]]="","",_xlfn.XLOOKUP(Tabla1[[#This Row],[Descripción]],Tabla10[Descripción],Tabla10[CODIGO PRESUPUESTARIO],0))</f>
        <v>2.3.3.1.01</v>
      </c>
      <c r="Q675" s="523"/>
      <c r="R675" s="523" t="str">
        <f>IF(Tabla1[[#This Row],[Insumos]]="","",_xlfn.XLOOKUP(Tabla1[[#This Row],[Insumos]],Tabla10[Insumo],Tabla10[InsumoAbrev],"",0))</f>
        <v>lsProductosdePapel</v>
      </c>
      <c r="S675" s="694"/>
      <c r="T675" s="187"/>
      <c r="U675" s="187"/>
    </row>
    <row r="676" spans="2:21" ht="39" customHeight="1" x14ac:dyDescent="0.25">
      <c r="B676" s="187" t="e">
        <f>IF('Formulario PPGR3'!$G676="","",CONCATENATE('Formulario PPGR3'!$C676,".",'Formulario PPGR3'!$D676,".",'Formulario PPGR3'!$E676,".",'Formulario PPGR3'!$F676))</f>
        <v>#REF!</v>
      </c>
      <c r="C676" s="187" t="e">
        <f>IF('Formulario PPGR3'!$G676="","",'Formulario PPGR1'!#REF!)</f>
        <v>#REF!</v>
      </c>
      <c r="D676" s="187" t="e">
        <f>IF('Formulario PPGR3'!$G676="","",'Formulario PPGR1'!#REF!)</f>
        <v>#REF!</v>
      </c>
      <c r="E676" s="187" t="e">
        <f>IF('Formulario PPGR3'!$G676="","",'Formulario PPGR1'!#REF!)</f>
        <v>#REF!</v>
      </c>
      <c r="F676" s="187" t="e">
        <f>IF('Formulario PPGR3'!$G676="","",'Formulario PPGR1'!#REF!)</f>
        <v>#REF!</v>
      </c>
      <c r="G676" s="186" t="s">
        <v>2138</v>
      </c>
      <c r="H676" s="520" t="str" cm="1">
        <f t="array" ref="H676">IF(Tabla1[[#This Row],[Código_Actividad]]="","",_xlfn.XLOOKUP(Tabla1[[#This Row],[Código_Actividad]],CodigoActividad,Tabla2[Actividades Programables Presupuestables],"",0))</f>
        <v>Seguimiento a la funcionalidad de los Comités Farmacoterapéuticos (CFT) en los CEAS de su Red.</v>
      </c>
      <c r="I676" s="783">
        <f>IFERROR(VLOOKUP('Formulario PPGR3'!$G676,'Formulario PPGR2'!$H$9:$V$536,15,FALSE),"")</f>
        <v>3</v>
      </c>
      <c r="J676" s="525" t="s">
        <v>392</v>
      </c>
      <c r="K676" s="524" t="s">
        <v>991</v>
      </c>
      <c r="L676" s="521" t="str">
        <f>IF(Tabla1[[#This Row],[Descripción]]="","",_xlfn.XLOOKUP(Tabla1[[#This Row],[Descripción]],Tabla10[Descripción],Tabla10[Unidad de Medida],"",0))</f>
        <v>galon</v>
      </c>
      <c r="M676" s="317">
        <v>480</v>
      </c>
      <c r="N676" s="535">
        <f>IF(Tabla1[[#This Row],[Descripción]]="","",_xlfn.XLOOKUP(Tabla1[[#This Row],[Descripción]],Tabla10[Descripción],Tabla10[Precio Unitario],0))</f>
        <v>240</v>
      </c>
      <c r="O676" s="535">
        <f>IF(Tabla1[[#This Row],[Cantidad de Insumos]]="","",Tabla1[[#This Row],[Precio Unitario]]*Tabla1[[#This Row],[Cantidad de Insumos]])</f>
        <v>115200</v>
      </c>
      <c r="P676" s="522" t="str">
        <f>IF(Tabla1[[#This Row],[Descripción]]="","",_xlfn.XLOOKUP(Tabla1[[#This Row],[Descripción]],Tabla10[Descripción],Tabla10[CODIGO PRESUPUESTARIO],0))</f>
        <v>2.3.7.1.02</v>
      </c>
      <c r="Q676" s="523"/>
      <c r="R676" s="523" t="str">
        <f>IF(Tabla1[[#This Row],[Insumos]]="","",_xlfn.XLOOKUP(Tabla1[[#This Row],[Insumos]],Tabla10[Insumo],Tabla10[InsumoAbrev],"",0))</f>
        <v>lsGasoil</v>
      </c>
      <c r="S676" s="694"/>
      <c r="T676" s="187"/>
      <c r="U676" s="187"/>
    </row>
    <row r="677" spans="2:21" ht="15" x14ac:dyDescent="0.25">
      <c r="B677" s="187" t="str">
        <f>IF('Formulario PPGR3'!$G677="","",CONCATENATE('Formulario PPGR3'!$C677,".",'Formulario PPGR3'!$D677,".",'Formulario PPGR3'!$E677,".",'Formulario PPGR3'!$F677))</f>
        <v/>
      </c>
      <c r="C677" s="187" t="str">
        <f>IF('Formulario PPGR3'!$G677="","",'Formulario PPGR1'!#REF!)</f>
        <v/>
      </c>
      <c r="D677" s="187" t="str">
        <f>IF('Formulario PPGR3'!$G677="","",'Formulario PPGR1'!#REF!)</f>
        <v/>
      </c>
      <c r="E677" s="187" t="str">
        <f>IF('Formulario PPGR3'!$G677="","",'Formulario PPGR1'!#REF!)</f>
        <v/>
      </c>
      <c r="F677" s="187" t="str">
        <f>IF('Formulario PPGR3'!$G677="","",'Formulario PPGR1'!#REF!)</f>
        <v/>
      </c>
      <c r="G677" s="186"/>
      <c r="H677" s="520" t="str" cm="1">
        <f t="array" ref="H677">IF(Tabla1[[#This Row],[Código_Actividad]]="","",_xlfn.XLOOKUP(Tabla1[[#This Row],[Código_Actividad]],CodigoActividad,Tabla2[Actividades Programables Presupuestables],"",0))</f>
        <v/>
      </c>
      <c r="I677" s="783" t="str">
        <f>IFERROR(VLOOKUP('Formulario PPGR3'!$G677,'Formulario PPGR2'!$H$9:$V$536,15,FALSE),"")</f>
        <v/>
      </c>
      <c r="J677" s="525" t="s">
        <v>284</v>
      </c>
      <c r="K677" s="524" t="s">
        <v>1441</v>
      </c>
      <c r="L677" s="521" t="str">
        <f>IF(Tabla1[[#This Row],[Descripción]]="","",_xlfn.XLOOKUP(Tabla1[[#This Row],[Descripción]],Tabla10[Descripción],Tabla10[Unidad de Medida],"",0))</f>
        <v>Depósito</v>
      </c>
      <c r="M677" s="317">
        <v>2</v>
      </c>
      <c r="N677" s="535">
        <f>IF(Tabla1[[#This Row],[Descripción]]="","",_xlfn.XLOOKUP(Tabla1[[#This Row],[Descripción]],Tabla10[Descripción],Tabla10[Precio Unitario],0))</f>
        <v>1700</v>
      </c>
      <c r="O677" s="535">
        <f>IF(Tabla1[[#This Row],[Cantidad de Insumos]]="","",Tabla1[[#This Row],[Precio Unitario]]*Tabla1[[#This Row],[Cantidad de Insumos]])</f>
        <v>3400</v>
      </c>
      <c r="P677" s="522" t="str">
        <f>IF(Tabla1[[#This Row],[Descripción]]="","",_xlfn.XLOOKUP(Tabla1[[#This Row],[Descripción]],Tabla10[Descripción],Tabla10[CODIGO PRESUPUESTARIO],0))</f>
        <v>2.2.3.1.01</v>
      </c>
      <c r="Q677" s="523"/>
      <c r="R677" s="523" t="str">
        <f>IF(Tabla1[[#This Row],[Insumos]]="","",_xlfn.XLOOKUP(Tabla1[[#This Row],[Insumos]],Tabla10[Insumo],Tabla10[InsumoAbrev],"",0))</f>
        <v>lsViaticosDP</v>
      </c>
      <c r="S677" s="694"/>
      <c r="T677" s="187"/>
      <c r="U677" s="187"/>
    </row>
    <row r="678" spans="2:21" ht="15" x14ac:dyDescent="0.25">
      <c r="B678" s="187" t="str">
        <f>IF('Formulario PPGR3'!$G678="","",CONCATENATE('Formulario PPGR3'!$C678,".",'Formulario PPGR3'!$D678,".",'Formulario PPGR3'!$E678,".",'Formulario PPGR3'!$F678))</f>
        <v/>
      </c>
      <c r="C678" s="187" t="str">
        <f>IF('Formulario PPGR3'!$G678="","",'Formulario PPGR1'!#REF!)</f>
        <v/>
      </c>
      <c r="D678" s="187" t="str">
        <f>IF('Formulario PPGR3'!$G678="","",'Formulario PPGR1'!#REF!)</f>
        <v/>
      </c>
      <c r="E678" s="187" t="str">
        <f>IF('Formulario PPGR3'!$G678="","",'Formulario PPGR1'!#REF!)</f>
        <v/>
      </c>
      <c r="F678" s="187" t="str">
        <f>IF('Formulario PPGR3'!$G678="","",'Formulario PPGR1'!#REF!)</f>
        <v/>
      </c>
      <c r="G678" s="186"/>
      <c r="H678" s="520" t="str" cm="1">
        <f t="array" ref="H678">IF(Tabla1[[#This Row],[Código_Actividad]]="","",_xlfn.XLOOKUP(Tabla1[[#This Row],[Código_Actividad]],CodigoActividad,Tabla2[Actividades Programables Presupuestables],"",0))</f>
        <v/>
      </c>
      <c r="I678" s="783" t="str">
        <f>IFERROR(VLOOKUP('Formulario PPGR3'!$G678,'Formulario PPGR2'!$H$9:$V$536,15,FALSE),"")</f>
        <v/>
      </c>
      <c r="J678" s="525" t="s">
        <v>284</v>
      </c>
      <c r="K678" s="524" t="s">
        <v>1443</v>
      </c>
      <c r="L678" s="521" t="str">
        <f>IF(Tabla1[[#This Row],[Descripción]]="","",_xlfn.XLOOKUP(Tabla1[[#This Row],[Descripción]],Tabla10[Descripción],Tabla10[Unidad de Medida],"",0))</f>
        <v>Depósito</v>
      </c>
      <c r="M678" s="317">
        <v>4</v>
      </c>
      <c r="N678" s="535">
        <f>IF(Tabla1[[#This Row],[Descripción]]="","",_xlfn.XLOOKUP(Tabla1[[#This Row],[Descripción]],Tabla10[Descripción],Tabla10[Precio Unitario],0))</f>
        <v>1900</v>
      </c>
      <c r="O678" s="535">
        <f>IF(Tabla1[[#This Row],[Cantidad de Insumos]]="","",Tabla1[[#This Row],[Precio Unitario]]*Tabla1[[#This Row],[Cantidad de Insumos]])</f>
        <v>7600</v>
      </c>
      <c r="P678" s="522" t="str">
        <f>IF(Tabla1[[#This Row],[Descripción]]="","",_xlfn.XLOOKUP(Tabla1[[#This Row],[Descripción]],Tabla10[Descripción],Tabla10[CODIGO PRESUPUESTARIO],0))</f>
        <v>2.2.3.1.01</v>
      </c>
      <c r="Q678" s="523"/>
      <c r="R678" s="523" t="str">
        <f>IF(Tabla1[[#This Row],[Insumos]]="","",_xlfn.XLOOKUP(Tabla1[[#This Row],[Insumos]],Tabla10[Insumo],Tabla10[InsumoAbrev],"",0))</f>
        <v>lsViaticosDP</v>
      </c>
      <c r="S678" s="694"/>
      <c r="T678" s="187"/>
      <c r="U678" s="187"/>
    </row>
    <row r="679" spans="2:21" ht="15" x14ac:dyDescent="0.25">
      <c r="B679" s="187" t="str">
        <f>IF('Formulario PPGR3'!$G679="","",CONCATENATE('Formulario PPGR3'!$C679,".",'Formulario PPGR3'!$D679,".",'Formulario PPGR3'!$E679,".",'Formulario PPGR3'!$F679))</f>
        <v/>
      </c>
      <c r="C679" s="187" t="str">
        <f>IF('Formulario PPGR3'!$G679="","",'Formulario PPGR1'!#REF!)</f>
        <v/>
      </c>
      <c r="D679" s="187" t="str">
        <f>IF('Formulario PPGR3'!$G679="","",'Formulario PPGR1'!#REF!)</f>
        <v/>
      </c>
      <c r="E679" s="187" t="str">
        <f>IF('Formulario PPGR3'!$G679="","",'Formulario PPGR1'!#REF!)</f>
        <v/>
      </c>
      <c r="F679" s="187" t="str">
        <f>IF('Formulario PPGR3'!$G679="","",'Formulario PPGR1'!#REF!)</f>
        <v/>
      </c>
      <c r="G679" s="186"/>
      <c r="H679" s="520" t="str" cm="1">
        <f t="array" ref="H679">IF(Tabla1[[#This Row],[Código_Actividad]]="","",_xlfn.XLOOKUP(Tabla1[[#This Row],[Código_Actividad]],CodigoActividad,Tabla2[Actividades Programables Presupuestables],"",0))</f>
        <v/>
      </c>
      <c r="I679" s="783" t="str">
        <f>IFERROR(VLOOKUP('Formulario PPGR3'!$G679,'Formulario PPGR2'!$H$9:$V$536,15,FALSE),"")</f>
        <v/>
      </c>
      <c r="J679" s="525" t="s">
        <v>361</v>
      </c>
      <c r="K679" s="524" t="s">
        <v>1163</v>
      </c>
      <c r="L679" s="521" t="str">
        <f>IF(Tabla1[[#This Row],[Descripción]]="","",_xlfn.XLOOKUP(Tabla1[[#This Row],[Descripción]],Tabla10[Descripción],Tabla10[Unidad de Medida],"",0))</f>
        <v>Caja</v>
      </c>
      <c r="M679" s="317">
        <v>1</v>
      </c>
      <c r="N679" s="535">
        <f>IF(Tabla1[[#This Row],[Descripción]]="","",_xlfn.XLOOKUP(Tabla1[[#This Row],[Descripción]],Tabla10[Descripción],Tabla10[Precio Unitario],0))</f>
        <v>233.64</v>
      </c>
      <c r="O679" s="535">
        <f>IF(Tabla1[[#This Row],[Cantidad de Insumos]]="","",Tabla1[[#This Row],[Precio Unitario]]*Tabla1[[#This Row],[Cantidad de Insumos]])</f>
        <v>233.64</v>
      </c>
      <c r="P679" s="522" t="str">
        <f>IF(Tabla1[[#This Row],[Descripción]]="","",_xlfn.XLOOKUP(Tabla1[[#This Row],[Descripción]],Tabla10[Descripción],Tabla10[CODIGO PRESUPUESTARIO],0))</f>
        <v>2.3.3.2.01</v>
      </c>
      <c r="Q679" s="523"/>
      <c r="R679" s="523" t="str">
        <f>IF(Tabla1[[#This Row],[Insumos]]="","",_xlfn.XLOOKUP(Tabla1[[#This Row],[Insumos]],Tabla10[Insumo],Tabla10[InsumoAbrev],"",0))</f>
        <v>lsProductosdePapel</v>
      </c>
      <c r="S679" s="694"/>
      <c r="T679" s="187"/>
      <c r="U679" s="187"/>
    </row>
    <row r="680" spans="2:21" ht="15" x14ac:dyDescent="0.25">
      <c r="B680" s="187" t="str">
        <f>IF('Formulario PPGR3'!$G680="","",CONCATENATE('Formulario PPGR3'!$C680,".",'Formulario PPGR3'!$D680,".",'Formulario PPGR3'!$E680,".",'Formulario PPGR3'!$F680))</f>
        <v/>
      </c>
      <c r="C680" s="187" t="str">
        <f>IF('Formulario PPGR3'!$G680="","",'Formulario PPGR1'!#REF!)</f>
        <v/>
      </c>
      <c r="D680" s="187" t="str">
        <f>IF('Formulario PPGR3'!$G680="","",'Formulario PPGR1'!#REF!)</f>
        <v/>
      </c>
      <c r="E680" s="187" t="str">
        <f>IF('Formulario PPGR3'!$G680="","",'Formulario PPGR1'!#REF!)</f>
        <v/>
      </c>
      <c r="F680" s="187" t="str">
        <f>IF('Formulario PPGR3'!$G680="","",'Formulario PPGR1'!#REF!)</f>
        <v/>
      </c>
      <c r="G680" s="186"/>
      <c r="H680" s="520" t="str" cm="1">
        <f t="array" ref="H680">IF(Tabla1[[#This Row],[Código_Actividad]]="","",_xlfn.XLOOKUP(Tabla1[[#This Row],[Código_Actividad]],CodigoActividad,Tabla2[Actividades Programables Presupuestables],"",0))</f>
        <v/>
      </c>
      <c r="I680" s="783" t="str">
        <f>IFERROR(VLOOKUP('Formulario PPGR3'!$G680,'Formulario PPGR2'!$H$9:$V$536,15,FALSE),"")</f>
        <v/>
      </c>
      <c r="J680" s="525" t="s">
        <v>361</v>
      </c>
      <c r="K680" s="524" t="s">
        <v>1170</v>
      </c>
      <c r="L680" s="521" t="str">
        <f>IF(Tabla1[[#This Row],[Descripción]]="","",_xlfn.XLOOKUP(Tabla1[[#This Row],[Descripción]],Tabla10[Descripción],Tabla10[Unidad de Medida],"",0))</f>
        <v>resma</v>
      </c>
      <c r="M680" s="317">
        <v>1</v>
      </c>
      <c r="N680" s="535">
        <f>IF(Tabla1[[#This Row],[Descripción]]="","",_xlfn.XLOOKUP(Tabla1[[#This Row],[Descripción]],Tabla10[Descripción],Tabla10[Precio Unitario],0))</f>
        <v>288</v>
      </c>
      <c r="O680" s="535">
        <f>IF(Tabla1[[#This Row],[Cantidad de Insumos]]="","",Tabla1[[#This Row],[Precio Unitario]]*Tabla1[[#This Row],[Cantidad de Insumos]])</f>
        <v>288</v>
      </c>
      <c r="P680" s="522" t="str">
        <f>IF(Tabla1[[#This Row],[Descripción]]="","",_xlfn.XLOOKUP(Tabla1[[#This Row],[Descripción]],Tabla10[Descripción],Tabla10[CODIGO PRESUPUESTARIO],0))</f>
        <v>2.3.3.1.01</v>
      </c>
      <c r="Q680" s="523"/>
      <c r="R680" s="523" t="str">
        <f>IF(Tabla1[[#This Row],[Insumos]]="","",_xlfn.XLOOKUP(Tabla1[[#This Row],[Insumos]],Tabla10[Insumo],Tabla10[InsumoAbrev],"",0))</f>
        <v>lsProductosdePapel</v>
      </c>
      <c r="S680" s="694"/>
      <c r="T680" s="187"/>
      <c r="U680" s="187"/>
    </row>
    <row r="681" spans="2:21" ht="45.6" customHeight="1" x14ac:dyDescent="0.25">
      <c r="B681" s="187" t="e">
        <f>IF('Formulario PPGR3'!$G681="","",CONCATENATE('Formulario PPGR3'!$C681,".",'Formulario PPGR3'!$D681,".",'Formulario PPGR3'!$E681,".",'Formulario PPGR3'!$F681))</f>
        <v>#REF!</v>
      </c>
      <c r="C681" s="187" t="e">
        <f>IF('Formulario PPGR3'!$G681="","",'Formulario PPGR1'!#REF!)</f>
        <v>#REF!</v>
      </c>
      <c r="D681" s="187" t="e">
        <f>IF('Formulario PPGR3'!$G681="","",'Formulario PPGR1'!#REF!)</f>
        <v>#REF!</v>
      </c>
      <c r="E681" s="187" t="e">
        <f>IF('Formulario PPGR3'!$G681="","",'Formulario PPGR1'!#REF!)</f>
        <v>#REF!</v>
      </c>
      <c r="F681" s="187" t="e">
        <f>IF('Formulario PPGR3'!$G681="","",'Formulario PPGR1'!#REF!)</f>
        <v>#REF!</v>
      </c>
      <c r="G681" s="186" t="s">
        <v>2140</v>
      </c>
      <c r="H681" s="520" t="str" cm="1">
        <f t="array" ref="H681">IF(Tabla1[[#This Row],[Código_Actividad]]="","",_xlfn.XLOOKUP(Tabla1[[#This Row],[Código_Actividad]],CodigoActividad,Tabla2[Actividades Programables Presupuestables],"",0))</f>
        <v>Reunión CFT Regional  y promoción del uso racional de los medicamentos.</v>
      </c>
      <c r="I681" s="783">
        <f>IFERROR(VLOOKUP('Formulario PPGR3'!$G681,'Formulario PPGR2'!$H$9:$V$536,15,FALSE),"")</f>
        <v>2</v>
      </c>
      <c r="J681" s="525" t="s">
        <v>361</v>
      </c>
      <c r="K681" s="524" t="s">
        <v>1163</v>
      </c>
      <c r="L681" s="521" t="str">
        <f>IF(Tabla1[[#This Row],[Descripción]]="","",_xlfn.XLOOKUP(Tabla1[[#This Row],[Descripción]],Tabla10[Descripción],Tabla10[Unidad de Medida],"",0))</f>
        <v>Caja</v>
      </c>
      <c r="M681" s="317">
        <v>1</v>
      </c>
      <c r="N681" s="535">
        <f>IF(Tabla1[[#This Row],[Descripción]]="","",_xlfn.XLOOKUP(Tabla1[[#This Row],[Descripción]],Tabla10[Descripción],Tabla10[Precio Unitario],0))</f>
        <v>233.64</v>
      </c>
      <c r="O681" s="535">
        <f>IF(Tabla1[[#This Row],[Cantidad de Insumos]]="","",Tabla1[[#This Row],[Precio Unitario]]*Tabla1[[#This Row],[Cantidad de Insumos]])</f>
        <v>233.64</v>
      </c>
      <c r="P681" s="522" t="str">
        <f>IF(Tabla1[[#This Row],[Descripción]]="","",_xlfn.XLOOKUP(Tabla1[[#This Row],[Descripción]],Tabla10[Descripción],Tabla10[CODIGO PRESUPUESTARIO],0))</f>
        <v>2.3.3.2.01</v>
      </c>
      <c r="Q681" s="523"/>
      <c r="R681" s="523" t="str">
        <f>IF(Tabla1[[#This Row],[Insumos]]="","",_xlfn.XLOOKUP(Tabla1[[#This Row],[Insumos]],Tabla10[Insumo],Tabla10[InsumoAbrev],"",0))</f>
        <v>lsProductosdePapel</v>
      </c>
      <c r="S681" s="694"/>
      <c r="T681" s="187"/>
      <c r="U681" s="187"/>
    </row>
    <row r="682" spans="2:21" ht="15" x14ac:dyDescent="0.25">
      <c r="B682" s="187" t="str">
        <f>IF('Formulario PPGR3'!$G682="","",CONCATENATE('Formulario PPGR3'!$C682,".",'Formulario PPGR3'!$D682,".",'Formulario PPGR3'!$E682,".",'Formulario PPGR3'!$F682))</f>
        <v/>
      </c>
      <c r="C682" s="187" t="str">
        <f>IF('Formulario PPGR3'!$G682="","",'Formulario PPGR1'!#REF!)</f>
        <v/>
      </c>
      <c r="D682" s="187" t="str">
        <f>IF('Formulario PPGR3'!$G682="","",'Formulario PPGR1'!#REF!)</f>
        <v/>
      </c>
      <c r="E682" s="187" t="str">
        <f>IF('Formulario PPGR3'!$G682="","",'Formulario PPGR1'!#REF!)</f>
        <v/>
      </c>
      <c r="F682" s="187" t="str">
        <f>IF('Formulario PPGR3'!$G682="","",'Formulario PPGR1'!#REF!)</f>
        <v/>
      </c>
      <c r="G682" s="186"/>
      <c r="H682" s="520" t="str" cm="1">
        <f t="array" ref="H682">IF(Tabla1[[#This Row],[Código_Actividad]]="","",_xlfn.XLOOKUP(Tabla1[[#This Row],[Código_Actividad]],CodigoActividad,Tabla2[Actividades Programables Presupuestables],"",0))</f>
        <v/>
      </c>
      <c r="I682" s="783" t="str">
        <f>IFERROR(VLOOKUP('Formulario PPGR3'!$G682,'Formulario PPGR2'!$H$9:$V$536,15,FALSE),"")</f>
        <v/>
      </c>
      <c r="J682" s="525" t="s">
        <v>361</v>
      </c>
      <c r="K682" s="524" t="s">
        <v>1170</v>
      </c>
      <c r="L682" s="521" t="str">
        <f>IF(Tabla1[[#This Row],[Descripción]]="","",_xlfn.XLOOKUP(Tabla1[[#This Row],[Descripción]],Tabla10[Descripción],Tabla10[Unidad de Medida],"",0))</f>
        <v>resma</v>
      </c>
      <c r="M682" s="317">
        <v>1</v>
      </c>
      <c r="N682" s="535">
        <f>IF(Tabla1[[#This Row],[Descripción]]="","",_xlfn.XLOOKUP(Tabla1[[#This Row],[Descripción]],Tabla10[Descripción],Tabla10[Precio Unitario],0))</f>
        <v>288</v>
      </c>
      <c r="O682" s="535">
        <f>IF(Tabla1[[#This Row],[Cantidad de Insumos]]="","",Tabla1[[#This Row],[Precio Unitario]]*Tabla1[[#This Row],[Cantidad de Insumos]])</f>
        <v>288</v>
      </c>
      <c r="P682" s="522" t="str">
        <f>IF(Tabla1[[#This Row],[Descripción]]="","",_xlfn.XLOOKUP(Tabla1[[#This Row],[Descripción]],Tabla10[Descripción],Tabla10[CODIGO PRESUPUESTARIO],0))</f>
        <v>2.3.3.1.01</v>
      </c>
      <c r="Q682" s="523"/>
      <c r="R682" s="523" t="str">
        <f>IF(Tabla1[[#This Row],[Insumos]]="","",_xlfn.XLOOKUP(Tabla1[[#This Row],[Insumos]],Tabla10[Insumo],Tabla10[InsumoAbrev],"",0))</f>
        <v>lsProductosdePapel</v>
      </c>
      <c r="S682" s="694"/>
      <c r="T682" s="187"/>
      <c r="U682" s="187"/>
    </row>
    <row r="683" spans="2:21" ht="15" x14ac:dyDescent="0.25">
      <c r="B683" s="187" t="str">
        <f>IF('Formulario PPGR3'!$G683="","",CONCATENATE('Formulario PPGR3'!$C683,".",'Formulario PPGR3'!$D683,".",'Formulario PPGR3'!$E683,".",'Formulario PPGR3'!$F683))</f>
        <v/>
      </c>
      <c r="C683" s="187" t="str">
        <f>IF('Formulario PPGR3'!$G683="","",'Formulario PPGR1'!#REF!)</f>
        <v/>
      </c>
      <c r="D683" s="187" t="str">
        <f>IF('Formulario PPGR3'!$G683="","",'Formulario PPGR1'!#REF!)</f>
        <v/>
      </c>
      <c r="E683" s="187" t="str">
        <f>IF('Formulario PPGR3'!$G683="","",'Formulario PPGR1'!#REF!)</f>
        <v/>
      </c>
      <c r="F683" s="187" t="str">
        <f>IF('Formulario PPGR3'!$G683="","",'Formulario PPGR1'!#REF!)</f>
        <v/>
      </c>
      <c r="G683" s="186"/>
      <c r="H683" s="520" t="str" cm="1">
        <f t="array" ref="H683">IF(Tabla1[[#This Row],[Código_Actividad]]="","",_xlfn.XLOOKUP(Tabla1[[#This Row],[Código_Actividad]],CodigoActividad,Tabla2[Actividades Programables Presupuestables],"",0))</f>
        <v/>
      </c>
      <c r="I683" s="783" t="str">
        <f>IFERROR(VLOOKUP('Formulario PPGR3'!$G683,'Formulario PPGR2'!$H$9:$V$536,15,FALSE),"")</f>
        <v/>
      </c>
      <c r="J683" s="525" t="s">
        <v>282</v>
      </c>
      <c r="K683" s="524" t="s">
        <v>1029</v>
      </c>
      <c r="L683" s="521" t="str">
        <f>IF(Tabla1[[#This Row],[Descripción]]="","",_xlfn.XLOOKUP(Tabla1[[#This Row],[Descripción]],Tabla10[Descripción],Tabla10[Unidad de Medida],"",0))</f>
        <v>unidad</v>
      </c>
      <c r="M683" s="317">
        <v>1</v>
      </c>
      <c r="N683" s="535">
        <f>IF(Tabla1[[#This Row],[Descripción]]="","",_xlfn.XLOOKUP(Tabla1[[#This Row],[Descripción]],Tabla10[Descripción],Tabla10[Precio Unitario],0))</f>
        <v>5</v>
      </c>
      <c r="O683" s="535">
        <f>IF(Tabla1[[#This Row],[Cantidad de Insumos]]="","",Tabla1[[#This Row],[Precio Unitario]]*Tabla1[[#This Row],[Cantidad de Insumos]])</f>
        <v>5</v>
      </c>
      <c r="P683" s="522" t="str">
        <f>IF(Tabla1[[#This Row],[Descripción]]="","",_xlfn.XLOOKUP(Tabla1[[#This Row],[Descripción]],Tabla10[Descripción],Tabla10[CODIGO PRESUPUESTARIO],0))</f>
        <v xml:space="preserve">2.2.2.2.01 </v>
      </c>
      <c r="Q683" s="523"/>
      <c r="R683" s="523" t="str">
        <f>IF(Tabla1[[#This Row],[Insumos]]="","",_xlfn.XLOOKUP(Tabla1[[#This Row],[Insumos]],Tabla10[Insumo],Tabla10[InsumoAbrev],"",0))</f>
        <v>lsImpresionyEncuadernacion</v>
      </c>
      <c r="S683" s="694"/>
      <c r="T683" s="187"/>
      <c r="U683" s="187"/>
    </row>
    <row r="684" spans="2:21" ht="42.6" customHeight="1" x14ac:dyDescent="0.25">
      <c r="B684" s="187" t="e">
        <f>IF('Formulario PPGR3'!$G684="","",CONCATENATE('Formulario PPGR3'!$C684,".",'Formulario PPGR3'!$D684,".",'Formulario PPGR3'!$E684,".",'Formulario PPGR3'!$F684))</f>
        <v>#REF!</v>
      </c>
      <c r="C684" s="187" t="e">
        <f>IF('Formulario PPGR3'!$G684="","",'Formulario PPGR1'!#REF!)</f>
        <v>#REF!</v>
      </c>
      <c r="D684" s="187" t="e">
        <f>IF('Formulario PPGR3'!$G684="","",'Formulario PPGR1'!#REF!)</f>
        <v>#REF!</v>
      </c>
      <c r="E684" s="187" t="e">
        <f>IF('Formulario PPGR3'!$G684="","",'Formulario PPGR1'!#REF!)</f>
        <v>#REF!</v>
      </c>
      <c r="F684" s="187" t="e">
        <f>IF('Formulario PPGR3'!$G684="","",'Formulario PPGR1'!#REF!)</f>
        <v>#REF!</v>
      </c>
      <c r="G684" s="186" t="s">
        <v>2142</v>
      </c>
      <c r="H684" s="520" t="str" cm="1">
        <f t="array" ref="H684">IF(Tabla1[[#This Row],[Código_Actividad]]="","",_xlfn.XLOOKUP(Tabla1[[#This Row],[Código_Actividad]],CodigoActividad,Tabla2[Actividades Programables Presupuestables],"",0))</f>
        <v>Taller de capacitación en la Gestión de Suministro de los Programas de Salud Colectiva (VIH, TB, PF) a los EES.</v>
      </c>
      <c r="I684" s="783">
        <f>IFERROR(VLOOKUP('Formulario PPGR3'!$G684,'Formulario PPGR2'!$H$9:$V$536,15,FALSE),"")</f>
        <v>4</v>
      </c>
      <c r="J684" s="525" t="s">
        <v>282</v>
      </c>
      <c r="K684" s="524" t="s">
        <v>1029</v>
      </c>
      <c r="L684" s="521" t="str">
        <f>IF(Tabla1[[#This Row],[Descripción]]="","",_xlfn.XLOOKUP(Tabla1[[#This Row],[Descripción]],Tabla10[Descripción],Tabla10[Unidad de Medida],"",0))</f>
        <v>unidad</v>
      </c>
      <c r="M684" s="317">
        <v>1</v>
      </c>
      <c r="N684" s="535">
        <f>IF(Tabla1[[#This Row],[Descripción]]="","",_xlfn.XLOOKUP(Tabla1[[#This Row],[Descripción]],Tabla10[Descripción],Tabla10[Precio Unitario],0))</f>
        <v>5</v>
      </c>
      <c r="O684" s="535">
        <f>IF(Tabla1[[#This Row],[Cantidad de Insumos]]="","",Tabla1[[#This Row],[Precio Unitario]]*Tabla1[[#This Row],[Cantidad de Insumos]])</f>
        <v>5</v>
      </c>
      <c r="P684" s="522" t="str">
        <f>IF(Tabla1[[#This Row],[Descripción]]="","",_xlfn.XLOOKUP(Tabla1[[#This Row],[Descripción]],Tabla10[Descripción],Tabla10[CODIGO PRESUPUESTARIO],0))</f>
        <v xml:space="preserve">2.2.2.2.01 </v>
      </c>
      <c r="Q684" s="523"/>
      <c r="R684" s="523" t="str">
        <f>IF(Tabla1[[#This Row],[Insumos]]="","",_xlfn.XLOOKUP(Tabla1[[#This Row],[Insumos]],Tabla10[Insumo],Tabla10[InsumoAbrev],"",0))</f>
        <v>lsImpresionyEncuadernacion</v>
      </c>
      <c r="S684" s="694"/>
      <c r="T684" s="187"/>
      <c r="U684" s="187"/>
    </row>
    <row r="685" spans="2:21" ht="30.6" customHeight="1" x14ac:dyDescent="0.25">
      <c r="B685" s="187" t="str">
        <f>IF('Formulario PPGR3'!$G685="","",CONCATENATE('Formulario PPGR3'!$C685,".",'Formulario PPGR3'!$D685,".",'Formulario PPGR3'!$E685,".",'Formulario PPGR3'!$F685))</f>
        <v/>
      </c>
      <c r="C685" s="187" t="str">
        <f>IF('Formulario PPGR3'!$G685="","",'Formulario PPGR1'!#REF!)</f>
        <v/>
      </c>
      <c r="D685" s="187" t="str">
        <f>IF('Formulario PPGR3'!$G685="","",'Formulario PPGR1'!#REF!)</f>
        <v/>
      </c>
      <c r="E685" s="187" t="str">
        <f>IF('Formulario PPGR3'!$G685="","",'Formulario PPGR1'!#REF!)</f>
        <v/>
      </c>
      <c r="F685" s="187" t="str">
        <f>IF('Formulario PPGR3'!$G685="","",'Formulario PPGR1'!#REF!)</f>
        <v/>
      </c>
      <c r="G685" s="186"/>
      <c r="H685" s="520" t="str" cm="1">
        <f t="array" ref="H685">IF(Tabla1[[#This Row],[Código_Actividad]]="","",_xlfn.XLOOKUP(Tabla1[[#This Row],[Código_Actividad]],CodigoActividad,Tabla2[Actividades Programables Presupuestables],"",0))</f>
        <v/>
      </c>
      <c r="I685" s="783" t="str">
        <f>IFERROR(VLOOKUP('Formulario PPGR3'!$G685,'Formulario PPGR2'!$H$9:$V$536,15,FALSE),"")</f>
        <v/>
      </c>
      <c r="J685" s="525" t="s">
        <v>361</v>
      </c>
      <c r="K685" s="524" t="s">
        <v>1162</v>
      </c>
      <c r="L685" s="521" t="str">
        <f>IF(Tabla1[[#This Row],[Descripción]]="","",_xlfn.XLOOKUP(Tabla1[[#This Row],[Descripción]],Tabla10[Descripción],Tabla10[Unidad de Medida],"",0))</f>
        <v>Caja</v>
      </c>
      <c r="M685" s="317">
        <v>1</v>
      </c>
      <c r="N685" s="535">
        <f>IF(Tabla1[[#This Row],[Descripción]]="","",_xlfn.XLOOKUP(Tabla1[[#This Row],[Descripción]],Tabla10[Descripción],Tabla10[Precio Unitario],0))</f>
        <v>531</v>
      </c>
      <c r="O685" s="535">
        <f>IF(Tabla1[[#This Row],[Cantidad de Insumos]]="","",Tabla1[[#This Row],[Precio Unitario]]*Tabla1[[#This Row],[Cantidad de Insumos]])</f>
        <v>531</v>
      </c>
      <c r="P685" s="522" t="str">
        <f>IF(Tabla1[[#This Row],[Descripción]]="","",_xlfn.XLOOKUP(Tabla1[[#This Row],[Descripción]],Tabla10[Descripción],Tabla10[CODIGO PRESUPUESTARIO],0))</f>
        <v>2.3.3.2.01</v>
      </c>
      <c r="Q685" s="523"/>
      <c r="R685" s="523" t="str">
        <f>IF(Tabla1[[#This Row],[Insumos]]="","",_xlfn.XLOOKUP(Tabla1[[#This Row],[Insumos]],Tabla10[Insumo],Tabla10[InsumoAbrev],"",0))</f>
        <v>lsProductosdePapel</v>
      </c>
      <c r="S685" s="694"/>
      <c r="T685" s="187"/>
      <c r="U685" s="187"/>
    </row>
    <row r="686" spans="2:21" ht="24" customHeight="1" x14ac:dyDescent="0.25">
      <c r="B686" s="187" t="str">
        <f>IF('Formulario PPGR3'!$G686="","",CONCATENATE('Formulario PPGR3'!$C686,".",'Formulario PPGR3'!$D686,".",'Formulario PPGR3'!$E686,".",'Formulario PPGR3'!$F686))</f>
        <v/>
      </c>
      <c r="C686" s="187" t="str">
        <f>IF('Formulario PPGR3'!$G686="","",'Formulario PPGR1'!#REF!)</f>
        <v/>
      </c>
      <c r="D686" s="187" t="str">
        <f>IF('Formulario PPGR3'!$G686="","",'Formulario PPGR1'!#REF!)</f>
        <v/>
      </c>
      <c r="E686" s="187" t="str">
        <f>IF('Formulario PPGR3'!$G686="","",'Formulario PPGR1'!#REF!)</f>
        <v/>
      </c>
      <c r="F686" s="187" t="str">
        <f>IF('Formulario PPGR3'!$G686="","",'Formulario PPGR1'!#REF!)</f>
        <v/>
      </c>
      <c r="G686" s="186"/>
      <c r="H686" s="520" t="str" cm="1">
        <f t="array" ref="H686">IF(Tabla1[[#This Row],[Código_Actividad]]="","",_xlfn.XLOOKUP(Tabla1[[#This Row],[Código_Actividad]],CodigoActividad,Tabla2[Actividades Programables Presupuestables],"",0))</f>
        <v/>
      </c>
      <c r="I686" s="783" t="str">
        <f>IFERROR(VLOOKUP('Formulario PPGR3'!$G686,'Formulario PPGR2'!$H$9:$V$536,15,FALSE),"")</f>
        <v/>
      </c>
      <c r="J686" s="525" t="s">
        <v>361</v>
      </c>
      <c r="K686" s="524" t="s">
        <v>1170</v>
      </c>
      <c r="L686" s="521" t="str">
        <f>IF(Tabla1[[#This Row],[Descripción]]="","",_xlfn.XLOOKUP(Tabla1[[#This Row],[Descripción]],Tabla10[Descripción],Tabla10[Unidad de Medida],"",0))</f>
        <v>resma</v>
      </c>
      <c r="M686" s="317">
        <v>1</v>
      </c>
      <c r="N686" s="535">
        <f>IF(Tabla1[[#This Row],[Descripción]]="","",_xlfn.XLOOKUP(Tabla1[[#This Row],[Descripción]],Tabla10[Descripción],Tabla10[Precio Unitario],0))</f>
        <v>288</v>
      </c>
      <c r="O686" s="535">
        <f>IF(Tabla1[[#This Row],[Cantidad de Insumos]]="","",Tabla1[[#This Row],[Precio Unitario]]*Tabla1[[#This Row],[Cantidad de Insumos]])</f>
        <v>288</v>
      </c>
      <c r="P686" s="522" t="str">
        <f>IF(Tabla1[[#This Row],[Descripción]]="","",_xlfn.XLOOKUP(Tabla1[[#This Row],[Descripción]],Tabla10[Descripción],Tabla10[CODIGO PRESUPUESTARIO],0))</f>
        <v>2.3.3.1.01</v>
      </c>
      <c r="Q686" s="523"/>
      <c r="R686" s="523" t="str">
        <f>IF(Tabla1[[#This Row],[Insumos]]="","",_xlfn.XLOOKUP(Tabla1[[#This Row],[Insumos]],Tabla10[Insumo],Tabla10[InsumoAbrev],"",0))</f>
        <v>lsProductosdePapel</v>
      </c>
      <c r="S686" s="694"/>
      <c r="T686" s="187"/>
      <c r="U686" s="187"/>
    </row>
    <row r="687" spans="2:21" ht="38.25" x14ac:dyDescent="0.25">
      <c r="B687" s="187" t="str">
        <f>IF('Formulario PPGR3'!$G687="","",CONCATENATE('Formulario PPGR3'!$C687,".",'Formulario PPGR3'!$D687,".",'Formulario PPGR3'!$E687,".",'Formulario PPGR3'!$F687))</f>
        <v/>
      </c>
      <c r="C687" s="187" t="str">
        <f>IF('Formulario PPGR3'!$G687="","",'Formulario PPGR1'!#REF!)</f>
        <v/>
      </c>
      <c r="D687" s="187" t="str">
        <f>IF('Formulario PPGR3'!$G687="","",'Formulario PPGR1'!#REF!)</f>
        <v/>
      </c>
      <c r="E687" s="187" t="str">
        <f>IF('Formulario PPGR3'!$G687="","",'Formulario PPGR1'!#REF!)</f>
        <v/>
      </c>
      <c r="F687" s="187" t="str">
        <f>IF('Formulario PPGR3'!$G687="","",'Formulario PPGR1'!#REF!)</f>
        <v/>
      </c>
      <c r="G687" s="186"/>
      <c r="H687" s="520" t="str" cm="1">
        <f t="array" ref="H687">IF(Tabla1[[#This Row],[Código_Actividad]]="","",_xlfn.XLOOKUP(Tabla1[[#This Row],[Código_Actividad]],CodigoActividad,Tabla2[Actividades Programables Presupuestables],"",0))</f>
        <v/>
      </c>
      <c r="I687" s="783" t="str">
        <f>IFERROR(VLOOKUP('Formulario PPGR3'!$G687,'Formulario PPGR2'!$H$9:$V$536,15,FALSE),"")</f>
        <v/>
      </c>
      <c r="J687" s="525" t="s">
        <v>351</v>
      </c>
      <c r="K687" s="524" t="s">
        <v>830</v>
      </c>
      <c r="L687" s="521" t="str">
        <f>IF(Tabla1[[#This Row],[Descripción]]="","",_xlfn.XLOOKUP(Tabla1[[#This Row],[Descripción]],Tabla10[Descripción],Tabla10[Unidad de Medida],"",0))</f>
        <v>unidad</v>
      </c>
      <c r="M687" s="317">
        <v>2</v>
      </c>
      <c r="N687" s="535">
        <f>IF(Tabla1[[#This Row],[Descripción]]="","",_xlfn.XLOOKUP(Tabla1[[#This Row],[Descripción]],Tabla10[Descripción],Tabla10[Precio Unitario],0))</f>
        <v>61419</v>
      </c>
      <c r="O687" s="535">
        <f>IF(Tabla1[[#This Row],[Cantidad de Insumos]]="","",Tabla1[[#This Row],[Precio Unitario]]*Tabla1[[#This Row],[Cantidad de Insumos]])</f>
        <v>122838</v>
      </c>
      <c r="P687" s="522" t="str">
        <f>IF(Tabla1[[#This Row],[Descripción]]="","",_xlfn.XLOOKUP(Tabla1[[#This Row],[Descripción]],Tabla10[Descripción],Tabla10[CODIGO PRESUPUESTARIO],0))</f>
        <v>2.3.1.1.01</v>
      </c>
      <c r="Q687" s="523"/>
      <c r="R687" s="523" t="str">
        <f>IF(Tabla1[[#This Row],[Insumos]]="","",_xlfn.XLOOKUP(Tabla1[[#This Row],[Insumos]],Tabla10[Insumo],Tabla10[InsumoAbrev],"",0))</f>
        <v>lsAlimentosyBebidas</v>
      </c>
      <c r="S687" s="694"/>
      <c r="T687" s="187"/>
      <c r="U687" s="187"/>
    </row>
    <row r="688" spans="2:21" ht="38.25" x14ac:dyDescent="0.25">
      <c r="B688" s="187" t="str">
        <f>IF('Formulario PPGR3'!$G688="","",CONCATENATE('Formulario PPGR3'!$C688,".",'Formulario PPGR3'!$D688,".",'Formulario PPGR3'!$E688,".",'Formulario PPGR3'!$F688))</f>
        <v/>
      </c>
      <c r="C688" s="187" t="str">
        <f>IF('Formulario PPGR3'!$G688="","",'Formulario PPGR1'!#REF!)</f>
        <v/>
      </c>
      <c r="D688" s="187" t="str">
        <f>IF('Formulario PPGR3'!$G688="","",'Formulario PPGR1'!#REF!)</f>
        <v/>
      </c>
      <c r="E688" s="187" t="str">
        <f>IF('Formulario PPGR3'!$G688="","",'Formulario PPGR1'!#REF!)</f>
        <v/>
      </c>
      <c r="F688" s="187" t="str">
        <f>IF('Formulario PPGR3'!$G688="","",'Formulario PPGR1'!#REF!)</f>
        <v/>
      </c>
      <c r="G688" s="186"/>
      <c r="H688" s="520" t="str" cm="1">
        <f t="array" ref="H688">IF(Tabla1[[#This Row],[Código_Actividad]]="","",_xlfn.XLOOKUP(Tabla1[[#This Row],[Código_Actividad]],CodigoActividad,Tabla2[Actividades Programables Presupuestables],"",0))</f>
        <v/>
      </c>
      <c r="I688" s="783" t="str">
        <f>IFERROR(VLOOKUP('Formulario PPGR3'!$G688,'Formulario PPGR2'!$H$9:$V$536,15,FALSE),"")</f>
        <v/>
      </c>
      <c r="J688" s="525" t="s">
        <v>351</v>
      </c>
      <c r="K688" s="524" t="s">
        <v>835</v>
      </c>
      <c r="L688" s="521" t="str">
        <f>IF(Tabla1[[#This Row],[Descripción]]="","",_xlfn.XLOOKUP(Tabla1[[#This Row],[Descripción]],Tabla10[Descripción],Tabla10[Unidad de Medida],"",0))</f>
        <v>unidad</v>
      </c>
      <c r="M688" s="317">
        <v>2</v>
      </c>
      <c r="N688" s="535">
        <f>IF(Tabla1[[#This Row],[Descripción]]="","",_xlfn.XLOOKUP(Tabla1[[#This Row],[Descripción]],Tabla10[Descripción],Tabla10[Precio Unitario],0))</f>
        <v>29393.8</v>
      </c>
      <c r="O688" s="535">
        <f>IF(Tabla1[[#This Row],[Cantidad de Insumos]]="","",Tabla1[[#This Row],[Precio Unitario]]*Tabla1[[#This Row],[Cantidad de Insumos]])</f>
        <v>58787.6</v>
      </c>
      <c r="P688" s="522" t="str">
        <f>IF(Tabla1[[#This Row],[Descripción]]="","",_xlfn.XLOOKUP(Tabla1[[#This Row],[Descripción]],Tabla10[Descripción],Tabla10[CODIGO PRESUPUESTARIO],0))</f>
        <v>2.3.1.1.01</v>
      </c>
      <c r="Q688" s="523"/>
      <c r="R688" s="523" t="str">
        <f>IF(Tabla1[[#This Row],[Insumos]]="","",_xlfn.XLOOKUP(Tabla1[[#This Row],[Insumos]],Tabla10[Insumo],Tabla10[InsumoAbrev],"",0))</f>
        <v>lsAlimentosyBebidas</v>
      </c>
      <c r="S688" s="694"/>
      <c r="T688" s="187"/>
      <c r="U688" s="187"/>
    </row>
    <row r="689" spans="2:21" ht="15" x14ac:dyDescent="0.25">
      <c r="B689" s="187" t="str">
        <f>IF('Formulario PPGR3'!$G689="","",CONCATENATE('Formulario PPGR3'!$C689,".",'Formulario PPGR3'!$D689,".",'Formulario PPGR3'!$E689,".",'Formulario PPGR3'!$F689))</f>
        <v/>
      </c>
      <c r="C689" s="187" t="str">
        <f>IF('Formulario PPGR3'!$G689="","",'Formulario PPGR1'!#REF!)</f>
        <v/>
      </c>
      <c r="D689" s="187" t="str">
        <f>IF('Formulario PPGR3'!$G689="","",'Formulario PPGR1'!#REF!)</f>
        <v/>
      </c>
      <c r="E689" s="187" t="str">
        <f>IF('Formulario PPGR3'!$G689="","",'Formulario PPGR1'!#REF!)</f>
        <v/>
      </c>
      <c r="F689" s="187" t="str">
        <f>IF('Formulario PPGR3'!$G689="","",'Formulario PPGR1'!#REF!)</f>
        <v/>
      </c>
      <c r="G689" s="186"/>
      <c r="H689" s="520" t="str" cm="1">
        <f t="array" ref="H689">IF(Tabla1[[#This Row],[Código_Actividad]]="","",_xlfn.XLOOKUP(Tabla1[[#This Row],[Código_Actividad]],CodigoActividad,Tabla2[Actividades Programables Presupuestables],"",0))</f>
        <v/>
      </c>
      <c r="I689" s="783" t="str">
        <f>IFERROR(VLOOKUP('Formulario PPGR3'!$G689,'Formulario PPGR2'!$H$9:$V$536,15,FALSE),"")</f>
        <v/>
      </c>
      <c r="J689" s="525" t="s">
        <v>282</v>
      </c>
      <c r="K689" s="524" t="s">
        <v>1029</v>
      </c>
      <c r="L689" s="521" t="str">
        <f>IF(Tabla1[[#This Row],[Descripción]]="","",_xlfn.XLOOKUP(Tabla1[[#This Row],[Descripción]],Tabla10[Descripción],Tabla10[Unidad de Medida],"",0))</f>
        <v>unidad</v>
      </c>
      <c r="M689" s="317">
        <v>1</v>
      </c>
      <c r="N689" s="535">
        <f>IF(Tabla1[[#This Row],[Descripción]]="","",_xlfn.XLOOKUP(Tabla1[[#This Row],[Descripción]],Tabla10[Descripción],Tabla10[Precio Unitario],0))</f>
        <v>5</v>
      </c>
      <c r="O689" s="535">
        <f>IF(Tabla1[[#This Row],[Cantidad de Insumos]]="","",Tabla1[[#This Row],[Precio Unitario]]*Tabla1[[#This Row],[Cantidad de Insumos]])</f>
        <v>5</v>
      </c>
      <c r="P689" s="522" t="str">
        <f>IF(Tabla1[[#This Row],[Descripción]]="","",_xlfn.XLOOKUP(Tabla1[[#This Row],[Descripción]],Tabla10[Descripción],Tabla10[CODIGO PRESUPUESTARIO],0))</f>
        <v xml:space="preserve">2.2.2.2.01 </v>
      </c>
      <c r="Q689" s="523"/>
      <c r="R689" s="523" t="str">
        <f>IF(Tabla1[[#This Row],[Insumos]]="","",_xlfn.XLOOKUP(Tabla1[[#This Row],[Insumos]],Tabla10[Insumo],Tabla10[InsumoAbrev],"",0))</f>
        <v>lsImpresionyEncuadernacion</v>
      </c>
      <c r="S689" s="694"/>
      <c r="T689" s="187"/>
      <c r="U689" s="187"/>
    </row>
    <row r="690" spans="2:21" ht="15" x14ac:dyDescent="0.25">
      <c r="B690" s="187" t="str">
        <f>IF('Formulario PPGR3'!$G690="","",CONCATENATE('Formulario PPGR3'!$C690,".",'Formulario PPGR3'!$D690,".",'Formulario PPGR3'!$E690,".",'Formulario PPGR3'!$F690))</f>
        <v/>
      </c>
      <c r="C690" s="187" t="str">
        <f>IF('Formulario PPGR3'!$G690="","",'Formulario PPGR1'!#REF!)</f>
        <v/>
      </c>
      <c r="D690" s="187" t="str">
        <f>IF('Formulario PPGR3'!$G690="","",'Formulario PPGR1'!#REF!)</f>
        <v/>
      </c>
      <c r="E690" s="187" t="str">
        <f>IF('Formulario PPGR3'!$G690="","",'Formulario PPGR1'!#REF!)</f>
        <v/>
      </c>
      <c r="F690" s="187" t="str">
        <f>IF('Formulario PPGR3'!$G690="","",'Formulario PPGR1'!#REF!)</f>
        <v/>
      </c>
      <c r="G690" s="186"/>
      <c r="H690" s="520" t="str" cm="1">
        <f t="array" ref="H690">IF(Tabla1[[#This Row],[Código_Actividad]]="","",_xlfn.XLOOKUP(Tabla1[[#This Row],[Código_Actividad]],CodigoActividad,Tabla2[Actividades Programables Presupuestables],"",0))</f>
        <v/>
      </c>
      <c r="I690" s="783" t="str">
        <f>IFERROR(VLOOKUP('Formulario PPGR3'!$G690,'Formulario PPGR2'!$H$9:$V$536,15,FALSE),"")</f>
        <v/>
      </c>
      <c r="J690" s="525"/>
      <c r="K690" s="524"/>
      <c r="L690" s="521" t="str">
        <f>IF(Tabla1[[#This Row],[Descripción]]="","",_xlfn.XLOOKUP(Tabla1[[#This Row],[Descripción]],Tabla10[Descripción],Tabla10[Unidad de Medida],"",0))</f>
        <v/>
      </c>
      <c r="M690" s="317"/>
      <c r="N690" s="535" t="str">
        <f>IF(Tabla1[[#This Row],[Descripción]]="","",_xlfn.XLOOKUP(Tabla1[[#This Row],[Descripción]],Tabla10[Descripción],Tabla10[Precio Unitario],0))</f>
        <v/>
      </c>
      <c r="O690" s="535" t="str">
        <f>IF(Tabla1[[#This Row],[Cantidad de Insumos]]="","",Tabla1[[#This Row],[Precio Unitario]]*Tabla1[[#This Row],[Cantidad de Insumos]])</f>
        <v/>
      </c>
      <c r="P690" s="522" t="str">
        <f>IF(Tabla1[[#This Row],[Descripción]]="","",_xlfn.XLOOKUP(Tabla1[[#This Row],[Descripción]],Tabla10[Descripción],Tabla10[CODIGO PRESUPUESTARIO],0))</f>
        <v/>
      </c>
      <c r="Q690" s="523"/>
      <c r="R690" s="523" t="str">
        <f>IF(Tabla1[[#This Row],[Insumos]]="","",_xlfn.XLOOKUP(Tabla1[[#This Row],[Insumos]],Tabla10[Insumo],Tabla10[InsumoAbrev],"",0))</f>
        <v/>
      </c>
      <c r="S690" s="694"/>
      <c r="T690" s="187"/>
      <c r="U690" s="187"/>
    </row>
    <row r="691" spans="2:21" ht="38.25" x14ac:dyDescent="0.25">
      <c r="B691" s="187" t="e">
        <f>IF('Formulario PPGR3'!$G691="","",CONCATENATE('Formulario PPGR3'!$C691,".",'Formulario PPGR3'!$D691,".",'Formulario PPGR3'!$E691,".",'Formulario PPGR3'!$F691))</f>
        <v>#REF!</v>
      </c>
      <c r="C691" s="187" t="e">
        <f>IF('Formulario PPGR3'!$G691="","",'Formulario PPGR1'!#REF!)</f>
        <v>#REF!</v>
      </c>
      <c r="D691" s="187" t="e">
        <f>IF('Formulario PPGR3'!$G691="","",'Formulario PPGR1'!#REF!)</f>
        <v>#REF!</v>
      </c>
      <c r="E691" s="187" t="e">
        <f>IF('Formulario PPGR3'!$G691="","",'Formulario PPGR1'!#REF!)</f>
        <v>#REF!</v>
      </c>
      <c r="F691" s="187" t="e">
        <f>IF('Formulario PPGR3'!$G691="","",'Formulario PPGR1'!#REF!)</f>
        <v>#REF!</v>
      </c>
      <c r="G691" s="186" t="s">
        <v>2144</v>
      </c>
      <c r="H691" s="520" t="str" cm="1">
        <f t="array" ref="H691">IF(Tabla1[[#This Row],[Código_Actividad]]="","",_xlfn.XLOOKUP(Tabla1[[#This Row],[Código_Actividad]],CodigoActividad,Tabla2[Actividades Programables Presupuestables],"",0))</f>
        <v>Visita de supervisión capacitante para validar el uso y funcionamiento del SALMI en los establecimientos de su red seleccionados.</v>
      </c>
      <c r="I691" s="783">
        <f>IFERROR(VLOOKUP('Formulario PPGR3'!$G691,'Formulario PPGR2'!$H$9:$V$536,15,FALSE),"")</f>
        <v>50</v>
      </c>
      <c r="J691" s="525" t="s">
        <v>392</v>
      </c>
      <c r="K691" s="524" t="s">
        <v>991</v>
      </c>
      <c r="L691" s="521" t="str">
        <f>IF(Tabla1[[#This Row],[Descripción]]="","",_xlfn.XLOOKUP(Tabla1[[#This Row],[Descripción]],Tabla10[Descripción],Tabla10[Unidad de Medida],"",0))</f>
        <v>galon</v>
      </c>
      <c r="M691" s="317">
        <v>240</v>
      </c>
      <c r="N691" s="535">
        <f>IF(Tabla1[[#This Row],[Descripción]]="","",_xlfn.XLOOKUP(Tabla1[[#This Row],[Descripción]],Tabla10[Descripción],Tabla10[Precio Unitario],0))</f>
        <v>240</v>
      </c>
      <c r="O691" s="535">
        <f>IF(Tabla1[[#This Row],[Cantidad de Insumos]]="","",Tabla1[[#This Row],[Precio Unitario]]*Tabla1[[#This Row],[Cantidad de Insumos]])</f>
        <v>57600</v>
      </c>
      <c r="P691" s="522" t="str">
        <f>IF(Tabla1[[#This Row],[Descripción]]="","",_xlfn.XLOOKUP(Tabla1[[#This Row],[Descripción]],Tabla10[Descripción],Tabla10[CODIGO PRESUPUESTARIO],0))</f>
        <v>2.3.7.1.02</v>
      </c>
      <c r="Q691" s="523"/>
      <c r="R691" s="523" t="str">
        <f>IF(Tabla1[[#This Row],[Insumos]]="","",_xlfn.XLOOKUP(Tabla1[[#This Row],[Insumos]],Tabla10[Insumo],Tabla10[InsumoAbrev],"",0))</f>
        <v>lsGasoil</v>
      </c>
      <c r="S691" s="694"/>
      <c r="T691" s="187"/>
      <c r="U691" s="187"/>
    </row>
    <row r="692" spans="2:21" ht="24.6" customHeight="1" x14ac:dyDescent="0.25">
      <c r="B692" s="187" t="str">
        <f>IF('Formulario PPGR3'!$G692="","",CONCATENATE('Formulario PPGR3'!$C692,".",'Formulario PPGR3'!$D692,".",'Formulario PPGR3'!$E692,".",'Formulario PPGR3'!$F692))</f>
        <v/>
      </c>
      <c r="C692" s="187" t="str">
        <f>IF('Formulario PPGR3'!$G692="","",'Formulario PPGR1'!#REF!)</f>
        <v/>
      </c>
      <c r="D692" s="187" t="str">
        <f>IF('Formulario PPGR3'!$G692="","",'Formulario PPGR1'!#REF!)</f>
        <v/>
      </c>
      <c r="E692" s="187" t="str">
        <f>IF('Formulario PPGR3'!$G692="","",'Formulario PPGR1'!#REF!)</f>
        <v/>
      </c>
      <c r="F692" s="187" t="str">
        <f>IF('Formulario PPGR3'!$G692="","",'Formulario PPGR1'!#REF!)</f>
        <v/>
      </c>
      <c r="G692" s="237"/>
      <c r="H692" s="520" t="str" cm="1">
        <f t="array" ref="H692">IF(Tabla1[[#This Row],[Código_Actividad]]="","",_xlfn.XLOOKUP(Tabla1[[#This Row],[Código_Actividad]],CodigoActividad,Tabla2[Actividades Programables Presupuestables],"",0))</f>
        <v/>
      </c>
      <c r="I692" s="783" t="str">
        <f>IFERROR(VLOOKUP('Formulario PPGR3'!$G692,'Formulario PPGR2'!$H$9:$V$536,15,FALSE),"")</f>
        <v/>
      </c>
      <c r="J692" s="525" t="s">
        <v>284</v>
      </c>
      <c r="K692" s="524" t="s">
        <v>1441</v>
      </c>
      <c r="L692" s="521" t="str">
        <f>IF(Tabla1[[#This Row],[Descripción]]="","",_xlfn.XLOOKUP(Tabla1[[#This Row],[Descripción]],Tabla10[Descripción],Tabla10[Unidad de Medida],"",0))</f>
        <v>Depósito</v>
      </c>
      <c r="M692" s="317">
        <v>2</v>
      </c>
      <c r="N692" s="535">
        <f>IF(Tabla1[[#This Row],[Descripción]]="","",_xlfn.XLOOKUP(Tabla1[[#This Row],[Descripción]],Tabla10[Descripción],Tabla10[Precio Unitario],0))</f>
        <v>1700</v>
      </c>
      <c r="O692" s="535">
        <f>IF(Tabla1[[#This Row],[Cantidad de Insumos]]="","",Tabla1[[#This Row],[Precio Unitario]]*Tabla1[[#This Row],[Cantidad de Insumos]])</f>
        <v>3400</v>
      </c>
      <c r="P692" s="522" t="str">
        <f>IF(Tabla1[[#This Row],[Descripción]]="","",_xlfn.XLOOKUP(Tabla1[[#This Row],[Descripción]],Tabla10[Descripción],Tabla10[CODIGO PRESUPUESTARIO],0))</f>
        <v>2.2.3.1.01</v>
      </c>
      <c r="Q692" s="523"/>
      <c r="R692" s="523" t="str">
        <f>IF(Tabla1[[#This Row],[Insumos]]="","",_xlfn.XLOOKUP(Tabla1[[#This Row],[Insumos]],Tabla10[Insumo],Tabla10[InsumoAbrev],"",0))</f>
        <v>lsViaticosDP</v>
      </c>
      <c r="S692" s="694"/>
      <c r="T692" s="187"/>
      <c r="U692" s="187"/>
    </row>
    <row r="693" spans="2:21" ht="22.15" customHeight="1" x14ac:dyDescent="0.25">
      <c r="B693" s="187" t="str">
        <f>IF('Formulario PPGR3'!$G693="","",CONCATENATE('Formulario PPGR3'!$C693,".",'Formulario PPGR3'!$D693,".",'Formulario PPGR3'!$E693,".",'Formulario PPGR3'!$F693))</f>
        <v/>
      </c>
      <c r="C693" s="187" t="str">
        <f>IF('Formulario PPGR3'!$G693="","",'Formulario PPGR1'!#REF!)</f>
        <v/>
      </c>
      <c r="D693" s="187" t="str">
        <f>IF('Formulario PPGR3'!$G693="","",'Formulario PPGR1'!#REF!)</f>
        <v/>
      </c>
      <c r="E693" s="187" t="str">
        <f>IF('Formulario PPGR3'!$G693="","",'Formulario PPGR1'!#REF!)</f>
        <v/>
      </c>
      <c r="F693" s="187" t="str">
        <f>IF('Formulario PPGR3'!$G693="","",'Formulario PPGR1'!#REF!)</f>
        <v/>
      </c>
      <c r="G693" s="237"/>
      <c r="H693" s="520" t="str" cm="1">
        <f t="array" ref="H693">IF(Tabla1[[#This Row],[Código_Actividad]]="","",_xlfn.XLOOKUP(Tabla1[[#This Row],[Código_Actividad]],CodigoActividad,Tabla2[Actividades Programables Presupuestables],"",0))</f>
        <v/>
      </c>
      <c r="I693" s="783" t="str">
        <f>IFERROR(VLOOKUP('Formulario PPGR3'!$G693,'Formulario PPGR2'!$H$9:$V$536,15,FALSE),"")</f>
        <v/>
      </c>
      <c r="J693" s="525" t="s">
        <v>284</v>
      </c>
      <c r="K693" s="524" t="s">
        <v>1443</v>
      </c>
      <c r="L693" s="521" t="str">
        <f>IF(Tabla1[[#This Row],[Descripción]]="","",_xlfn.XLOOKUP(Tabla1[[#This Row],[Descripción]],Tabla10[Descripción],Tabla10[Unidad de Medida],"",0))</f>
        <v>Depósito</v>
      </c>
      <c r="M693" s="317">
        <v>1</v>
      </c>
      <c r="N693" s="535">
        <f>IF(Tabla1[[#This Row],[Descripción]]="","",_xlfn.XLOOKUP(Tabla1[[#This Row],[Descripción]],Tabla10[Descripción],Tabla10[Precio Unitario],0))</f>
        <v>1900</v>
      </c>
      <c r="O693" s="535">
        <f>IF(Tabla1[[#This Row],[Cantidad de Insumos]]="","",Tabla1[[#This Row],[Precio Unitario]]*Tabla1[[#This Row],[Cantidad de Insumos]])</f>
        <v>1900</v>
      </c>
      <c r="P693" s="522" t="str">
        <f>IF(Tabla1[[#This Row],[Descripción]]="","",_xlfn.XLOOKUP(Tabla1[[#This Row],[Descripción]],Tabla10[Descripción],Tabla10[CODIGO PRESUPUESTARIO],0))</f>
        <v>2.2.3.1.01</v>
      </c>
      <c r="Q693" s="523"/>
      <c r="R693" s="523" t="str">
        <f>IF(Tabla1[[#This Row],[Insumos]]="","",_xlfn.XLOOKUP(Tabla1[[#This Row],[Insumos]],Tabla10[Insumo],Tabla10[InsumoAbrev],"",0))</f>
        <v>lsViaticosDP</v>
      </c>
      <c r="S693" s="694"/>
      <c r="T693" s="187"/>
      <c r="U693" s="187"/>
    </row>
    <row r="694" spans="2:21" ht="46.15" customHeight="1" x14ac:dyDescent="0.25">
      <c r="B694" s="187" t="e">
        <f>IF('Formulario PPGR3'!$G694="","",CONCATENATE('Formulario PPGR3'!$C694,".",'Formulario PPGR3'!$D694,".",'Formulario PPGR3'!$E694,".",'Formulario PPGR3'!$F694))</f>
        <v>#REF!</v>
      </c>
      <c r="C694" s="187" t="e">
        <f>IF('Formulario PPGR3'!$G694="","",'Formulario PPGR1'!#REF!)</f>
        <v>#REF!</v>
      </c>
      <c r="D694" s="187" t="e">
        <f>IF('Formulario PPGR3'!$G694="","",'Formulario PPGR1'!#REF!)</f>
        <v>#REF!</v>
      </c>
      <c r="E694" s="187" t="e">
        <f>IF('Formulario PPGR3'!$G694="","",'Formulario PPGR1'!#REF!)</f>
        <v>#REF!</v>
      </c>
      <c r="F694" s="187" t="e">
        <f>IF('Formulario PPGR3'!$G694="","",'Formulario PPGR1'!#REF!)</f>
        <v>#REF!</v>
      </c>
      <c r="G694" s="237" t="s">
        <v>2903</v>
      </c>
      <c r="H694" s="520" t="str" cm="1">
        <f t="array" ref="H694">IF(Tabla1[[#This Row],[Código_Actividad]]="","",_xlfn.XLOOKUP(Tabla1[[#This Row],[Código_Actividad]],CodigoActividad,Tabla2[Actividades Programables Presupuestables],"",0))</f>
        <v>Supervisión de cumplimiento de los protocolos de seguridad</v>
      </c>
      <c r="I694" s="783">
        <f>IFERROR(VLOOKUP('Formulario PPGR3'!$G694,'Formulario PPGR2'!$H$9:$V$536,15,FALSE),"")</f>
        <v>0</v>
      </c>
      <c r="J694" s="526" t="s">
        <v>392</v>
      </c>
      <c r="K694" s="524" t="s">
        <v>991</v>
      </c>
      <c r="L694" s="521" t="str">
        <f>IF(Tabla1[[#This Row],[Descripción]]="","",_xlfn.XLOOKUP(Tabla1[[#This Row],[Descripción]],Tabla10[Descripción],Tabla10[Unidad de Medida],"",0))</f>
        <v>galon</v>
      </c>
      <c r="M694" s="317">
        <v>250</v>
      </c>
      <c r="N694" s="535">
        <f>IF(Tabla1[[#This Row],[Descripción]]="","",_xlfn.XLOOKUP(Tabla1[[#This Row],[Descripción]],Tabla10[Descripción],Tabla10[Precio Unitario],0))</f>
        <v>240</v>
      </c>
      <c r="O694" s="535">
        <f>IF(Tabla1[[#This Row],[Cantidad de Insumos]]="","",Tabla1[[#This Row],[Precio Unitario]]*Tabla1[[#This Row],[Cantidad de Insumos]])</f>
        <v>60000</v>
      </c>
      <c r="P694" s="522" t="str">
        <f>IF(Tabla1[[#This Row],[Descripción]]="","",_xlfn.XLOOKUP(Tabla1[[#This Row],[Descripción]],Tabla10[Descripción],Tabla10[CODIGO PRESUPUESTARIO],0))</f>
        <v>2.3.7.1.02</v>
      </c>
      <c r="Q694" s="523"/>
      <c r="R694" s="523" t="str">
        <f>IF(Tabla1[[#This Row],[Insumos]]="","",_xlfn.XLOOKUP(Tabla1[[#This Row],[Insumos]],Tabla10[Insumo],Tabla10[InsumoAbrev],"",0))</f>
        <v>lsGasoil</v>
      </c>
      <c r="S694" s="694"/>
      <c r="T694" s="187"/>
      <c r="U694" s="187"/>
    </row>
    <row r="695" spans="2:21" ht="27" customHeight="1" x14ac:dyDescent="0.25">
      <c r="B695" s="187" t="str">
        <f>IF('Formulario PPGR3'!$G695="","",CONCATENATE('Formulario PPGR3'!$C695,".",'Formulario PPGR3'!$D695,".",'Formulario PPGR3'!$E695,".",'Formulario PPGR3'!$F695))</f>
        <v/>
      </c>
      <c r="C695" s="187" t="str">
        <f>IF('Formulario PPGR3'!$G695="","",'Formulario PPGR1'!#REF!)</f>
        <v/>
      </c>
      <c r="D695" s="187" t="str">
        <f>IF('Formulario PPGR3'!$G695="","",'Formulario PPGR1'!#REF!)</f>
        <v/>
      </c>
      <c r="E695" s="187" t="str">
        <f>IF('Formulario PPGR3'!$G695="","",'Formulario PPGR1'!#REF!)</f>
        <v/>
      </c>
      <c r="F695" s="187" t="str">
        <f>IF('Formulario PPGR3'!$G695="","",'Formulario PPGR1'!#REF!)</f>
        <v/>
      </c>
      <c r="G695" s="237"/>
      <c r="H695" s="520" t="str" cm="1">
        <f t="array" ref="H695">IF(Tabla1[[#This Row],[Código_Actividad]]="","",_xlfn.XLOOKUP(Tabla1[[#This Row],[Código_Actividad]],CodigoActividad,Tabla2[Actividades Programables Presupuestables],"",0))</f>
        <v/>
      </c>
      <c r="I695" s="783" t="str">
        <f>IFERROR(VLOOKUP('Formulario PPGR3'!$G695,'Formulario PPGR2'!$H$9:$V$536,15,FALSE),"")</f>
        <v/>
      </c>
      <c r="J695" s="526" t="s">
        <v>284</v>
      </c>
      <c r="K695" s="524" t="s">
        <v>1441</v>
      </c>
      <c r="L695" s="521" t="str">
        <f>IF(Tabla1[[#This Row],[Descripción]]="","",_xlfn.XLOOKUP(Tabla1[[#This Row],[Descripción]],Tabla10[Descripción],Tabla10[Unidad de Medida],"",0))</f>
        <v>Depósito</v>
      </c>
      <c r="M695" s="317">
        <v>16</v>
      </c>
      <c r="N695" s="535">
        <f>IF(Tabla1[[#This Row],[Descripción]]="","",_xlfn.XLOOKUP(Tabla1[[#This Row],[Descripción]],Tabla10[Descripción],Tabla10[Precio Unitario],0))</f>
        <v>1700</v>
      </c>
      <c r="O695" s="535">
        <f>IF(Tabla1[[#This Row],[Cantidad de Insumos]]="","",Tabla1[[#This Row],[Precio Unitario]]*Tabla1[[#This Row],[Cantidad de Insumos]])</f>
        <v>27200</v>
      </c>
      <c r="P695" s="522" t="str">
        <f>IF(Tabla1[[#This Row],[Descripción]]="","",_xlfn.XLOOKUP(Tabla1[[#This Row],[Descripción]],Tabla10[Descripción],Tabla10[CODIGO PRESUPUESTARIO],0))</f>
        <v>2.2.3.1.01</v>
      </c>
      <c r="Q695" s="523"/>
      <c r="R695" s="523" t="str">
        <f>IF(Tabla1[[#This Row],[Insumos]]="","",_xlfn.XLOOKUP(Tabla1[[#This Row],[Insumos]],Tabla10[Insumo],Tabla10[InsumoAbrev],"",0))</f>
        <v>lsViaticosDP</v>
      </c>
      <c r="S695" s="694"/>
      <c r="T695" s="187"/>
      <c r="U695" s="187"/>
    </row>
    <row r="696" spans="2:21" ht="21" customHeight="1" x14ac:dyDescent="0.25">
      <c r="B696" s="187" t="str">
        <f>IF('Formulario PPGR3'!$G696="","",CONCATENATE('Formulario PPGR3'!$C696,".",'Formulario PPGR3'!$D696,".",'Formulario PPGR3'!$E696,".",'Formulario PPGR3'!$F696))</f>
        <v/>
      </c>
      <c r="C696" s="187" t="str">
        <f>IF('Formulario PPGR3'!$G696="","",'Formulario PPGR1'!#REF!)</f>
        <v/>
      </c>
      <c r="D696" s="187" t="str">
        <f>IF('Formulario PPGR3'!$G696="","",'Formulario PPGR1'!#REF!)</f>
        <v/>
      </c>
      <c r="E696" s="187" t="str">
        <f>IF('Formulario PPGR3'!$G696="","",'Formulario PPGR1'!#REF!)</f>
        <v/>
      </c>
      <c r="F696" s="187" t="str">
        <f>IF('Formulario PPGR3'!$G696="","",'Formulario PPGR1'!#REF!)</f>
        <v/>
      </c>
      <c r="G696" s="237"/>
      <c r="H696" s="520" t="str" cm="1">
        <f t="array" ref="H696">IF(Tabla1[[#This Row],[Código_Actividad]]="","",_xlfn.XLOOKUP(Tabla1[[#This Row],[Código_Actividad]],CodigoActividad,Tabla2[Actividades Programables Presupuestables],"",0))</f>
        <v/>
      </c>
      <c r="I696" s="783" t="str">
        <f>IFERROR(VLOOKUP('Formulario PPGR3'!$G696,'Formulario PPGR2'!$H$9:$V$536,15,FALSE),"")</f>
        <v/>
      </c>
      <c r="J696" s="526" t="s">
        <v>284</v>
      </c>
      <c r="K696" s="524" t="s">
        <v>1443</v>
      </c>
      <c r="L696" s="521" t="str">
        <f>IF(Tabla1[[#This Row],[Descripción]]="","",_xlfn.XLOOKUP(Tabla1[[#This Row],[Descripción]],Tabla10[Descripción],Tabla10[Unidad de Medida],"",0))</f>
        <v>Depósito</v>
      </c>
      <c r="M696" s="317">
        <v>16</v>
      </c>
      <c r="N696" s="535">
        <f>IF(Tabla1[[#This Row],[Descripción]]="","",_xlfn.XLOOKUP(Tabla1[[#This Row],[Descripción]],Tabla10[Descripción],Tabla10[Precio Unitario],0))</f>
        <v>1900</v>
      </c>
      <c r="O696" s="535">
        <f>IF(Tabla1[[#This Row],[Cantidad de Insumos]]="","",Tabla1[[#This Row],[Precio Unitario]]*Tabla1[[#This Row],[Cantidad de Insumos]])</f>
        <v>30400</v>
      </c>
      <c r="P696" s="522" t="str">
        <f>IF(Tabla1[[#This Row],[Descripción]]="","",_xlfn.XLOOKUP(Tabla1[[#This Row],[Descripción]],Tabla10[Descripción],Tabla10[CODIGO PRESUPUESTARIO],0))</f>
        <v>2.2.3.1.01</v>
      </c>
      <c r="Q696" s="523"/>
      <c r="R696" s="523" t="str">
        <f>IF(Tabla1[[#This Row],[Insumos]]="","",_xlfn.XLOOKUP(Tabla1[[#This Row],[Insumos]],Tabla10[Insumo],Tabla10[InsumoAbrev],"",0))</f>
        <v>lsViaticosDP</v>
      </c>
      <c r="S696" s="694"/>
      <c r="T696" s="187"/>
      <c r="U696" s="187"/>
    </row>
    <row r="697" spans="2:21" ht="55.9" customHeight="1" x14ac:dyDescent="0.25">
      <c r="B697" s="187" t="e">
        <f>IF('Formulario PPGR3'!$G697="","",CONCATENATE('Formulario PPGR3'!$C697,".",'Formulario PPGR3'!$D697,".",'Formulario PPGR3'!$E697,".",'Formulario PPGR3'!$F697))</f>
        <v>#REF!</v>
      </c>
      <c r="C697" s="187" t="e">
        <f>IF('Formulario PPGR3'!$G697="","",'Formulario PPGR1'!#REF!)</f>
        <v>#REF!</v>
      </c>
      <c r="D697" s="187" t="e">
        <f>IF('Formulario PPGR3'!$G697="","",'Formulario PPGR1'!#REF!)</f>
        <v>#REF!</v>
      </c>
      <c r="E697" s="187" t="e">
        <f>IF('Formulario PPGR3'!$G697="","",'Formulario PPGR1'!#REF!)</f>
        <v>#REF!</v>
      </c>
      <c r="F697" s="187" t="e">
        <f>IF('Formulario PPGR3'!$G697="","",'Formulario PPGR1'!#REF!)</f>
        <v>#REF!</v>
      </c>
      <c r="G697" s="237" t="s">
        <v>2066</v>
      </c>
      <c r="H697" s="520" t="str" cm="1">
        <f t="array" ref="H697">IF(Tabla1[[#This Row],[Código_Actividad]]="","",_xlfn.XLOOKUP(Tabla1[[#This Row],[Código_Actividad]],CodigoActividad,Tabla2[Actividades Programables Presupuestables],"",0))</f>
        <v xml:space="preserve">Seguimiento a las capacitaciones a los RRHH de las áreas de odontología de acuerdo a las necesidades. </v>
      </c>
      <c r="I697" s="783">
        <f>IFERROR(VLOOKUP('Formulario PPGR3'!$G697,'Formulario PPGR2'!$H$9:$V$536,15,FALSE),"")</f>
        <v>6</v>
      </c>
      <c r="J697" s="526" t="s">
        <v>351</v>
      </c>
      <c r="K697" s="524" t="s">
        <v>830</v>
      </c>
      <c r="L697" s="521" t="str">
        <f>IF(Tabla1[[#This Row],[Descripción]]="","",_xlfn.XLOOKUP(Tabla1[[#This Row],[Descripción]],Tabla10[Descripción],Tabla10[Unidad de Medida],"",0))</f>
        <v>unidad</v>
      </c>
      <c r="M697" s="317">
        <v>3</v>
      </c>
      <c r="N697" s="535">
        <f>IF(Tabla1[[#This Row],[Descripción]]="","",_xlfn.XLOOKUP(Tabla1[[#This Row],[Descripción]],Tabla10[Descripción],Tabla10[Precio Unitario],0))</f>
        <v>61419</v>
      </c>
      <c r="O697" s="535">
        <f>IF(Tabla1[[#This Row],[Cantidad de Insumos]]="","",Tabla1[[#This Row],[Precio Unitario]]*Tabla1[[#This Row],[Cantidad de Insumos]])</f>
        <v>184257</v>
      </c>
      <c r="P697" s="522" t="str">
        <f>IF(Tabla1[[#This Row],[Descripción]]="","",_xlfn.XLOOKUP(Tabla1[[#This Row],[Descripción]],Tabla10[Descripción],Tabla10[CODIGO PRESUPUESTARIO],0))</f>
        <v>2.3.1.1.01</v>
      </c>
      <c r="Q697" s="523"/>
      <c r="R697" s="523" t="str">
        <f>IF(Tabla1[[#This Row],[Insumos]]="","",_xlfn.XLOOKUP(Tabla1[[#This Row],[Insumos]],Tabla10[Insumo],Tabla10[InsumoAbrev],"",0))</f>
        <v>lsAlimentosyBebidas</v>
      </c>
      <c r="S697" s="694"/>
      <c r="T697" s="187"/>
      <c r="U697" s="187"/>
    </row>
    <row r="698" spans="2:21" ht="69" customHeight="1" x14ac:dyDescent="0.25">
      <c r="B698" s="187" t="e">
        <f>IF('Formulario PPGR3'!$G698="","",CONCATENATE('Formulario PPGR3'!$C698,".",'Formulario PPGR3'!$D698,".",'Formulario PPGR3'!$E698,".",'Formulario PPGR3'!$F698))</f>
        <v>#REF!</v>
      </c>
      <c r="C698" s="187" t="e">
        <f>IF('Formulario PPGR3'!$G698="","",'Formulario PPGR1'!#REF!)</f>
        <v>#REF!</v>
      </c>
      <c r="D698" s="187" t="e">
        <f>IF('Formulario PPGR3'!$G698="","",'Formulario PPGR1'!#REF!)</f>
        <v>#REF!</v>
      </c>
      <c r="E698" s="187" t="e">
        <f>IF('Formulario PPGR3'!$G698="","",'Formulario PPGR1'!#REF!)</f>
        <v>#REF!</v>
      </c>
      <c r="F698" s="187" t="e">
        <f>IF('Formulario PPGR3'!$G698="","",'Formulario PPGR1'!#REF!)</f>
        <v>#REF!</v>
      </c>
      <c r="G698" s="237" t="s">
        <v>2068</v>
      </c>
      <c r="H698" s="520" t="str" cm="1">
        <f t="array" ref="H698">IF(Tabla1[[#This Row],[Código_Actividad]]="","",_xlfn.XLOOKUP(Tabla1[[#This Row],[Código_Actividad]],CodigoActividad,Tabla2[Actividades Programables Presupuestables],"",0))</f>
        <v>Seguimiento al desarrollo e implementación del plan de acciones para el acondicionamiento de infraestructura, mantenimiento de  equipos y equipamiento de las áreas de odontología  EES</v>
      </c>
      <c r="I698" s="783">
        <f>IFERROR(VLOOKUP('Formulario PPGR3'!$G698,'Formulario PPGR2'!$H$9:$V$536,15,FALSE),"")</f>
        <v>5</v>
      </c>
      <c r="J698" s="526" t="s">
        <v>392</v>
      </c>
      <c r="K698" s="524" t="s">
        <v>991</v>
      </c>
      <c r="L698" s="521" t="str">
        <f>IF(Tabla1[[#This Row],[Descripción]]="","",_xlfn.XLOOKUP(Tabla1[[#This Row],[Descripción]],Tabla10[Descripción],Tabla10[Unidad de Medida],"",0))</f>
        <v>galon</v>
      </c>
      <c r="M698" s="317">
        <v>280</v>
      </c>
      <c r="N698" s="535">
        <f>IF(Tabla1[[#This Row],[Descripción]]="","",_xlfn.XLOOKUP(Tabla1[[#This Row],[Descripción]],Tabla10[Descripción],Tabla10[Precio Unitario],0))</f>
        <v>240</v>
      </c>
      <c r="O698" s="535">
        <f>IF(Tabla1[[#This Row],[Cantidad de Insumos]]="","",Tabla1[[#This Row],[Precio Unitario]]*Tabla1[[#This Row],[Cantidad de Insumos]])</f>
        <v>67200</v>
      </c>
      <c r="P698" s="522" t="str">
        <f>IF(Tabla1[[#This Row],[Descripción]]="","",_xlfn.XLOOKUP(Tabla1[[#This Row],[Descripción]],Tabla10[Descripción],Tabla10[CODIGO PRESUPUESTARIO],0))</f>
        <v>2.3.7.1.02</v>
      </c>
      <c r="Q698" s="523"/>
      <c r="R698" s="523" t="str">
        <f>IF(Tabla1[[#This Row],[Insumos]]="","",_xlfn.XLOOKUP(Tabla1[[#This Row],[Insumos]],Tabla10[Insumo],Tabla10[InsumoAbrev],"",0))</f>
        <v>lsGasoil</v>
      </c>
      <c r="S698" s="694"/>
      <c r="T698" s="187"/>
      <c r="U698" s="187"/>
    </row>
    <row r="699" spans="2:21" ht="26.45" customHeight="1" x14ac:dyDescent="0.25">
      <c r="B699" s="187" t="str">
        <f>IF('Formulario PPGR3'!$G699="","",CONCATENATE('Formulario PPGR3'!$C699,".",'Formulario PPGR3'!$D699,".",'Formulario PPGR3'!$E699,".",'Formulario PPGR3'!$F699))</f>
        <v/>
      </c>
      <c r="C699" s="187" t="str">
        <f>IF('Formulario PPGR3'!$G699="","",'Formulario PPGR1'!#REF!)</f>
        <v/>
      </c>
      <c r="D699" s="187" t="str">
        <f>IF('Formulario PPGR3'!$G699="","",'Formulario PPGR1'!#REF!)</f>
        <v/>
      </c>
      <c r="E699" s="187" t="str">
        <f>IF('Formulario PPGR3'!$G699="","",'Formulario PPGR1'!#REF!)</f>
        <v/>
      </c>
      <c r="F699" s="187" t="str">
        <f>IF('Formulario PPGR3'!$G699="","",'Formulario PPGR1'!#REF!)</f>
        <v/>
      </c>
      <c r="G699" s="237"/>
      <c r="H699" s="520" t="str" cm="1">
        <f t="array" ref="H699">IF(Tabla1[[#This Row],[Código_Actividad]]="","",_xlfn.XLOOKUP(Tabla1[[#This Row],[Código_Actividad]],CodigoActividad,Tabla2[Actividades Programables Presupuestables],"",0))</f>
        <v/>
      </c>
      <c r="I699" s="783" t="str">
        <f>IFERROR(VLOOKUP('Formulario PPGR3'!$G699,'Formulario PPGR2'!$H$9:$V$536,15,FALSE),"")</f>
        <v/>
      </c>
      <c r="J699" s="527" t="s">
        <v>284</v>
      </c>
      <c r="K699" s="524" t="s">
        <v>1441</v>
      </c>
      <c r="L699" s="521" t="str">
        <f>IF(Tabla1[[#This Row],[Descripción]]="","",_xlfn.XLOOKUP(Tabla1[[#This Row],[Descripción]],Tabla10[Descripción],Tabla10[Unidad de Medida],"",0))</f>
        <v>Depósito</v>
      </c>
      <c r="M699" s="317">
        <v>8</v>
      </c>
      <c r="N699" s="535">
        <f>IF(Tabla1[[#This Row],[Descripción]]="","",_xlfn.XLOOKUP(Tabla1[[#This Row],[Descripción]],Tabla10[Descripción],Tabla10[Precio Unitario],0))</f>
        <v>1700</v>
      </c>
      <c r="O699" s="535">
        <f>IF(Tabla1[[#This Row],[Cantidad de Insumos]]="","",Tabla1[[#This Row],[Precio Unitario]]*Tabla1[[#This Row],[Cantidad de Insumos]])</f>
        <v>13600</v>
      </c>
      <c r="P699" s="522" t="str">
        <f>IF(Tabla1[[#This Row],[Descripción]]="","",_xlfn.XLOOKUP(Tabla1[[#This Row],[Descripción]],Tabla10[Descripción],Tabla10[CODIGO PRESUPUESTARIO],0))</f>
        <v>2.2.3.1.01</v>
      </c>
      <c r="Q699" s="523"/>
      <c r="R699" s="523" t="str">
        <f>IF(Tabla1[[#This Row],[Insumos]]="","",_xlfn.XLOOKUP(Tabla1[[#This Row],[Insumos]],Tabla10[Insumo],Tabla10[InsumoAbrev],"",0))</f>
        <v>lsViaticosDP</v>
      </c>
      <c r="S699" s="694"/>
      <c r="T699" s="187"/>
      <c r="U699" s="187"/>
    </row>
    <row r="700" spans="2:21" ht="26.45" customHeight="1" x14ac:dyDescent="0.25">
      <c r="B700" s="750" t="str">
        <f>IF('Formulario PPGR3'!$G700="","",CONCATENATE('Formulario PPGR3'!$C700,".",'Formulario PPGR3'!$D700,".",'Formulario PPGR3'!$E700,".",'Formulario PPGR3'!$F700))</f>
        <v/>
      </c>
      <c r="C700" s="750"/>
      <c r="D700" s="750"/>
      <c r="E700" s="750" t="str">
        <f>IF('Formulario PPGR3'!$G700="","",'Formulario PPGR1'!#REF!)</f>
        <v/>
      </c>
      <c r="F700" s="750" t="str">
        <f>IF('Formulario PPGR3'!$G700="","",'Formulario PPGR1'!#REF!)</f>
        <v/>
      </c>
      <c r="G700" s="751"/>
      <c r="H700" s="752" t="str" cm="1">
        <f t="array" ref="H700">IF(Tabla1[[#This Row],[Código_Actividad]]="","",_xlfn.XLOOKUP(Tabla1[[#This Row],[Código_Actividad]],CodigoActividad,Tabla2[Actividades Programables Presupuestables],"",0))</f>
        <v/>
      </c>
      <c r="I700" s="783" t="str">
        <f>IFERROR(VLOOKUP('Formulario PPGR3'!$G700,'Formulario PPGR2'!$H$9:$V$536,15,FALSE),"")</f>
        <v/>
      </c>
      <c r="J700" s="754" t="s">
        <v>284</v>
      </c>
      <c r="K700" s="755" t="s">
        <v>1445</v>
      </c>
      <c r="L700" s="750" t="str">
        <f>IF(Tabla1[[#This Row],[Descripción]]="","",_xlfn.XLOOKUP(Tabla1[[#This Row],[Descripción]],Tabla10[Descripción],Tabla10[Unidad de Medida],"",0))</f>
        <v>Depósito</v>
      </c>
      <c r="M700" s="756">
        <v>8</v>
      </c>
      <c r="N700" s="757">
        <f>IF(Tabla1[[#This Row],[Descripción]]="","",_xlfn.XLOOKUP(Tabla1[[#This Row],[Descripción]],Tabla10[Descripción],Tabla10[Precio Unitario],0))</f>
        <v>2150</v>
      </c>
      <c r="O700" s="758">
        <f>IF(Tabla1[[#This Row],[Cantidad de Insumos]]="","",Tabla1[[#This Row],[Precio Unitario]]*Tabla1[[#This Row],[Cantidad de Insumos]])</f>
        <v>17200</v>
      </c>
      <c r="P700" s="753" t="str">
        <f>IF(Tabla1[[#This Row],[Descripción]]="","",_xlfn.XLOOKUP(Tabla1[[#This Row],[Descripción]],Tabla10[Descripción],Tabla10[CODIGO PRESUPUESTARIO],0))</f>
        <v>2.2.3.1.01</v>
      </c>
      <c r="Q700" s="754"/>
      <c r="R700" s="759" t="str">
        <f>IF(Tabla1[[#This Row],[Insumos]]="","",_xlfn.XLOOKUP(Tabla1[[#This Row],[Insumos]],Tabla10[Insumo],Tabla10[InsumoAbrev],"",0))</f>
        <v>lsViaticosDP</v>
      </c>
      <c r="S700" s="750"/>
      <c r="T700" s="750"/>
      <c r="U700" s="750"/>
    </row>
    <row r="701" spans="2:21" ht="27.6" customHeight="1" x14ac:dyDescent="0.25">
      <c r="B701" s="187" t="str">
        <f>IF('Formulario PPGR3'!$G701="","",CONCATENATE('Formulario PPGR3'!$C701,".",'Formulario PPGR3'!$D701,".",'Formulario PPGR3'!$E701,".",'Formulario PPGR3'!$F701))</f>
        <v/>
      </c>
      <c r="C701" s="187" t="str">
        <f>IF('Formulario PPGR3'!$G701="","",'Formulario PPGR1'!#REF!)</f>
        <v/>
      </c>
      <c r="D701" s="187" t="str">
        <f>IF('Formulario PPGR3'!$G701="","",'Formulario PPGR1'!#REF!)</f>
        <v/>
      </c>
      <c r="E701" s="187" t="str">
        <f>IF('Formulario PPGR3'!$G701="","",'Formulario PPGR1'!#REF!)</f>
        <v/>
      </c>
      <c r="F701" s="187" t="str">
        <f>IF('Formulario PPGR3'!$G701="","",'Formulario PPGR1'!#REF!)</f>
        <v/>
      </c>
      <c r="G701" s="237"/>
      <c r="H701" s="520" t="str" cm="1">
        <f t="array" ref="H701">IF(Tabla1[[#This Row],[Código_Actividad]]="","",_xlfn.XLOOKUP(Tabla1[[#This Row],[Código_Actividad]],CodigoActividad,Tabla2[Actividades Programables Presupuestables],"",0))</f>
        <v/>
      </c>
      <c r="I701" s="783" t="str">
        <f>IFERROR(VLOOKUP('Formulario PPGR3'!$G701,'Formulario PPGR2'!$H$9:$V$536,15,FALSE),"")</f>
        <v/>
      </c>
      <c r="J701" s="526" t="s">
        <v>284</v>
      </c>
      <c r="K701" s="524" t="s">
        <v>1445</v>
      </c>
      <c r="L701" s="521" t="str">
        <f>IF(Tabla1[[#This Row],[Descripción]]="","",_xlfn.XLOOKUP(Tabla1[[#This Row],[Descripción]],Tabla10[Descripción],Tabla10[Unidad de Medida],"",0))</f>
        <v>Depósito</v>
      </c>
      <c r="M701" s="317">
        <v>8</v>
      </c>
      <c r="N701" s="535">
        <f>IF(Tabla1[[#This Row],[Descripción]]="","",_xlfn.XLOOKUP(Tabla1[[#This Row],[Descripción]],Tabla10[Descripción],Tabla10[Precio Unitario],0))</f>
        <v>2150</v>
      </c>
      <c r="O701" s="535">
        <f>IF(Tabla1[[#This Row],[Cantidad de Insumos]]="","",Tabla1[[#This Row],[Precio Unitario]]*Tabla1[[#This Row],[Cantidad de Insumos]])</f>
        <v>17200</v>
      </c>
      <c r="P701" s="522" t="str">
        <f>IF(Tabla1[[#This Row],[Descripción]]="","",_xlfn.XLOOKUP(Tabla1[[#This Row],[Descripción]],Tabla10[Descripción],Tabla10[CODIGO PRESUPUESTARIO],0))</f>
        <v>2.2.3.1.01</v>
      </c>
      <c r="Q701" s="523"/>
      <c r="R701" s="523" t="str">
        <f>IF(Tabla1[[#This Row],[Insumos]]="","",_xlfn.XLOOKUP(Tabla1[[#This Row],[Insumos]],Tabla10[Insumo],Tabla10[InsumoAbrev],"",0))</f>
        <v>lsViaticosDP</v>
      </c>
      <c r="S701" s="694"/>
      <c r="T701" s="187"/>
      <c r="U701" s="187"/>
    </row>
    <row r="702" spans="2:21" ht="28.9" customHeight="1" x14ac:dyDescent="0.25">
      <c r="B702" s="187" t="e">
        <f>IF('Formulario PPGR3'!$G702="","",CONCATENATE('Formulario PPGR3'!$C702,".",'Formulario PPGR3'!$D702,".",'Formulario PPGR3'!$E702,".",'Formulario PPGR3'!$F702))</f>
        <v>#REF!</v>
      </c>
      <c r="C702" s="187" t="e">
        <f>IF('Formulario PPGR3'!$G702="","",'Formulario PPGR1'!#REF!)</f>
        <v>#REF!</v>
      </c>
      <c r="D702" s="187" t="e">
        <f>IF('Formulario PPGR3'!$G702="","",'Formulario PPGR1'!#REF!)</f>
        <v>#REF!</v>
      </c>
      <c r="E702" s="187" t="e">
        <f>IF('Formulario PPGR3'!$G702="","",'Formulario PPGR1'!#REF!)</f>
        <v>#REF!</v>
      </c>
      <c r="F702" s="187" t="e">
        <f>IF('Formulario PPGR3'!$G702="","",'Formulario PPGR1'!#REF!)</f>
        <v>#REF!</v>
      </c>
      <c r="G702" s="237" t="s">
        <v>2070</v>
      </c>
      <c r="H702" s="520" t="str" cm="1">
        <f t="array" ref="H702">IF(Tabla1[[#This Row],[Código_Actividad]]="","",_xlfn.XLOOKUP(Tabla1[[#This Row],[Código_Actividad]],CodigoActividad,Tabla2[Actividades Programables Presupuestables],"",0))</f>
        <v xml:space="preserve">Monitoreo y evaluación de los servicios odontológicos </v>
      </c>
      <c r="I702" s="783">
        <f>IFERROR(VLOOKUP('Formulario PPGR3'!$G702,'Formulario PPGR2'!$H$9:$V$536,15,FALSE),"")</f>
        <v>1</v>
      </c>
      <c r="J702" s="526" t="s">
        <v>392</v>
      </c>
      <c r="K702" s="524" t="s">
        <v>991</v>
      </c>
      <c r="L702" s="521" t="str">
        <f>IF(Tabla1[[#This Row],[Descripción]]="","",_xlfn.XLOOKUP(Tabla1[[#This Row],[Descripción]],Tabla10[Descripción],Tabla10[Unidad de Medida],"",0))</f>
        <v>galon</v>
      </c>
      <c r="M702" s="317">
        <v>240</v>
      </c>
      <c r="N702" s="535">
        <f>IF(Tabla1[[#This Row],[Descripción]]="","",_xlfn.XLOOKUP(Tabla1[[#This Row],[Descripción]],Tabla10[Descripción],Tabla10[Precio Unitario],0))</f>
        <v>240</v>
      </c>
      <c r="O702" s="535">
        <f>IF(Tabla1[[#This Row],[Cantidad de Insumos]]="","",Tabla1[[#This Row],[Precio Unitario]]*Tabla1[[#This Row],[Cantidad de Insumos]])</f>
        <v>57600</v>
      </c>
      <c r="P702" s="522" t="str">
        <f>IF(Tabla1[[#This Row],[Descripción]]="","",_xlfn.XLOOKUP(Tabla1[[#This Row],[Descripción]],Tabla10[Descripción],Tabla10[CODIGO PRESUPUESTARIO],0))</f>
        <v>2.3.7.1.02</v>
      </c>
      <c r="Q702" s="523"/>
      <c r="R702" s="523" t="str">
        <f>IF(Tabla1[[#This Row],[Insumos]]="","",_xlfn.XLOOKUP(Tabla1[[#This Row],[Insumos]],Tabla10[Insumo],Tabla10[InsumoAbrev],"",0))</f>
        <v>lsGasoil</v>
      </c>
      <c r="S702" s="694"/>
      <c r="T702" s="187"/>
      <c r="U702" s="187"/>
    </row>
    <row r="703" spans="2:21" ht="15" x14ac:dyDescent="0.25">
      <c r="B703" s="187" t="str">
        <f>IF('Formulario PPGR3'!$G703="","",CONCATENATE('Formulario PPGR3'!$C703,".",'Formulario PPGR3'!$D703,".",'Formulario PPGR3'!$E703,".",'Formulario PPGR3'!$F703))</f>
        <v/>
      </c>
      <c r="C703" s="187" t="str">
        <f>IF('Formulario PPGR3'!$G703="","",'Formulario PPGR1'!#REF!)</f>
        <v/>
      </c>
      <c r="D703" s="187" t="str">
        <f>IF('Formulario PPGR3'!$G703="","",'Formulario PPGR1'!#REF!)</f>
        <v/>
      </c>
      <c r="E703" s="187" t="str">
        <f>IF('Formulario PPGR3'!$G703="","",'Formulario PPGR1'!#REF!)</f>
        <v/>
      </c>
      <c r="F703" s="187" t="str">
        <f>IF('Formulario PPGR3'!$G703="","",'Formulario PPGR1'!#REF!)</f>
        <v/>
      </c>
      <c r="G703" s="237"/>
      <c r="H703" s="520" t="str" cm="1">
        <f t="array" ref="H703">IF(Tabla1[[#This Row],[Código_Actividad]]="","",_xlfn.XLOOKUP(Tabla1[[#This Row],[Código_Actividad]],CodigoActividad,Tabla2[Actividades Programables Presupuestables],"",0))</f>
        <v/>
      </c>
      <c r="I703" s="783" t="str">
        <f>IFERROR(VLOOKUP('Formulario PPGR3'!$G703,'Formulario PPGR2'!$H$9:$V$536,15,FALSE),"")</f>
        <v/>
      </c>
      <c r="J703" s="526" t="s">
        <v>284</v>
      </c>
      <c r="K703" s="524" t="s">
        <v>1441</v>
      </c>
      <c r="L703" s="521" t="str">
        <f>IF(Tabla1[[#This Row],[Descripción]]="","",_xlfn.XLOOKUP(Tabla1[[#This Row],[Descripción]],Tabla10[Descripción],Tabla10[Unidad de Medida],"",0))</f>
        <v>Depósito</v>
      </c>
      <c r="M703" s="317">
        <v>8</v>
      </c>
      <c r="N703" s="535">
        <f>IF(Tabla1[[#This Row],[Descripción]]="","",_xlfn.XLOOKUP(Tabla1[[#This Row],[Descripción]],Tabla10[Descripción],Tabla10[Precio Unitario],0))</f>
        <v>1700</v>
      </c>
      <c r="O703" s="535">
        <f>IF(Tabla1[[#This Row],[Cantidad de Insumos]]="","",Tabla1[[#This Row],[Precio Unitario]]*Tabla1[[#This Row],[Cantidad de Insumos]])</f>
        <v>13600</v>
      </c>
      <c r="P703" s="522" t="str">
        <f>IF(Tabla1[[#This Row],[Descripción]]="","",_xlfn.XLOOKUP(Tabla1[[#This Row],[Descripción]],Tabla10[Descripción],Tabla10[CODIGO PRESUPUESTARIO],0))</f>
        <v>2.2.3.1.01</v>
      </c>
      <c r="Q703" s="523"/>
      <c r="R703" s="523" t="str">
        <f>IF(Tabla1[[#This Row],[Insumos]]="","",_xlfn.XLOOKUP(Tabla1[[#This Row],[Insumos]],Tabla10[Insumo],Tabla10[InsumoAbrev],"",0))</f>
        <v>lsViaticosDP</v>
      </c>
      <c r="S703" s="694"/>
      <c r="T703" s="187"/>
      <c r="U703" s="187"/>
    </row>
    <row r="704" spans="2:21" ht="15" x14ac:dyDescent="0.25">
      <c r="B704" s="187" t="str">
        <f>IF('Formulario PPGR3'!$G704="","",CONCATENATE('Formulario PPGR3'!$C704,".",'Formulario PPGR3'!$D704,".",'Formulario PPGR3'!$E704,".",'Formulario PPGR3'!$F704))</f>
        <v/>
      </c>
      <c r="C704" s="187" t="str">
        <f>IF('Formulario PPGR3'!$G704="","",'Formulario PPGR1'!#REF!)</f>
        <v/>
      </c>
      <c r="D704" s="187" t="str">
        <f>IF('Formulario PPGR3'!$G704="","",'Formulario PPGR1'!#REF!)</f>
        <v/>
      </c>
      <c r="E704" s="187" t="str">
        <f>IF('Formulario PPGR3'!$G704="","",'Formulario PPGR1'!#REF!)</f>
        <v/>
      </c>
      <c r="F704" s="187" t="str">
        <f>IF('Formulario PPGR3'!$G704="","",'Formulario PPGR1'!#REF!)</f>
        <v/>
      </c>
      <c r="G704" s="237"/>
      <c r="H704" s="520" t="str" cm="1">
        <f t="array" ref="H704">IF(Tabla1[[#This Row],[Código_Actividad]]="","",_xlfn.XLOOKUP(Tabla1[[#This Row],[Código_Actividad]],CodigoActividad,Tabla2[Actividades Programables Presupuestables],"",0))</f>
        <v/>
      </c>
      <c r="I704" s="783" t="str">
        <f>IFERROR(VLOOKUP('Formulario PPGR3'!$G704,'Formulario PPGR2'!$H$9:$V$536,15,FALSE),"")</f>
        <v/>
      </c>
      <c r="J704" s="526" t="s">
        <v>284</v>
      </c>
      <c r="K704" s="524" t="s">
        <v>1445</v>
      </c>
      <c r="L704" s="521" t="str">
        <f>IF(Tabla1[[#This Row],[Descripción]]="","",_xlfn.XLOOKUP(Tabla1[[#This Row],[Descripción]],Tabla10[Descripción],Tabla10[Unidad de Medida],"",0))</f>
        <v>Depósito</v>
      </c>
      <c r="M704" s="317">
        <v>8</v>
      </c>
      <c r="N704" s="535">
        <f>IF(Tabla1[[#This Row],[Descripción]]="","",_xlfn.XLOOKUP(Tabla1[[#This Row],[Descripción]],Tabla10[Descripción],Tabla10[Precio Unitario],0))</f>
        <v>2150</v>
      </c>
      <c r="O704" s="535">
        <f>IF(Tabla1[[#This Row],[Cantidad de Insumos]]="","",Tabla1[[#This Row],[Precio Unitario]]*Tabla1[[#This Row],[Cantidad de Insumos]])</f>
        <v>17200</v>
      </c>
      <c r="P704" s="522" t="str">
        <f>IF(Tabla1[[#This Row],[Descripción]]="","",_xlfn.XLOOKUP(Tabla1[[#This Row],[Descripción]],Tabla10[Descripción],Tabla10[CODIGO PRESUPUESTARIO],0))</f>
        <v>2.2.3.1.01</v>
      </c>
      <c r="Q704" s="523"/>
      <c r="R704" s="523" t="str">
        <f>IF(Tabla1[[#This Row],[Insumos]]="","",_xlfn.XLOOKUP(Tabla1[[#This Row],[Insumos]],Tabla10[Insumo],Tabla10[InsumoAbrev],"",0))</f>
        <v>lsViaticosDP</v>
      </c>
      <c r="S704" s="694"/>
      <c r="T704" s="187"/>
      <c r="U704" s="187"/>
    </row>
    <row r="705" spans="2:21" ht="15" x14ac:dyDescent="0.25">
      <c r="B705" s="187" t="str">
        <f>IF('Formulario PPGR3'!$G705="","",CONCATENATE('Formulario PPGR3'!$C705,".",'Formulario PPGR3'!$D705,".",'Formulario PPGR3'!$E705,".",'Formulario PPGR3'!$F705))</f>
        <v/>
      </c>
      <c r="C705" s="187" t="str">
        <f>IF('Formulario PPGR3'!$G705="","",'Formulario PPGR1'!#REF!)</f>
        <v/>
      </c>
      <c r="D705" s="187" t="str">
        <f>IF('Formulario PPGR3'!$G705="","",'Formulario PPGR1'!#REF!)</f>
        <v/>
      </c>
      <c r="E705" s="187" t="str">
        <f>IF('Formulario PPGR3'!$G705="","",'Formulario PPGR1'!#REF!)</f>
        <v/>
      </c>
      <c r="F705" s="187" t="str">
        <f>IF('Formulario PPGR3'!$G705="","",'Formulario PPGR1'!#REF!)</f>
        <v/>
      </c>
      <c r="G705" s="237"/>
      <c r="H705" s="520" t="str" cm="1">
        <f t="array" ref="H705">IF(Tabla1[[#This Row],[Código_Actividad]]="","",_xlfn.XLOOKUP(Tabla1[[#This Row],[Código_Actividad]],CodigoActividad,Tabla2[Actividades Programables Presupuestables],"",0))</f>
        <v/>
      </c>
      <c r="I705" s="783" t="str">
        <f>IFERROR(VLOOKUP('Formulario PPGR3'!$G705,'Formulario PPGR2'!$H$9:$V$536,15,FALSE),"")</f>
        <v/>
      </c>
      <c r="J705" s="526" t="s">
        <v>284</v>
      </c>
      <c r="K705" s="524" t="s">
        <v>1445</v>
      </c>
      <c r="L705" s="521" t="str">
        <f>IF(Tabla1[[#This Row],[Descripción]]="","",_xlfn.XLOOKUP(Tabla1[[#This Row],[Descripción]],Tabla10[Descripción],Tabla10[Unidad de Medida],"",0))</f>
        <v>Depósito</v>
      </c>
      <c r="M705" s="317">
        <v>8</v>
      </c>
      <c r="N705" s="535">
        <f>IF(Tabla1[[#This Row],[Descripción]]="","",_xlfn.XLOOKUP(Tabla1[[#This Row],[Descripción]],Tabla10[Descripción],Tabla10[Precio Unitario],0))</f>
        <v>2150</v>
      </c>
      <c r="O705" s="535">
        <f>IF(Tabla1[[#This Row],[Cantidad de Insumos]]="","",Tabla1[[#This Row],[Precio Unitario]]*Tabla1[[#This Row],[Cantidad de Insumos]])</f>
        <v>17200</v>
      </c>
      <c r="P705" s="522" t="str">
        <f>IF(Tabla1[[#This Row],[Descripción]]="","",_xlfn.XLOOKUP(Tabla1[[#This Row],[Descripción]],Tabla10[Descripción],Tabla10[CODIGO PRESUPUESTARIO],0))</f>
        <v>2.2.3.1.01</v>
      </c>
      <c r="Q705" s="523"/>
      <c r="R705" s="523" t="str">
        <f>IF(Tabla1[[#This Row],[Insumos]]="","",_xlfn.XLOOKUP(Tabla1[[#This Row],[Insumos]],Tabla10[Insumo],Tabla10[InsumoAbrev],"",0))</f>
        <v>lsViaticosDP</v>
      </c>
      <c r="S705" s="694"/>
      <c r="T705" s="187"/>
      <c r="U705" s="187"/>
    </row>
    <row r="706" spans="2:21" ht="44.45" customHeight="1" x14ac:dyDescent="0.25">
      <c r="B706" s="187" t="e">
        <f>IF('Formulario PPGR3'!$G706="","",CONCATENATE('Formulario PPGR3'!$C706,".",'Formulario PPGR3'!$D706,".",'Formulario PPGR3'!$E706,".",'Formulario PPGR3'!$F706))</f>
        <v>#REF!</v>
      </c>
      <c r="C706" s="187" t="e">
        <f>IF('Formulario PPGR3'!$G706="","",'Formulario PPGR1'!#REF!)</f>
        <v>#REF!</v>
      </c>
      <c r="D706" s="187" t="e">
        <f>IF('Formulario PPGR3'!$G706="","",'Formulario PPGR1'!#REF!)</f>
        <v>#REF!</v>
      </c>
      <c r="E706" s="187" t="e">
        <f>IF('Formulario PPGR3'!$G706="","",'Formulario PPGR1'!#REF!)</f>
        <v>#REF!</v>
      </c>
      <c r="F706" s="187" t="e">
        <f>IF('Formulario PPGR3'!$G706="","",'Formulario PPGR1'!#REF!)</f>
        <v>#REF!</v>
      </c>
      <c r="G706" s="237" t="s">
        <v>2072</v>
      </c>
      <c r="H706" s="520" t="str" cm="1">
        <f t="array" ref="H706">IF(Tabla1[[#This Row],[Código_Actividad]]="","",_xlfn.XLOOKUP(Tabla1[[#This Row],[Código_Actividad]],CodigoActividad,Tabla2[Actividades Programables Presupuestables],"",0))</f>
        <v>Seguimiento del desarrollo del programa Restableciendo Sonrisas</v>
      </c>
      <c r="I706" s="783">
        <f>IFERROR(VLOOKUP('Formulario PPGR3'!$G706,'Formulario PPGR2'!$H$9:$V$536,15,FALSE),"")</f>
        <v>1</v>
      </c>
      <c r="J706" s="527" t="s">
        <v>392</v>
      </c>
      <c r="K706" s="524" t="s">
        <v>991</v>
      </c>
      <c r="L706" s="521" t="str">
        <f>IF(Tabla1[[#This Row],[Descripción]]="","",_xlfn.XLOOKUP(Tabla1[[#This Row],[Descripción]],Tabla10[Descripción],Tabla10[Unidad de Medida],"",0))</f>
        <v>galon</v>
      </c>
      <c r="M706" s="317">
        <v>120</v>
      </c>
      <c r="N706" s="535">
        <f>IF(Tabla1[[#This Row],[Descripción]]="","",_xlfn.XLOOKUP(Tabla1[[#This Row],[Descripción]],Tabla10[Descripción],Tabla10[Precio Unitario],0))</f>
        <v>240</v>
      </c>
      <c r="O706" s="535">
        <f>IF(Tabla1[[#This Row],[Cantidad de Insumos]]="","",Tabla1[[#This Row],[Precio Unitario]]*Tabla1[[#This Row],[Cantidad de Insumos]])</f>
        <v>28800</v>
      </c>
      <c r="P706" s="522" t="str">
        <f>IF(Tabla1[[#This Row],[Descripción]]="","",_xlfn.XLOOKUP(Tabla1[[#This Row],[Descripción]],Tabla10[Descripción],Tabla10[CODIGO PRESUPUESTARIO],0))</f>
        <v>2.3.7.1.02</v>
      </c>
      <c r="Q706" s="523"/>
      <c r="R706" s="523" t="str">
        <f>IF(Tabla1[[#This Row],[Insumos]]="","",_xlfn.XLOOKUP(Tabla1[[#This Row],[Insumos]],Tabla10[Insumo],Tabla10[InsumoAbrev],"",0))</f>
        <v>lsGasoil</v>
      </c>
      <c r="S706" s="694"/>
      <c r="T706" s="187"/>
      <c r="U706" s="187"/>
    </row>
    <row r="707" spans="2:21" ht="15" x14ac:dyDescent="0.25">
      <c r="B707" s="187" t="str">
        <f>IF('Formulario PPGR3'!$G707="","",CONCATENATE('Formulario PPGR3'!$C707,".",'Formulario PPGR3'!$D707,".",'Formulario PPGR3'!$E707,".",'Formulario PPGR3'!$F707))</f>
        <v/>
      </c>
      <c r="C707" s="187" t="str">
        <f>IF('Formulario PPGR3'!$G707="","",'Formulario PPGR1'!#REF!)</f>
        <v/>
      </c>
      <c r="D707" s="187" t="str">
        <f>IF('Formulario PPGR3'!$G707="","",'Formulario PPGR1'!#REF!)</f>
        <v/>
      </c>
      <c r="E707" s="187" t="str">
        <f>IF('Formulario PPGR3'!$G707="","",'Formulario PPGR1'!#REF!)</f>
        <v/>
      </c>
      <c r="F707" s="187" t="str">
        <f>IF('Formulario PPGR3'!$G707="","",'Formulario PPGR1'!#REF!)</f>
        <v/>
      </c>
      <c r="G707" s="237"/>
      <c r="H707" s="520" t="str" cm="1">
        <f t="array" ref="H707">IF(Tabla1[[#This Row],[Código_Actividad]]="","",_xlfn.XLOOKUP(Tabla1[[#This Row],[Código_Actividad]],CodigoActividad,Tabla2[Actividades Programables Presupuestables],"",0))</f>
        <v/>
      </c>
      <c r="I707" s="783" t="str">
        <f>IFERROR(VLOOKUP('Formulario PPGR3'!$G707,'Formulario PPGR2'!$H$9:$V$536,15,FALSE),"")</f>
        <v/>
      </c>
      <c r="J707" s="526" t="s">
        <v>284</v>
      </c>
      <c r="K707" s="524" t="s">
        <v>1441</v>
      </c>
      <c r="L707" s="521" t="str">
        <f>IF(Tabla1[[#This Row],[Descripción]]="","",_xlfn.XLOOKUP(Tabla1[[#This Row],[Descripción]],Tabla10[Descripción],Tabla10[Unidad de Medida],"",0))</f>
        <v>Depósito</v>
      </c>
      <c r="M707" s="317">
        <v>4</v>
      </c>
      <c r="N707" s="535">
        <f>IF(Tabla1[[#This Row],[Descripción]]="","",_xlfn.XLOOKUP(Tabla1[[#This Row],[Descripción]],Tabla10[Descripción],Tabla10[Precio Unitario],0))</f>
        <v>1700</v>
      </c>
      <c r="O707" s="535">
        <f>IF(Tabla1[[#This Row],[Cantidad de Insumos]]="","",Tabla1[[#This Row],[Precio Unitario]]*Tabla1[[#This Row],[Cantidad de Insumos]])</f>
        <v>6800</v>
      </c>
      <c r="P707" s="522" t="str">
        <f>IF(Tabla1[[#This Row],[Descripción]]="","",_xlfn.XLOOKUP(Tabla1[[#This Row],[Descripción]],Tabla10[Descripción],Tabla10[CODIGO PRESUPUESTARIO],0))</f>
        <v>2.2.3.1.01</v>
      </c>
      <c r="Q707" s="523"/>
      <c r="R707" s="523" t="str">
        <f>IF(Tabla1[[#This Row],[Insumos]]="","",_xlfn.XLOOKUP(Tabla1[[#This Row],[Insumos]],Tabla10[Insumo],Tabla10[InsumoAbrev],"",0))</f>
        <v>lsViaticosDP</v>
      </c>
      <c r="S707" s="694"/>
      <c r="T707" s="187"/>
      <c r="U707" s="187"/>
    </row>
    <row r="708" spans="2:21" ht="15" x14ac:dyDescent="0.25">
      <c r="B708" s="187" t="str">
        <f>IF('Formulario PPGR3'!$G708="","",CONCATENATE('Formulario PPGR3'!$C708,".",'Formulario PPGR3'!$D708,".",'Formulario PPGR3'!$E708,".",'Formulario PPGR3'!$F708))</f>
        <v/>
      </c>
      <c r="C708" s="187" t="str">
        <f>IF('Formulario PPGR3'!$G708="","",'Formulario PPGR1'!#REF!)</f>
        <v/>
      </c>
      <c r="D708" s="187" t="str">
        <f>IF('Formulario PPGR3'!$G708="","",'Formulario PPGR1'!#REF!)</f>
        <v/>
      </c>
      <c r="E708" s="187" t="str">
        <f>IF('Formulario PPGR3'!$G708="","",'Formulario PPGR1'!#REF!)</f>
        <v/>
      </c>
      <c r="F708" s="187" t="str">
        <f>IF('Formulario PPGR3'!$G708="","",'Formulario PPGR1'!#REF!)</f>
        <v/>
      </c>
      <c r="G708" s="237"/>
      <c r="H708" s="520" t="str" cm="1">
        <f t="array" ref="H708">IF(Tabla1[[#This Row],[Código_Actividad]]="","",_xlfn.XLOOKUP(Tabla1[[#This Row],[Código_Actividad]],CodigoActividad,Tabla2[Actividades Programables Presupuestables],"",0))</f>
        <v/>
      </c>
      <c r="I708" s="783" t="str">
        <f>IFERROR(VLOOKUP('Formulario PPGR3'!$G708,'Formulario PPGR2'!$H$9:$V$536,15,FALSE),"")</f>
        <v/>
      </c>
      <c r="J708" s="526" t="s">
        <v>284</v>
      </c>
      <c r="K708" s="524" t="s">
        <v>1445</v>
      </c>
      <c r="L708" s="521" t="str">
        <f>IF(Tabla1[[#This Row],[Descripción]]="","",_xlfn.XLOOKUP(Tabla1[[#This Row],[Descripción]],Tabla10[Descripción],Tabla10[Unidad de Medida],"",0))</f>
        <v>Depósito</v>
      </c>
      <c r="M708" s="317">
        <v>4</v>
      </c>
      <c r="N708" s="535">
        <f>IF(Tabla1[[#This Row],[Descripción]]="","",_xlfn.XLOOKUP(Tabla1[[#This Row],[Descripción]],Tabla10[Descripción],Tabla10[Precio Unitario],0))</f>
        <v>2150</v>
      </c>
      <c r="O708" s="535">
        <f>IF(Tabla1[[#This Row],[Cantidad de Insumos]]="","",Tabla1[[#This Row],[Precio Unitario]]*Tabla1[[#This Row],[Cantidad de Insumos]])</f>
        <v>8600</v>
      </c>
      <c r="P708" s="522" t="str">
        <f>IF(Tabla1[[#This Row],[Descripción]]="","",_xlfn.XLOOKUP(Tabla1[[#This Row],[Descripción]],Tabla10[Descripción],Tabla10[CODIGO PRESUPUESTARIO],0))</f>
        <v>2.2.3.1.01</v>
      </c>
      <c r="Q708" s="523"/>
      <c r="R708" s="523" t="str">
        <f>IF(Tabla1[[#This Row],[Insumos]]="","",_xlfn.XLOOKUP(Tabla1[[#This Row],[Insumos]],Tabla10[Insumo],Tabla10[InsumoAbrev],"",0))</f>
        <v>lsViaticosDP</v>
      </c>
      <c r="S708" s="694"/>
      <c r="T708" s="187"/>
      <c r="U708" s="187"/>
    </row>
    <row r="709" spans="2:21" ht="15" x14ac:dyDescent="0.25">
      <c r="B709" s="187" t="str">
        <f>IF('Formulario PPGR3'!$G709="","",CONCATENATE('Formulario PPGR3'!$C709,".",'Formulario PPGR3'!$D709,".",'Formulario PPGR3'!$E709,".",'Formulario PPGR3'!$F709))</f>
        <v/>
      </c>
      <c r="C709" s="187" t="str">
        <f>IF('Formulario PPGR3'!$G709="","",'Formulario PPGR1'!#REF!)</f>
        <v/>
      </c>
      <c r="D709" s="187" t="str">
        <f>IF('Formulario PPGR3'!$G709="","",'Formulario PPGR1'!#REF!)</f>
        <v/>
      </c>
      <c r="E709" s="187" t="str">
        <f>IF('Formulario PPGR3'!$G709="","",'Formulario PPGR1'!#REF!)</f>
        <v/>
      </c>
      <c r="F709" s="187" t="str">
        <f>IF('Formulario PPGR3'!$G709="","",'Formulario PPGR1'!#REF!)</f>
        <v/>
      </c>
      <c r="G709" s="237"/>
      <c r="H709" s="520" t="str" cm="1">
        <f t="array" ref="H709">IF(Tabla1[[#This Row],[Código_Actividad]]="","",_xlfn.XLOOKUP(Tabla1[[#This Row],[Código_Actividad]],CodigoActividad,Tabla2[Actividades Programables Presupuestables],"",0))</f>
        <v/>
      </c>
      <c r="I709" s="783" t="str">
        <f>IFERROR(VLOOKUP('Formulario PPGR3'!$G709,'Formulario PPGR2'!$H$9:$V$536,15,FALSE),"")</f>
        <v/>
      </c>
      <c r="J709" s="527" t="s">
        <v>284</v>
      </c>
      <c r="K709" s="524" t="s">
        <v>1445</v>
      </c>
      <c r="L709" s="521" t="str">
        <f>IF(Tabla1[[#This Row],[Descripción]]="","",_xlfn.XLOOKUP(Tabla1[[#This Row],[Descripción]],Tabla10[Descripción],Tabla10[Unidad de Medida],"",0))</f>
        <v>Depósito</v>
      </c>
      <c r="M709" s="317">
        <v>4</v>
      </c>
      <c r="N709" s="535">
        <f>IF(Tabla1[[#This Row],[Descripción]]="","",_xlfn.XLOOKUP(Tabla1[[#This Row],[Descripción]],Tabla10[Descripción],Tabla10[Precio Unitario],0))</f>
        <v>2150</v>
      </c>
      <c r="O709" s="535">
        <f>IF(Tabla1[[#This Row],[Cantidad de Insumos]]="","",Tabla1[[#This Row],[Precio Unitario]]*Tabla1[[#This Row],[Cantidad de Insumos]])</f>
        <v>8600</v>
      </c>
      <c r="P709" s="522" t="str">
        <f>IF(Tabla1[[#This Row],[Descripción]]="","",_xlfn.XLOOKUP(Tabla1[[#This Row],[Descripción]],Tabla10[Descripción],Tabla10[CODIGO PRESUPUESTARIO],0))</f>
        <v>2.2.3.1.01</v>
      </c>
      <c r="Q709" s="523"/>
      <c r="R709" s="523" t="str">
        <f>IF(Tabla1[[#This Row],[Insumos]]="","",_xlfn.XLOOKUP(Tabla1[[#This Row],[Insumos]],Tabla10[Insumo],Tabla10[InsumoAbrev],"",0))</f>
        <v>lsViaticosDP</v>
      </c>
      <c r="S709" s="694"/>
      <c r="T709" s="187"/>
      <c r="U709" s="187"/>
    </row>
    <row r="710" spans="2:21" ht="39.6" customHeight="1" x14ac:dyDescent="0.25">
      <c r="B710" s="187" t="e">
        <f>IF('Formulario PPGR3'!$G710="","",CONCATENATE('Formulario PPGR3'!$C710,".",'Formulario PPGR3'!$D710,".",'Formulario PPGR3'!$E710,".",'Formulario PPGR3'!$F710))</f>
        <v>#REF!</v>
      </c>
      <c r="C710" s="187" t="e">
        <f>IF('Formulario PPGR3'!$G710="","",'Formulario PPGR1'!#REF!)</f>
        <v>#REF!</v>
      </c>
      <c r="D710" s="187" t="e">
        <f>IF('Formulario PPGR3'!$G710="","",'Formulario PPGR1'!#REF!)</f>
        <v>#REF!</v>
      </c>
      <c r="E710" s="187" t="e">
        <f>IF('Formulario PPGR3'!$G710="","",'Formulario PPGR1'!#REF!)</f>
        <v>#REF!</v>
      </c>
      <c r="F710" s="187" t="e">
        <f>IF('Formulario PPGR3'!$G710="","",'Formulario PPGR1'!#REF!)</f>
        <v>#REF!</v>
      </c>
      <c r="G710" s="237" t="s">
        <v>2074</v>
      </c>
      <c r="H710" s="520" t="str" cm="1">
        <f t="array" ref="H710">IF(Tabla1[[#This Row],[Código_Actividad]]="","",_xlfn.XLOOKUP(Tabla1[[#This Row],[Código_Actividad]],CodigoActividad,Tabla2[Actividades Programables Presupuestables],"",0))</f>
        <v xml:space="preserve">Seguimiento del desarrollo del Programa Comunidad /Escuela libre de caries </v>
      </c>
      <c r="I710" s="783">
        <f>IFERROR(VLOOKUP('Formulario PPGR3'!$G710,'Formulario PPGR2'!$H$9:$V$536,15,FALSE),"")</f>
        <v>3</v>
      </c>
      <c r="J710" s="527" t="s">
        <v>392</v>
      </c>
      <c r="K710" s="524" t="s">
        <v>991</v>
      </c>
      <c r="L710" s="521" t="str">
        <f>IF(Tabla1[[#This Row],[Descripción]]="","",_xlfn.XLOOKUP(Tabla1[[#This Row],[Descripción]],Tabla10[Descripción],Tabla10[Unidad de Medida],"",0))</f>
        <v>galon</v>
      </c>
      <c r="M710" s="317">
        <v>120</v>
      </c>
      <c r="N710" s="535">
        <f>IF(Tabla1[[#This Row],[Descripción]]="","",_xlfn.XLOOKUP(Tabla1[[#This Row],[Descripción]],Tabla10[Descripción],Tabla10[Precio Unitario],0))</f>
        <v>240</v>
      </c>
      <c r="O710" s="535">
        <f>IF(Tabla1[[#This Row],[Cantidad de Insumos]]="","",Tabla1[[#This Row],[Precio Unitario]]*Tabla1[[#This Row],[Cantidad de Insumos]])</f>
        <v>28800</v>
      </c>
      <c r="P710" s="522" t="str">
        <f>IF(Tabla1[[#This Row],[Descripción]]="","",_xlfn.XLOOKUP(Tabla1[[#This Row],[Descripción]],Tabla10[Descripción],Tabla10[CODIGO PRESUPUESTARIO],0))</f>
        <v>2.3.7.1.02</v>
      </c>
      <c r="Q710" s="523"/>
      <c r="R710" s="523" t="str">
        <f>IF(Tabla1[[#This Row],[Insumos]]="","",_xlfn.XLOOKUP(Tabla1[[#This Row],[Insumos]],Tabla10[Insumo],Tabla10[InsumoAbrev],"",0))</f>
        <v>lsGasoil</v>
      </c>
      <c r="S710" s="694"/>
      <c r="T710" s="187"/>
      <c r="U710" s="187"/>
    </row>
    <row r="711" spans="2:21" s="272" customFormat="1" ht="15" x14ac:dyDescent="0.25">
      <c r="B711" s="187" t="str">
        <f>IF('Formulario PPGR3'!$G711="","",CONCATENATE('Formulario PPGR3'!$C711,".",'Formulario PPGR3'!$D711,".",'Formulario PPGR3'!$E711,".",'Formulario PPGR3'!$F711))</f>
        <v/>
      </c>
      <c r="C711" s="187" t="str">
        <f>IF('Formulario PPGR3'!$G711="","",'Formulario PPGR1'!#REF!)</f>
        <v/>
      </c>
      <c r="D711" s="187" t="str">
        <f>IF('Formulario PPGR3'!$G711="","",'Formulario PPGR1'!#REF!)</f>
        <v/>
      </c>
      <c r="E711" s="187" t="str">
        <f>IF('Formulario PPGR3'!$G711="","",'Formulario PPGR1'!#REF!)</f>
        <v/>
      </c>
      <c r="F711" s="187" t="str">
        <f>IF('Formulario PPGR3'!$G711="","",'Formulario PPGR1'!#REF!)</f>
        <v/>
      </c>
      <c r="G711" s="237"/>
      <c r="H711" s="520" t="str" cm="1">
        <f t="array" ref="H711">IF(Tabla1[[#This Row],[Código_Actividad]]="","",_xlfn.XLOOKUP(Tabla1[[#This Row],[Código_Actividad]],CodigoActividad,Tabla2[Actividades Programables Presupuestables],"",0))</f>
        <v/>
      </c>
      <c r="I711" s="783" t="str">
        <f>IFERROR(VLOOKUP('Formulario PPGR3'!$G711,'Formulario PPGR2'!$H$9:$V$536,15,FALSE),"")</f>
        <v/>
      </c>
      <c r="J711" s="526" t="s">
        <v>284</v>
      </c>
      <c r="K711" s="524" t="s">
        <v>1441</v>
      </c>
      <c r="L711" s="521" t="str">
        <f>IF(Tabla1[[#This Row],[Descripción]]="","",_xlfn.XLOOKUP(Tabla1[[#This Row],[Descripción]],Tabla10[Descripción],Tabla10[Unidad de Medida],"",0))</f>
        <v>Depósito</v>
      </c>
      <c r="M711" s="317">
        <v>4</v>
      </c>
      <c r="N711" s="535">
        <f>IF(Tabla1[[#This Row],[Descripción]]="","",_xlfn.XLOOKUP(Tabla1[[#This Row],[Descripción]],Tabla10[Descripción],Tabla10[Precio Unitario],0))</f>
        <v>1700</v>
      </c>
      <c r="O711" s="535">
        <f>IF(Tabla1[[#This Row],[Cantidad de Insumos]]="","",Tabla1[[#This Row],[Precio Unitario]]*Tabla1[[#This Row],[Cantidad de Insumos]])</f>
        <v>6800</v>
      </c>
      <c r="P711" s="522" t="str">
        <f>IF(Tabla1[[#This Row],[Descripción]]="","",_xlfn.XLOOKUP(Tabla1[[#This Row],[Descripción]],Tabla10[Descripción],Tabla10[CODIGO PRESUPUESTARIO],0))</f>
        <v>2.2.3.1.01</v>
      </c>
      <c r="Q711" s="523"/>
      <c r="R711" s="523" t="str">
        <f>IF(Tabla1[[#This Row],[Insumos]]="","",_xlfn.XLOOKUP(Tabla1[[#This Row],[Insumos]],Tabla10[Insumo],Tabla10[InsumoAbrev],"",0))</f>
        <v>lsViaticosDP</v>
      </c>
      <c r="S711" s="694"/>
      <c r="T711" s="187"/>
      <c r="U711" s="187"/>
    </row>
    <row r="712" spans="2:21" s="272" customFormat="1" ht="15" x14ac:dyDescent="0.25">
      <c r="B712" s="187" t="str">
        <f>IF('Formulario PPGR3'!$G712="","",CONCATENATE('Formulario PPGR3'!$C712,".",'Formulario PPGR3'!$D712,".",'Formulario PPGR3'!$E712,".",'Formulario PPGR3'!$F712))</f>
        <v/>
      </c>
      <c r="C712" s="187" t="str">
        <f>IF('Formulario PPGR3'!$G712="","",'Formulario PPGR1'!#REF!)</f>
        <v/>
      </c>
      <c r="D712" s="187" t="str">
        <f>IF('Formulario PPGR3'!$G712="","",'Formulario PPGR1'!#REF!)</f>
        <v/>
      </c>
      <c r="E712" s="187" t="str">
        <f>IF('Formulario PPGR3'!$G712="","",'Formulario PPGR1'!#REF!)</f>
        <v/>
      </c>
      <c r="F712" s="187" t="str">
        <f>IF('Formulario PPGR3'!$G712="","",'Formulario PPGR1'!#REF!)</f>
        <v/>
      </c>
      <c r="G712" s="237"/>
      <c r="H712" s="520" t="str" cm="1">
        <f t="array" ref="H712">IF(Tabla1[[#This Row],[Código_Actividad]]="","",_xlfn.XLOOKUP(Tabla1[[#This Row],[Código_Actividad]],CodigoActividad,Tabla2[Actividades Programables Presupuestables],"",0))</f>
        <v/>
      </c>
      <c r="I712" s="783" t="str">
        <f>IFERROR(VLOOKUP('Formulario PPGR3'!$G712,'Formulario PPGR2'!$H$9:$V$536,15,FALSE),"")</f>
        <v/>
      </c>
      <c r="J712" s="526" t="s">
        <v>284</v>
      </c>
      <c r="K712" s="524" t="s">
        <v>1445</v>
      </c>
      <c r="L712" s="521" t="str">
        <f>IF(Tabla1[[#This Row],[Descripción]]="","",_xlfn.XLOOKUP(Tabla1[[#This Row],[Descripción]],Tabla10[Descripción],Tabla10[Unidad de Medida],"",0))</f>
        <v>Depósito</v>
      </c>
      <c r="M712" s="317">
        <v>4</v>
      </c>
      <c r="N712" s="535">
        <f>IF(Tabla1[[#This Row],[Descripción]]="","",_xlfn.XLOOKUP(Tabla1[[#This Row],[Descripción]],Tabla10[Descripción],Tabla10[Precio Unitario],0))</f>
        <v>2150</v>
      </c>
      <c r="O712" s="535">
        <f>IF(Tabla1[[#This Row],[Cantidad de Insumos]]="","",Tabla1[[#This Row],[Precio Unitario]]*Tabla1[[#This Row],[Cantidad de Insumos]])</f>
        <v>8600</v>
      </c>
      <c r="P712" s="522" t="str">
        <f>IF(Tabla1[[#This Row],[Descripción]]="","",_xlfn.XLOOKUP(Tabla1[[#This Row],[Descripción]],Tabla10[Descripción],Tabla10[CODIGO PRESUPUESTARIO],0))</f>
        <v>2.2.3.1.01</v>
      </c>
      <c r="Q712" s="523"/>
      <c r="R712" s="523" t="str">
        <f>IF(Tabla1[[#This Row],[Insumos]]="","",_xlfn.XLOOKUP(Tabla1[[#This Row],[Insumos]],Tabla10[Insumo],Tabla10[InsumoAbrev],"",0))</f>
        <v>lsViaticosDP</v>
      </c>
      <c r="S712" s="694"/>
      <c r="T712" s="187"/>
      <c r="U712" s="187"/>
    </row>
    <row r="713" spans="2:21" s="272" customFormat="1" ht="15" x14ac:dyDescent="0.25">
      <c r="B713" s="187" t="str">
        <f>IF('Formulario PPGR3'!$G713="","",CONCATENATE('Formulario PPGR3'!$C713,".",'Formulario PPGR3'!$D713,".",'Formulario PPGR3'!$E713,".",'Formulario PPGR3'!$F713))</f>
        <v/>
      </c>
      <c r="C713" s="187" t="str">
        <f>IF('Formulario PPGR3'!$G713="","",'Formulario PPGR1'!#REF!)</f>
        <v/>
      </c>
      <c r="D713" s="187" t="str">
        <f>IF('Formulario PPGR3'!$G713="","",'Formulario PPGR1'!#REF!)</f>
        <v/>
      </c>
      <c r="E713" s="187" t="str">
        <f>IF('Formulario PPGR3'!$G713="","",'Formulario PPGR1'!#REF!)</f>
        <v/>
      </c>
      <c r="F713" s="187" t="str">
        <f>IF('Formulario PPGR3'!$G713="","",'Formulario PPGR1'!#REF!)</f>
        <v/>
      </c>
      <c r="G713" s="237"/>
      <c r="H713" s="520" t="str" cm="1">
        <f t="array" ref="H713">IF(Tabla1[[#This Row],[Código_Actividad]]="","",_xlfn.XLOOKUP(Tabla1[[#This Row],[Código_Actividad]],CodigoActividad,Tabla2[Actividades Programables Presupuestables],"",0))</f>
        <v/>
      </c>
      <c r="I713" s="783" t="str">
        <f>IFERROR(VLOOKUP('Formulario PPGR3'!$G713,'Formulario PPGR2'!$H$9:$V$536,15,FALSE),"")</f>
        <v/>
      </c>
      <c r="J713" s="527" t="s">
        <v>284</v>
      </c>
      <c r="K713" s="524" t="s">
        <v>1445</v>
      </c>
      <c r="L713" s="521" t="str">
        <f>IF(Tabla1[[#This Row],[Descripción]]="","",_xlfn.XLOOKUP(Tabla1[[#This Row],[Descripción]],Tabla10[Descripción],Tabla10[Unidad de Medida],"",0))</f>
        <v>Depósito</v>
      </c>
      <c r="M713" s="317">
        <v>4</v>
      </c>
      <c r="N713" s="535">
        <f>IF(Tabla1[[#This Row],[Descripción]]="","",_xlfn.XLOOKUP(Tabla1[[#This Row],[Descripción]],Tabla10[Descripción],Tabla10[Precio Unitario],0))</f>
        <v>2150</v>
      </c>
      <c r="O713" s="535">
        <f>IF(Tabla1[[#This Row],[Cantidad de Insumos]]="","",Tabla1[[#This Row],[Precio Unitario]]*Tabla1[[#This Row],[Cantidad de Insumos]])</f>
        <v>8600</v>
      </c>
      <c r="P713" s="522" t="str">
        <f>IF(Tabla1[[#This Row],[Descripción]]="","",_xlfn.XLOOKUP(Tabla1[[#This Row],[Descripción]],Tabla10[Descripción],Tabla10[CODIGO PRESUPUESTARIO],0))</f>
        <v>2.2.3.1.01</v>
      </c>
      <c r="Q713" s="523"/>
      <c r="R713" s="523" t="str">
        <f>IF(Tabla1[[#This Row],[Insumos]]="","",_xlfn.XLOOKUP(Tabla1[[#This Row],[Insumos]],Tabla10[Insumo],Tabla10[InsumoAbrev],"",0))</f>
        <v>lsViaticosDP</v>
      </c>
      <c r="S713" s="694"/>
      <c r="T713" s="187"/>
      <c r="U713" s="187"/>
    </row>
    <row r="714" spans="2:21" s="272" customFormat="1" ht="38.450000000000003" customHeight="1" x14ac:dyDescent="0.25">
      <c r="B714" s="187" t="e">
        <f>IF('Formulario PPGR3'!$G714="","",CONCATENATE('Formulario PPGR3'!$C714,".",'Formulario PPGR3'!$D714,".",'Formulario PPGR3'!$E714,".",'Formulario PPGR3'!$F714))</f>
        <v>#REF!</v>
      </c>
      <c r="C714" s="187" t="e">
        <f>IF('Formulario PPGR3'!$G714="","",'Formulario PPGR1'!#REF!)</f>
        <v>#REF!</v>
      </c>
      <c r="D714" s="187" t="e">
        <f>IF('Formulario PPGR3'!$G714="","",'Formulario PPGR1'!#REF!)</f>
        <v>#REF!</v>
      </c>
      <c r="E714" s="187" t="e">
        <f>IF('Formulario PPGR3'!$G714="","",'Formulario PPGR1'!#REF!)</f>
        <v>#REF!</v>
      </c>
      <c r="F714" s="187" t="e">
        <f>IF('Formulario PPGR3'!$G714="","",'Formulario PPGR1'!#REF!)</f>
        <v>#REF!</v>
      </c>
      <c r="G714" s="237" t="s">
        <v>2076</v>
      </c>
      <c r="H714" s="520" t="str" cm="1">
        <f t="array" ref="H714">IF(Tabla1[[#This Row],[Código_Actividad]]="","",_xlfn.XLOOKUP(Tabla1[[#This Row],[Código_Actividad]],CodigoActividad,Tabla2[Actividades Programables Presupuestables],"",0))</f>
        <v>Seguimiento del desarrollo del Programa Fomento de la Salud bucal.</v>
      </c>
      <c r="I714" s="783">
        <f>IFERROR(VLOOKUP('Formulario PPGR3'!$G714,'Formulario PPGR2'!$H$9:$V$536,15,FALSE),"")</f>
        <v>4</v>
      </c>
      <c r="J714" s="526" t="s">
        <v>284</v>
      </c>
      <c r="K714" s="524" t="s">
        <v>1441</v>
      </c>
      <c r="L714" s="521" t="str">
        <f>IF(Tabla1[[#This Row],[Descripción]]="","",_xlfn.XLOOKUP(Tabla1[[#This Row],[Descripción]],Tabla10[Descripción],Tabla10[Unidad de Medida],"",0))</f>
        <v>Depósito</v>
      </c>
      <c r="M714" s="317">
        <v>4</v>
      </c>
      <c r="N714" s="535">
        <f>IF(Tabla1[[#This Row],[Descripción]]="","",_xlfn.XLOOKUP(Tabla1[[#This Row],[Descripción]],Tabla10[Descripción],Tabla10[Precio Unitario],0))</f>
        <v>1700</v>
      </c>
      <c r="O714" s="535">
        <f>IF(Tabla1[[#This Row],[Cantidad de Insumos]]="","",Tabla1[[#This Row],[Precio Unitario]]*Tabla1[[#This Row],[Cantidad de Insumos]])</f>
        <v>6800</v>
      </c>
      <c r="P714" s="522" t="str">
        <f>IF(Tabla1[[#This Row],[Descripción]]="","",_xlfn.XLOOKUP(Tabla1[[#This Row],[Descripción]],Tabla10[Descripción],Tabla10[CODIGO PRESUPUESTARIO],0))</f>
        <v>2.2.3.1.01</v>
      </c>
      <c r="Q714" s="523"/>
      <c r="R714" s="523" t="str">
        <f>IF(Tabla1[[#This Row],[Insumos]]="","",_xlfn.XLOOKUP(Tabla1[[#This Row],[Insumos]],Tabla10[Insumo],Tabla10[InsumoAbrev],"",0))</f>
        <v>lsViaticosDP</v>
      </c>
      <c r="S714" s="694"/>
      <c r="T714" s="187"/>
      <c r="U714" s="187"/>
    </row>
    <row r="715" spans="2:21" s="272" customFormat="1" ht="15" x14ac:dyDescent="0.25">
      <c r="B715" s="187" t="str">
        <f>IF('Formulario PPGR3'!$G715="","",CONCATENATE('Formulario PPGR3'!$C715,".",'Formulario PPGR3'!$D715,".",'Formulario PPGR3'!$E715,".",'Formulario PPGR3'!$F715))</f>
        <v/>
      </c>
      <c r="C715" s="187" t="str">
        <f>IF('Formulario PPGR3'!$G715="","",'Formulario PPGR1'!#REF!)</f>
        <v/>
      </c>
      <c r="D715" s="187" t="str">
        <f>IF('Formulario PPGR3'!$G715="","",'Formulario PPGR1'!#REF!)</f>
        <v/>
      </c>
      <c r="E715" s="187" t="str">
        <f>IF('Formulario PPGR3'!$G715="","",'Formulario PPGR1'!#REF!)</f>
        <v/>
      </c>
      <c r="F715" s="187" t="str">
        <f>IF('Formulario PPGR3'!$G715="","",'Formulario PPGR1'!#REF!)</f>
        <v/>
      </c>
      <c r="G715" s="237"/>
      <c r="H715" s="520" t="str" cm="1">
        <f t="array" ref="H715">IF(Tabla1[[#This Row],[Código_Actividad]]="","",_xlfn.XLOOKUP(Tabla1[[#This Row],[Código_Actividad]],CodigoActividad,Tabla2[Actividades Programables Presupuestables],"",0))</f>
        <v/>
      </c>
      <c r="I715" s="783" t="str">
        <f>IFERROR(VLOOKUP('Formulario PPGR3'!$G715,'Formulario PPGR2'!$H$9:$V$536,15,FALSE),"")</f>
        <v/>
      </c>
      <c r="J715" s="526" t="s">
        <v>284</v>
      </c>
      <c r="K715" s="524" t="s">
        <v>1445</v>
      </c>
      <c r="L715" s="521" t="str">
        <f>IF(Tabla1[[#This Row],[Descripción]]="","",_xlfn.XLOOKUP(Tabla1[[#This Row],[Descripción]],Tabla10[Descripción],Tabla10[Unidad de Medida],"",0))</f>
        <v>Depósito</v>
      </c>
      <c r="M715" s="317">
        <v>4</v>
      </c>
      <c r="N715" s="535">
        <f>IF(Tabla1[[#This Row],[Descripción]]="","",_xlfn.XLOOKUP(Tabla1[[#This Row],[Descripción]],Tabla10[Descripción],Tabla10[Precio Unitario],0))</f>
        <v>2150</v>
      </c>
      <c r="O715" s="535">
        <f>IF(Tabla1[[#This Row],[Cantidad de Insumos]]="","",Tabla1[[#This Row],[Precio Unitario]]*Tabla1[[#This Row],[Cantidad de Insumos]])</f>
        <v>8600</v>
      </c>
      <c r="P715" s="522" t="str">
        <f>IF(Tabla1[[#This Row],[Descripción]]="","",_xlfn.XLOOKUP(Tabla1[[#This Row],[Descripción]],Tabla10[Descripción],Tabla10[CODIGO PRESUPUESTARIO],0))</f>
        <v>2.2.3.1.01</v>
      </c>
      <c r="Q715" s="523"/>
      <c r="R715" s="523" t="str">
        <f>IF(Tabla1[[#This Row],[Insumos]]="","",_xlfn.XLOOKUP(Tabla1[[#This Row],[Insumos]],Tabla10[Insumo],Tabla10[InsumoAbrev],"",0))</f>
        <v>lsViaticosDP</v>
      </c>
      <c r="S715" s="694"/>
      <c r="T715" s="187"/>
      <c r="U715" s="187"/>
    </row>
    <row r="716" spans="2:21" s="272" customFormat="1" ht="15" x14ac:dyDescent="0.25">
      <c r="B716" s="187" t="str">
        <f>IF('Formulario PPGR3'!$G716="","",CONCATENATE('Formulario PPGR3'!$C716,".",'Formulario PPGR3'!$D716,".",'Formulario PPGR3'!$E716,".",'Formulario PPGR3'!$F716))</f>
        <v/>
      </c>
      <c r="C716" s="187" t="str">
        <f>IF('Formulario PPGR3'!$G716="","",'Formulario PPGR1'!#REF!)</f>
        <v/>
      </c>
      <c r="D716" s="187" t="str">
        <f>IF('Formulario PPGR3'!$G716="","",'Formulario PPGR1'!#REF!)</f>
        <v/>
      </c>
      <c r="E716" s="187" t="str">
        <f>IF('Formulario PPGR3'!$G716="","",'Formulario PPGR1'!#REF!)</f>
        <v/>
      </c>
      <c r="F716" s="187" t="str">
        <f>IF('Formulario PPGR3'!$G716="","",'Formulario PPGR1'!#REF!)</f>
        <v/>
      </c>
      <c r="G716" s="237"/>
      <c r="H716" s="520" t="str" cm="1">
        <f t="array" ref="H716">IF(Tabla1[[#This Row],[Código_Actividad]]="","",_xlfn.XLOOKUP(Tabla1[[#This Row],[Código_Actividad]],CodigoActividad,Tabla2[Actividades Programables Presupuestables],"",0))</f>
        <v/>
      </c>
      <c r="I716" s="783" t="str">
        <f>IFERROR(VLOOKUP('Formulario PPGR3'!$G716,'Formulario PPGR2'!$H$9:$V$536,15,FALSE),"")</f>
        <v/>
      </c>
      <c r="J716" s="526" t="s">
        <v>284</v>
      </c>
      <c r="K716" s="524" t="s">
        <v>1445</v>
      </c>
      <c r="L716" s="521" t="str">
        <f>IF(Tabla1[[#This Row],[Descripción]]="","",_xlfn.XLOOKUP(Tabla1[[#This Row],[Descripción]],Tabla10[Descripción],Tabla10[Unidad de Medida],"",0))</f>
        <v>Depósito</v>
      </c>
      <c r="M716" s="317">
        <v>4</v>
      </c>
      <c r="N716" s="535">
        <f>IF(Tabla1[[#This Row],[Descripción]]="","",_xlfn.XLOOKUP(Tabla1[[#This Row],[Descripción]],Tabla10[Descripción],Tabla10[Precio Unitario],0))</f>
        <v>2150</v>
      </c>
      <c r="O716" s="535">
        <f>IF(Tabla1[[#This Row],[Cantidad de Insumos]]="","",Tabla1[[#This Row],[Precio Unitario]]*Tabla1[[#This Row],[Cantidad de Insumos]])</f>
        <v>8600</v>
      </c>
      <c r="P716" s="522" t="str">
        <f>IF(Tabla1[[#This Row],[Descripción]]="","",_xlfn.XLOOKUP(Tabla1[[#This Row],[Descripción]],Tabla10[Descripción],Tabla10[CODIGO PRESUPUESTARIO],0))</f>
        <v>2.2.3.1.01</v>
      </c>
      <c r="Q716" s="523"/>
      <c r="R716" s="523" t="str">
        <f>IF(Tabla1[[#This Row],[Insumos]]="","",_xlfn.XLOOKUP(Tabla1[[#This Row],[Insumos]],Tabla10[Insumo],Tabla10[InsumoAbrev],"",0))</f>
        <v>lsViaticosDP</v>
      </c>
      <c r="S716" s="694"/>
      <c r="T716" s="187"/>
      <c r="U716" s="187"/>
    </row>
    <row r="717" spans="2:21" s="272" customFormat="1" ht="15" x14ac:dyDescent="0.25">
      <c r="B717" s="187" t="str">
        <f>IF('Formulario PPGR3'!$G717="","",CONCATENATE('Formulario PPGR3'!$C717,".",'Formulario PPGR3'!$D717,".",'Formulario PPGR3'!$E717,".",'Formulario PPGR3'!$F717))</f>
        <v/>
      </c>
      <c r="C717" s="187" t="str">
        <f>IF('Formulario PPGR3'!$G717="","",'Formulario PPGR1'!#REF!)</f>
        <v/>
      </c>
      <c r="D717" s="187" t="str">
        <f>IF('Formulario PPGR3'!$G717="","",'Formulario PPGR1'!#REF!)</f>
        <v/>
      </c>
      <c r="E717" s="187" t="str">
        <f>IF('Formulario PPGR3'!$G717="","",'Formulario PPGR1'!#REF!)</f>
        <v/>
      </c>
      <c r="F717" s="187" t="str">
        <f>IF('Formulario PPGR3'!$G717="","",'Formulario PPGR1'!#REF!)</f>
        <v/>
      </c>
      <c r="G717" s="237"/>
      <c r="H717" s="520" t="str" cm="1">
        <f t="array" ref="H717">IF(Tabla1[[#This Row],[Código_Actividad]]="","",_xlfn.XLOOKUP(Tabla1[[#This Row],[Código_Actividad]],CodigoActividad,Tabla2[Actividades Programables Presupuestables],"",0))</f>
        <v/>
      </c>
      <c r="I717" s="783" t="str">
        <f>IFERROR(VLOOKUP('Formulario PPGR3'!$G717,'Formulario PPGR2'!$H$9:$V$536,15,FALSE),"")</f>
        <v/>
      </c>
      <c r="J717" s="526" t="s">
        <v>392</v>
      </c>
      <c r="K717" s="524" t="s">
        <v>991</v>
      </c>
      <c r="L717" s="521" t="str">
        <f>IF(Tabla1[[#This Row],[Descripción]]="","",_xlfn.XLOOKUP(Tabla1[[#This Row],[Descripción]],Tabla10[Descripción],Tabla10[Unidad de Medida],"",0))</f>
        <v>galon</v>
      </c>
      <c r="M717" s="317">
        <v>120</v>
      </c>
      <c r="N717" s="535">
        <f>IF(Tabla1[[#This Row],[Descripción]]="","",_xlfn.XLOOKUP(Tabla1[[#This Row],[Descripción]],Tabla10[Descripción],Tabla10[Precio Unitario],0))</f>
        <v>240</v>
      </c>
      <c r="O717" s="535">
        <f>IF(Tabla1[[#This Row],[Cantidad de Insumos]]="","",Tabla1[[#This Row],[Precio Unitario]]*Tabla1[[#This Row],[Cantidad de Insumos]])</f>
        <v>28800</v>
      </c>
      <c r="P717" s="522" t="str">
        <f>IF(Tabla1[[#This Row],[Descripción]]="","",_xlfn.XLOOKUP(Tabla1[[#This Row],[Descripción]],Tabla10[Descripción],Tabla10[CODIGO PRESUPUESTARIO],0))</f>
        <v>2.3.7.1.02</v>
      </c>
      <c r="Q717" s="523"/>
      <c r="R717" s="523" t="str">
        <f>IF(Tabla1[[#This Row],[Insumos]]="","",_xlfn.XLOOKUP(Tabla1[[#This Row],[Insumos]],Tabla10[Insumo],Tabla10[InsumoAbrev],"",0))</f>
        <v>lsGasoil</v>
      </c>
      <c r="S717" s="694"/>
      <c r="T717" s="187"/>
      <c r="U717" s="187"/>
    </row>
    <row r="718" spans="2:21" s="272" customFormat="1" ht="15" x14ac:dyDescent="0.25">
      <c r="B718" s="187" t="str">
        <f>IF('Formulario PPGR3'!$G718="","",CONCATENATE('Formulario PPGR3'!$C718,".",'Formulario PPGR3'!$D718,".",'Formulario PPGR3'!$E718,".",'Formulario PPGR3'!$F718))</f>
        <v/>
      </c>
      <c r="C718" s="187" t="str">
        <f>IF('Formulario PPGR3'!$G718="","",'Formulario PPGR1'!#REF!)</f>
        <v/>
      </c>
      <c r="D718" s="187" t="str">
        <f>IF('Formulario PPGR3'!$G718="","",'Formulario PPGR1'!#REF!)</f>
        <v/>
      </c>
      <c r="E718" s="187" t="str">
        <f>IF('Formulario PPGR3'!$G718="","",'Formulario PPGR1'!#REF!)</f>
        <v/>
      </c>
      <c r="F718" s="187" t="str">
        <f>IF('Formulario PPGR3'!$G718="","",'Formulario PPGR1'!#REF!)</f>
        <v/>
      </c>
      <c r="G718" s="237"/>
      <c r="H718" s="520" t="str" cm="1">
        <f t="array" ref="H718">IF(Tabla1[[#This Row],[Código_Actividad]]="","",_xlfn.XLOOKUP(Tabla1[[#This Row],[Código_Actividad]],CodigoActividad,Tabla2[Actividades Programables Presupuestables],"",0))</f>
        <v/>
      </c>
      <c r="I718" s="783" t="str">
        <f>IFERROR(VLOOKUP('Formulario PPGR3'!$G718,'Formulario PPGR2'!$H$9:$V$536,15,FALSE),"")</f>
        <v/>
      </c>
      <c r="J718" s="526"/>
      <c r="K718" s="524"/>
      <c r="L718" s="521" t="str">
        <f>IF(Tabla1[[#This Row],[Descripción]]="","",_xlfn.XLOOKUP(Tabla1[[#This Row],[Descripción]],Tabla10[Descripción],Tabla10[Unidad de Medida],"",0))</f>
        <v/>
      </c>
      <c r="M718" s="317"/>
      <c r="N718" s="535" t="str">
        <f>IF(Tabla1[[#This Row],[Descripción]]="","",_xlfn.XLOOKUP(Tabla1[[#This Row],[Descripción]],Tabla10[Descripción],Tabla10[Precio Unitario],0))</f>
        <v/>
      </c>
      <c r="O718" s="535" t="str">
        <f>IF(Tabla1[[#This Row],[Cantidad de Insumos]]="","",Tabla1[[#This Row],[Precio Unitario]]*Tabla1[[#This Row],[Cantidad de Insumos]])</f>
        <v/>
      </c>
      <c r="P718" s="522" t="str">
        <f>IF(Tabla1[[#This Row],[Descripción]]="","",_xlfn.XLOOKUP(Tabla1[[#This Row],[Descripción]],Tabla10[Descripción],Tabla10[CODIGO PRESUPUESTARIO],0))</f>
        <v/>
      </c>
      <c r="Q718" s="523"/>
      <c r="R718" s="523" t="str">
        <f>IF(Tabla1[[#This Row],[Insumos]]="","",_xlfn.XLOOKUP(Tabla1[[#This Row],[Insumos]],Tabla10[Insumo],Tabla10[InsumoAbrev],"",0))</f>
        <v/>
      </c>
      <c r="S718" s="694"/>
      <c r="T718" s="187"/>
      <c r="U718" s="187"/>
    </row>
    <row r="719" spans="2:21" s="272" customFormat="1" ht="15" x14ac:dyDescent="0.25">
      <c r="B719" s="187" t="str">
        <f>IF('Formulario PPGR3'!$G719="","",CONCATENATE('Formulario PPGR3'!$C719,".",'Formulario PPGR3'!$D719,".",'Formulario PPGR3'!$E719,".",'Formulario PPGR3'!$F719))</f>
        <v/>
      </c>
      <c r="C719" s="187" t="str">
        <f>IF('Formulario PPGR3'!$G719="","",'Formulario PPGR1'!#REF!)</f>
        <v/>
      </c>
      <c r="D719" s="187" t="str">
        <f>IF('Formulario PPGR3'!$G719="","",'Formulario PPGR1'!#REF!)</f>
        <v/>
      </c>
      <c r="E719" s="187" t="str">
        <f>IF('Formulario PPGR3'!$G719="","",'Formulario PPGR1'!#REF!)</f>
        <v/>
      </c>
      <c r="F719" s="187" t="str">
        <f>IF('Formulario PPGR3'!$G719="","",'Formulario PPGR1'!#REF!)</f>
        <v/>
      </c>
      <c r="G719" s="237"/>
      <c r="H719" s="520" t="str" cm="1">
        <f t="array" ref="H719">IF(Tabla1[[#This Row],[Código_Actividad]]="","",_xlfn.XLOOKUP(Tabla1[[#This Row],[Código_Actividad]],CodigoActividad,Tabla2[Actividades Programables Presupuestables],"",0))</f>
        <v/>
      </c>
      <c r="I719" s="783" t="str">
        <f>IFERROR(VLOOKUP('Formulario PPGR3'!$G719,'Formulario PPGR2'!$H$9:$V$536,15,FALSE),"")</f>
        <v/>
      </c>
      <c r="J719" s="526"/>
      <c r="K719" s="524"/>
      <c r="L719" s="521" t="str">
        <f>IF(Tabla1[[#This Row],[Descripción]]="","",_xlfn.XLOOKUP(Tabla1[[#This Row],[Descripción]],Tabla10[Descripción],Tabla10[Unidad de Medida],"",0))</f>
        <v/>
      </c>
      <c r="M719" s="317"/>
      <c r="N719" s="535" t="str">
        <f>IF(Tabla1[[#This Row],[Descripción]]="","",_xlfn.XLOOKUP(Tabla1[[#This Row],[Descripción]],Tabla10[Descripción],Tabla10[Precio Unitario],0))</f>
        <v/>
      </c>
      <c r="O719" s="535" t="str">
        <f>IF(Tabla1[[#This Row],[Cantidad de Insumos]]="","",Tabla1[[#This Row],[Precio Unitario]]*Tabla1[[#This Row],[Cantidad de Insumos]])</f>
        <v/>
      </c>
      <c r="P719" s="522" t="str">
        <f>IF(Tabla1[[#This Row],[Descripción]]="","",_xlfn.XLOOKUP(Tabla1[[#This Row],[Descripción]],Tabla10[Descripción],Tabla10[CODIGO PRESUPUESTARIO],0))</f>
        <v/>
      </c>
      <c r="Q719" s="523"/>
      <c r="R719" s="523" t="str">
        <f>IF(Tabla1[[#This Row],[Insumos]]="","",_xlfn.XLOOKUP(Tabla1[[#This Row],[Insumos]],Tabla10[Insumo],Tabla10[InsumoAbrev],"",0))</f>
        <v/>
      </c>
      <c r="S719" s="694"/>
      <c r="T719" s="187"/>
      <c r="U719" s="187"/>
    </row>
    <row r="720" spans="2:21" s="272" customFormat="1" ht="15" x14ac:dyDescent="0.25">
      <c r="B720" s="187" t="str">
        <f>IF('Formulario PPGR3'!$G720="","",CONCATENATE('Formulario PPGR3'!$C720,".",'Formulario PPGR3'!$D720,".",'Formulario PPGR3'!$E720,".",'Formulario PPGR3'!$F720))</f>
        <v/>
      </c>
      <c r="C720" s="187" t="str">
        <f>IF('Formulario PPGR3'!$G720="","",'Formulario PPGR1'!#REF!)</f>
        <v/>
      </c>
      <c r="D720" s="187" t="str">
        <f>IF('Formulario PPGR3'!$G720="","",'Formulario PPGR1'!#REF!)</f>
        <v/>
      </c>
      <c r="E720" s="187" t="str">
        <f>IF('Formulario PPGR3'!$G720="","",'Formulario PPGR1'!#REF!)</f>
        <v/>
      </c>
      <c r="F720" s="187" t="str">
        <f>IF('Formulario PPGR3'!$G720="","",'Formulario PPGR1'!#REF!)</f>
        <v/>
      </c>
      <c r="G720" s="237"/>
      <c r="H720" s="520" t="str" cm="1">
        <f t="array" ref="H720">IF(Tabla1[[#This Row],[Código_Actividad]]="","",_xlfn.XLOOKUP(Tabla1[[#This Row],[Código_Actividad]],CodigoActividad,Tabla2[Actividades Programables Presupuestables],"",0))</f>
        <v/>
      </c>
      <c r="I720" s="783" t="str">
        <f>IFERROR(VLOOKUP('Formulario PPGR3'!$G720,'Formulario PPGR2'!$H$9:$V$536,15,FALSE),"")</f>
        <v/>
      </c>
      <c r="J720" s="527"/>
      <c r="K720" s="524"/>
      <c r="L720" s="521" t="str">
        <f>IF(Tabla1[[#This Row],[Descripción]]="","",_xlfn.XLOOKUP(Tabla1[[#This Row],[Descripción]],Tabla10[Descripción],Tabla10[Unidad de Medida],"",0))</f>
        <v/>
      </c>
      <c r="M720" s="317"/>
      <c r="N720" s="535" t="str">
        <f>IF(Tabla1[[#This Row],[Descripción]]="","",_xlfn.XLOOKUP(Tabla1[[#This Row],[Descripción]],Tabla10[Descripción],Tabla10[Precio Unitario],0))</f>
        <v/>
      </c>
      <c r="O720" s="535" t="str">
        <f>IF(Tabla1[[#This Row],[Cantidad de Insumos]]="","",Tabla1[[#This Row],[Precio Unitario]]*Tabla1[[#This Row],[Cantidad de Insumos]])</f>
        <v/>
      </c>
      <c r="P720" s="522" t="str">
        <f>IF(Tabla1[[#This Row],[Descripción]]="","",_xlfn.XLOOKUP(Tabla1[[#This Row],[Descripción]],Tabla10[Descripción],Tabla10[CODIGO PRESUPUESTARIO],0))</f>
        <v/>
      </c>
      <c r="Q720" s="523"/>
      <c r="R720" s="523" t="str">
        <f>IF(Tabla1[[#This Row],[Insumos]]="","",_xlfn.XLOOKUP(Tabla1[[#This Row],[Insumos]],Tabla10[Insumo],Tabla10[InsumoAbrev],"",0))</f>
        <v/>
      </c>
      <c r="S720" s="694"/>
      <c r="T720" s="187"/>
      <c r="U720" s="187"/>
    </row>
    <row r="721" spans="2:21" s="272" customFormat="1" ht="15" x14ac:dyDescent="0.25">
      <c r="B721" s="187" t="str">
        <f>IF('Formulario PPGR3'!$G721="","",CONCATENATE('Formulario PPGR3'!$C721,".",'Formulario PPGR3'!$D721,".",'Formulario PPGR3'!$E721,".",'Formulario PPGR3'!$F721))</f>
        <v/>
      </c>
      <c r="C721" s="187" t="str">
        <f>IF('Formulario PPGR3'!$G721="","",'Formulario PPGR1'!#REF!)</f>
        <v/>
      </c>
      <c r="D721" s="187" t="str">
        <f>IF('Formulario PPGR3'!$G721="","",'Formulario PPGR1'!#REF!)</f>
        <v/>
      </c>
      <c r="E721" s="187" t="str">
        <f>IF('Formulario PPGR3'!$G721="","",'Formulario PPGR1'!#REF!)</f>
        <v/>
      </c>
      <c r="F721" s="187" t="str">
        <f>IF('Formulario PPGR3'!$G721="","",'Formulario PPGR1'!#REF!)</f>
        <v/>
      </c>
      <c r="G721" s="237"/>
      <c r="H721" s="520" t="str" cm="1">
        <f t="array" ref="H721">IF(Tabla1[[#This Row],[Código_Actividad]]="","",_xlfn.XLOOKUP(Tabla1[[#This Row],[Código_Actividad]],CodigoActividad,Tabla2[Actividades Programables Presupuestables],"",0))</f>
        <v/>
      </c>
      <c r="I721" s="783" t="str">
        <f>IFERROR(VLOOKUP('Formulario PPGR3'!$G721,'Formulario PPGR2'!$H$9:$V$536,15,FALSE),"")</f>
        <v/>
      </c>
      <c r="J721" s="527"/>
      <c r="K721" s="524"/>
      <c r="L721" s="521" t="str">
        <f>IF(Tabla1[[#This Row],[Descripción]]="","",_xlfn.XLOOKUP(Tabla1[[#This Row],[Descripción]],Tabla10[Descripción],Tabla10[Unidad de Medida],"",0))</f>
        <v/>
      </c>
      <c r="M721" s="317"/>
      <c r="N721" s="535" t="str">
        <f>IF(Tabla1[[#This Row],[Descripción]]="","",_xlfn.XLOOKUP(Tabla1[[#This Row],[Descripción]],Tabla10[Descripción],Tabla10[Precio Unitario],0))</f>
        <v/>
      </c>
      <c r="O721" s="535" t="str">
        <f>IF(Tabla1[[#This Row],[Cantidad de Insumos]]="","",Tabla1[[#This Row],[Precio Unitario]]*Tabla1[[#This Row],[Cantidad de Insumos]])</f>
        <v/>
      </c>
      <c r="P721" s="522" t="str">
        <f>IF(Tabla1[[#This Row],[Descripción]]="","",_xlfn.XLOOKUP(Tabla1[[#This Row],[Descripción]],Tabla10[Descripción],Tabla10[CODIGO PRESUPUESTARIO],0))</f>
        <v/>
      </c>
      <c r="Q721" s="523"/>
      <c r="R721" s="523" t="str">
        <f>IF(Tabla1[[#This Row],[Insumos]]="","",_xlfn.XLOOKUP(Tabla1[[#This Row],[Insumos]],Tabla10[Insumo],Tabla10[InsumoAbrev],"",0))</f>
        <v/>
      </c>
      <c r="S721" s="694"/>
      <c r="T721" s="187"/>
      <c r="U721" s="187"/>
    </row>
    <row r="722" spans="2:21" s="272" customFormat="1" ht="15" x14ac:dyDescent="0.25">
      <c r="B722" s="187" t="str">
        <f>IF('Formulario PPGR3'!$G722="","",CONCATENATE('Formulario PPGR3'!$C722,".",'Formulario PPGR3'!$D722,".",'Formulario PPGR3'!$E722,".",'Formulario PPGR3'!$F722))</f>
        <v/>
      </c>
      <c r="C722" s="187" t="str">
        <f>IF('Formulario PPGR3'!$G722="","",'Formulario PPGR1'!#REF!)</f>
        <v/>
      </c>
      <c r="D722" s="187" t="str">
        <f>IF('Formulario PPGR3'!$G722="","",'Formulario PPGR1'!#REF!)</f>
        <v/>
      </c>
      <c r="E722" s="187" t="str">
        <f>IF('Formulario PPGR3'!$G722="","",'Formulario PPGR1'!#REF!)</f>
        <v/>
      </c>
      <c r="F722" s="187" t="str">
        <f>IF('Formulario PPGR3'!$G722="","",'Formulario PPGR1'!#REF!)</f>
        <v/>
      </c>
      <c r="G722" s="237"/>
      <c r="H722" s="520" t="str" cm="1">
        <f t="array" ref="H722">IF(Tabla1[[#This Row],[Código_Actividad]]="","",_xlfn.XLOOKUP(Tabla1[[#This Row],[Código_Actividad]],CodigoActividad,Tabla2[Actividades Programables Presupuestables],"",0))</f>
        <v/>
      </c>
      <c r="I722" s="783" t="str">
        <f>IFERROR(VLOOKUP('Formulario PPGR3'!$G722,'Formulario PPGR2'!$H$9:$V$536,15,FALSE),"")</f>
        <v/>
      </c>
      <c r="J722" s="527"/>
      <c r="K722" s="524"/>
      <c r="L722" s="521" t="str">
        <f>IF(Tabla1[[#This Row],[Descripción]]="","",_xlfn.XLOOKUP(Tabla1[[#This Row],[Descripción]],Tabla10[Descripción],Tabla10[Unidad de Medida],"",0))</f>
        <v/>
      </c>
      <c r="M722" s="317"/>
      <c r="N722" s="535" t="str">
        <f>IF(Tabla1[[#This Row],[Descripción]]="","",_xlfn.XLOOKUP(Tabla1[[#This Row],[Descripción]],Tabla10[Descripción],Tabla10[Precio Unitario],0))</f>
        <v/>
      </c>
      <c r="O722" s="535" t="str">
        <f>IF(Tabla1[[#This Row],[Cantidad de Insumos]]="","",Tabla1[[#This Row],[Precio Unitario]]*Tabla1[[#This Row],[Cantidad de Insumos]])</f>
        <v/>
      </c>
      <c r="P722" s="522" t="str">
        <f>IF(Tabla1[[#This Row],[Descripción]]="","",_xlfn.XLOOKUP(Tabla1[[#This Row],[Descripción]],Tabla10[Descripción],Tabla10[CODIGO PRESUPUESTARIO],0))</f>
        <v/>
      </c>
      <c r="Q722" s="523"/>
      <c r="R722" s="523" t="str">
        <f>IF(Tabla1[[#This Row],[Insumos]]="","",_xlfn.XLOOKUP(Tabla1[[#This Row],[Insumos]],Tabla10[Insumo],Tabla10[InsumoAbrev],"",0))</f>
        <v/>
      </c>
      <c r="S722" s="694"/>
      <c r="T722" s="187"/>
      <c r="U722" s="187"/>
    </row>
    <row r="723" spans="2:21" s="272" customFormat="1" ht="15" x14ac:dyDescent="0.25">
      <c r="B723" s="187" t="str">
        <f>IF('Formulario PPGR3'!$G723="","",CONCATENATE('Formulario PPGR3'!$C723,".",'Formulario PPGR3'!$D723,".",'Formulario PPGR3'!$E723,".",'Formulario PPGR3'!$F723))</f>
        <v/>
      </c>
      <c r="C723" s="187" t="str">
        <f>IF('Formulario PPGR3'!$G723="","",'Formulario PPGR1'!#REF!)</f>
        <v/>
      </c>
      <c r="D723" s="187" t="str">
        <f>IF('Formulario PPGR3'!$G723="","",'Formulario PPGR1'!#REF!)</f>
        <v/>
      </c>
      <c r="E723" s="187" t="str">
        <f>IF('Formulario PPGR3'!$G723="","",'Formulario PPGR1'!#REF!)</f>
        <v/>
      </c>
      <c r="F723" s="187" t="str">
        <f>IF('Formulario PPGR3'!$G723="","",'Formulario PPGR1'!#REF!)</f>
        <v/>
      </c>
      <c r="G723" s="237"/>
      <c r="H723" s="520" t="str" cm="1">
        <f t="array" ref="H723">IF(Tabla1[[#This Row],[Código_Actividad]]="","",_xlfn.XLOOKUP(Tabla1[[#This Row],[Código_Actividad]],CodigoActividad,Tabla2[Actividades Programables Presupuestables],"",0))</f>
        <v/>
      </c>
      <c r="I723" s="783" t="str">
        <f>IFERROR(VLOOKUP('Formulario PPGR3'!$G723,'Formulario PPGR2'!$H$9:$V$536,15,FALSE),"")</f>
        <v/>
      </c>
      <c r="J723" s="527"/>
      <c r="K723" s="524"/>
      <c r="L723" s="521" t="str">
        <f>IF(Tabla1[[#This Row],[Descripción]]="","",_xlfn.XLOOKUP(Tabla1[[#This Row],[Descripción]],Tabla10[Descripción],Tabla10[Unidad de Medida],"",0))</f>
        <v/>
      </c>
      <c r="M723" s="317"/>
      <c r="N723" s="535" t="str">
        <f>IF(Tabla1[[#This Row],[Descripción]]="","",_xlfn.XLOOKUP(Tabla1[[#This Row],[Descripción]],Tabla10[Descripción],Tabla10[Precio Unitario],0))</f>
        <v/>
      </c>
      <c r="O723" s="535" t="str">
        <f>IF(Tabla1[[#This Row],[Cantidad de Insumos]]="","",Tabla1[[#This Row],[Precio Unitario]]*Tabla1[[#This Row],[Cantidad de Insumos]])</f>
        <v/>
      </c>
      <c r="P723" s="522" t="str">
        <f>IF(Tabla1[[#This Row],[Descripción]]="","",_xlfn.XLOOKUP(Tabla1[[#This Row],[Descripción]],Tabla10[Descripción],Tabla10[CODIGO PRESUPUESTARIO],0))</f>
        <v/>
      </c>
      <c r="Q723" s="523"/>
      <c r="R723" s="523" t="str">
        <f>IF(Tabla1[[#This Row],[Insumos]]="","",_xlfn.XLOOKUP(Tabla1[[#This Row],[Insumos]],Tabla10[Insumo],Tabla10[InsumoAbrev],"",0))</f>
        <v/>
      </c>
      <c r="S723" s="694"/>
      <c r="T723" s="187"/>
      <c r="U723" s="187"/>
    </row>
    <row r="724" spans="2:21" s="272" customFormat="1" ht="15" x14ac:dyDescent="0.25">
      <c r="B724" s="187" t="str">
        <f>IF('Formulario PPGR3'!$G724="","",CONCATENATE('Formulario PPGR3'!$C724,".",'Formulario PPGR3'!$D724,".",'Formulario PPGR3'!$E724,".",'Formulario PPGR3'!$F724))</f>
        <v/>
      </c>
      <c r="C724" s="187" t="str">
        <f>IF('Formulario PPGR3'!$G724="","",'Formulario PPGR1'!#REF!)</f>
        <v/>
      </c>
      <c r="D724" s="187" t="str">
        <f>IF('Formulario PPGR3'!$G724="","",'Formulario PPGR1'!#REF!)</f>
        <v/>
      </c>
      <c r="E724" s="187" t="str">
        <f>IF('Formulario PPGR3'!$G724="","",'Formulario PPGR1'!#REF!)</f>
        <v/>
      </c>
      <c r="F724" s="187" t="str">
        <f>IF('Formulario PPGR3'!$G724="","",'Formulario PPGR1'!#REF!)</f>
        <v/>
      </c>
      <c r="G724" s="237"/>
      <c r="H724" s="520" t="str" cm="1">
        <f t="array" ref="H724">IF(Tabla1[[#This Row],[Código_Actividad]]="","",_xlfn.XLOOKUP(Tabla1[[#This Row],[Código_Actividad]],CodigoActividad,Tabla2[Actividades Programables Presupuestables],"",0))</f>
        <v/>
      </c>
      <c r="I724" s="783" t="str">
        <f>IFERROR(VLOOKUP('Formulario PPGR3'!$G724,'Formulario PPGR2'!$H$9:$V$536,15,FALSE),"")</f>
        <v/>
      </c>
      <c r="J724" s="527"/>
      <c r="K724" s="524"/>
      <c r="L724" s="521" t="str">
        <f>IF(Tabla1[[#This Row],[Descripción]]="","",_xlfn.XLOOKUP(Tabla1[[#This Row],[Descripción]],Tabla10[Descripción],Tabla10[Unidad de Medida],"",0))</f>
        <v/>
      </c>
      <c r="M724" s="317"/>
      <c r="N724" s="535" t="str">
        <f>IF(Tabla1[[#This Row],[Descripción]]="","",_xlfn.XLOOKUP(Tabla1[[#This Row],[Descripción]],Tabla10[Descripción],Tabla10[Precio Unitario],0))</f>
        <v/>
      </c>
      <c r="O724" s="535" t="str">
        <f>IF(Tabla1[[#This Row],[Cantidad de Insumos]]="","",Tabla1[[#This Row],[Precio Unitario]]*Tabla1[[#This Row],[Cantidad de Insumos]])</f>
        <v/>
      </c>
      <c r="P724" s="522" t="str">
        <f>IF(Tabla1[[#This Row],[Descripción]]="","",_xlfn.XLOOKUP(Tabla1[[#This Row],[Descripción]],Tabla10[Descripción],Tabla10[CODIGO PRESUPUESTARIO],0))</f>
        <v/>
      </c>
      <c r="Q724" s="523"/>
      <c r="R724" s="523" t="str">
        <f>IF(Tabla1[[#This Row],[Insumos]]="","",_xlfn.XLOOKUP(Tabla1[[#This Row],[Insumos]],Tabla10[Insumo],Tabla10[InsumoAbrev],"",0))</f>
        <v/>
      </c>
      <c r="S724" s="694"/>
      <c r="T724" s="187"/>
      <c r="U724" s="187"/>
    </row>
    <row r="725" spans="2:21" s="272" customFormat="1" ht="15" x14ac:dyDescent="0.25">
      <c r="B725" s="187" t="str">
        <f>IF('Formulario PPGR3'!$G725="","",CONCATENATE('Formulario PPGR3'!$C725,".",'Formulario PPGR3'!$D725,".",'Formulario PPGR3'!$E725,".",'Formulario PPGR3'!$F725))</f>
        <v/>
      </c>
      <c r="C725" s="187" t="str">
        <f>IF('Formulario PPGR3'!$G725="","",'Formulario PPGR1'!#REF!)</f>
        <v/>
      </c>
      <c r="D725" s="187" t="str">
        <f>IF('Formulario PPGR3'!$G725="","",'Formulario PPGR1'!#REF!)</f>
        <v/>
      </c>
      <c r="E725" s="187" t="str">
        <f>IF('Formulario PPGR3'!$G725="","",'Formulario PPGR1'!#REF!)</f>
        <v/>
      </c>
      <c r="F725" s="187" t="str">
        <f>IF('Formulario PPGR3'!$G725="","",'Formulario PPGR1'!#REF!)</f>
        <v/>
      </c>
      <c r="G725" s="237"/>
      <c r="H725" s="520" t="str" cm="1">
        <f t="array" ref="H725">IF(Tabla1[[#This Row],[Código_Actividad]]="","",_xlfn.XLOOKUP(Tabla1[[#This Row],[Código_Actividad]],CodigoActividad,Tabla2[Actividades Programables Presupuestables],"",0))</f>
        <v/>
      </c>
      <c r="I725" s="783" t="str">
        <f>IFERROR(VLOOKUP('Formulario PPGR3'!$G725,'Formulario PPGR2'!$H$9:$V$536,15,FALSE),"")</f>
        <v/>
      </c>
      <c r="J725" s="527"/>
      <c r="K725" s="524"/>
      <c r="L725" s="521" t="str">
        <f>IF(Tabla1[[#This Row],[Descripción]]="","",_xlfn.XLOOKUP(Tabla1[[#This Row],[Descripción]],Tabla10[Descripción],Tabla10[Unidad de Medida],"",0))</f>
        <v/>
      </c>
      <c r="M725" s="317"/>
      <c r="N725" s="535" t="str">
        <f>IF(Tabla1[[#This Row],[Descripción]]="","",_xlfn.XLOOKUP(Tabla1[[#This Row],[Descripción]],Tabla10[Descripción],Tabla10[Precio Unitario],0))</f>
        <v/>
      </c>
      <c r="O725" s="535" t="str">
        <f>IF(Tabla1[[#This Row],[Cantidad de Insumos]]="","",Tabla1[[#This Row],[Precio Unitario]]*Tabla1[[#This Row],[Cantidad de Insumos]])</f>
        <v/>
      </c>
      <c r="P725" s="522" t="str">
        <f>IF(Tabla1[[#This Row],[Descripción]]="","",_xlfn.XLOOKUP(Tabla1[[#This Row],[Descripción]],Tabla10[Descripción],Tabla10[CODIGO PRESUPUESTARIO],0))</f>
        <v/>
      </c>
      <c r="Q725" s="523"/>
      <c r="R725" s="523" t="str">
        <f>IF(Tabla1[[#This Row],[Insumos]]="","",_xlfn.XLOOKUP(Tabla1[[#This Row],[Insumos]],Tabla10[Insumo],Tabla10[InsumoAbrev],"",0))</f>
        <v/>
      </c>
      <c r="S725" s="694"/>
      <c r="T725" s="187"/>
      <c r="U725" s="187"/>
    </row>
    <row r="726" spans="2:21" s="272" customFormat="1" ht="15" x14ac:dyDescent="0.25">
      <c r="B726" s="187" t="str">
        <f>IF('Formulario PPGR3'!$G726="","",CONCATENATE('Formulario PPGR3'!$C726,".",'Formulario PPGR3'!$D726,".",'Formulario PPGR3'!$E726,".",'Formulario PPGR3'!$F726))</f>
        <v/>
      </c>
      <c r="C726" s="187" t="str">
        <f>IF('Formulario PPGR3'!$G726="","",'Formulario PPGR1'!#REF!)</f>
        <v/>
      </c>
      <c r="D726" s="187" t="str">
        <f>IF('Formulario PPGR3'!$G726="","",'Formulario PPGR1'!#REF!)</f>
        <v/>
      </c>
      <c r="E726" s="187" t="str">
        <f>IF('Formulario PPGR3'!$G726="","",'Formulario PPGR1'!#REF!)</f>
        <v/>
      </c>
      <c r="F726" s="187" t="str">
        <f>IF('Formulario PPGR3'!$G726="","",'Formulario PPGR1'!#REF!)</f>
        <v/>
      </c>
      <c r="G726" s="237"/>
      <c r="H726" s="520" t="str" cm="1">
        <f t="array" ref="H726">IF(Tabla1[[#This Row],[Código_Actividad]]="","",_xlfn.XLOOKUP(Tabla1[[#This Row],[Código_Actividad]],CodigoActividad,Tabla2[Actividades Programables Presupuestables],"",0))</f>
        <v/>
      </c>
      <c r="I726" s="783" t="str">
        <f>IFERROR(VLOOKUP('Formulario PPGR3'!$G726,'Formulario PPGR2'!$H$9:$V$536,15,FALSE),"")</f>
        <v/>
      </c>
      <c r="J726" s="526"/>
      <c r="K726" s="524"/>
      <c r="L726" s="521" t="str">
        <f>IF(Tabla1[[#This Row],[Descripción]]="","",_xlfn.XLOOKUP(Tabla1[[#This Row],[Descripción]],Tabla10[Descripción],Tabla10[Unidad de Medida],"",0))</f>
        <v/>
      </c>
      <c r="M726" s="317"/>
      <c r="N726" s="535" t="str">
        <f>IF(Tabla1[[#This Row],[Descripción]]="","",_xlfn.XLOOKUP(Tabla1[[#This Row],[Descripción]],Tabla10[Descripción],Tabla10[Precio Unitario],0))</f>
        <v/>
      </c>
      <c r="O726" s="535" t="str">
        <f>IF(Tabla1[[#This Row],[Cantidad de Insumos]]="","",Tabla1[[#This Row],[Precio Unitario]]*Tabla1[[#This Row],[Cantidad de Insumos]])</f>
        <v/>
      </c>
      <c r="P726" s="522" t="str">
        <f>IF(Tabla1[[#This Row],[Descripción]]="","",_xlfn.XLOOKUP(Tabla1[[#This Row],[Descripción]],Tabla10[Descripción],Tabla10[CODIGO PRESUPUESTARIO],0))</f>
        <v/>
      </c>
      <c r="Q726" s="523"/>
      <c r="R726" s="523" t="str">
        <f>IF(Tabla1[[#This Row],[Insumos]]="","",_xlfn.XLOOKUP(Tabla1[[#This Row],[Insumos]],Tabla10[Insumo],Tabla10[InsumoAbrev],"",0))</f>
        <v/>
      </c>
      <c r="S726" s="694"/>
      <c r="T726" s="187"/>
      <c r="U726" s="187"/>
    </row>
    <row r="727" spans="2:21" s="272" customFormat="1" ht="15" x14ac:dyDescent="0.25">
      <c r="B727" s="187" t="str">
        <f>IF('Formulario PPGR3'!$G727="","",CONCATENATE('Formulario PPGR3'!$C727,".",'Formulario PPGR3'!$D727,".",'Formulario PPGR3'!$E727,".",'Formulario PPGR3'!$F727))</f>
        <v/>
      </c>
      <c r="C727" s="187" t="str">
        <f>IF('Formulario PPGR3'!$G727="","",'Formulario PPGR1'!#REF!)</f>
        <v/>
      </c>
      <c r="D727" s="187" t="str">
        <f>IF('Formulario PPGR3'!$G727="","",'Formulario PPGR1'!#REF!)</f>
        <v/>
      </c>
      <c r="E727" s="187" t="str">
        <f>IF('Formulario PPGR3'!$G727="","",'Formulario PPGR1'!#REF!)</f>
        <v/>
      </c>
      <c r="F727" s="187" t="str">
        <f>IF('Formulario PPGR3'!$G727="","",'Formulario PPGR1'!#REF!)</f>
        <v/>
      </c>
      <c r="G727" s="237"/>
      <c r="H727" s="520" t="str" cm="1">
        <f t="array" ref="H727">IF(Tabla1[[#This Row],[Código_Actividad]]="","",_xlfn.XLOOKUP(Tabla1[[#This Row],[Código_Actividad]],CodigoActividad,Tabla2[Actividades Programables Presupuestables],"",0))</f>
        <v/>
      </c>
      <c r="I727" s="783" t="str">
        <f>IFERROR(VLOOKUP('Formulario PPGR3'!$G727,'Formulario PPGR2'!$H$9:$V$536,15,FALSE),"")</f>
        <v/>
      </c>
      <c r="J727" s="526"/>
      <c r="K727" s="524"/>
      <c r="L727" s="521" t="str">
        <f>IF(Tabla1[[#This Row],[Descripción]]="","",_xlfn.XLOOKUP(Tabla1[[#This Row],[Descripción]],Tabla10[Descripción],Tabla10[Unidad de Medida],"",0))</f>
        <v/>
      </c>
      <c r="M727" s="317"/>
      <c r="N727" s="535" t="str">
        <f>IF(Tabla1[[#This Row],[Descripción]]="","",_xlfn.XLOOKUP(Tabla1[[#This Row],[Descripción]],Tabla10[Descripción],Tabla10[Precio Unitario],0))</f>
        <v/>
      </c>
      <c r="O727" s="535" t="str">
        <f>IF(Tabla1[[#This Row],[Cantidad de Insumos]]="","",Tabla1[[#This Row],[Precio Unitario]]*Tabla1[[#This Row],[Cantidad de Insumos]])</f>
        <v/>
      </c>
      <c r="P727" s="522" t="str">
        <f>IF(Tabla1[[#This Row],[Descripción]]="","",_xlfn.XLOOKUP(Tabla1[[#This Row],[Descripción]],Tabla10[Descripción],Tabla10[CODIGO PRESUPUESTARIO],0))</f>
        <v/>
      </c>
      <c r="Q727" s="523"/>
      <c r="R727" s="523" t="str">
        <f>IF(Tabla1[[#This Row],[Insumos]]="","",_xlfn.XLOOKUP(Tabla1[[#This Row],[Insumos]],Tabla10[Insumo],Tabla10[InsumoAbrev],"",0))</f>
        <v/>
      </c>
      <c r="S727" s="694"/>
      <c r="T727" s="187"/>
      <c r="U727" s="187"/>
    </row>
    <row r="728" spans="2:21" s="272" customFormat="1" ht="15" x14ac:dyDescent="0.25">
      <c r="B728" s="187" t="str">
        <f>IF('Formulario PPGR3'!$G728="","",CONCATENATE('Formulario PPGR3'!$C728,".",'Formulario PPGR3'!$D728,".",'Formulario PPGR3'!$E728,".",'Formulario PPGR3'!$F728))</f>
        <v/>
      </c>
      <c r="C728" s="187" t="str">
        <f>IF('Formulario PPGR3'!$G728="","",'Formulario PPGR1'!#REF!)</f>
        <v/>
      </c>
      <c r="D728" s="187" t="str">
        <f>IF('Formulario PPGR3'!$G728="","",'Formulario PPGR1'!#REF!)</f>
        <v/>
      </c>
      <c r="E728" s="187" t="str">
        <f>IF('Formulario PPGR3'!$G728="","",'Formulario PPGR1'!#REF!)</f>
        <v/>
      </c>
      <c r="F728" s="187" t="str">
        <f>IF('Formulario PPGR3'!$G728="","",'Formulario PPGR1'!#REF!)</f>
        <v/>
      </c>
      <c r="G728" s="237"/>
      <c r="H728" s="520" t="str" cm="1">
        <f t="array" ref="H728">IF(Tabla1[[#This Row],[Código_Actividad]]="","",_xlfn.XLOOKUP(Tabla1[[#This Row],[Código_Actividad]],CodigoActividad,Tabla2[Actividades Programables Presupuestables],"",0))</f>
        <v/>
      </c>
      <c r="I728" s="783" t="str">
        <f>IFERROR(VLOOKUP('Formulario PPGR3'!$G728,'Formulario PPGR2'!$H$9:$V$536,15,FALSE),"")</f>
        <v/>
      </c>
      <c r="J728" s="527"/>
      <c r="K728" s="524"/>
      <c r="L728" s="521" t="str">
        <f>IF(Tabla1[[#This Row],[Descripción]]="","",_xlfn.XLOOKUP(Tabla1[[#This Row],[Descripción]],Tabla10[Descripción],Tabla10[Unidad de Medida],"",0))</f>
        <v/>
      </c>
      <c r="M728" s="317"/>
      <c r="N728" s="535" t="str">
        <f>IF(Tabla1[[#This Row],[Descripción]]="","",_xlfn.XLOOKUP(Tabla1[[#This Row],[Descripción]],Tabla10[Descripción],Tabla10[Precio Unitario],0))</f>
        <v/>
      </c>
      <c r="O728" s="535" t="str">
        <f>IF(Tabla1[[#This Row],[Cantidad de Insumos]]="","",Tabla1[[#This Row],[Precio Unitario]]*Tabla1[[#This Row],[Cantidad de Insumos]])</f>
        <v/>
      </c>
      <c r="P728" s="522" t="str">
        <f>IF(Tabla1[[#This Row],[Descripción]]="","",_xlfn.XLOOKUP(Tabla1[[#This Row],[Descripción]],Tabla10[Descripción],Tabla10[CODIGO PRESUPUESTARIO],0))</f>
        <v/>
      </c>
      <c r="Q728" s="523"/>
      <c r="R728" s="523" t="str">
        <f>IF(Tabla1[[#This Row],[Insumos]]="","",_xlfn.XLOOKUP(Tabla1[[#This Row],[Insumos]],Tabla10[Insumo],Tabla10[InsumoAbrev],"",0))</f>
        <v/>
      </c>
      <c r="S728" s="694"/>
      <c r="T728" s="187"/>
      <c r="U728" s="187"/>
    </row>
    <row r="729" spans="2:21" s="272" customFormat="1" ht="15" x14ac:dyDescent="0.25">
      <c r="B729" s="187" t="str">
        <f>IF('Formulario PPGR3'!$G729="","",CONCATENATE('Formulario PPGR3'!$C729,".",'Formulario PPGR3'!$D729,".",'Formulario PPGR3'!$E729,".",'Formulario PPGR3'!$F729))</f>
        <v/>
      </c>
      <c r="C729" s="187" t="str">
        <f>IF('Formulario PPGR3'!$G729="","",'Formulario PPGR1'!#REF!)</f>
        <v/>
      </c>
      <c r="D729" s="187" t="str">
        <f>IF('Formulario PPGR3'!$G729="","",'Formulario PPGR1'!#REF!)</f>
        <v/>
      </c>
      <c r="E729" s="187" t="str">
        <f>IF('Formulario PPGR3'!$G729="","",'Formulario PPGR1'!#REF!)</f>
        <v/>
      </c>
      <c r="F729" s="187" t="str">
        <f>IF('Formulario PPGR3'!$G729="","",'Formulario PPGR1'!#REF!)</f>
        <v/>
      </c>
      <c r="G729" s="237"/>
      <c r="H729" s="520" t="str" cm="1">
        <f t="array" ref="H729">IF(Tabla1[[#This Row],[Código_Actividad]]="","",_xlfn.XLOOKUP(Tabla1[[#This Row],[Código_Actividad]],CodigoActividad,Tabla2[Actividades Programables Presupuestables],"",0))</f>
        <v/>
      </c>
      <c r="I729" s="783" t="str">
        <f>IFERROR(VLOOKUP('Formulario PPGR3'!$G729,'Formulario PPGR2'!$H$9:$V$536,15,FALSE),"")</f>
        <v/>
      </c>
      <c r="J729" s="527"/>
      <c r="K729" s="524"/>
      <c r="L729" s="521" t="str">
        <f>IF(Tabla1[[#This Row],[Descripción]]="","",_xlfn.XLOOKUP(Tabla1[[#This Row],[Descripción]],Tabla10[Descripción],Tabla10[Unidad de Medida],"",0))</f>
        <v/>
      </c>
      <c r="M729" s="317"/>
      <c r="N729" s="535" t="str">
        <f>IF(Tabla1[[#This Row],[Descripción]]="","",_xlfn.XLOOKUP(Tabla1[[#This Row],[Descripción]],Tabla10[Descripción],Tabla10[Precio Unitario],0))</f>
        <v/>
      </c>
      <c r="O729" s="535" t="str">
        <f>IF(Tabla1[[#This Row],[Cantidad de Insumos]]="","",Tabla1[[#This Row],[Precio Unitario]]*Tabla1[[#This Row],[Cantidad de Insumos]])</f>
        <v/>
      </c>
      <c r="P729" s="522" t="str">
        <f>IF(Tabla1[[#This Row],[Descripción]]="","",_xlfn.XLOOKUP(Tabla1[[#This Row],[Descripción]],Tabla10[Descripción],Tabla10[CODIGO PRESUPUESTARIO],0))</f>
        <v/>
      </c>
      <c r="Q729" s="523"/>
      <c r="R729" s="523" t="str">
        <f>IF(Tabla1[[#This Row],[Insumos]]="","",_xlfn.XLOOKUP(Tabla1[[#This Row],[Insumos]],Tabla10[Insumo],Tabla10[InsumoAbrev],"",0))</f>
        <v/>
      </c>
      <c r="S729" s="694"/>
      <c r="T729" s="187"/>
      <c r="U729" s="187"/>
    </row>
    <row r="730" spans="2:21" s="272" customFormat="1" ht="15" x14ac:dyDescent="0.25">
      <c r="B730" s="187" t="str">
        <f>IF('Formulario PPGR3'!$G730="","",CONCATENATE('Formulario PPGR3'!$C730,".",'Formulario PPGR3'!$D730,".",'Formulario PPGR3'!$E730,".",'Formulario PPGR3'!$F730))</f>
        <v/>
      </c>
      <c r="C730" s="187" t="str">
        <f>IF('Formulario PPGR3'!$G730="","",'Formulario PPGR1'!#REF!)</f>
        <v/>
      </c>
      <c r="D730" s="187" t="str">
        <f>IF('Formulario PPGR3'!$G730="","",'Formulario PPGR1'!#REF!)</f>
        <v/>
      </c>
      <c r="E730" s="187" t="str">
        <f>IF('Formulario PPGR3'!$G730="","",'Formulario PPGR1'!#REF!)</f>
        <v/>
      </c>
      <c r="F730" s="187" t="str">
        <f>IF('Formulario PPGR3'!$G730="","",'Formulario PPGR1'!#REF!)</f>
        <v/>
      </c>
      <c r="G730" s="237"/>
      <c r="H730" s="520" t="str" cm="1">
        <f t="array" ref="H730">IF(Tabla1[[#This Row],[Código_Actividad]]="","",_xlfn.XLOOKUP(Tabla1[[#This Row],[Código_Actividad]],CodigoActividad,Tabla2[Actividades Programables Presupuestables],"",0))</f>
        <v/>
      </c>
      <c r="I730" s="783" t="str">
        <f>IFERROR(VLOOKUP('Formulario PPGR3'!$G730,'Formulario PPGR2'!$H$9:$V$536,15,FALSE),"")</f>
        <v/>
      </c>
      <c r="J730" s="526"/>
      <c r="K730" s="524"/>
      <c r="L730" s="521" t="str">
        <f>IF(Tabla1[[#This Row],[Descripción]]="","",_xlfn.XLOOKUP(Tabla1[[#This Row],[Descripción]],Tabla10[Descripción],Tabla10[Unidad de Medida],"",0))</f>
        <v/>
      </c>
      <c r="M730" s="317"/>
      <c r="N730" s="535" t="str">
        <f>IF(Tabla1[[#This Row],[Descripción]]="","",_xlfn.XLOOKUP(Tabla1[[#This Row],[Descripción]],Tabla10[Descripción],Tabla10[Precio Unitario],0))</f>
        <v/>
      </c>
      <c r="O730" s="535" t="str">
        <f>IF(Tabla1[[#This Row],[Cantidad de Insumos]]="","",Tabla1[[#This Row],[Precio Unitario]]*Tabla1[[#This Row],[Cantidad de Insumos]])</f>
        <v/>
      </c>
      <c r="P730" s="522" t="str">
        <f>IF(Tabla1[[#This Row],[Descripción]]="","",_xlfn.XLOOKUP(Tabla1[[#This Row],[Descripción]],Tabla10[Descripción],Tabla10[CODIGO PRESUPUESTARIO],0))</f>
        <v/>
      </c>
      <c r="Q730" s="523"/>
      <c r="R730" s="523" t="str">
        <f>IF(Tabla1[[#This Row],[Insumos]]="","",_xlfn.XLOOKUP(Tabla1[[#This Row],[Insumos]],Tabla10[Insumo],Tabla10[InsumoAbrev],"",0))</f>
        <v/>
      </c>
      <c r="S730" s="694"/>
      <c r="T730" s="187"/>
      <c r="U730" s="187"/>
    </row>
    <row r="731" spans="2:21" s="272" customFormat="1" ht="15" x14ac:dyDescent="0.25">
      <c r="B731" s="187" t="str">
        <f>IF('Formulario PPGR3'!$G731="","",CONCATENATE('Formulario PPGR3'!$C731,".",'Formulario PPGR3'!$D731,".",'Formulario PPGR3'!$E731,".",'Formulario PPGR3'!$F731))</f>
        <v/>
      </c>
      <c r="C731" s="187" t="str">
        <f>IF('Formulario PPGR3'!$G731="","",'Formulario PPGR1'!#REF!)</f>
        <v/>
      </c>
      <c r="D731" s="187" t="str">
        <f>IF('Formulario PPGR3'!$G731="","",'Formulario PPGR1'!#REF!)</f>
        <v/>
      </c>
      <c r="E731" s="187" t="str">
        <f>IF('Formulario PPGR3'!$G731="","",'Formulario PPGR1'!#REF!)</f>
        <v/>
      </c>
      <c r="F731" s="187" t="str">
        <f>IF('Formulario PPGR3'!$G731="","",'Formulario PPGR1'!#REF!)</f>
        <v/>
      </c>
      <c r="G731" s="237"/>
      <c r="H731" s="520" t="str" cm="1">
        <f t="array" ref="H731">IF(Tabla1[[#This Row],[Código_Actividad]]="","",_xlfn.XLOOKUP(Tabla1[[#This Row],[Código_Actividad]],CodigoActividad,Tabla2[Actividades Programables Presupuestables],"",0))</f>
        <v/>
      </c>
      <c r="I731" s="783" t="str">
        <f>IFERROR(VLOOKUP('Formulario PPGR3'!$G731,'Formulario PPGR2'!$H$9:$V$536,15,FALSE),"")</f>
        <v/>
      </c>
      <c r="J731" s="526"/>
      <c r="K731" s="524"/>
      <c r="L731" s="521" t="str">
        <f>IF(Tabla1[[#This Row],[Descripción]]="","",_xlfn.XLOOKUP(Tabla1[[#This Row],[Descripción]],Tabla10[Descripción],Tabla10[Unidad de Medida],"",0))</f>
        <v/>
      </c>
      <c r="M731" s="317"/>
      <c r="N731" s="535" t="str">
        <f>IF(Tabla1[[#This Row],[Descripción]]="","",_xlfn.XLOOKUP(Tabla1[[#This Row],[Descripción]],Tabla10[Descripción],Tabla10[Precio Unitario],0))</f>
        <v/>
      </c>
      <c r="O731" s="535" t="str">
        <f>IF(Tabla1[[#This Row],[Cantidad de Insumos]]="","",Tabla1[[#This Row],[Precio Unitario]]*Tabla1[[#This Row],[Cantidad de Insumos]])</f>
        <v/>
      </c>
      <c r="P731" s="522" t="str">
        <f>IF(Tabla1[[#This Row],[Descripción]]="","",_xlfn.XLOOKUP(Tabla1[[#This Row],[Descripción]],Tabla10[Descripción],Tabla10[CODIGO PRESUPUESTARIO],0))</f>
        <v/>
      </c>
      <c r="Q731" s="523"/>
      <c r="R731" s="523" t="str">
        <f>IF(Tabla1[[#This Row],[Insumos]]="","",_xlfn.XLOOKUP(Tabla1[[#This Row],[Insumos]],Tabla10[Insumo],Tabla10[InsumoAbrev],"",0))</f>
        <v/>
      </c>
      <c r="S731" s="694"/>
      <c r="T731" s="187"/>
      <c r="U731" s="187"/>
    </row>
    <row r="732" spans="2:21" s="272" customFormat="1" ht="15" x14ac:dyDescent="0.25">
      <c r="B732" s="187" t="str">
        <f>IF('Formulario PPGR3'!$G732="","",CONCATENATE('Formulario PPGR3'!$C732,".",'Formulario PPGR3'!$D732,".",'Formulario PPGR3'!$E732,".",'Formulario PPGR3'!$F732))</f>
        <v/>
      </c>
      <c r="C732" s="187" t="str">
        <f>IF('Formulario PPGR3'!$G732="","",'Formulario PPGR1'!#REF!)</f>
        <v/>
      </c>
      <c r="D732" s="187" t="str">
        <f>IF('Formulario PPGR3'!$G732="","",'Formulario PPGR1'!#REF!)</f>
        <v/>
      </c>
      <c r="E732" s="187" t="str">
        <f>IF('Formulario PPGR3'!$G732="","",'Formulario PPGR1'!#REF!)</f>
        <v/>
      </c>
      <c r="F732" s="187" t="str">
        <f>IF('Formulario PPGR3'!$G732="","",'Formulario PPGR1'!#REF!)</f>
        <v/>
      </c>
      <c r="G732" s="237"/>
      <c r="H732" s="520" t="str" cm="1">
        <f t="array" ref="H732">IF(Tabla1[[#This Row],[Código_Actividad]]="","",_xlfn.XLOOKUP(Tabla1[[#This Row],[Código_Actividad]],CodigoActividad,Tabla2[Actividades Programables Presupuestables],"",0))</f>
        <v/>
      </c>
      <c r="I732" s="783" t="str">
        <f>IFERROR(VLOOKUP('Formulario PPGR3'!$G732,'Formulario PPGR2'!$H$9:$V$536,15,FALSE),"")</f>
        <v/>
      </c>
      <c r="J732" s="526"/>
      <c r="K732" s="524"/>
      <c r="L732" s="521" t="str">
        <f>IF(Tabla1[[#This Row],[Descripción]]="","",_xlfn.XLOOKUP(Tabla1[[#This Row],[Descripción]],Tabla10[Descripción],Tabla10[Unidad de Medida],"",0))</f>
        <v/>
      </c>
      <c r="M732" s="317"/>
      <c r="N732" s="535" t="str">
        <f>IF(Tabla1[[#This Row],[Descripción]]="","",_xlfn.XLOOKUP(Tabla1[[#This Row],[Descripción]],Tabla10[Descripción],Tabla10[Precio Unitario],0))</f>
        <v/>
      </c>
      <c r="O732" s="535" t="str">
        <f>IF(Tabla1[[#This Row],[Cantidad de Insumos]]="","",Tabla1[[#This Row],[Precio Unitario]]*Tabla1[[#This Row],[Cantidad de Insumos]])</f>
        <v/>
      </c>
      <c r="P732" s="522" t="str">
        <f>IF(Tabla1[[#This Row],[Descripción]]="","",_xlfn.XLOOKUP(Tabla1[[#This Row],[Descripción]],Tabla10[Descripción],Tabla10[CODIGO PRESUPUESTARIO],0))</f>
        <v/>
      </c>
      <c r="Q732" s="523"/>
      <c r="R732" s="523" t="str">
        <f>IF(Tabla1[[#This Row],[Insumos]]="","",_xlfn.XLOOKUP(Tabla1[[#This Row],[Insumos]],Tabla10[Insumo],Tabla10[InsumoAbrev],"",0))</f>
        <v/>
      </c>
      <c r="S732" s="694"/>
      <c r="T732" s="187"/>
      <c r="U732" s="187"/>
    </row>
    <row r="733" spans="2:21" s="272" customFormat="1" ht="15" x14ac:dyDescent="0.25">
      <c r="B733" s="187" t="str">
        <f>IF('Formulario PPGR3'!$G733="","",CONCATENATE('Formulario PPGR3'!$C733,".",'Formulario PPGR3'!$D733,".",'Formulario PPGR3'!$E733,".",'Formulario PPGR3'!$F733))</f>
        <v/>
      </c>
      <c r="C733" s="187" t="str">
        <f>IF('Formulario PPGR3'!$G733="","",'Formulario PPGR1'!#REF!)</f>
        <v/>
      </c>
      <c r="D733" s="187" t="str">
        <f>IF('Formulario PPGR3'!$G733="","",'Formulario PPGR1'!#REF!)</f>
        <v/>
      </c>
      <c r="E733" s="187" t="str">
        <f>IF('Formulario PPGR3'!$G733="","",'Formulario PPGR1'!#REF!)</f>
        <v/>
      </c>
      <c r="F733" s="187" t="str">
        <f>IF('Formulario PPGR3'!$G733="","",'Formulario PPGR1'!#REF!)</f>
        <v/>
      </c>
      <c r="G733" s="237"/>
      <c r="H733" s="520" t="str" cm="1">
        <f t="array" ref="H733">IF(Tabla1[[#This Row],[Código_Actividad]]="","",_xlfn.XLOOKUP(Tabla1[[#This Row],[Código_Actividad]],CodigoActividad,Tabla2[Actividades Programables Presupuestables],"",0))</f>
        <v/>
      </c>
      <c r="I733" s="783" t="str">
        <f>IFERROR(VLOOKUP('Formulario PPGR3'!$G733,'Formulario PPGR2'!$H$9:$V$536,15,FALSE),"")</f>
        <v/>
      </c>
      <c r="J733" s="526"/>
      <c r="K733" s="524"/>
      <c r="L733" s="521" t="str">
        <f>IF(Tabla1[[#This Row],[Descripción]]="","",_xlfn.XLOOKUP(Tabla1[[#This Row],[Descripción]],Tabla10[Descripción],Tabla10[Unidad de Medida],"",0))</f>
        <v/>
      </c>
      <c r="M733" s="317"/>
      <c r="N733" s="535" t="str">
        <f>IF(Tabla1[[#This Row],[Descripción]]="","",_xlfn.XLOOKUP(Tabla1[[#This Row],[Descripción]],Tabla10[Descripción],Tabla10[Precio Unitario],0))</f>
        <v/>
      </c>
      <c r="O733" s="535" t="str">
        <f>IF(Tabla1[[#This Row],[Cantidad de Insumos]]="","",Tabla1[[#This Row],[Precio Unitario]]*Tabla1[[#This Row],[Cantidad de Insumos]])</f>
        <v/>
      </c>
      <c r="P733" s="522" t="str">
        <f>IF(Tabla1[[#This Row],[Descripción]]="","",_xlfn.XLOOKUP(Tabla1[[#This Row],[Descripción]],Tabla10[Descripción],Tabla10[CODIGO PRESUPUESTARIO],0))</f>
        <v/>
      </c>
      <c r="Q733" s="523"/>
      <c r="R733" s="523" t="str">
        <f>IF(Tabla1[[#This Row],[Insumos]]="","",_xlfn.XLOOKUP(Tabla1[[#This Row],[Insumos]],Tabla10[Insumo],Tabla10[InsumoAbrev],"",0))</f>
        <v/>
      </c>
      <c r="S733" s="694"/>
      <c r="T733" s="187"/>
      <c r="U733" s="187"/>
    </row>
    <row r="734" spans="2:21" s="272" customFormat="1" ht="15" x14ac:dyDescent="0.25">
      <c r="B734" s="187" t="str">
        <f>IF('Formulario PPGR3'!$G734="","",CONCATENATE('Formulario PPGR3'!$C734,".",'Formulario PPGR3'!$D734,".",'Formulario PPGR3'!$E734,".",'Formulario PPGR3'!$F734))</f>
        <v/>
      </c>
      <c r="C734" s="187" t="str">
        <f>IF('Formulario PPGR3'!$G734="","",'Formulario PPGR1'!#REF!)</f>
        <v/>
      </c>
      <c r="D734" s="187" t="str">
        <f>IF('Formulario PPGR3'!$G734="","",'Formulario PPGR1'!#REF!)</f>
        <v/>
      </c>
      <c r="E734" s="187" t="str">
        <f>IF('Formulario PPGR3'!$G734="","",'Formulario PPGR1'!#REF!)</f>
        <v/>
      </c>
      <c r="F734" s="187" t="str">
        <f>IF('Formulario PPGR3'!$G734="","",'Formulario PPGR1'!#REF!)</f>
        <v/>
      </c>
      <c r="G734" s="237"/>
      <c r="H734" s="520" t="str" cm="1">
        <f t="array" ref="H734">IF(Tabla1[[#This Row],[Código_Actividad]]="","",_xlfn.XLOOKUP(Tabla1[[#This Row],[Código_Actividad]],CodigoActividad,Tabla2[Actividades Programables Presupuestables],"",0))</f>
        <v/>
      </c>
      <c r="I734" s="783" t="str">
        <f>IFERROR(VLOOKUP('Formulario PPGR3'!$G734,'Formulario PPGR2'!$H$9:$V$536,15,FALSE),"")</f>
        <v/>
      </c>
      <c r="J734" s="526"/>
      <c r="K734" s="524"/>
      <c r="L734" s="521" t="str">
        <f>IF(Tabla1[[#This Row],[Descripción]]="","",_xlfn.XLOOKUP(Tabla1[[#This Row],[Descripción]],Tabla10[Descripción],Tabla10[Unidad de Medida],"",0))</f>
        <v/>
      </c>
      <c r="M734" s="317"/>
      <c r="N734" s="535" t="str">
        <f>IF(Tabla1[[#This Row],[Descripción]]="","",_xlfn.XLOOKUP(Tabla1[[#This Row],[Descripción]],Tabla10[Descripción],Tabla10[Precio Unitario],0))</f>
        <v/>
      </c>
      <c r="O734" s="535" t="str">
        <f>IF(Tabla1[[#This Row],[Cantidad de Insumos]]="","",Tabla1[[#This Row],[Precio Unitario]]*Tabla1[[#This Row],[Cantidad de Insumos]])</f>
        <v/>
      </c>
      <c r="P734" s="522" t="str">
        <f>IF(Tabla1[[#This Row],[Descripción]]="","",_xlfn.XLOOKUP(Tabla1[[#This Row],[Descripción]],Tabla10[Descripción],Tabla10[CODIGO PRESUPUESTARIO],0))</f>
        <v/>
      </c>
      <c r="Q734" s="523"/>
      <c r="R734" s="523" t="str">
        <f>IF(Tabla1[[#This Row],[Insumos]]="","",_xlfn.XLOOKUP(Tabla1[[#This Row],[Insumos]],Tabla10[Insumo],Tabla10[InsumoAbrev],"",0))</f>
        <v/>
      </c>
      <c r="S734" s="694"/>
      <c r="T734" s="187"/>
      <c r="U734" s="187"/>
    </row>
    <row r="735" spans="2:21" s="272" customFormat="1" ht="15" x14ac:dyDescent="0.25">
      <c r="B735" s="187" t="str">
        <f>IF('Formulario PPGR3'!$G735="","",CONCATENATE('Formulario PPGR3'!$C735,".",'Formulario PPGR3'!$D735,".",'Formulario PPGR3'!$E735,".",'Formulario PPGR3'!$F735))</f>
        <v/>
      </c>
      <c r="C735" s="187" t="str">
        <f>IF('Formulario PPGR3'!$G735="","",'Formulario PPGR1'!#REF!)</f>
        <v/>
      </c>
      <c r="D735" s="187" t="str">
        <f>IF('Formulario PPGR3'!$G735="","",'Formulario PPGR1'!#REF!)</f>
        <v/>
      </c>
      <c r="E735" s="187" t="str">
        <f>IF('Formulario PPGR3'!$G735="","",'Formulario PPGR1'!#REF!)</f>
        <v/>
      </c>
      <c r="F735" s="187" t="str">
        <f>IF('Formulario PPGR3'!$G735="","",'Formulario PPGR1'!#REF!)</f>
        <v/>
      </c>
      <c r="G735" s="237"/>
      <c r="H735" s="520" t="str" cm="1">
        <f t="array" ref="H735">IF(Tabla1[[#This Row],[Código_Actividad]]="","",_xlfn.XLOOKUP(Tabla1[[#This Row],[Código_Actividad]],CodigoActividad,Tabla2[Actividades Programables Presupuestables],"",0))</f>
        <v/>
      </c>
      <c r="I735" s="783" t="str">
        <f>IFERROR(VLOOKUP('Formulario PPGR3'!$G735,'Formulario PPGR2'!$H$9:$V$536,15,FALSE),"")</f>
        <v/>
      </c>
      <c r="J735" s="527"/>
      <c r="K735" s="524"/>
      <c r="L735" s="521" t="str">
        <f>IF(Tabla1[[#This Row],[Descripción]]="","",_xlfn.XLOOKUP(Tabla1[[#This Row],[Descripción]],Tabla10[Descripción],Tabla10[Unidad de Medida],"",0))</f>
        <v/>
      </c>
      <c r="M735" s="317"/>
      <c r="N735" s="535" t="str">
        <f>IF(Tabla1[[#This Row],[Descripción]]="","",_xlfn.XLOOKUP(Tabla1[[#This Row],[Descripción]],Tabla10[Descripción],Tabla10[Precio Unitario],0))</f>
        <v/>
      </c>
      <c r="O735" s="535" t="str">
        <f>IF(Tabla1[[#This Row],[Cantidad de Insumos]]="","",Tabla1[[#This Row],[Precio Unitario]]*Tabla1[[#This Row],[Cantidad de Insumos]])</f>
        <v/>
      </c>
      <c r="P735" s="522" t="str">
        <f>IF(Tabla1[[#This Row],[Descripción]]="","",_xlfn.XLOOKUP(Tabla1[[#This Row],[Descripción]],Tabla10[Descripción],Tabla10[CODIGO PRESUPUESTARIO],0))</f>
        <v/>
      </c>
      <c r="Q735" s="523"/>
      <c r="R735" s="523" t="str">
        <f>IF(Tabla1[[#This Row],[Insumos]]="","",_xlfn.XLOOKUP(Tabla1[[#This Row],[Insumos]],Tabla10[Insumo],Tabla10[InsumoAbrev],"",0))</f>
        <v/>
      </c>
      <c r="S735" s="694"/>
      <c r="T735" s="187"/>
      <c r="U735" s="187"/>
    </row>
    <row r="736" spans="2:21" s="272" customFormat="1" ht="15" x14ac:dyDescent="0.25">
      <c r="B736" s="187" t="str">
        <f>IF('Formulario PPGR3'!$G736="","",CONCATENATE('Formulario PPGR3'!$C736,".",'Formulario PPGR3'!$D736,".",'Formulario PPGR3'!$E736,".",'Formulario PPGR3'!$F736))</f>
        <v/>
      </c>
      <c r="C736" s="187" t="str">
        <f>IF('Formulario PPGR3'!$G736="","",'Formulario PPGR1'!#REF!)</f>
        <v/>
      </c>
      <c r="D736" s="187" t="str">
        <f>IF('Formulario PPGR3'!$G736="","",'Formulario PPGR1'!#REF!)</f>
        <v/>
      </c>
      <c r="E736" s="187" t="str">
        <f>IF('Formulario PPGR3'!$G736="","",'Formulario PPGR1'!#REF!)</f>
        <v/>
      </c>
      <c r="F736" s="187" t="str">
        <f>IF('Formulario PPGR3'!$G736="","",'Formulario PPGR1'!#REF!)</f>
        <v/>
      </c>
      <c r="G736" s="237"/>
      <c r="H736" s="520" t="str" cm="1">
        <f t="array" ref="H736">IF(Tabla1[[#This Row],[Código_Actividad]]="","",_xlfn.XLOOKUP(Tabla1[[#This Row],[Código_Actividad]],CodigoActividad,Tabla2[Actividades Programables Presupuestables],"",0))</f>
        <v/>
      </c>
      <c r="I736" s="783" t="str">
        <f>IFERROR(VLOOKUP('Formulario PPGR3'!$G736,'Formulario PPGR2'!$H$9:$V$536,15,FALSE),"")</f>
        <v/>
      </c>
      <c r="J736" s="527"/>
      <c r="K736" s="524"/>
      <c r="L736" s="521" t="str">
        <f>IF(Tabla1[[#This Row],[Descripción]]="","",_xlfn.XLOOKUP(Tabla1[[#This Row],[Descripción]],Tabla10[Descripción],Tabla10[Unidad de Medida],"",0))</f>
        <v/>
      </c>
      <c r="M736" s="317"/>
      <c r="N736" s="535" t="str">
        <f>IF(Tabla1[[#This Row],[Descripción]]="","",_xlfn.XLOOKUP(Tabla1[[#This Row],[Descripción]],Tabla10[Descripción],Tabla10[Precio Unitario],0))</f>
        <v/>
      </c>
      <c r="O736" s="535" t="str">
        <f>IF(Tabla1[[#This Row],[Cantidad de Insumos]]="","",Tabla1[[#This Row],[Precio Unitario]]*Tabla1[[#This Row],[Cantidad de Insumos]])</f>
        <v/>
      </c>
      <c r="P736" s="522" t="str">
        <f>IF(Tabla1[[#This Row],[Descripción]]="","",_xlfn.XLOOKUP(Tabla1[[#This Row],[Descripción]],Tabla10[Descripción],Tabla10[CODIGO PRESUPUESTARIO],0))</f>
        <v/>
      </c>
      <c r="Q736" s="523"/>
      <c r="R736" s="523" t="str">
        <f>IF(Tabla1[[#This Row],[Insumos]]="","",_xlfn.XLOOKUP(Tabla1[[#This Row],[Insumos]],Tabla10[Insumo],Tabla10[InsumoAbrev],"",0))</f>
        <v/>
      </c>
      <c r="S736" s="694"/>
      <c r="T736" s="187"/>
      <c r="U736" s="187"/>
    </row>
    <row r="737" spans="2:21" s="272" customFormat="1" ht="15" x14ac:dyDescent="0.25">
      <c r="B737" s="187" t="str">
        <f>IF('Formulario PPGR3'!$G737="","",CONCATENATE('Formulario PPGR3'!$C737,".",'Formulario PPGR3'!$D737,".",'Formulario PPGR3'!$E737,".",'Formulario PPGR3'!$F737))</f>
        <v/>
      </c>
      <c r="C737" s="187" t="str">
        <f>IF('Formulario PPGR3'!$G737="","",'Formulario PPGR1'!#REF!)</f>
        <v/>
      </c>
      <c r="D737" s="187" t="str">
        <f>IF('Formulario PPGR3'!$G737="","",'Formulario PPGR1'!#REF!)</f>
        <v/>
      </c>
      <c r="E737" s="187" t="str">
        <f>IF('Formulario PPGR3'!$G737="","",'Formulario PPGR1'!#REF!)</f>
        <v/>
      </c>
      <c r="F737" s="187" t="str">
        <f>IF('Formulario PPGR3'!$G737="","",'Formulario PPGR1'!#REF!)</f>
        <v/>
      </c>
      <c r="G737" s="237"/>
      <c r="H737" s="520" t="str" cm="1">
        <f t="array" ref="H737">IF(Tabla1[[#This Row],[Código_Actividad]]="","",_xlfn.XLOOKUP(Tabla1[[#This Row],[Código_Actividad]],CodigoActividad,Tabla2[Actividades Programables Presupuestables],"",0))</f>
        <v/>
      </c>
      <c r="I737" s="783" t="str">
        <f>IFERROR(VLOOKUP('Formulario PPGR3'!$G737,'Formulario PPGR2'!$H$9:$V$536,15,FALSE),"")</f>
        <v/>
      </c>
      <c r="J737" s="526"/>
      <c r="K737" s="524"/>
      <c r="L737" s="521" t="str">
        <f>IF(Tabla1[[#This Row],[Descripción]]="","",_xlfn.XLOOKUP(Tabla1[[#This Row],[Descripción]],Tabla10[Descripción],Tabla10[Unidad de Medida],"",0))</f>
        <v/>
      </c>
      <c r="M737" s="317"/>
      <c r="N737" s="535" t="str">
        <f>IF(Tabla1[[#This Row],[Descripción]]="","",_xlfn.XLOOKUP(Tabla1[[#This Row],[Descripción]],Tabla10[Descripción],Tabla10[Precio Unitario],0))</f>
        <v/>
      </c>
      <c r="O737" s="535" t="str">
        <f>IF(Tabla1[[#This Row],[Cantidad de Insumos]]="","",Tabla1[[#This Row],[Precio Unitario]]*Tabla1[[#This Row],[Cantidad de Insumos]])</f>
        <v/>
      </c>
      <c r="P737" s="522" t="str">
        <f>IF(Tabla1[[#This Row],[Descripción]]="","",_xlfn.XLOOKUP(Tabla1[[#This Row],[Descripción]],Tabla10[Descripción],Tabla10[CODIGO PRESUPUESTARIO],0))</f>
        <v/>
      </c>
      <c r="Q737" s="523"/>
      <c r="R737" s="523" t="str">
        <f>IF(Tabla1[[#This Row],[Insumos]]="","",_xlfn.XLOOKUP(Tabla1[[#This Row],[Insumos]],Tabla10[Insumo],Tabla10[InsumoAbrev],"",0))</f>
        <v/>
      </c>
      <c r="S737" s="694"/>
      <c r="T737" s="187"/>
      <c r="U737" s="187"/>
    </row>
    <row r="738" spans="2:21" s="272" customFormat="1" ht="15" x14ac:dyDescent="0.25">
      <c r="B738" s="187" t="str">
        <f>IF('Formulario PPGR3'!$G738="","",CONCATENATE('Formulario PPGR3'!$C738,".",'Formulario PPGR3'!$D738,".",'Formulario PPGR3'!$E738,".",'Formulario PPGR3'!$F738))</f>
        <v/>
      </c>
      <c r="C738" s="187" t="str">
        <f>IF('Formulario PPGR3'!$G738="","",'Formulario PPGR1'!#REF!)</f>
        <v/>
      </c>
      <c r="D738" s="187" t="str">
        <f>IF('Formulario PPGR3'!$G738="","",'Formulario PPGR1'!#REF!)</f>
        <v/>
      </c>
      <c r="E738" s="187" t="str">
        <f>IF('Formulario PPGR3'!$G738="","",'Formulario PPGR1'!#REF!)</f>
        <v/>
      </c>
      <c r="F738" s="187" t="str">
        <f>IF('Formulario PPGR3'!$G738="","",'Formulario PPGR1'!#REF!)</f>
        <v/>
      </c>
      <c r="G738" s="237"/>
      <c r="H738" s="520" t="str" cm="1">
        <f t="array" ref="H738">IF(Tabla1[[#This Row],[Código_Actividad]]="","",_xlfn.XLOOKUP(Tabla1[[#This Row],[Código_Actividad]],CodigoActividad,Tabla2[Actividades Programables Presupuestables],"",0))</f>
        <v/>
      </c>
      <c r="I738" s="783" t="str">
        <f>IFERROR(VLOOKUP('Formulario PPGR3'!$G738,'Formulario PPGR2'!$H$9:$V$536,15,FALSE),"")</f>
        <v/>
      </c>
      <c r="J738" s="526"/>
      <c r="K738" s="524"/>
      <c r="L738" s="521" t="str">
        <f>IF(Tabla1[[#This Row],[Descripción]]="","",_xlfn.XLOOKUP(Tabla1[[#This Row],[Descripción]],Tabla10[Descripción],Tabla10[Unidad de Medida],"",0))</f>
        <v/>
      </c>
      <c r="M738" s="317"/>
      <c r="N738" s="535" t="str">
        <f>IF(Tabla1[[#This Row],[Descripción]]="","",_xlfn.XLOOKUP(Tabla1[[#This Row],[Descripción]],Tabla10[Descripción],Tabla10[Precio Unitario],0))</f>
        <v/>
      </c>
      <c r="O738" s="535" t="str">
        <f>IF(Tabla1[[#This Row],[Cantidad de Insumos]]="","",Tabla1[[#This Row],[Precio Unitario]]*Tabla1[[#This Row],[Cantidad de Insumos]])</f>
        <v/>
      </c>
      <c r="P738" s="522" t="str">
        <f>IF(Tabla1[[#This Row],[Descripción]]="","",_xlfn.XLOOKUP(Tabla1[[#This Row],[Descripción]],Tabla10[Descripción],Tabla10[CODIGO PRESUPUESTARIO],0))</f>
        <v/>
      </c>
      <c r="Q738" s="523"/>
      <c r="R738" s="523" t="str">
        <f>IF(Tabla1[[#This Row],[Insumos]]="","",_xlfn.XLOOKUP(Tabla1[[#This Row],[Insumos]],Tabla10[Insumo],Tabla10[InsumoAbrev],"",0))</f>
        <v/>
      </c>
      <c r="S738" s="694"/>
      <c r="T738" s="187"/>
      <c r="U738" s="187"/>
    </row>
    <row r="739" spans="2:21" s="272" customFormat="1" ht="15" x14ac:dyDescent="0.25">
      <c r="B739" s="187" t="str">
        <f>IF('Formulario PPGR3'!$G739="","",CONCATENATE('Formulario PPGR3'!$C739,".",'Formulario PPGR3'!$D739,".",'Formulario PPGR3'!$E739,".",'Formulario PPGR3'!$F739))</f>
        <v/>
      </c>
      <c r="C739" s="187" t="str">
        <f>IF('Formulario PPGR3'!$G739="","",'Formulario PPGR1'!#REF!)</f>
        <v/>
      </c>
      <c r="D739" s="187" t="str">
        <f>IF('Formulario PPGR3'!$G739="","",'Formulario PPGR1'!#REF!)</f>
        <v/>
      </c>
      <c r="E739" s="187" t="str">
        <f>IF('Formulario PPGR3'!$G739="","",'Formulario PPGR1'!#REF!)</f>
        <v/>
      </c>
      <c r="F739" s="187" t="str">
        <f>IF('Formulario PPGR3'!$G739="","",'Formulario PPGR1'!#REF!)</f>
        <v/>
      </c>
      <c r="G739" s="237"/>
      <c r="H739" s="520" t="str" cm="1">
        <f t="array" ref="H739">IF(Tabla1[[#This Row],[Código_Actividad]]="","",_xlfn.XLOOKUP(Tabla1[[#This Row],[Código_Actividad]],CodigoActividad,Tabla2[Actividades Programables Presupuestables],"",0))</f>
        <v/>
      </c>
      <c r="I739" s="783" t="str">
        <f>IFERROR(VLOOKUP('Formulario PPGR3'!$G739,'Formulario PPGR2'!$H$9:$V$536,15,FALSE),"")</f>
        <v/>
      </c>
      <c r="J739" s="526"/>
      <c r="K739" s="524"/>
      <c r="L739" s="521" t="str">
        <f>IF(Tabla1[[#This Row],[Descripción]]="","",_xlfn.XLOOKUP(Tabla1[[#This Row],[Descripción]],Tabla10[Descripción],Tabla10[Unidad de Medida],"",0))</f>
        <v/>
      </c>
      <c r="M739" s="317"/>
      <c r="N739" s="535" t="str">
        <f>IF(Tabla1[[#This Row],[Descripción]]="","",_xlfn.XLOOKUP(Tabla1[[#This Row],[Descripción]],Tabla10[Descripción],Tabla10[Precio Unitario],0))</f>
        <v/>
      </c>
      <c r="O739" s="535" t="str">
        <f>IF(Tabla1[[#This Row],[Cantidad de Insumos]]="","",Tabla1[[#This Row],[Precio Unitario]]*Tabla1[[#This Row],[Cantidad de Insumos]])</f>
        <v/>
      </c>
      <c r="P739" s="522" t="str">
        <f>IF(Tabla1[[#This Row],[Descripción]]="","",_xlfn.XLOOKUP(Tabla1[[#This Row],[Descripción]],Tabla10[Descripción],Tabla10[CODIGO PRESUPUESTARIO],0))</f>
        <v/>
      </c>
      <c r="Q739" s="523"/>
      <c r="R739" s="523" t="str">
        <f>IF(Tabla1[[#This Row],[Insumos]]="","",_xlfn.XLOOKUP(Tabla1[[#This Row],[Insumos]],Tabla10[Insumo],Tabla10[InsumoAbrev],"",0))</f>
        <v/>
      </c>
      <c r="S739" s="694"/>
      <c r="T739" s="187"/>
      <c r="U739" s="187"/>
    </row>
    <row r="740" spans="2:21" s="272" customFormat="1" ht="15" x14ac:dyDescent="0.25">
      <c r="B740" s="187" t="str">
        <f>IF('Formulario PPGR3'!$G740="","",CONCATENATE('Formulario PPGR3'!$C740,".",'Formulario PPGR3'!$D740,".",'Formulario PPGR3'!$E740,".",'Formulario PPGR3'!$F740))</f>
        <v/>
      </c>
      <c r="C740" s="187" t="str">
        <f>IF('Formulario PPGR3'!$G740="","",'Formulario PPGR1'!#REF!)</f>
        <v/>
      </c>
      <c r="D740" s="187" t="str">
        <f>IF('Formulario PPGR3'!$G740="","",'Formulario PPGR1'!#REF!)</f>
        <v/>
      </c>
      <c r="E740" s="187" t="str">
        <f>IF('Formulario PPGR3'!$G740="","",'Formulario PPGR1'!#REF!)</f>
        <v/>
      </c>
      <c r="F740" s="187" t="str">
        <f>IF('Formulario PPGR3'!$G740="","",'Formulario PPGR1'!#REF!)</f>
        <v/>
      </c>
      <c r="G740" s="237"/>
      <c r="H740" s="520" t="str" cm="1">
        <f t="array" ref="H740">IF(Tabla1[[#This Row],[Código_Actividad]]="","",_xlfn.XLOOKUP(Tabla1[[#This Row],[Código_Actividad]],CodigoActividad,Tabla2[Actividades Programables Presupuestables],"",0))</f>
        <v/>
      </c>
      <c r="I740" s="783" t="str">
        <f>IFERROR(VLOOKUP('Formulario PPGR3'!$G740,'Formulario PPGR2'!$H$9:$V$536,15,FALSE),"")</f>
        <v/>
      </c>
      <c r="J740" s="526"/>
      <c r="K740" s="524"/>
      <c r="L740" s="521" t="str">
        <f>IF(Tabla1[[#This Row],[Descripción]]="","",_xlfn.XLOOKUP(Tabla1[[#This Row],[Descripción]],Tabla10[Descripción],Tabla10[Unidad de Medida],"",0))</f>
        <v/>
      </c>
      <c r="M740" s="317"/>
      <c r="N740" s="535" t="str">
        <f>IF(Tabla1[[#This Row],[Descripción]]="","",_xlfn.XLOOKUP(Tabla1[[#This Row],[Descripción]],Tabla10[Descripción],Tabla10[Precio Unitario],0))</f>
        <v/>
      </c>
      <c r="O740" s="535" t="str">
        <f>IF(Tabla1[[#This Row],[Cantidad de Insumos]]="","",Tabla1[[#This Row],[Precio Unitario]]*Tabla1[[#This Row],[Cantidad de Insumos]])</f>
        <v/>
      </c>
      <c r="P740" s="522" t="str">
        <f>IF(Tabla1[[#This Row],[Descripción]]="","",_xlfn.XLOOKUP(Tabla1[[#This Row],[Descripción]],Tabla10[Descripción],Tabla10[CODIGO PRESUPUESTARIO],0))</f>
        <v/>
      </c>
      <c r="Q740" s="523"/>
      <c r="R740" s="523" t="str">
        <f>IF(Tabla1[[#This Row],[Insumos]]="","",_xlfn.XLOOKUP(Tabla1[[#This Row],[Insumos]],Tabla10[Insumo],Tabla10[InsumoAbrev],"",0))</f>
        <v/>
      </c>
      <c r="S740" s="694"/>
      <c r="T740" s="187"/>
      <c r="U740" s="187"/>
    </row>
    <row r="741" spans="2:21" s="272" customFormat="1" ht="15" x14ac:dyDescent="0.25">
      <c r="B741" s="187" t="str">
        <f>IF('Formulario PPGR3'!$G741="","",CONCATENATE('Formulario PPGR3'!$C741,".",'Formulario PPGR3'!$D741,".",'Formulario PPGR3'!$E741,".",'Formulario PPGR3'!$F741))</f>
        <v/>
      </c>
      <c r="C741" s="187" t="str">
        <f>IF('Formulario PPGR3'!$G741="","",'Formulario PPGR1'!#REF!)</f>
        <v/>
      </c>
      <c r="D741" s="187" t="str">
        <f>IF('Formulario PPGR3'!$G741="","",'Formulario PPGR1'!#REF!)</f>
        <v/>
      </c>
      <c r="E741" s="187" t="str">
        <f>IF('Formulario PPGR3'!$G741="","",'Formulario PPGR1'!#REF!)</f>
        <v/>
      </c>
      <c r="F741" s="187" t="str">
        <f>IF('Formulario PPGR3'!$G741="","",'Formulario PPGR1'!#REF!)</f>
        <v/>
      </c>
      <c r="G741" s="237"/>
      <c r="H741" s="520" t="str" cm="1">
        <f t="array" ref="H741">IF(Tabla1[[#This Row],[Código_Actividad]]="","",_xlfn.XLOOKUP(Tabla1[[#This Row],[Código_Actividad]],CodigoActividad,Tabla2[Actividades Programables Presupuestables],"",0))</f>
        <v/>
      </c>
      <c r="I741" s="783" t="str">
        <f>IFERROR(VLOOKUP('Formulario PPGR3'!$G741,'Formulario PPGR2'!$H$9:$V$536,15,FALSE),"")</f>
        <v/>
      </c>
      <c r="J741" s="526"/>
      <c r="K741" s="524"/>
      <c r="L741" s="521" t="str">
        <f>IF(Tabla1[[#This Row],[Descripción]]="","",_xlfn.XLOOKUP(Tabla1[[#This Row],[Descripción]],Tabla10[Descripción],Tabla10[Unidad de Medida],"",0))</f>
        <v/>
      </c>
      <c r="M741" s="317"/>
      <c r="N741" s="535" t="str">
        <f>IF(Tabla1[[#This Row],[Descripción]]="","",_xlfn.XLOOKUP(Tabla1[[#This Row],[Descripción]],Tabla10[Descripción],Tabla10[Precio Unitario],0))</f>
        <v/>
      </c>
      <c r="O741" s="535" t="str">
        <f>IF(Tabla1[[#This Row],[Cantidad de Insumos]]="","",Tabla1[[#This Row],[Precio Unitario]]*Tabla1[[#This Row],[Cantidad de Insumos]])</f>
        <v/>
      </c>
      <c r="P741" s="522" t="str">
        <f>IF(Tabla1[[#This Row],[Descripción]]="","",_xlfn.XLOOKUP(Tabla1[[#This Row],[Descripción]],Tabla10[Descripción],Tabla10[CODIGO PRESUPUESTARIO],0))</f>
        <v/>
      </c>
      <c r="Q741" s="523"/>
      <c r="R741" s="523" t="str">
        <f>IF(Tabla1[[#This Row],[Insumos]]="","",_xlfn.XLOOKUP(Tabla1[[#This Row],[Insumos]],Tabla10[Insumo],Tabla10[InsumoAbrev],"",0))</f>
        <v/>
      </c>
      <c r="S741" s="694"/>
      <c r="T741" s="187"/>
      <c r="U741" s="187"/>
    </row>
    <row r="742" spans="2:21" s="272" customFormat="1" ht="15" x14ac:dyDescent="0.25">
      <c r="B742" s="187" t="str">
        <f>IF('Formulario PPGR3'!$G742="","",CONCATENATE('Formulario PPGR3'!$C742,".",'Formulario PPGR3'!$D742,".",'Formulario PPGR3'!$E742,".",'Formulario PPGR3'!$F742))</f>
        <v/>
      </c>
      <c r="C742" s="187" t="str">
        <f>IF('Formulario PPGR3'!$G742="","",'Formulario PPGR1'!#REF!)</f>
        <v/>
      </c>
      <c r="D742" s="187" t="str">
        <f>IF('Formulario PPGR3'!$G742="","",'Formulario PPGR1'!#REF!)</f>
        <v/>
      </c>
      <c r="E742" s="187" t="str">
        <f>IF('Formulario PPGR3'!$G742="","",'Formulario PPGR1'!#REF!)</f>
        <v/>
      </c>
      <c r="F742" s="187" t="str">
        <f>IF('Formulario PPGR3'!$G742="","",'Formulario PPGR1'!#REF!)</f>
        <v/>
      </c>
      <c r="G742" s="237"/>
      <c r="H742" s="520" t="str" cm="1">
        <f t="array" ref="H742">IF(Tabla1[[#This Row],[Código_Actividad]]="","",_xlfn.XLOOKUP(Tabla1[[#This Row],[Código_Actividad]],CodigoActividad,Tabla2[Actividades Programables Presupuestables],"",0))</f>
        <v/>
      </c>
      <c r="I742" s="783" t="str">
        <f>IFERROR(VLOOKUP('Formulario PPGR3'!$G742,'Formulario PPGR2'!$H$9:$V$536,15,FALSE),"")</f>
        <v/>
      </c>
      <c r="J742" s="526"/>
      <c r="K742" s="524"/>
      <c r="L742" s="521" t="str">
        <f>IF(Tabla1[[#This Row],[Descripción]]="","",_xlfn.XLOOKUP(Tabla1[[#This Row],[Descripción]],Tabla10[Descripción],Tabla10[Unidad de Medida],"",0))</f>
        <v/>
      </c>
      <c r="M742" s="317"/>
      <c r="N742" s="535" t="str">
        <f>IF(Tabla1[[#This Row],[Descripción]]="","",_xlfn.XLOOKUP(Tabla1[[#This Row],[Descripción]],Tabla10[Descripción],Tabla10[Precio Unitario],0))</f>
        <v/>
      </c>
      <c r="O742" s="535" t="str">
        <f>IF(Tabla1[[#This Row],[Cantidad de Insumos]]="","",Tabla1[[#This Row],[Precio Unitario]]*Tabla1[[#This Row],[Cantidad de Insumos]])</f>
        <v/>
      </c>
      <c r="P742" s="522" t="str">
        <f>IF(Tabla1[[#This Row],[Descripción]]="","",_xlfn.XLOOKUP(Tabla1[[#This Row],[Descripción]],Tabla10[Descripción],Tabla10[CODIGO PRESUPUESTARIO],0))</f>
        <v/>
      </c>
      <c r="Q742" s="523"/>
      <c r="R742" s="523" t="str">
        <f>IF(Tabla1[[#This Row],[Insumos]]="","",_xlfn.XLOOKUP(Tabla1[[#This Row],[Insumos]],Tabla10[Insumo],Tabla10[InsumoAbrev],"",0))</f>
        <v/>
      </c>
      <c r="S742" s="694"/>
      <c r="T742" s="187"/>
      <c r="U742" s="187"/>
    </row>
    <row r="743" spans="2:21" s="272" customFormat="1" ht="15" x14ac:dyDescent="0.25">
      <c r="B743" s="187" t="str">
        <f>IF('Formulario PPGR3'!$G743="","",CONCATENATE('Formulario PPGR3'!$C743,".",'Formulario PPGR3'!$D743,".",'Formulario PPGR3'!$E743,".",'Formulario PPGR3'!$F743))</f>
        <v/>
      </c>
      <c r="C743" s="187" t="str">
        <f>IF('Formulario PPGR3'!$G743="","",'Formulario PPGR1'!#REF!)</f>
        <v/>
      </c>
      <c r="D743" s="187" t="str">
        <f>IF('Formulario PPGR3'!$G743="","",'Formulario PPGR1'!#REF!)</f>
        <v/>
      </c>
      <c r="E743" s="187" t="str">
        <f>IF('Formulario PPGR3'!$G743="","",'Formulario PPGR1'!#REF!)</f>
        <v/>
      </c>
      <c r="F743" s="187" t="str">
        <f>IF('Formulario PPGR3'!$G743="","",'Formulario PPGR1'!#REF!)</f>
        <v/>
      </c>
      <c r="G743" s="237"/>
      <c r="H743" s="520" t="str" cm="1">
        <f t="array" ref="H743">IF(Tabla1[[#This Row],[Código_Actividad]]="","",_xlfn.XLOOKUP(Tabla1[[#This Row],[Código_Actividad]],CodigoActividad,Tabla2[Actividades Programables Presupuestables],"",0))</f>
        <v/>
      </c>
      <c r="I743" s="783" t="str">
        <f>IFERROR(VLOOKUP('Formulario PPGR3'!$G743,'Formulario PPGR2'!$H$9:$V$536,15,FALSE),"")</f>
        <v/>
      </c>
      <c r="J743" s="526"/>
      <c r="K743" s="524"/>
      <c r="L743" s="521" t="str">
        <f>IF(Tabla1[[#This Row],[Descripción]]="","",_xlfn.XLOOKUP(Tabla1[[#This Row],[Descripción]],Tabla10[Descripción],Tabla10[Unidad de Medida],"",0))</f>
        <v/>
      </c>
      <c r="M743" s="317"/>
      <c r="N743" s="535" t="str">
        <f>IF(Tabla1[[#This Row],[Descripción]]="","",_xlfn.XLOOKUP(Tabla1[[#This Row],[Descripción]],Tabla10[Descripción],Tabla10[Precio Unitario],0))</f>
        <v/>
      </c>
      <c r="O743" s="535" t="str">
        <f>IF(Tabla1[[#This Row],[Cantidad de Insumos]]="","",Tabla1[[#This Row],[Precio Unitario]]*Tabla1[[#This Row],[Cantidad de Insumos]])</f>
        <v/>
      </c>
      <c r="P743" s="522" t="str">
        <f>IF(Tabla1[[#This Row],[Descripción]]="","",_xlfn.XLOOKUP(Tabla1[[#This Row],[Descripción]],Tabla10[Descripción],Tabla10[CODIGO PRESUPUESTARIO],0))</f>
        <v/>
      </c>
      <c r="Q743" s="523"/>
      <c r="R743" s="523" t="str">
        <f>IF(Tabla1[[#This Row],[Insumos]]="","",_xlfn.XLOOKUP(Tabla1[[#This Row],[Insumos]],Tabla10[Insumo],Tabla10[InsumoAbrev],"",0))</f>
        <v/>
      </c>
      <c r="S743" s="694"/>
      <c r="T743" s="187"/>
      <c r="U743" s="187"/>
    </row>
    <row r="744" spans="2:21" s="272" customFormat="1" ht="15" x14ac:dyDescent="0.25">
      <c r="B744" s="187" t="str">
        <f>IF('Formulario PPGR3'!$G744="","",CONCATENATE('Formulario PPGR3'!$C744,".",'Formulario PPGR3'!$D744,".",'Formulario PPGR3'!$E744,".",'Formulario PPGR3'!$F744))</f>
        <v/>
      </c>
      <c r="C744" s="187" t="str">
        <f>IF('Formulario PPGR3'!$G744="","",'Formulario PPGR1'!#REF!)</f>
        <v/>
      </c>
      <c r="D744" s="187" t="str">
        <f>IF('Formulario PPGR3'!$G744="","",'Formulario PPGR1'!#REF!)</f>
        <v/>
      </c>
      <c r="E744" s="187" t="str">
        <f>IF('Formulario PPGR3'!$G744="","",'Formulario PPGR1'!#REF!)</f>
        <v/>
      </c>
      <c r="F744" s="187" t="str">
        <f>IF('Formulario PPGR3'!$G744="","",'Formulario PPGR1'!#REF!)</f>
        <v/>
      </c>
      <c r="G744" s="237"/>
      <c r="H744" s="520" t="str" cm="1">
        <f t="array" ref="H744">IF(Tabla1[[#This Row],[Código_Actividad]]="","",_xlfn.XLOOKUP(Tabla1[[#This Row],[Código_Actividad]],CodigoActividad,Tabla2[Actividades Programables Presupuestables],"",0))</f>
        <v/>
      </c>
      <c r="I744" s="783" t="str">
        <f>IFERROR(VLOOKUP('Formulario PPGR3'!$G744,'Formulario PPGR2'!$H$9:$V$536,15,FALSE),"")</f>
        <v/>
      </c>
      <c r="J744" s="526"/>
      <c r="K744" s="524"/>
      <c r="L744" s="521" t="str">
        <f>IF(Tabla1[[#This Row],[Descripción]]="","",_xlfn.XLOOKUP(Tabla1[[#This Row],[Descripción]],Tabla10[Descripción],Tabla10[Unidad de Medida],"",0))</f>
        <v/>
      </c>
      <c r="M744" s="317"/>
      <c r="N744" s="535" t="str">
        <f>IF(Tabla1[[#This Row],[Descripción]]="","",_xlfn.XLOOKUP(Tabla1[[#This Row],[Descripción]],Tabla10[Descripción],Tabla10[Precio Unitario],0))</f>
        <v/>
      </c>
      <c r="O744" s="535" t="str">
        <f>IF(Tabla1[[#This Row],[Cantidad de Insumos]]="","",Tabla1[[#This Row],[Precio Unitario]]*Tabla1[[#This Row],[Cantidad de Insumos]])</f>
        <v/>
      </c>
      <c r="P744" s="522" t="str">
        <f>IF(Tabla1[[#This Row],[Descripción]]="","",_xlfn.XLOOKUP(Tabla1[[#This Row],[Descripción]],Tabla10[Descripción],Tabla10[CODIGO PRESUPUESTARIO],0))</f>
        <v/>
      </c>
      <c r="Q744" s="523"/>
      <c r="R744" s="523" t="str">
        <f>IF(Tabla1[[#This Row],[Insumos]]="","",_xlfn.XLOOKUP(Tabla1[[#This Row],[Insumos]],Tabla10[Insumo],Tabla10[InsumoAbrev],"",0))</f>
        <v/>
      </c>
      <c r="S744" s="694"/>
      <c r="T744" s="187"/>
      <c r="U744" s="187"/>
    </row>
    <row r="745" spans="2:21" s="272" customFormat="1" ht="15" x14ac:dyDescent="0.25">
      <c r="B745" s="187" t="str">
        <f>IF('Formulario PPGR3'!$G745="","",CONCATENATE('Formulario PPGR3'!$C745,".",'Formulario PPGR3'!$D745,".",'Formulario PPGR3'!$E745,".",'Formulario PPGR3'!$F745))</f>
        <v/>
      </c>
      <c r="C745" s="187" t="str">
        <f>IF('Formulario PPGR3'!$G745="","",'Formulario PPGR1'!#REF!)</f>
        <v/>
      </c>
      <c r="D745" s="187" t="str">
        <f>IF('Formulario PPGR3'!$G745="","",'Formulario PPGR1'!#REF!)</f>
        <v/>
      </c>
      <c r="E745" s="187" t="str">
        <f>IF('Formulario PPGR3'!$G745="","",'Formulario PPGR1'!#REF!)</f>
        <v/>
      </c>
      <c r="F745" s="187" t="str">
        <f>IF('Formulario PPGR3'!$G745="","",'Formulario PPGR1'!#REF!)</f>
        <v/>
      </c>
      <c r="G745" s="237"/>
      <c r="H745" s="520" t="str" cm="1">
        <f t="array" ref="H745">IF(Tabla1[[#This Row],[Código_Actividad]]="","",_xlfn.XLOOKUP(Tabla1[[#This Row],[Código_Actividad]],CodigoActividad,Tabla2[Actividades Programables Presupuestables],"",0))</f>
        <v/>
      </c>
      <c r="I745" s="783" t="str">
        <f>IFERROR(VLOOKUP('Formulario PPGR3'!$G745,'Formulario PPGR2'!$H$9:$V$536,15,FALSE),"")</f>
        <v/>
      </c>
      <c r="J745" s="526"/>
      <c r="K745" s="524"/>
      <c r="L745" s="521" t="str">
        <f>IF(Tabla1[[#This Row],[Descripción]]="","",_xlfn.XLOOKUP(Tabla1[[#This Row],[Descripción]],Tabla10[Descripción],Tabla10[Unidad de Medida],"",0))</f>
        <v/>
      </c>
      <c r="M745" s="317"/>
      <c r="N745" s="535" t="str">
        <f>IF(Tabla1[[#This Row],[Descripción]]="","",_xlfn.XLOOKUP(Tabla1[[#This Row],[Descripción]],Tabla10[Descripción],Tabla10[Precio Unitario],0))</f>
        <v/>
      </c>
      <c r="O745" s="535" t="str">
        <f>IF(Tabla1[[#This Row],[Cantidad de Insumos]]="","",Tabla1[[#This Row],[Precio Unitario]]*Tabla1[[#This Row],[Cantidad de Insumos]])</f>
        <v/>
      </c>
      <c r="P745" s="522" t="str">
        <f>IF(Tabla1[[#This Row],[Descripción]]="","",_xlfn.XLOOKUP(Tabla1[[#This Row],[Descripción]],Tabla10[Descripción],Tabla10[CODIGO PRESUPUESTARIO],0))</f>
        <v/>
      </c>
      <c r="Q745" s="523"/>
      <c r="R745" s="523" t="str">
        <f>IF(Tabla1[[#This Row],[Insumos]]="","",_xlfn.XLOOKUP(Tabla1[[#This Row],[Insumos]],Tabla10[Insumo],Tabla10[InsumoAbrev],"",0))</f>
        <v/>
      </c>
      <c r="S745" s="694"/>
      <c r="T745" s="187"/>
      <c r="U745" s="187"/>
    </row>
    <row r="746" spans="2:21" s="272" customFormat="1" ht="15" x14ac:dyDescent="0.25">
      <c r="B746" s="187" t="str">
        <f>IF('Formulario PPGR3'!$G746="","",CONCATENATE('Formulario PPGR3'!$C746,".",'Formulario PPGR3'!$D746,".",'Formulario PPGR3'!$E746,".",'Formulario PPGR3'!$F746))</f>
        <v/>
      </c>
      <c r="C746" s="187" t="str">
        <f>IF('Formulario PPGR3'!$G746="","",'Formulario PPGR1'!#REF!)</f>
        <v/>
      </c>
      <c r="D746" s="187" t="str">
        <f>IF('Formulario PPGR3'!$G746="","",'Formulario PPGR1'!#REF!)</f>
        <v/>
      </c>
      <c r="E746" s="187" t="str">
        <f>IF('Formulario PPGR3'!$G746="","",'Formulario PPGR1'!#REF!)</f>
        <v/>
      </c>
      <c r="F746" s="187" t="str">
        <f>IF('Formulario PPGR3'!$G746="","",'Formulario PPGR1'!#REF!)</f>
        <v/>
      </c>
      <c r="G746" s="237"/>
      <c r="H746" s="520" t="str" cm="1">
        <f t="array" ref="H746">IF(Tabla1[[#This Row],[Código_Actividad]]="","",_xlfn.XLOOKUP(Tabla1[[#This Row],[Código_Actividad]],CodigoActividad,Tabla2[Actividades Programables Presupuestables],"",0))</f>
        <v/>
      </c>
      <c r="I746" s="783" t="str">
        <f>IFERROR(VLOOKUP('Formulario PPGR3'!$G746,'Formulario PPGR2'!$H$9:$V$536,15,FALSE),"")</f>
        <v/>
      </c>
      <c r="J746" s="527"/>
      <c r="K746" s="524"/>
      <c r="L746" s="521" t="str">
        <f>IF(Tabla1[[#This Row],[Descripción]]="","",_xlfn.XLOOKUP(Tabla1[[#This Row],[Descripción]],Tabla10[Descripción],Tabla10[Unidad de Medida],"",0))</f>
        <v/>
      </c>
      <c r="M746" s="317"/>
      <c r="N746" s="535" t="str">
        <f>IF(Tabla1[[#This Row],[Descripción]]="","",_xlfn.XLOOKUP(Tabla1[[#This Row],[Descripción]],Tabla10[Descripción],Tabla10[Precio Unitario],0))</f>
        <v/>
      </c>
      <c r="O746" s="535" t="str">
        <f>IF(Tabla1[[#This Row],[Cantidad de Insumos]]="","",Tabla1[[#This Row],[Precio Unitario]]*Tabla1[[#This Row],[Cantidad de Insumos]])</f>
        <v/>
      </c>
      <c r="P746" s="522" t="str">
        <f>IF(Tabla1[[#This Row],[Descripción]]="","",_xlfn.XLOOKUP(Tabla1[[#This Row],[Descripción]],Tabla10[Descripción],Tabla10[CODIGO PRESUPUESTARIO],0))</f>
        <v/>
      </c>
      <c r="Q746" s="523"/>
      <c r="R746" s="523" t="str">
        <f>IF(Tabla1[[#This Row],[Insumos]]="","",_xlfn.XLOOKUP(Tabla1[[#This Row],[Insumos]],Tabla10[Insumo],Tabla10[InsumoAbrev],"",0))</f>
        <v/>
      </c>
      <c r="S746" s="694"/>
      <c r="T746" s="187"/>
      <c r="U746" s="187"/>
    </row>
    <row r="747" spans="2:21" s="272" customFormat="1" ht="15" x14ac:dyDescent="0.25">
      <c r="B747" s="187" t="str">
        <f>IF('Formulario PPGR3'!$G747="","",CONCATENATE('Formulario PPGR3'!$C747,".",'Formulario PPGR3'!$D747,".",'Formulario PPGR3'!$E747,".",'Formulario PPGR3'!$F747))</f>
        <v/>
      </c>
      <c r="C747" s="187" t="str">
        <f>IF('Formulario PPGR3'!$G747="","",'Formulario PPGR1'!#REF!)</f>
        <v/>
      </c>
      <c r="D747" s="187" t="str">
        <f>IF('Formulario PPGR3'!$G747="","",'Formulario PPGR1'!#REF!)</f>
        <v/>
      </c>
      <c r="E747" s="187" t="str">
        <f>IF('Formulario PPGR3'!$G747="","",'Formulario PPGR1'!#REF!)</f>
        <v/>
      </c>
      <c r="F747" s="187" t="str">
        <f>IF('Formulario PPGR3'!$G747="","",'Formulario PPGR1'!#REF!)</f>
        <v/>
      </c>
      <c r="G747" s="237"/>
      <c r="H747" s="520" t="str" cm="1">
        <f t="array" ref="H747">IF(Tabla1[[#This Row],[Código_Actividad]]="","",_xlfn.XLOOKUP(Tabla1[[#This Row],[Código_Actividad]],CodigoActividad,Tabla2[Actividades Programables Presupuestables],"",0))</f>
        <v/>
      </c>
      <c r="I747" s="783" t="str">
        <f>IFERROR(VLOOKUP('Formulario PPGR3'!$G747,'Formulario PPGR2'!$H$9:$V$536,15,FALSE),"")</f>
        <v/>
      </c>
      <c r="J747" s="526"/>
      <c r="K747" s="524"/>
      <c r="L747" s="521" t="str">
        <f>IF(Tabla1[[#This Row],[Descripción]]="","",_xlfn.XLOOKUP(Tabla1[[#This Row],[Descripción]],Tabla10[Descripción],Tabla10[Unidad de Medida],"",0))</f>
        <v/>
      </c>
      <c r="M747" s="317"/>
      <c r="N747" s="535" t="str">
        <f>IF(Tabla1[[#This Row],[Descripción]]="","",_xlfn.XLOOKUP(Tabla1[[#This Row],[Descripción]],Tabla10[Descripción],Tabla10[Precio Unitario],0))</f>
        <v/>
      </c>
      <c r="O747" s="535" t="str">
        <f>IF(Tabla1[[#This Row],[Cantidad de Insumos]]="","",Tabla1[[#This Row],[Precio Unitario]]*Tabla1[[#This Row],[Cantidad de Insumos]])</f>
        <v/>
      </c>
      <c r="P747" s="522" t="str">
        <f>IF(Tabla1[[#This Row],[Descripción]]="","",_xlfn.XLOOKUP(Tabla1[[#This Row],[Descripción]],Tabla10[Descripción],Tabla10[CODIGO PRESUPUESTARIO],0))</f>
        <v/>
      </c>
      <c r="Q747" s="523"/>
      <c r="R747" s="523" t="str">
        <f>IF(Tabla1[[#This Row],[Insumos]]="","",_xlfn.XLOOKUP(Tabla1[[#This Row],[Insumos]],Tabla10[Insumo],Tabla10[InsumoAbrev],"",0))</f>
        <v/>
      </c>
      <c r="S747" s="694"/>
      <c r="T747" s="187"/>
      <c r="U747" s="187"/>
    </row>
    <row r="748" spans="2:21" s="272" customFormat="1" ht="15" x14ac:dyDescent="0.25">
      <c r="B748" s="187" t="str">
        <f>IF('Formulario PPGR3'!$G748="","",CONCATENATE('Formulario PPGR3'!$C748,".",'Formulario PPGR3'!$D748,".",'Formulario PPGR3'!$E748,".",'Formulario PPGR3'!$F748))</f>
        <v/>
      </c>
      <c r="C748" s="187" t="str">
        <f>IF('Formulario PPGR3'!$G748="","",'Formulario PPGR1'!#REF!)</f>
        <v/>
      </c>
      <c r="D748" s="187" t="str">
        <f>IF('Formulario PPGR3'!$G748="","",'Formulario PPGR1'!#REF!)</f>
        <v/>
      </c>
      <c r="E748" s="187" t="str">
        <f>IF('Formulario PPGR3'!$G748="","",'Formulario PPGR1'!#REF!)</f>
        <v/>
      </c>
      <c r="F748" s="187" t="str">
        <f>IF('Formulario PPGR3'!$G748="","",'Formulario PPGR1'!#REF!)</f>
        <v/>
      </c>
      <c r="G748" s="237"/>
      <c r="H748" s="520" t="str" cm="1">
        <f t="array" ref="H748">IF(Tabla1[[#This Row],[Código_Actividad]]="","",_xlfn.XLOOKUP(Tabla1[[#This Row],[Código_Actividad]],CodigoActividad,Tabla2[Actividades Programables Presupuestables],"",0))</f>
        <v/>
      </c>
      <c r="I748" s="783" t="str">
        <f>IFERROR(VLOOKUP('Formulario PPGR3'!$G748,'Formulario PPGR2'!$H$9:$V$536,15,FALSE),"")</f>
        <v/>
      </c>
      <c r="J748" s="526"/>
      <c r="K748" s="524"/>
      <c r="L748" s="521" t="str">
        <f>IF(Tabla1[[#This Row],[Descripción]]="","",_xlfn.XLOOKUP(Tabla1[[#This Row],[Descripción]],Tabla10[Descripción],Tabla10[Unidad de Medida],"",0))</f>
        <v/>
      </c>
      <c r="M748" s="317"/>
      <c r="N748" s="535" t="str">
        <f>IF(Tabla1[[#This Row],[Descripción]]="","",_xlfn.XLOOKUP(Tabla1[[#This Row],[Descripción]],Tabla10[Descripción],Tabla10[Precio Unitario],0))</f>
        <v/>
      </c>
      <c r="O748" s="535" t="str">
        <f>IF(Tabla1[[#This Row],[Cantidad de Insumos]]="","",Tabla1[[#This Row],[Precio Unitario]]*Tabla1[[#This Row],[Cantidad de Insumos]])</f>
        <v/>
      </c>
      <c r="P748" s="522" t="str">
        <f>IF(Tabla1[[#This Row],[Descripción]]="","",_xlfn.XLOOKUP(Tabla1[[#This Row],[Descripción]],Tabla10[Descripción],Tabla10[CODIGO PRESUPUESTARIO],0))</f>
        <v/>
      </c>
      <c r="Q748" s="523"/>
      <c r="R748" s="523" t="str">
        <f>IF(Tabla1[[#This Row],[Insumos]]="","",_xlfn.XLOOKUP(Tabla1[[#This Row],[Insumos]],Tabla10[Insumo],Tabla10[InsumoAbrev],"",0))</f>
        <v/>
      </c>
      <c r="S748" s="694"/>
      <c r="T748" s="187"/>
      <c r="U748" s="187"/>
    </row>
    <row r="749" spans="2:21" s="272" customFormat="1" ht="15" x14ac:dyDescent="0.25">
      <c r="B749" s="187" t="str">
        <f>IF('Formulario PPGR3'!$G749="","",CONCATENATE('Formulario PPGR3'!$C749,".",'Formulario PPGR3'!$D749,".",'Formulario PPGR3'!$E749,".",'Formulario PPGR3'!$F749))</f>
        <v/>
      </c>
      <c r="C749" s="187" t="str">
        <f>IF('Formulario PPGR3'!$G749="","",'Formulario PPGR1'!#REF!)</f>
        <v/>
      </c>
      <c r="D749" s="187" t="str">
        <f>IF('Formulario PPGR3'!$G749="","",'Formulario PPGR1'!#REF!)</f>
        <v/>
      </c>
      <c r="E749" s="187" t="str">
        <f>IF('Formulario PPGR3'!$G749="","",'Formulario PPGR1'!#REF!)</f>
        <v/>
      </c>
      <c r="F749" s="187" t="str">
        <f>IF('Formulario PPGR3'!$G749="","",'Formulario PPGR1'!#REF!)</f>
        <v/>
      </c>
      <c r="G749" s="237"/>
      <c r="H749" s="520" t="str" cm="1">
        <f t="array" ref="H749">IF(Tabla1[[#This Row],[Código_Actividad]]="","",_xlfn.XLOOKUP(Tabla1[[#This Row],[Código_Actividad]],CodigoActividad,Tabla2[Actividades Programables Presupuestables],"",0))</f>
        <v/>
      </c>
      <c r="I749" s="783" t="str">
        <f>IFERROR(VLOOKUP('Formulario PPGR3'!$G749,'Formulario PPGR2'!$H$9:$V$536,15,FALSE),"")</f>
        <v/>
      </c>
      <c r="J749" s="526"/>
      <c r="K749" s="524"/>
      <c r="L749" s="521" t="str">
        <f>IF(Tabla1[[#This Row],[Descripción]]="","",_xlfn.XLOOKUP(Tabla1[[#This Row],[Descripción]],Tabla10[Descripción],Tabla10[Unidad de Medida],"",0))</f>
        <v/>
      </c>
      <c r="M749" s="317"/>
      <c r="N749" s="535" t="str">
        <f>IF(Tabla1[[#This Row],[Descripción]]="","",_xlfn.XLOOKUP(Tabla1[[#This Row],[Descripción]],Tabla10[Descripción],Tabla10[Precio Unitario],0))</f>
        <v/>
      </c>
      <c r="O749" s="535" t="str">
        <f>IF(Tabla1[[#This Row],[Cantidad de Insumos]]="","",Tabla1[[#This Row],[Precio Unitario]]*Tabla1[[#This Row],[Cantidad de Insumos]])</f>
        <v/>
      </c>
      <c r="P749" s="522" t="str">
        <f>IF(Tabla1[[#This Row],[Descripción]]="","",_xlfn.XLOOKUP(Tabla1[[#This Row],[Descripción]],Tabla10[Descripción],Tabla10[CODIGO PRESUPUESTARIO],0))</f>
        <v/>
      </c>
      <c r="Q749" s="523"/>
      <c r="R749" s="523" t="str">
        <f>IF(Tabla1[[#This Row],[Insumos]]="","",_xlfn.XLOOKUP(Tabla1[[#This Row],[Insumos]],Tabla10[Insumo],Tabla10[InsumoAbrev],"",0))</f>
        <v/>
      </c>
      <c r="S749" s="694"/>
      <c r="T749" s="187"/>
      <c r="U749" s="187"/>
    </row>
    <row r="750" spans="2:21" s="272" customFormat="1" ht="15" x14ac:dyDescent="0.25">
      <c r="B750" s="187" t="str">
        <f>IF('Formulario PPGR3'!$G750="","",CONCATENATE('Formulario PPGR3'!$C750,".",'Formulario PPGR3'!$D750,".",'Formulario PPGR3'!$E750,".",'Formulario PPGR3'!$F750))</f>
        <v/>
      </c>
      <c r="C750" s="187" t="str">
        <f>IF('Formulario PPGR3'!$G750="","",'Formulario PPGR1'!#REF!)</f>
        <v/>
      </c>
      <c r="D750" s="187" t="str">
        <f>IF('Formulario PPGR3'!$G750="","",'Formulario PPGR1'!#REF!)</f>
        <v/>
      </c>
      <c r="E750" s="187" t="str">
        <f>IF('Formulario PPGR3'!$G750="","",'Formulario PPGR1'!#REF!)</f>
        <v/>
      </c>
      <c r="F750" s="187" t="str">
        <f>IF('Formulario PPGR3'!$G750="","",'Formulario PPGR1'!#REF!)</f>
        <v/>
      </c>
      <c r="G750" s="237"/>
      <c r="H750" s="520" t="str" cm="1">
        <f t="array" ref="H750">IF(Tabla1[[#This Row],[Código_Actividad]]="","",_xlfn.XLOOKUP(Tabla1[[#This Row],[Código_Actividad]],CodigoActividad,Tabla2[Actividades Programables Presupuestables],"",0))</f>
        <v/>
      </c>
      <c r="I750" s="783" t="str">
        <f>IFERROR(VLOOKUP('Formulario PPGR3'!$G750,'Formulario PPGR2'!$H$9:$V$536,15,FALSE),"")</f>
        <v/>
      </c>
      <c r="J750" s="527"/>
      <c r="K750" s="524"/>
      <c r="L750" s="521" t="str">
        <f>IF(Tabla1[[#This Row],[Descripción]]="","",_xlfn.XLOOKUP(Tabla1[[#This Row],[Descripción]],Tabla10[Descripción],Tabla10[Unidad de Medida],"",0))</f>
        <v/>
      </c>
      <c r="M750" s="317"/>
      <c r="N750" s="535" t="str">
        <f>IF(Tabla1[[#This Row],[Descripción]]="","",_xlfn.XLOOKUP(Tabla1[[#This Row],[Descripción]],Tabla10[Descripción],Tabla10[Precio Unitario],0))</f>
        <v/>
      </c>
      <c r="O750" s="535" t="str">
        <f>IF(Tabla1[[#This Row],[Cantidad de Insumos]]="","",Tabla1[[#This Row],[Precio Unitario]]*Tabla1[[#This Row],[Cantidad de Insumos]])</f>
        <v/>
      </c>
      <c r="P750" s="522" t="str">
        <f>IF(Tabla1[[#This Row],[Descripción]]="","",_xlfn.XLOOKUP(Tabla1[[#This Row],[Descripción]],Tabla10[Descripción],Tabla10[CODIGO PRESUPUESTARIO],0))</f>
        <v/>
      </c>
      <c r="Q750" s="523"/>
      <c r="R750" s="523" t="str">
        <f>IF(Tabla1[[#This Row],[Insumos]]="","",_xlfn.XLOOKUP(Tabla1[[#This Row],[Insumos]],Tabla10[Insumo],Tabla10[InsumoAbrev],"",0))</f>
        <v/>
      </c>
      <c r="S750" s="694"/>
      <c r="T750" s="187"/>
      <c r="U750" s="187"/>
    </row>
    <row r="751" spans="2:21" s="272" customFormat="1" ht="15" x14ac:dyDescent="0.25">
      <c r="B751" s="187" t="str">
        <f>IF('Formulario PPGR3'!$G751="","",CONCATENATE('Formulario PPGR3'!$C751,".",'Formulario PPGR3'!$D751,".",'Formulario PPGR3'!$E751,".",'Formulario PPGR3'!$F751))</f>
        <v/>
      </c>
      <c r="C751" s="187" t="str">
        <f>IF('Formulario PPGR3'!$G751="","",'Formulario PPGR1'!#REF!)</f>
        <v/>
      </c>
      <c r="D751" s="187" t="str">
        <f>IF('Formulario PPGR3'!$G751="","",'Formulario PPGR1'!#REF!)</f>
        <v/>
      </c>
      <c r="E751" s="187" t="str">
        <f>IF('Formulario PPGR3'!$G751="","",'Formulario PPGR1'!#REF!)</f>
        <v/>
      </c>
      <c r="F751" s="187" t="str">
        <f>IF('Formulario PPGR3'!$G751="","",'Formulario PPGR1'!#REF!)</f>
        <v/>
      </c>
      <c r="G751" s="237"/>
      <c r="H751" s="520" t="str" cm="1">
        <f t="array" ref="H751">IF(Tabla1[[#This Row],[Código_Actividad]]="","",_xlfn.XLOOKUP(Tabla1[[#This Row],[Código_Actividad]],CodigoActividad,Tabla2[Actividades Programables Presupuestables],"",0))</f>
        <v/>
      </c>
      <c r="I751" s="783" t="str">
        <f>IFERROR(VLOOKUP('Formulario PPGR3'!$G751,'Formulario PPGR2'!$H$9:$V$536,15,FALSE),"")</f>
        <v/>
      </c>
      <c r="J751" s="526"/>
      <c r="K751" s="524"/>
      <c r="L751" s="521" t="str">
        <f>IF(Tabla1[[#This Row],[Descripción]]="","",_xlfn.XLOOKUP(Tabla1[[#This Row],[Descripción]],Tabla10[Descripción],Tabla10[Unidad de Medida],"",0))</f>
        <v/>
      </c>
      <c r="M751" s="317"/>
      <c r="N751" s="535" t="str">
        <f>IF(Tabla1[[#This Row],[Descripción]]="","",_xlfn.XLOOKUP(Tabla1[[#This Row],[Descripción]],Tabla10[Descripción],Tabla10[Precio Unitario],0))</f>
        <v/>
      </c>
      <c r="O751" s="535" t="str">
        <f>IF(Tabla1[[#This Row],[Cantidad de Insumos]]="","",Tabla1[[#This Row],[Precio Unitario]]*Tabla1[[#This Row],[Cantidad de Insumos]])</f>
        <v/>
      </c>
      <c r="P751" s="522" t="str">
        <f>IF(Tabla1[[#This Row],[Descripción]]="","",_xlfn.XLOOKUP(Tabla1[[#This Row],[Descripción]],Tabla10[Descripción],Tabla10[CODIGO PRESUPUESTARIO],0))</f>
        <v/>
      </c>
      <c r="Q751" s="523"/>
      <c r="R751" s="523" t="str">
        <f>IF(Tabla1[[#This Row],[Insumos]]="","",_xlfn.XLOOKUP(Tabla1[[#This Row],[Insumos]],Tabla10[Insumo],Tabla10[InsumoAbrev],"",0))</f>
        <v/>
      </c>
      <c r="S751" s="694"/>
      <c r="T751" s="187"/>
      <c r="U751" s="187"/>
    </row>
    <row r="752" spans="2:21" s="272" customFormat="1" ht="15" x14ac:dyDescent="0.25">
      <c r="B752" s="187" t="str">
        <f>IF('Formulario PPGR3'!$G752="","",CONCATENATE('Formulario PPGR3'!$C752,".",'Formulario PPGR3'!$D752,".",'Formulario PPGR3'!$E752,".",'Formulario PPGR3'!$F752))</f>
        <v/>
      </c>
      <c r="C752" s="187" t="str">
        <f>IF('Formulario PPGR3'!$G752="","",'Formulario PPGR1'!#REF!)</f>
        <v/>
      </c>
      <c r="D752" s="187" t="str">
        <f>IF('Formulario PPGR3'!$G752="","",'Formulario PPGR1'!#REF!)</f>
        <v/>
      </c>
      <c r="E752" s="187" t="str">
        <f>IF('Formulario PPGR3'!$G752="","",'Formulario PPGR1'!#REF!)</f>
        <v/>
      </c>
      <c r="F752" s="187" t="str">
        <f>IF('Formulario PPGR3'!$G752="","",'Formulario PPGR1'!#REF!)</f>
        <v/>
      </c>
      <c r="G752" s="237"/>
      <c r="H752" s="520" t="str" cm="1">
        <f t="array" ref="H752">IF(Tabla1[[#This Row],[Código_Actividad]]="","",_xlfn.XLOOKUP(Tabla1[[#This Row],[Código_Actividad]],CodigoActividad,Tabla2[Actividades Programables Presupuestables],"",0))</f>
        <v/>
      </c>
      <c r="I752" s="783" t="str">
        <f>IFERROR(VLOOKUP('Formulario PPGR3'!$G752,'Formulario PPGR2'!$H$9:$V$536,15,FALSE),"")</f>
        <v/>
      </c>
      <c r="J752" s="527"/>
      <c r="K752" s="524"/>
      <c r="L752" s="521" t="str">
        <f>IF(Tabla1[[#This Row],[Descripción]]="","",_xlfn.XLOOKUP(Tabla1[[#This Row],[Descripción]],Tabla10[Descripción],Tabla10[Unidad de Medida],"",0))</f>
        <v/>
      </c>
      <c r="M752" s="317"/>
      <c r="N752" s="535" t="str">
        <f>IF(Tabla1[[#This Row],[Descripción]]="","",_xlfn.XLOOKUP(Tabla1[[#This Row],[Descripción]],Tabla10[Descripción],Tabla10[Precio Unitario],0))</f>
        <v/>
      </c>
      <c r="O752" s="535" t="str">
        <f>IF(Tabla1[[#This Row],[Cantidad de Insumos]]="","",Tabla1[[#This Row],[Precio Unitario]]*Tabla1[[#This Row],[Cantidad de Insumos]])</f>
        <v/>
      </c>
      <c r="P752" s="522" t="str">
        <f>IF(Tabla1[[#This Row],[Descripción]]="","",_xlfn.XLOOKUP(Tabla1[[#This Row],[Descripción]],Tabla10[Descripción],Tabla10[CODIGO PRESUPUESTARIO],0))</f>
        <v/>
      </c>
      <c r="Q752" s="523"/>
      <c r="R752" s="523" t="str">
        <f>IF(Tabla1[[#This Row],[Insumos]]="","",_xlfn.XLOOKUP(Tabla1[[#This Row],[Insumos]],Tabla10[Insumo],Tabla10[InsumoAbrev],"",0))</f>
        <v/>
      </c>
      <c r="S752" s="694"/>
      <c r="T752" s="187"/>
      <c r="U752" s="187"/>
    </row>
    <row r="753" spans="2:21" s="272" customFormat="1" ht="15" x14ac:dyDescent="0.25">
      <c r="B753" s="187" t="str">
        <f>IF('Formulario PPGR3'!$G753="","",CONCATENATE('Formulario PPGR3'!$C753,".",'Formulario PPGR3'!$D753,".",'Formulario PPGR3'!$E753,".",'Formulario PPGR3'!$F753))</f>
        <v/>
      </c>
      <c r="C753" s="187" t="str">
        <f>IF('Formulario PPGR3'!$G753="","",'Formulario PPGR1'!#REF!)</f>
        <v/>
      </c>
      <c r="D753" s="187" t="str">
        <f>IF('Formulario PPGR3'!$G753="","",'Formulario PPGR1'!#REF!)</f>
        <v/>
      </c>
      <c r="E753" s="187" t="str">
        <f>IF('Formulario PPGR3'!$G753="","",'Formulario PPGR1'!#REF!)</f>
        <v/>
      </c>
      <c r="F753" s="187" t="str">
        <f>IF('Formulario PPGR3'!$G753="","",'Formulario PPGR1'!#REF!)</f>
        <v/>
      </c>
      <c r="G753" s="237"/>
      <c r="H753" s="520" t="str" cm="1">
        <f t="array" ref="H753">IF(Tabla1[[#This Row],[Código_Actividad]]="","",_xlfn.XLOOKUP(Tabla1[[#This Row],[Código_Actividad]],CodigoActividad,Tabla2[Actividades Programables Presupuestables],"",0))</f>
        <v/>
      </c>
      <c r="I753" s="783" t="str">
        <f>IFERROR(VLOOKUP('Formulario PPGR3'!$G753,'Formulario PPGR2'!$H$9:$V$536,15,FALSE),"")</f>
        <v/>
      </c>
      <c r="J753" s="527"/>
      <c r="K753" s="524"/>
      <c r="L753" s="521" t="str">
        <f>IF(Tabla1[[#This Row],[Descripción]]="","",_xlfn.XLOOKUP(Tabla1[[#This Row],[Descripción]],Tabla10[Descripción],Tabla10[Unidad de Medida],"",0))</f>
        <v/>
      </c>
      <c r="M753" s="317"/>
      <c r="N753" s="535" t="str">
        <f>IF(Tabla1[[#This Row],[Descripción]]="","",_xlfn.XLOOKUP(Tabla1[[#This Row],[Descripción]],Tabla10[Descripción],Tabla10[Precio Unitario],0))</f>
        <v/>
      </c>
      <c r="O753" s="535" t="str">
        <f>IF(Tabla1[[#This Row],[Cantidad de Insumos]]="","",Tabla1[[#This Row],[Precio Unitario]]*Tabla1[[#This Row],[Cantidad de Insumos]])</f>
        <v/>
      </c>
      <c r="P753" s="522" t="str">
        <f>IF(Tabla1[[#This Row],[Descripción]]="","",_xlfn.XLOOKUP(Tabla1[[#This Row],[Descripción]],Tabla10[Descripción],Tabla10[CODIGO PRESUPUESTARIO],0))</f>
        <v/>
      </c>
      <c r="Q753" s="523"/>
      <c r="R753" s="523" t="str">
        <f>IF(Tabla1[[#This Row],[Insumos]]="","",_xlfn.XLOOKUP(Tabla1[[#This Row],[Insumos]],Tabla10[Insumo],Tabla10[InsumoAbrev],"",0))</f>
        <v/>
      </c>
      <c r="S753" s="694"/>
      <c r="T753" s="187"/>
      <c r="U753" s="187"/>
    </row>
    <row r="754" spans="2:21" s="272" customFormat="1" ht="15" x14ac:dyDescent="0.25">
      <c r="B754" s="187" t="str">
        <f>IF('Formulario PPGR3'!$G754="","",CONCATENATE('Formulario PPGR3'!$C754,".",'Formulario PPGR3'!$D754,".",'Formulario PPGR3'!$E754,".",'Formulario PPGR3'!$F754))</f>
        <v/>
      </c>
      <c r="C754" s="187" t="str">
        <f>IF('Formulario PPGR3'!$G754="","",'Formulario PPGR1'!#REF!)</f>
        <v/>
      </c>
      <c r="D754" s="187" t="str">
        <f>IF('Formulario PPGR3'!$G754="","",'Formulario PPGR1'!#REF!)</f>
        <v/>
      </c>
      <c r="E754" s="187" t="str">
        <f>IF('Formulario PPGR3'!$G754="","",'Formulario PPGR1'!#REF!)</f>
        <v/>
      </c>
      <c r="F754" s="187" t="str">
        <f>IF('Formulario PPGR3'!$G754="","",'Formulario PPGR1'!#REF!)</f>
        <v/>
      </c>
      <c r="G754" s="237"/>
      <c r="H754" s="520" t="str" cm="1">
        <f t="array" ref="H754">IF(Tabla1[[#This Row],[Código_Actividad]]="","",_xlfn.XLOOKUP(Tabla1[[#This Row],[Código_Actividad]],CodigoActividad,Tabla2[Actividades Programables Presupuestables],"",0))</f>
        <v/>
      </c>
      <c r="I754" s="783" t="str">
        <f>IFERROR(VLOOKUP('Formulario PPGR3'!$G754,'Formulario PPGR2'!$H$9:$V$536,15,FALSE),"")</f>
        <v/>
      </c>
      <c r="J754" s="526"/>
      <c r="K754" s="524"/>
      <c r="L754" s="521" t="str">
        <f>IF(Tabla1[[#This Row],[Descripción]]="","",_xlfn.XLOOKUP(Tabla1[[#This Row],[Descripción]],Tabla10[Descripción],Tabla10[Unidad de Medida],"",0))</f>
        <v/>
      </c>
      <c r="M754" s="317"/>
      <c r="N754" s="535" t="str">
        <f>IF(Tabla1[[#This Row],[Descripción]]="","",_xlfn.XLOOKUP(Tabla1[[#This Row],[Descripción]],Tabla10[Descripción],Tabla10[Precio Unitario],0))</f>
        <v/>
      </c>
      <c r="O754" s="535" t="str">
        <f>IF(Tabla1[[#This Row],[Cantidad de Insumos]]="","",Tabla1[[#This Row],[Precio Unitario]]*Tabla1[[#This Row],[Cantidad de Insumos]])</f>
        <v/>
      </c>
      <c r="P754" s="522" t="str">
        <f>IF(Tabla1[[#This Row],[Descripción]]="","",_xlfn.XLOOKUP(Tabla1[[#This Row],[Descripción]],Tabla10[Descripción],Tabla10[CODIGO PRESUPUESTARIO],0))</f>
        <v/>
      </c>
      <c r="Q754" s="523"/>
      <c r="R754" s="523" t="str">
        <f>IF(Tabla1[[#This Row],[Insumos]]="","",_xlfn.XLOOKUP(Tabla1[[#This Row],[Insumos]],Tabla10[Insumo],Tabla10[InsumoAbrev],"",0))</f>
        <v/>
      </c>
      <c r="S754" s="694"/>
      <c r="T754" s="187"/>
      <c r="U754" s="187"/>
    </row>
    <row r="755" spans="2:21" s="272" customFormat="1" ht="15" x14ac:dyDescent="0.25">
      <c r="B755" s="187" t="str">
        <f>IF('Formulario PPGR3'!$G755="","",CONCATENATE('Formulario PPGR3'!$C755,".",'Formulario PPGR3'!$D755,".",'Formulario PPGR3'!$E755,".",'Formulario PPGR3'!$F755))</f>
        <v/>
      </c>
      <c r="C755" s="187" t="str">
        <f>IF('Formulario PPGR3'!$G755="","",'Formulario PPGR1'!#REF!)</f>
        <v/>
      </c>
      <c r="D755" s="187" t="str">
        <f>IF('Formulario PPGR3'!$G755="","",'Formulario PPGR1'!#REF!)</f>
        <v/>
      </c>
      <c r="E755" s="187" t="str">
        <f>IF('Formulario PPGR3'!$G755="","",'Formulario PPGR1'!#REF!)</f>
        <v/>
      </c>
      <c r="F755" s="187" t="str">
        <f>IF('Formulario PPGR3'!$G755="","",'Formulario PPGR1'!#REF!)</f>
        <v/>
      </c>
      <c r="G755" s="237"/>
      <c r="H755" s="520" t="str" cm="1">
        <f t="array" ref="H755">IF(Tabla1[[#This Row],[Código_Actividad]]="","",_xlfn.XLOOKUP(Tabla1[[#This Row],[Código_Actividad]],CodigoActividad,Tabla2[Actividades Programables Presupuestables],"",0))</f>
        <v/>
      </c>
      <c r="I755" s="783" t="str">
        <f>IFERROR(VLOOKUP('Formulario PPGR3'!$G755,'Formulario PPGR2'!$H$9:$V$536,15,FALSE),"")</f>
        <v/>
      </c>
      <c r="J755" s="527"/>
      <c r="K755" s="524"/>
      <c r="L755" s="521" t="str">
        <f>IF(Tabla1[[#This Row],[Descripción]]="","",_xlfn.XLOOKUP(Tabla1[[#This Row],[Descripción]],Tabla10[Descripción],Tabla10[Unidad de Medida],"",0))</f>
        <v/>
      </c>
      <c r="M755" s="317"/>
      <c r="N755" s="535" t="str">
        <f>IF(Tabla1[[#This Row],[Descripción]]="","",_xlfn.XLOOKUP(Tabla1[[#This Row],[Descripción]],Tabla10[Descripción],Tabla10[Precio Unitario],0))</f>
        <v/>
      </c>
      <c r="O755" s="535" t="str">
        <f>IF(Tabla1[[#This Row],[Cantidad de Insumos]]="","",Tabla1[[#This Row],[Precio Unitario]]*Tabla1[[#This Row],[Cantidad de Insumos]])</f>
        <v/>
      </c>
      <c r="P755" s="522" t="str">
        <f>IF(Tabla1[[#This Row],[Descripción]]="","",_xlfn.XLOOKUP(Tabla1[[#This Row],[Descripción]],Tabla10[Descripción],Tabla10[CODIGO PRESUPUESTARIO],0))</f>
        <v/>
      </c>
      <c r="Q755" s="523"/>
      <c r="R755" s="523" t="str">
        <f>IF(Tabla1[[#This Row],[Insumos]]="","",_xlfn.XLOOKUP(Tabla1[[#This Row],[Insumos]],Tabla10[Insumo],Tabla10[InsumoAbrev],"",0))</f>
        <v/>
      </c>
      <c r="S755" s="694"/>
      <c r="T755" s="187"/>
      <c r="U755" s="187"/>
    </row>
    <row r="756" spans="2:21" s="272" customFormat="1" ht="15" x14ac:dyDescent="0.25">
      <c r="B756" s="187" t="str">
        <f>IF('Formulario PPGR3'!$G756="","",CONCATENATE('Formulario PPGR3'!$C756,".",'Formulario PPGR3'!$D756,".",'Formulario PPGR3'!$E756,".",'Formulario PPGR3'!$F756))</f>
        <v/>
      </c>
      <c r="C756" s="187" t="str">
        <f>IF('Formulario PPGR3'!$G756="","",'Formulario PPGR1'!#REF!)</f>
        <v/>
      </c>
      <c r="D756" s="187" t="str">
        <f>IF('Formulario PPGR3'!$G756="","",'Formulario PPGR1'!#REF!)</f>
        <v/>
      </c>
      <c r="E756" s="187" t="str">
        <f>IF('Formulario PPGR3'!$G756="","",'Formulario PPGR1'!#REF!)</f>
        <v/>
      </c>
      <c r="F756" s="187" t="str">
        <f>IF('Formulario PPGR3'!$G756="","",'Formulario PPGR1'!#REF!)</f>
        <v/>
      </c>
      <c r="G756" s="237"/>
      <c r="H756" s="520" t="str" cm="1">
        <f t="array" ref="H756">IF(Tabla1[[#This Row],[Código_Actividad]]="","",_xlfn.XLOOKUP(Tabla1[[#This Row],[Código_Actividad]],CodigoActividad,Tabla2[Actividades Programables Presupuestables],"",0))</f>
        <v/>
      </c>
      <c r="I756" s="783" t="str">
        <f>IFERROR(VLOOKUP('Formulario PPGR3'!$G756,'Formulario PPGR2'!$H$9:$V$536,15,FALSE),"")</f>
        <v/>
      </c>
      <c r="J756" s="527"/>
      <c r="K756" s="524"/>
      <c r="L756" s="521" t="str">
        <f>IF(Tabla1[[#This Row],[Descripción]]="","",_xlfn.XLOOKUP(Tabla1[[#This Row],[Descripción]],Tabla10[Descripción],Tabla10[Unidad de Medida],"",0))</f>
        <v/>
      </c>
      <c r="M756" s="317"/>
      <c r="N756" s="535" t="str">
        <f>IF(Tabla1[[#This Row],[Descripción]]="","",_xlfn.XLOOKUP(Tabla1[[#This Row],[Descripción]],Tabla10[Descripción],Tabla10[Precio Unitario],0))</f>
        <v/>
      </c>
      <c r="O756" s="535" t="str">
        <f>IF(Tabla1[[#This Row],[Cantidad de Insumos]]="","",Tabla1[[#This Row],[Precio Unitario]]*Tabla1[[#This Row],[Cantidad de Insumos]])</f>
        <v/>
      </c>
      <c r="P756" s="522" t="str">
        <f>IF(Tabla1[[#This Row],[Descripción]]="","",_xlfn.XLOOKUP(Tabla1[[#This Row],[Descripción]],Tabla10[Descripción],Tabla10[CODIGO PRESUPUESTARIO],0))</f>
        <v/>
      </c>
      <c r="Q756" s="523"/>
      <c r="R756" s="523" t="str">
        <f>IF(Tabla1[[#This Row],[Insumos]]="","",_xlfn.XLOOKUP(Tabla1[[#This Row],[Insumos]],Tabla10[Insumo],Tabla10[InsumoAbrev],"",0))</f>
        <v/>
      </c>
      <c r="S756" s="694"/>
      <c r="T756" s="187"/>
      <c r="U756" s="187"/>
    </row>
    <row r="757" spans="2:21" s="272" customFormat="1" ht="15" x14ac:dyDescent="0.25">
      <c r="B757" s="187" t="str">
        <f>IF('Formulario PPGR3'!$G757="","",CONCATENATE('Formulario PPGR3'!$C757,".",'Formulario PPGR3'!$D757,".",'Formulario PPGR3'!$E757,".",'Formulario PPGR3'!$F757))</f>
        <v/>
      </c>
      <c r="C757" s="187" t="str">
        <f>IF('Formulario PPGR3'!$G757="","",'Formulario PPGR1'!#REF!)</f>
        <v/>
      </c>
      <c r="D757" s="187" t="str">
        <f>IF('Formulario PPGR3'!$G757="","",'Formulario PPGR1'!#REF!)</f>
        <v/>
      </c>
      <c r="E757" s="187" t="str">
        <f>IF('Formulario PPGR3'!$G757="","",'Formulario PPGR1'!#REF!)</f>
        <v/>
      </c>
      <c r="F757" s="187" t="str">
        <f>IF('Formulario PPGR3'!$G757="","",'Formulario PPGR1'!#REF!)</f>
        <v/>
      </c>
      <c r="G757" s="237"/>
      <c r="H757" s="520" t="str" cm="1">
        <f t="array" ref="H757">IF(Tabla1[[#This Row],[Código_Actividad]]="","",_xlfn.XLOOKUP(Tabla1[[#This Row],[Código_Actividad]],CodigoActividad,Tabla2[Actividades Programables Presupuestables],"",0))</f>
        <v/>
      </c>
      <c r="I757" s="783" t="str">
        <f>IFERROR(VLOOKUP('Formulario PPGR3'!$G757,'Formulario PPGR2'!$H$9:$V$536,15,FALSE),"")</f>
        <v/>
      </c>
      <c r="J757" s="527"/>
      <c r="K757" s="524"/>
      <c r="L757" s="521" t="str">
        <f>IF(Tabla1[[#This Row],[Descripción]]="","",_xlfn.XLOOKUP(Tabla1[[#This Row],[Descripción]],Tabla10[Descripción],Tabla10[Unidad de Medida],"",0))</f>
        <v/>
      </c>
      <c r="M757" s="317"/>
      <c r="N757" s="535" t="str">
        <f>IF(Tabla1[[#This Row],[Descripción]]="","",_xlfn.XLOOKUP(Tabla1[[#This Row],[Descripción]],Tabla10[Descripción],Tabla10[Precio Unitario],0))</f>
        <v/>
      </c>
      <c r="O757" s="535" t="str">
        <f>IF(Tabla1[[#This Row],[Cantidad de Insumos]]="","",Tabla1[[#This Row],[Precio Unitario]]*Tabla1[[#This Row],[Cantidad de Insumos]])</f>
        <v/>
      </c>
      <c r="P757" s="522" t="str">
        <f>IF(Tabla1[[#This Row],[Descripción]]="","",_xlfn.XLOOKUP(Tabla1[[#This Row],[Descripción]],Tabla10[Descripción],Tabla10[CODIGO PRESUPUESTARIO],0))</f>
        <v/>
      </c>
      <c r="Q757" s="523"/>
      <c r="R757" s="523" t="str">
        <f>IF(Tabla1[[#This Row],[Insumos]]="","",_xlfn.XLOOKUP(Tabla1[[#This Row],[Insumos]],Tabla10[Insumo],Tabla10[InsumoAbrev],"",0))</f>
        <v/>
      </c>
      <c r="S757" s="694"/>
      <c r="T757" s="187"/>
      <c r="U757" s="187"/>
    </row>
    <row r="758" spans="2:21" s="272" customFormat="1" ht="15" x14ac:dyDescent="0.25">
      <c r="B758" s="187" t="str">
        <f>IF('Formulario PPGR3'!$G758="","",CONCATENATE('Formulario PPGR3'!$C758,".",'Formulario PPGR3'!$D758,".",'Formulario PPGR3'!$E758,".",'Formulario PPGR3'!$F758))</f>
        <v/>
      </c>
      <c r="C758" s="187" t="str">
        <f>IF('Formulario PPGR3'!$G758="","",'Formulario PPGR1'!#REF!)</f>
        <v/>
      </c>
      <c r="D758" s="187" t="str">
        <f>IF('Formulario PPGR3'!$G758="","",'Formulario PPGR1'!#REF!)</f>
        <v/>
      </c>
      <c r="E758" s="187" t="str">
        <f>IF('Formulario PPGR3'!$G758="","",'Formulario PPGR1'!#REF!)</f>
        <v/>
      </c>
      <c r="F758" s="187" t="str">
        <f>IF('Formulario PPGR3'!$G758="","",'Formulario PPGR1'!#REF!)</f>
        <v/>
      </c>
      <c r="G758" s="237"/>
      <c r="H758" s="520" t="str" cm="1">
        <f t="array" ref="H758">IF(Tabla1[[#This Row],[Código_Actividad]]="","",_xlfn.XLOOKUP(Tabla1[[#This Row],[Código_Actividad]],CodigoActividad,Tabla2[Actividades Programables Presupuestables],"",0))</f>
        <v/>
      </c>
      <c r="I758" s="783" t="str">
        <f>IFERROR(VLOOKUP('Formulario PPGR3'!$G758,'Formulario PPGR2'!$H$9:$V$536,15,FALSE),"")</f>
        <v/>
      </c>
      <c r="J758" s="527"/>
      <c r="K758" s="524"/>
      <c r="L758" s="521" t="str">
        <f>IF(Tabla1[[#This Row],[Descripción]]="","",_xlfn.XLOOKUP(Tabla1[[#This Row],[Descripción]],Tabla10[Descripción],Tabla10[Unidad de Medida],"",0))</f>
        <v/>
      </c>
      <c r="M758" s="317"/>
      <c r="N758" s="535" t="str">
        <f>IF(Tabla1[[#This Row],[Descripción]]="","",_xlfn.XLOOKUP(Tabla1[[#This Row],[Descripción]],Tabla10[Descripción],Tabla10[Precio Unitario],0))</f>
        <v/>
      </c>
      <c r="O758" s="535" t="str">
        <f>IF(Tabla1[[#This Row],[Cantidad de Insumos]]="","",Tabla1[[#This Row],[Precio Unitario]]*Tabla1[[#This Row],[Cantidad de Insumos]])</f>
        <v/>
      </c>
      <c r="P758" s="522" t="str">
        <f>IF(Tabla1[[#This Row],[Descripción]]="","",_xlfn.XLOOKUP(Tabla1[[#This Row],[Descripción]],Tabla10[Descripción],Tabla10[CODIGO PRESUPUESTARIO],0))</f>
        <v/>
      </c>
      <c r="Q758" s="523"/>
      <c r="R758" s="523" t="str">
        <f>IF(Tabla1[[#This Row],[Insumos]]="","",_xlfn.XLOOKUP(Tabla1[[#This Row],[Insumos]],Tabla10[Insumo],Tabla10[InsumoAbrev],"",0))</f>
        <v/>
      </c>
      <c r="S758" s="694"/>
      <c r="T758" s="187"/>
      <c r="U758" s="187"/>
    </row>
    <row r="759" spans="2:21" s="272" customFormat="1" ht="15" x14ac:dyDescent="0.25">
      <c r="B759" s="187" t="str">
        <f>IF('Formulario PPGR3'!$G759="","",CONCATENATE('Formulario PPGR3'!$C759,".",'Formulario PPGR3'!$D759,".",'Formulario PPGR3'!$E759,".",'Formulario PPGR3'!$F759))</f>
        <v/>
      </c>
      <c r="C759" s="187" t="str">
        <f>IF('Formulario PPGR3'!$G759="","",'Formulario PPGR1'!#REF!)</f>
        <v/>
      </c>
      <c r="D759" s="187" t="str">
        <f>IF('Formulario PPGR3'!$G759="","",'Formulario PPGR1'!#REF!)</f>
        <v/>
      </c>
      <c r="E759" s="187" t="str">
        <f>IF('Formulario PPGR3'!$G759="","",'Formulario PPGR1'!#REF!)</f>
        <v/>
      </c>
      <c r="F759" s="187" t="str">
        <f>IF('Formulario PPGR3'!$G759="","",'Formulario PPGR1'!#REF!)</f>
        <v/>
      </c>
      <c r="G759" s="237"/>
      <c r="H759" s="520" t="str" cm="1">
        <f t="array" ref="H759">IF(Tabla1[[#This Row],[Código_Actividad]]="","",_xlfn.XLOOKUP(Tabla1[[#This Row],[Código_Actividad]],CodigoActividad,Tabla2[Actividades Programables Presupuestables],"",0))</f>
        <v/>
      </c>
      <c r="I759" s="783" t="str">
        <f>IFERROR(VLOOKUP('Formulario PPGR3'!$G759,'Formulario PPGR2'!$H$9:$V$536,15,FALSE),"")</f>
        <v/>
      </c>
      <c r="J759" s="526"/>
      <c r="K759" s="524"/>
      <c r="L759" s="521" t="str">
        <f>IF(Tabla1[[#This Row],[Descripción]]="","",_xlfn.XLOOKUP(Tabla1[[#This Row],[Descripción]],Tabla10[Descripción],Tabla10[Unidad de Medida],"",0))</f>
        <v/>
      </c>
      <c r="M759" s="317"/>
      <c r="N759" s="535" t="str">
        <f>IF(Tabla1[[#This Row],[Descripción]]="","",_xlfn.XLOOKUP(Tabla1[[#This Row],[Descripción]],Tabla10[Descripción],Tabla10[Precio Unitario],0))</f>
        <v/>
      </c>
      <c r="O759" s="535" t="str">
        <f>IF(Tabla1[[#This Row],[Cantidad de Insumos]]="","",Tabla1[[#This Row],[Precio Unitario]]*Tabla1[[#This Row],[Cantidad de Insumos]])</f>
        <v/>
      </c>
      <c r="P759" s="522" t="str">
        <f>IF(Tabla1[[#This Row],[Descripción]]="","",_xlfn.XLOOKUP(Tabla1[[#This Row],[Descripción]],Tabla10[Descripción],Tabla10[CODIGO PRESUPUESTARIO],0))</f>
        <v/>
      </c>
      <c r="Q759" s="523"/>
      <c r="R759" s="523" t="str">
        <f>IF(Tabla1[[#This Row],[Insumos]]="","",_xlfn.XLOOKUP(Tabla1[[#This Row],[Insumos]],Tabla10[Insumo],Tabla10[InsumoAbrev],"",0))</f>
        <v/>
      </c>
      <c r="S759" s="694"/>
      <c r="T759" s="187"/>
      <c r="U759" s="187"/>
    </row>
    <row r="760" spans="2:21" s="272" customFormat="1" ht="15" x14ac:dyDescent="0.25">
      <c r="B760" s="187" t="str">
        <f>IF('Formulario PPGR3'!$G760="","",CONCATENATE('Formulario PPGR3'!$C760,".",'Formulario PPGR3'!$D760,".",'Formulario PPGR3'!$E760,".",'Formulario PPGR3'!$F760))</f>
        <v/>
      </c>
      <c r="C760" s="187" t="str">
        <f>IF('Formulario PPGR3'!$G760="","",'Formulario PPGR1'!#REF!)</f>
        <v/>
      </c>
      <c r="D760" s="187" t="str">
        <f>IF('Formulario PPGR3'!$G760="","",'Formulario PPGR1'!#REF!)</f>
        <v/>
      </c>
      <c r="E760" s="187" t="str">
        <f>IF('Formulario PPGR3'!$G760="","",'Formulario PPGR1'!#REF!)</f>
        <v/>
      </c>
      <c r="F760" s="187" t="str">
        <f>IF('Formulario PPGR3'!$G760="","",'Formulario PPGR1'!#REF!)</f>
        <v/>
      </c>
      <c r="G760" s="237"/>
      <c r="H760" s="520" t="str" cm="1">
        <f t="array" ref="H760">IF(Tabla1[[#This Row],[Código_Actividad]]="","",_xlfn.XLOOKUP(Tabla1[[#This Row],[Código_Actividad]],CodigoActividad,Tabla2[Actividades Programables Presupuestables],"",0))</f>
        <v/>
      </c>
      <c r="I760" s="783" t="str">
        <f>IFERROR(VLOOKUP('Formulario PPGR3'!$G760,'Formulario PPGR2'!$H$9:$V$536,15,FALSE),"")</f>
        <v/>
      </c>
      <c r="J760" s="526"/>
      <c r="K760" s="524"/>
      <c r="L760" s="521" t="str">
        <f>IF(Tabla1[[#This Row],[Descripción]]="","",_xlfn.XLOOKUP(Tabla1[[#This Row],[Descripción]],Tabla10[Descripción],Tabla10[Unidad de Medida],"",0))</f>
        <v/>
      </c>
      <c r="M760" s="317"/>
      <c r="N760" s="535" t="str">
        <f>IF(Tabla1[[#This Row],[Descripción]]="","",_xlfn.XLOOKUP(Tabla1[[#This Row],[Descripción]],Tabla10[Descripción],Tabla10[Precio Unitario],0))</f>
        <v/>
      </c>
      <c r="O760" s="535" t="str">
        <f>IF(Tabla1[[#This Row],[Cantidad de Insumos]]="","",Tabla1[[#This Row],[Precio Unitario]]*Tabla1[[#This Row],[Cantidad de Insumos]])</f>
        <v/>
      </c>
      <c r="P760" s="522" t="str">
        <f>IF(Tabla1[[#This Row],[Descripción]]="","",_xlfn.XLOOKUP(Tabla1[[#This Row],[Descripción]],Tabla10[Descripción],Tabla10[CODIGO PRESUPUESTARIO],0))</f>
        <v/>
      </c>
      <c r="Q760" s="523"/>
      <c r="R760" s="523" t="str">
        <f>IF(Tabla1[[#This Row],[Insumos]]="","",_xlfn.XLOOKUP(Tabla1[[#This Row],[Insumos]],Tabla10[Insumo],Tabla10[InsumoAbrev],"",0))</f>
        <v/>
      </c>
      <c r="S760" s="694"/>
      <c r="T760" s="187"/>
      <c r="U760" s="187"/>
    </row>
    <row r="761" spans="2:21" s="272" customFormat="1" ht="15" x14ac:dyDescent="0.25">
      <c r="B761" s="187" t="str">
        <f>IF('Formulario PPGR3'!$G761="","",CONCATENATE('Formulario PPGR3'!$C761,".",'Formulario PPGR3'!$D761,".",'Formulario PPGR3'!$E761,".",'Formulario PPGR3'!$F761))</f>
        <v/>
      </c>
      <c r="C761" s="187" t="str">
        <f>IF('Formulario PPGR3'!$G761="","",'Formulario PPGR1'!#REF!)</f>
        <v/>
      </c>
      <c r="D761" s="187" t="str">
        <f>IF('Formulario PPGR3'!$G761="","",'Formulario PPGR1'!#REF!)</f>
        <v/>
      </c>
      <c r="E761" s="187" t="str">
        <f>IF('Formulario PPGR3'!$G761="","",'Formulario PPGR1'!#REF!)</f>
        <v/>
      </c>
      <c r="F761" s="187" t="str">
        <f>IF('Formulario PPGR3'!$G761="","",'Formulario PPGR1'!#REF!)</f>
        <v/>
      </c>
      <c r="G761" s="237"/>
      <c r="H761" s="520" t="str" cm="1">
        <f t="array" ref="H761">IF(Tabla1[[#This Row],[Código_Actividad]]="","",_xlfn.XLOOKUP(Tabla1[[#This Row],[Código_Actividad]],CodigoActividad,Tabla2[Actividades Programables Presupuestables],"",0))</f>
        <v/>
      </c>
      <c r="I761" s="783" t="str">
        <f>IFERROR(VLOOKUP('Formulario PPGR3'!$G761,'Formulario PPGR2'!$H$9:$V$536,15,FALSE),"")</f>
        <v/>
      </c>
      <c r="J761" s="526"/>
      <c r="K761" s="524"/>
      <c r="L761" s="521" t="str">
        <f>IF(Tabla1[[#This Row],[Descripción]]="","",_xlfn.XLOOKUP(Tabla1[[#This Row],[Descripción]],Tabla10[Descripción],Tabla10[Unidad de Medida],"",0))</f>
        <v/>
      </c>
      <c r="M761" s="317"/>
      <c r="N761" s="535" t="str">
        <f>IF(Tabla1[[#This Row],[Descripción]]="","",_xlfn.XLOOKUP(Tabla1[[#This Row],[Descripción]],Tabla10[Descripción],Tabla10[Precio Unitario],0))</f>
        <v/>
      </c>
      <c r="O761" s="535" t="str">
        <f>IF(Tabla1[[#This Row],[Cantidad de Insumos]]="","",Tabla1[[#This Row],[Precio Unitario]]*Tabla1[[#This Row],[Cantidad de Insumos]])</f>
        <v/>
      </c>
      <c r="P761" s="522" t="str">
        <f>IF(Tabla1[[#This Row],[Descripción]]="","",_xlfn.XLOOKUP(Tabla1[[#This Row],[Descripción]],Tabla10[Descripción],Tabla10[CODIGO PRESUPUESTARIO],0))</f>
        <v/>
      </c>
      <c r="Q761" s="523"/>
      <c r="R761" s="523" t="str">
        <f>IF(Tabla1[[#This Row],[Insumos]]="","",_xlfn.XLOOKUP(Tabla1[[#This Row],[Insumos]],Tabla10[Insumo],Tabla10[InsumoAbrev],"",0))</f>
        <v/>
      </c>
      <c r="S761" s="694"/>
      <c r="T761" s="187"/>
      <c r="U761" s="187"/>
    </row>
    <row r="762" spans="2:21" s="272" customFormat="1" ht="15" x14ac:dyDescent="0.25">
      <c r="B762" s="187" t="str">
        <f>IF('Formulario PPGR3'!$G762="","",CONCATENATE('Formulario PPGR3'!$C762,".",'Formulario PPGR3'!$D762,".",'Formulario PPGR3'!$E762,".",'Formulario PPGR3'!$F762))</f>
        <v/>
      </c>
      <c r="C762" s="187" t="str">
        <f>IF('Formulario PPGR3'!$G762="","",'Formulario PPGR1'!#REF!)</f>
        <v/>
      </c>
      <c r="D762" s="187" t="str">
        <f>IF('Formulario PPGR3'!$G762="","",'Formulario PPGR1'!#REF!)</f>
        <v/>
      </c>
      <c r="E762" s="187" t="str">
        <f>IF('Formulario PPGR3'!$G762="","",'Formulario PPGR1'!#REF!)</f>
        <v/>
      </c>
      <c r="F762" s="187" t="str">
        <f>IF('Formulario PPGR3'!$G762="","",'Formulario PPGR1'!#REF!)</f>
        <v/>
      </c>
      <c r="G762" s="237"/>
      <c r="H762" s="520" t="str" cm="1">
        <f t="array" ref="H762">IF(Tabla1[[#This Row],[Código_Actividad]]="","",_xlfn.XLOOKUP(Tabla1[[#This Row],[Código_Actividad]],CodigoActividad,Tabla2[Actividades Programables Presupuestables],"",0))</f>
        <v/>
      </c>
      <c r="I762" s="783" t="str">
        <f>IFERROR(VLOOKUP('Formulario PPGR3'!$G762,'Formulario PPGR2'!$H$9:$V$536,15,FALSE),"")</f>
        <v/>
      </c>
      <c r="J762" s="527"/>
      <c r="K762" s="524"/>
      <c r="L762" s="521" t="str">
        <f>IF(Tabla1[[#This Row],[Descripción]]="","",_xlfn.XLOOKUP(Tabla1[[#This Row],[Descripción]],Tabla10[Descripción],Tabla10[Unidad de Medida],"",0))</f>
        <v/>
      </c>
      <c r="M762" s="317"/>
      <c r="N762" s="535" t="str">
        <f>IF(Tabla1[[#This Row],[Descripción]]="","",_xlfn.XLOOKUP(Tabla1[[#This Row],[Descripción]],Tabla10[Descripción],Tabla10[Precio Unitario],0))</f>
        <v/>
      </c>
      <c r="O762" s="535" t="str">
        <f>IF(Tabla1[[#This Row],[Cantidad de Insumos]]="","",Tabla1[[#This Row],[Precio Unitario]]*Tabla1[[#This Row],[Cantidad de Insumos]])</f>
        <v/>
      </c>
      <c r="P762" s="522" t="str">
        <f>IF(Tabla1[[#This Row],[Descripción]]="","",_xlfn.XLOOKUP(Tabla1[[#This Row],[Descripción]],Tabla10[Descripción],Tabla10[CODIGO PRESUPUESTARIO],0))</f>
        <v/>
      </c>
      <c r="Q762" s="523"/>
      <c r="R762" s="523" t="str">
        <f>IF(Tabla1[[#This Row],[Insumos]]="","",_xlfn.XLOOKUP(Tabla1[[#This Row],[Insumos]],Tabla10[Insumo],Tabla10[InsumoAbrev],"",0))</f>
        <v/>
      </c>
      <c r="S762" s="694"/>
      <c r="T762" s="187"/>
      <c r="U762" s="187"/>
    </row>
    <row r="763" spans="2:21" s="272" customFormat="1" ht="15" x14ac:dyDescent="0.25">
      <c r="B763" s="187" t="str">
        <f>IF('Formulario PPGR3'!$G763="","",CONCATENATE('Formulario PPGR3'!$C763,".",'Formulario PPGR3'!$D763,".",'Formulario PPGR3'!$E763,".",'Formulario PPGR3'!$F763))</f>
        <v/>
      </c>
      <c r="C763" s="187" t="str">
        <f>IF('Formulario PPGR3'!$G763="","",'Formulario PPGR1'!#REF!)</f>
        <v/>
      </c>
      <c r="D763" s="187" t="str">
        <f>IF('Formulario PPGR3'!$G763="","",'Formulario PPGR1'!#REF!)</f>
        <v/>
      </c>
      <c r="E763" s="187" t="str">
        <f>IF('Formulario PPGR3'!$G763="","",'Formulario PPGR1'!#REF!)</f>
        <v/>
      </c>
      <c r="F763" s="187" t="str">
        <f>IF('Formulario PPGR3'!$G763="","",'Formulario PPGR1'!#REF!)</f>
        <v/>
      </c>
      <c r="G763" s="237"/>
      <c r="H763" s="520" t="str" cm="1">
        <f t="array" ref="H763">IF(Tabla1[[#This Row],[Código_Actividad]]="","",_xlfn.XLOOKUP(Tabla1[[#This Row],[Código_Actividad]],CodigoActividad,Tabla2[Actividades Programables Presupuestables],"",0))</f>
        <v/>
      </c>
      <c r="I763" s="783" t="str">
        <f>IFERROR(VLOOKUP('Formulario PPGR3'!$G763,'Formulario PPGR2'!$H$9:$V$536,15,FALSE),"")</f>
        <v/>
      </c>
      <c r="J763" s="527"/>
      <c r="K763" s="524"/>
      <c r="L763" s="521" t="str">
        <f>IF(Tabla1[[#This Row],[Descripción]]="","",_xlfn.XLOOKUP(Tabla1[[#This Row],[Descripción]],Tabla10[Descripción],Tabla10[Unidad de Medida],"",0))</f>
        <v/>
      </c>
      <c r="M763" s="317"/>
      <c r="N763" s="535" t="str">
        <f>IF(Tabla1[[#This Row],[Descripción]]="","",_xlfn.XLOOKUP(Tabla1[[#This Row],[Descripción]],Tabla10[Descripción],Tabla10[Precio Unitario],0))</f>
        <v/>
      </c>
      <c r="O763" s="535" t="str">
        <f>IF(Tabla1[[#This Row],[Cantidad de Insumos]]="","",Tabla1[[#This Row],[Precio Unitario]]*Tabla1[[#This Row],[Cantidad de Insumos]])</f>
        <v/>
      </c>
      <c r="P763" s="522" t="str">
        <f>IF(Tabla1[[#This Row],[Descripción]]="","",_xlfn.XLOOKUP(Tabla1[[#This Row],[Descripción]],Tabla10[Descripción],Tabla10[CODIGO PRESUPUESTARIO],0))</f>
        <v/>
      </c>
      <c r="Q763" s="523"/>
      <c r="R763" s="523" t="str">
        <f>IF(Tabla1[[#This Row],[Insumos]]="","",_xlfn.XLOOKUP(Tabla1[[#This Row],[Insumos]],Tabla10[Insumo],Tabla10[InsumoAbrev],"",0))</f>
        <v/>
      </c>
      <c r="S763" s="694"/>
      <c r="T763" s="187"/>
      <c r="U763" s="187"/>
    </row>
    <row r="764" spans="2:21" s="272" customFormat="1" ht="15" x14ac:dyDescent="0.25">
      <c r="B764" s="187" t="str">
        <f>IF('Formulario PPGR3'!$G764="","",CONCATENATE('Formulario PPGR3'!$C764,".",'Formulario PPGR3'!$D764,".",'Formulario PPGR3'!$E764,".",'Formulario PPGR3'!$F764))</f>
        <v/>
      </c>
      <c r="C764" s="187" t="str">
        <f>IF('Formulario PPGR3'!$G764="","",'Formulario PPGR1'!#REF!)</f>
        <v/>
      </c>
      <c r="D764" s="187" t="str">
        <f>IF('Formulario PPGR3'!$G764="","",'Formulario PPGR1'!#REF!)</f>
        <v/>
      </c>
      <c r="E764" s="187" t="str">
        <f>IF('Formulario PPGR3'!$G764="","",'Formulario PPGR1'!#REF!)</f>
        <v/>
      </c>
      <c r="F764" s="187" t="str">
        <f>IF('Formulario PPGR3'!$G764="","",'Formulario PPGR1'!#REF!)</f>
        <v/>
      </c>
      <c r="G764" s="237"/>
      <c r="H764" s="520" t="str" cm="1">
        <f t="array" ref="H764">IF(Tabla1[[#This Row],[Código_Actividad]]="","",_xlfn.XLOOKUP(Tabla1[[#This Row],[Código_Actividad]],CodigoActividad,Tabla2[Actividades Programables Presupuestables],"",0))</f>
        <v/>
      </c>
      <c r="I764" s="783" t="str">
        <f>IFERROR(VLOOKUP('Formulario PPGR3'!$G764,'Formulario PPGR2'!$H$9:$V$536,15,FALSE),"")</f>
        <v/>
      </c>
      <c r="J764" s="527"/>
      <c r="K764" s="524"/>
      <c r="L764" s="521" t="str">
        <f>IF(Tabla1[[#This Row],[Descripción]]="","",_xlfn.XLOOKUP(Tabla1[[#This Row],[Descripción]],Tabla10[Descripción],Tabla10[Unidad de Medida],"",0))</f>
        <v/>
      </c>
      <c r="M764" s="317"/>
      <c r="N764" s="535" t="str">
        <f>IF(Tabla1[[#This Row],[Descripción]]="","",_xlfn.XLOOKUP(Tabla1[[#This Row],[Descripción]],Tabla10[Descripción],Tabla10[Precio Unitario],0))</f>
        <v/>
      </c>
      <c r="O764" s="535" t="str">
        <f>IF(Tabla1[[#This Row],[Cantidad de Insumos]]="","",Tabla1[[#This Row],[Precio Unitario]]*Tabla1[[#This Row],[Cantidad de Insumos]])</f>
        <v/>
      </c>
      <c r="P764" s="522" t="str">
        <f>IF(Tabla1[[#This Row],[Descripción]]="","",_xlfn.XLOOKUP(Tabla1[[#This Row],[Descripción]],Tabla10[Descripción],Tabla10[CODIGO PRESUPUESTARIO],0))</f>
        <v/>
      </c>
      <c r="Q764" s="523"/>
      <c r="R764" s="523" t="str">
        <f>IF(Tabla1[[#This Row],[Insumos]]="","",_xlfn.XLOOKUP(Tabla1[[#This Row],[Insumos]],Tabla10[Insumo],Tabla10[InsumoAbrev],"",0))</f>
        <v/>
      </c>
      <c r="S764" s="694"/>
      <c r="T764" s="187"/>
      <c r="U764" s="187"/>
    </row>
    <row r="765" spans="2:21" s="272" customFormat="1" ht="15" x14ac:dyDescent="0.25">
      <c r="B765" s="187" t="str">
        <f>IF('Formulario PPGR3'!$G765="","",CONCATENATE('Formulario PPGR3'!$C765,".",'Formulario PPGR3'!$D765,".",'Formulario PPGR3'!$E765,".",'Formulario PPGR3'!$F765))</f>
        <v/>
      </c>
      <c r="C765" s="187" t="str">
        <f>IF('Formulario PPGR3'!$G765="","",'Formulario PPGR1'!#REF!)</f>
        <v/>
      </c>
      <c r="D765" s="187" t="str">
        <f>IF('Formulario PPGR3'!$G765="","",'Formulario PPGR1'!#REF!)</f>
        <v/>
      </c>
      <c r="E765" s="187" t="str">
        <f>IF('Formulario PPGR3'!$G765="","",'Formulario PPGR1'!#REF!)</f>
        <v/>
      </c>
      <c r="F765" s="187" t="str">
        <f>IF('Formulario PPGR3'!$G765="","",'Formulario PPGR1'!#REF!)</f>
        <v/>
      </c>
      <c r="G765" s="237"/>
      <c r="H765" s="520" t="str" cm="1">
        <f t="array" ref="H765">IF(Tabla1[[#This Row],[Código_Actividad]]="","",_xlfn.XLOOKUP(Tabla1[[#This Row],[Código_Actividad]],CodigoActividad,Tabla2[Actividades Programables Presupuestables],"",0))</f>
        <v/>
      </c>
      <c r="I765" s="783" t="str">
        <f>IFERROR(VLOOKUP('Formulario PPGR3'!$G765,'Formulario PPGR2'!$H$9:$V$536,15,FALSE),"")</f>
        <v/>
      </c>
      <c r="J765" s="527"/>
      <c r="K765" s="524"/>
      <c r="L765" s="521" t="str">
        <f>IF(Tabla1[[#This Row],[Descripción]]="","",_xlfn.XLOOKUP(Tabla1[[#This Row],[Descripción]],Tabla10[Descripción],Tabla10[Unidad de Medida],"",0))</f>
        <v/>
      </c>
      <c r="M765" s="317"/>
      <c r="N765" s="535" t="str">
        <f>IF(Tabla1[[#This Row],[Descripción]]="","",_xlfn.XLOOKUP(Tabla1[[#This Row],[Descripción]],Tabla10[Descripción],Tabla10[Precio Unitario],0))</f>
        <v/>
      </c>
      <c r="O765" s="535" t="str">
        <f>IF(Tabla1[[#This Row],[Cantidad de Insumos]]="","",Tabla1[[#This Row],[Precio Unitario]]*Tabla1[[#This Row],[Cantidad de Insumos]])</f>
        <v/>
      </c>
      <c r="P765" s="522" t="str">
        <f>IF(Tabla1[[#This Row],[Descripción]]="","",_xlfn.XLOOKUP(Tabla1[[#This Row],[Descripción]],Tabla10[Descripción],Tabla10[CODIGO PRESUPUESTARIO],0))</f>
        <v/>
      </c>
      <c r="Q765" s="523"/>
      <c r="R765" s="523" t="str">
        <f>IF(Tabla1[[#This Row],[Insumos]]="","",_xlfn.XLOOKUP(Tabla1[[#This Row],[Insumos]],Tabla10[Insumo],Tabla10[InsumoAbrev],"",0))</f>
        <v/>
      </c>
      <c r="S765" s="694"/>
      <c r="T765" s="187"/>
      <c r="U765" s="187"/>
    </row>
    <row r="766" spans="2:21" s="272" customFormat="1" ht="15" x14ac:dyDescent="0.25">
      <c r="B766" s="187" t="str">
        <f>IF('Formulario PPGR3'!$G766="","",CONCATENATE('Formulario PPGR3'!$C766,".",'Formulario PPGR3'!$D766,".",'Formulario PPGR3'!$E766,".",'Formulario PPGR3'!$F766))</f>
        <v/>
      </c>
      <c r="C766" s="187" t="str">
        <f>IF('Formulario PPGR3'!$G766="","",'Formulario PPGR1'!#REF!)</f>
        <v/>
      </c>
      <c r="D766" s="187" t="str">
        <f>IF('Formulario PPGR3'!$G766="","",'Formulario PPGR1'!#REF!)</f>
        <v/>
      </c>
      <c r="E766" s="187" t="str">
        <f>IF('Formulario PPGR3'!$G766="","",'Formulario PPGR1'!#REF!)</f>
        <v/>
      </c>
      <c r="F766" s="187" t="str">
        <f>IF('Formulario PPGR3'!$G766="","",'Formulario PPGR1'!#REF!)</f>
        <v/>
      </c>
      <c r="G766" s="237"/>
      <c r="H766" s="520" t="str" cm="1">
        <f t="array" ref="H766">IF(Tabla1[[#This Row],[Código_Actividad]]="","",_xlfn.XLOOKUP(Tabla1[[#This Row],[Código_Actividad]],CodigoActividad,Tabla2[Actividades Programables Presupuestables],"",0))</f>
        <v/>
      </c>
      <c r="I766" s="783" t="str">
        <f>IFERROR(VLOOKUP('Formulario PPGR3'!$G766,'Formulario PPGR2'!$H$9:$V$536,15,FALSE),"")</f>
        <v/>
      </c>
      <c r="J766" s="526"/>
      <c r="K766" s="524"/>
      <c r="L766" s="521" t="str">
        <f>IF(Tabla1[[#This Row],[Descripción]]="","",_xlfn.XLOOKUP(Tabla1[[#This Row],[Descripción]],Tabla10[Descripción],Tabla10[Unidad de Medida],"",0))</f>
        <v/>
      </c>
      <c r="M766" s="317"/>
      <c r="N766" s="535" t="str">
        <f>IF(Tabla1[[#This Row],[Descripción]]="","",_xlfn.XLOOKUP(Tabla1[[#This Row],[Descripción]],Tabla10[Descripción],Tabla10[Precio Unitario],0))</f>
        <v/>
      </c>
      <c r="O766" s="535" t="str">
        <f>IF(Tabla1[[#This Row],[Cantidad de Insumos]]="","",Tabla1[[#This Row],[Precio Unitario]]*Tabla1[[#This Row],[Cantidad de Insumos]])</f>
        <v/>
      </c>
      <c r="P766" s="522" t="str">
        <f>IF(Tabla1[[#This Row],[Descripción]]="","",_xlfn.XLOOKUP(Tabla1[[#This Row],[Descripción]],Tabla10[Descripción],Tabla10[CODIGO PRESUPUESTARIO],0))</f>
        <v/>
      </c>
      <c r="Q766" s="523"/>
      <c r="R766" s="523" t="str">
        <f>IF(Tabla1[[#This Row],[Insumos]]="","",_xlfn.XLOOKUP(Tabla1[[#This Row],[Insumos]],Tabla10[Insumo],Tabla10[InsumoAbrev],"",0))</f>
        <v/>
      </c>
      <c r="S766" s="694"/>
      <c r="T766" s="187"/>
      <c r="U766" s="187"/>
    </row>
    <row r="767" spans="2:21" s="272" customFormat="1" ht="15" x14ac:dyDescent="0.25">
      <c r="B767" s="187" t="str">
        <f>IF('Formulario PPGR3'!$G767="","",CONCATENATE('Formulario PPGR3'!$C767,".",'Formulario PPGR3'!$D767,".",'Formulario PPGR3'!$E767,".",'Formulario PPGR3'!$F767))</f>
        <v/>
      </c>
      <c r="C767" s="187" t="str">
        <f>IF('Formulario PPGR3'!$G767="","",'Formulario PPGR1'!#REF!)</f>
        <v/>
      </c>
      <c r="D767" s="187" t="str">
        <f>IF('Formulario PPGR3'!$G767="","",'Formulario PPGR1'!#REF!)</f>
        <v/>
      </c>
      <c r="E767" s="187" t="str">
        <f>IF('Formulario PPGR3'!$G767="","",'Formulario PPGR1'!#REF!)</f>
        <v/>
      </c>
      <c r="F767" s="187" t="str">
        <f>IF('Formulario PPGR3'!$G767="","",'Formulario PPGR1'!#REF!)</f>
        <v/>
      </c>
      <c r="G767" s="237"/>
      <c r="H767" s="520" t="str" cm="1">
        <f t="array" ref="H767">IF(Tabla1[[#This Row],[Código_Actividad]]="","",_xlfn.XLOOKUP(Tabla1[[#This Row],[Código_Actividad]],CodigoActividad,Tabla2[Actividades Programables Presupuestables],"",0))</f>
        <v/>
      </c>
      <c r="I767" s="783" t="str">
        <f>IFERROR(VLOOKUP('Formulario PPGR3'!$G767,'Formulario PPGR2'!$H$9:$V$536,15,FALSE),"")</f>
        <v/>
      </c>
      <c r="J767" s="526"/>
      <c r="K767" s="524"/>
      <c r="L767" s="521" t="str">
        <f>IF(Tabla1[[#This Row],[Descripción]]="","",_xlfn.XLOOKUP(Tabla1[[#This Row],[Descripción]],Tabla10[Descripción],Tabla10[Unidad de Medida],"",0))</f>
        <v/>
      </c>
      <c r="M767" s="317"/>
      <c r="N767" s="535" t="str">
        <f>IF(Tabla1[[#This Row],[Descripción]]="","",_xlfn.XLOOKUP(Tabla1[[#This Row],[Descripción]],Tabla10[Descripción],Tabla10[Precio Unitario],0))</f>
        <v/>
      </c>
      <c r="O767" s="535" t="str">
        <f>IF(Tabla1[[#This Row],[Cantidad de Insumos]]="","",Tabla1[[#This Row],[Precio Unitario]]*Tabla1[[#This Row],[Cantidad de Insumos]])</f>
        <v/>
      </c>
      <c r="P767" s="522" t="str">
        <f>IF(Tabla1[[#This Row],[Descripción]]="","",_xlfn.XLOOKUP(Tabla1[[#This Row],[Descripción]],Tabla10[Descripción],Tabla10[CODIGO PRESUPUESTARIO],0))</f>
        <v/>
      </c>
      <c r="Q767" s="523"/>
      <c r="R767" s="523" t="str">
        <f>IF(Tabla1[[#This Row],[Insumos]]="","",_xlfn.XLOOKUP(Tabla1[[#This Row],[Insumos]],Tabla10[Insumo],Tabla10[InsumoAbrev],"",0))</f>
        <v/>
      </c>
      <c r="S767" s="694"/>
      <c r="T767" s="187"/>
      <c r="U767" s="187"/>
    </row>
    <row r="768" spans="2:21" s="272" customFormat="1" ht="15" x14ac:dyDescent="0.25">
      <c r="B768" s="187" t="str">
        <f>IF('Formulario PPGR3'!$G768="","",CONCATENATE('Formulario PPGR3'!$C768,".",'Formulario PPGR3'!$D768,".",'Formulario PPGR3'!$E768,".",'Formulario PPGR3'!$F768))</f>
        <v/>
      </c>
      <c r="C768" s="187" t="str">
        <f>IF('Formulario PPGR3'!$G768="","",'Formulario PPGR1'!#REF!)</f>
        <v/>
      </c>
      <c r="D768" s="187" t="str">
        <f>IF('Formulario PPGR3'!$G768="","",'Formulario PPGR1'!#REF!)</f>
        <v/>
      </c>
      <c r="E768" s="187" t="str">
        <f>IF('Formulario PPGR3'!$G768="","",'Formulario PPGR1'!#REF!)</f>
        <v/>
      </c>
      <c r="F768" s="187" t="str">
        <f>IF('Formulario PPGR3'!$G768="","",'Formulario PPGR1'!#REF!)</f>
        <v/>
      </c>
      <c r="G768" s="237"/>
      <c r="H768" s="520" t="str" cm="1">
        <f t="array" ref="H768">IF(Tabla1[[#This Row],[Código_Actividad]]="","",_xlfn.XLOOKUP(Tabla1[[#This Row],[Código_Actividad]],CodigoActividad,Tabla2[Actividades Programables Presupuestables],"",0))</f>
        <v/>
      </c>
      <c r="I768" s="783" t="str">
        <f>IFERROR(VLOOKUP('Formulario PPGR3'!$G768,'Formulario PPGR2'!$H$9:$V$536,15,FALSE),"")</f>
        <v/>
      </c>
      <c r="J768" s="527"/>
      <c r="K768" s="524"/>
      <c r="L768" s="521" t="str">
        <f>IF(Tabla1[[#This Row],[Descripción]]="","",_xlfn.XLOOKUP(Tabla1[[#This Row],[Descripción]],Tabla10[Descripción],Tabla10[Unidad de Medida],"",0))</f>
        <v/>
      </c>
      <c r="M768" s="317"/>
      <c r="N768" s="535" t="str">
        <f>IF(Tabla1[[#This Row],[Descripción]]="","",_xlfn.XLOOKUP(Tabla1[[#This Row],[Descripción]],Tabla10[Descripción],Tabla10[Precio Unitario],0))</f>
        <v/>
      </c>
      <c r="O768" s="535" t="str">
        <f>IF(Tabla1[[#This Row],[Cantidad de Insumos]]="","",Tabla1[[#This Row],[Precio Unitario]]*Tabla1[[#This Row],[Cantidad de Insumos]])</f>
        <v/>
      </c>
      <c r="P768" s="522" t="str">
        <f>IF(Tabla1[[#This Row],[Descripción]]="","",_xlfn.XLOOKUP(Tabla1[[#This Row],[Descripción]],Tabla10[Descripción],Tabla10[CODIGO PRESUPUESTARIO],0))</f>
        <v/>
      </c>
      <c r="Q768" s="523"/>
      <c r="R768" s="523" t="str">
        <f>IF(Tabla1[[#This Row],[Insumos]]="","",_xlfn.XLOOKUP(Tabla1[[#This Row],[Insumos]],Tabla10[Insumo],Tabla10[InsumoAbrev],"",0))</f>
        <v/>
      </c>
      <c r="S768" s="694"/>
      <c r="T768" s="187"/>
      <c r="U768" s="187"/>
    </row>
    <row r="769" spans="2:21" s="272" customFormat="1" ht="15" x14ac:dyDescent="0.25">
      <c r="B769" s="187" t="str">
        <f>IF('Formulario PPGR3'!$G769="","",CONCATENATE('Formulario PPGR3'!$C769,".",'Formulario PPGR3'!$D769,".",'Formulario PPGR3'!$E769,".",'Formulario PPGR3'!$F769))</f>
        <v/>
      </c>
      <c r="C769" s="187" t="str">
        <f>IF('Formulario PPGR3'!$G769="","",'Formulario PPGR1'!#REF!)</f>
        <v/>
      </c>
      <c r="D769" s="187" t="str">
        <f>IF('Formulario PPGR3'!$G769="","",'Formulario PPGR1'!#REF!)</f>
        <v/>
      </c>
      <c r="E769" s="187" t="str">
        <f>IF('Formulario PPGR3'!$G769="","",'Formulario PPGR1'!#REF!)</f>
        <v/>
      </c>
      <c r="F769" s="187" t="str">
        <f>IF('Formulario PPGR3'!$G769="","",'Formulario PPGR1'!#REF!)</f>
        <v/>
      </c>
      <c r="G769" s="237"/>
      <c r="H769" s="520" t="str" cm="1">
        <f t="array" ref="H769">IF(Tabla1[[#This Row],[Código_Actividad]]="","",_xlfn.XLOOKUP(Tabla1[[#This Row],[Código_Actividad]],CodigoActividad,Tabla2[Actividades Programables Presupuestables],"",0))</f>
        <v/>
      </c>
      <c r="I769" s="783" t="str">
        <f>IFERROR(VLOOKUP('Formulario PPGR3'!$G769,'Formulario PPGR2'!$H$9:$V$536,15,FALSE),"")</f>
        <v/>
      </c>
      <c r="J769" s="527"/>
      <c r="K769" s="524"/>
      <c r="L769" s="521" t="str">
        <f>IF(Tabla1[[#This Row],[Descripción]]="","",_xlfn.XLOOKUP(Tabla1[[#This Row],[Descripción]],Tabla10[Descripción],Tabla10[Unidad de Medida],"",0))</f>
        <v/>
      </c>
      <c r="M769" s="317"/>
      <c r="N769" s="535" t="str">
        <f>IF(Tabla1[[#This Row],[Descripción]]="","",_xlfn.XLOOKUP(Tabla1[[#This Row],[Descripción]],Tabla10[Descripción],Tabla10[Precio Unitario],0))</f>
        <v/>
      </c>
      <c r="O769" s="535" t="str">
        <f>IF(Tabla1[[#This Row],[Cantidad de Insumos]]="","",Tabla1[[#This Row],[Precio Unitario]]*Tabla1[[#This Row],[Cantidad de Insumos]])</f>
        <v/>
      </c>
      <c r="P769" s="522" t="str">
        <f>IF(Tabla1[[#This Row],[Descripción]]="","",_xlfn.XLOOKUP(Tabla1[[#This Row],[Descripción]],Tabla10[Descripción],Tabla10[CODIGO PRESUPUESTARIO],0))</f>
        <v/>
      </c>
      <c r="Q769" s="523"/>
      <c r="R769" s="523" t="str">
        <f>IF(Tabla1[[#This Row],[Insumos]]="","",_xlfn.XLOOKUP(Tabla1[[#This Row],[Insumos]],Tabla10[Insumo],Tabla10[InsumoAbrev],"",0))</f>
        <v/>
      </c>
      <c r="S769" s="694"/>
      <c r="T769" s="187"/>
      <c r="U769" s="187"/>
    </row>
    <row r="770" spans="2:21" s="272" customFormat="1" ht="15" x14ac:dyDescent="0.25">
      <c r="B770" s="187" t="str">
        <f>IF('Formulario PPGR3'!$G770="","",CONCATENATE('Formulario PPGR3'!$C770,".",'Formulario PPGR3'!$D770,".",'Formulario PPGR3'!$E770,".",'Formulario PPGR3'!$F770))</f>
        <v/>
      </c>
      <c r="C770" s="187" t="str">
        <f>IF('Formulario PPGR3'!$G770="","",'Formulario PPGR1'!#REF!)</f>
        <v/>
      </c>
      <c r="D770" s="187" t="str">
        <f>IF('Formulario PPGR3'!$G770="","",'Formulario PPGR1'!#REF!)</f>
        <v/>
      </c>
      <c r="E770" s="187" t="str">
        <f>IF('Formulario PPGR3'!$G770="","",'Formulario PPGR1'!#REF!)</f>
        <v/>
      </c>
      <c r="F770" s="187" t="str">
        <f>IF('Formulario PPGR3'!$G770="","",'Formulario PPGR1'!#REF!)</f>
        <v/>
      </c>
      <c r="G770" s="237"/>
      <c r="H770" s="520" t="str" cm="1">
        <f t="array" ref="H770">IF(Tabla1[[#This Row],[Código_Actividad]]="","",_xlfn.XLOOKUP(Tabla1[[#This Row],[Código_Actividad]],CodigoActividad,Tabla2[Actividades Programables Presupuestables],"",0))</f>
        <v/>
      </c>
      <c r="I770" s="783" t="str">
        <f>IFERROR(VLOOKUP('Formulario PPGR3'!$G770,'Formulario PPGR2'!$H$9:$V$536,15,FALSE),"")</f>
        <v/>
      </c>
      <c r="J770" s="525"/>
      <c r="K770" s="524"/>
      <c r="L770" s="521" t="str">
        <f>IF(Tabla1[[#This Row],[Descripción]]="","",_xlfn.XLOOKUP(Tabla1[[#This Row],[Descripción]],Tabla10[Descripción],Tabla10[Unidad de Medida],"",0))</f>
        <v/>
      </c>
      <c r="M770" s="317"/>
      <c r="N770" s="535" t="str">
        <f>IF(Tabla1[[#This Row],[Descripción]]="","",_xlfn.XLOOKUP(Tabla1[[#This Row],[Descripción]],Tabla10[Descripción],Tabla10[Precio Unitario],0))</f>
        <v/>
      </c>
      <c r="O770" s="535" t="str">
        <f>IF(Tabla1[[#This Row],[Cantidad de Insumos]]="","",Tabla1[[#This Row],[Precio Unitario]]*Tabla1[[#This Row],[Cantidad de Insumos]])</f>
        <v/>
      </c>
      <c r="P770" s="522" t="str">
        <f>IF(Tabla1[[#This Row],[Descripción]]="","",_xlfn.XLOOKUP(Tabla1[[#This Row],[Descripción]],Tabla10[Descripción],Tabla10[CODIGO PRESUPUESTARIO],0))</f>
        <v/>
      </c>
      <c r="Q770" s="523"/>
      <c r="R770" s="523" t="str">
        <f>IF(Tabla1[[#This Row],[Insumos]]="","",_xlfn.XLOOKUP(Tabla1[[#This Row],[Insumos]],Tabla10[Insumo],Tabla10[InsumoAbrev],"",0))</f>
        <v/>
      </c>
      <c r="S770" s="694"/>
      <c r="T770" s="187"/>
      <c r="U770" s="187"/>
    </row>
    <row r="771" spans="2:21" s="272" customFormat="1" ht="15" x14ac:dyDescent="0.25">
      <c r="B771" s="187" t="str">
        <f>IF('Formulario PPGR3'!$G771="","",CONCATENATE('Formulario PPGR3'!$C771,".",'Formulario PPGR3'!$D771,".",'Formulario PPGR3'!$E771,".",'Formulario PPGR3'!$F771))</f>
        <v/>
      </c>
      <c r="C771" s="187" t="str">
        <f>IF('Formulario PPGR3'!$G771="","",'Formulario PPGR1'!#REF!)</f>
        <v/>
      </c>
      <c r="D771" s="187" t="str">
        <f>IF('Formulario PPGR3'!$G771="","",'Formulario PPGR1'!#REF!)</f>
        <v/>
      </c>
      <c r="E771" s="187" t="str">
        <f>IF('Formulario PPGR3'!$G771="","",'Formulario PPGR1'!#REF!)</f>
        <v/>
      </c>
      <c r="F771" s="187" t="str">
        <f>IF('Formulario PPGR3'!$G771="","",'Formulario PPGR1'!#REF!)</f>
        <v/>
      </c>
      <c r="G771" s="237"/>
      <c r="H771" s="520" t="str" cm="1">
        <f t="array" ref="H771">IF(Tabla1[[#This Row],[Código_Actividad]]="","",_xlfn.XLOOKUP(Tabla1[[#This Row],[Código_Actividad]],CodigoActividad,Tabla2[Actividades Programables Presupuestables],"",0))</f>
        <v/>
      </c>
      <c r="I771" s="783" t="str">
        <f>IFERROR(VLOOKUP('Formulario PPGR3'!$G771,'Formulario PPGR2'!$H$9:$V$536,15,FALSE),"")</f>
        <v/>
      </c>
      <c r="J771" s="525"/>
      <c r="K771" s="524"/>
      <c r="L771" s="521" t="str">
        <f>IF(Tabla1[[#This Row],[Descripción]]="","",_xlfn.XLOOKUP(Tabla1[[#This Row],[Descripción]],Tabla10[Descripción],Tabla10[Unidad de Medida],"",0))</f>
        <v/>
      </c>
      <c r="M771" s="317"/>
      <c r="N771" s="535" t="str">
        <f>IF(Tabla1[[#This Row],[Descripción]]="","",_xlfn.XLOOKUP(Tabla1[[#This Row],[Descripción]],Tabla10[Descripción],Tabla10[Precio Unitario],0))</f>
        <v/>
      </c>
      <c r="O771" s="535" t="str">
        <f>IF(Tabla1[[#This Row],[Cantidad de Insumos]]="","",Tabla1[[#This Row],[Precio Unitario]]*Tabla1[[#This Row],[Cantidad de Insumos]])</f>
        <v/>
      </c>
      <c r="P771" s="522" t="str">
        <f>IF(Tabla1[[#This Row],[Descripción]]="","",_xlfn.XLOOKUP(Tabla1[[#This Row],[Descripción]],Tabla10[Descripción],Tabla10[CODIGO PRESUPUESTARIO],0))</f>
        <v/>
      </c>
      <c r="Q771" s="523"/>
      <c r="R771" s="523" t="str">
        <f>IF(Tabla1[[#This Row],[Insumos]]="","",_xlfn.XLOOKUP(Tabla1[[#This Row],[Insumos]],Tabla10[Insumo],Tabla10[InsumoAbrev],"",0))</f>
        <v/>
      </c>
      <c r="S771" s="694"/>
      <c r="T771" s="187"/>
      <c r="U771" s="187"/>
    </row>
    <row r="772" spans="2:21" s="272" customFormat="1" ht="15" x14ac:dyDescent="0.25">
      <c r="B772" s="187" t="str">
        <f>IF('Formulario PPGR3'!$G772="","",CONCATENATE('Formulario PPGR3'!$C772,".",'Formulario PPGR3'!$D772,".",'Formulario PPGR3'!$E772,".",'Formulario PPGR3'!$F772))</f>
        <v/>
      </c>
      <c r="C772" s="187" t="str">
        <f>IF('Formulario PPGR3'!$G772="","",'Formulario PPGR1'!#REF!)</f>
        <v/>
      </c>
      <c r="D772" s="187" t="str">
        <f>IF('Formulario PPGR3'!$G772="","",'Formulario PPGR1'!#REF!)</f>
        <v/>
      </c>
      <c r="E772" s="187" t="str">
        <f>IF('Formulario PPGR3'!$G772="","",'Formulario PPGR1'!#REF!)</f>
        <v/>
      </c>
      <c r="F772" s="187" t="str">
        <f>IF('Formulario PPGR3'!$G772="","",'Formulario PPGR1'!#REF!)</f>
        <v/>
      </c>
      <c r="G772" s="237"/>
      <c r="H772" s="520" t="str" cm="1">
        <f t="array" ref="H772">IF(Tabla1[[#This Row],[Código_Actividad]]="","",_xlfn.XLOOKUP(Tabla1[[#This Row],[Código_Actividad]],CodigoActividad,Tabla2[Actividades Programables Presupuestables],"",0))</f>
        <v/>
      </c>
      <c r="I772" s="783" t="str">
        <f>IFERROR(VLOOKUP('Formulario PPGR3'!$G772,'Formulario PPGR2'!$H$9:$V$536,15,FALSE),"")</f>
        <v/>
      </c>
      <c r="J772" s="525"/>
      <c r="K772" s="524"/>
      <c r="L772" s="521" t="str">
        <f>IF(Tabla1[[#This Row],[Descripción]]="","",_xlfn.XLOOKUP(Tabla1[[#This Row],[Descripción]],Tabla10[Descripción],Tabla10[Unidad de Medida],"",0))</f>
        <v/>
      </c>
      <c r="M772" s="317"/>
      <c r="N772" s="535" t="str">
        <f>IF(Tabla1[[#This Row],[Descripción]]="","",_xlfn.XLOOKUP(Tabla1[[#This Row],[Descripción]],Tabla10[Descripción],Tabla10[Precio Unitario],0))</f>
        <v/>
      </c>
      <c r="O772" s="535" t="str">
        <f>IF(Tabla1[[#This Row],[Cantidad de Insumos]]="","",Tabla1[[#This Row],[Precio Unitario]]*Tabla1[[#This Row],[Cantidad de Insumos]])</f>
        <v/>
      </c>
      <c r="P772" s="522" t="str">
        <f>IF(Tabla1[[#This Row],[Descripción]]="","",_xlfn.XLOOKUP(Tabla1[[#This Row],[Descripción]],Tabla10[Descripción],Tabla10[CODIGO PRESUPUESTARIO],0))</f>
        <v/>
      </c>
      <c r="Q772" s="523"/>
      <c r="R772" s="523" t="str">
        <f>IF(Tabla1[[#This Row],[Insumos]]="","",_xlfn.XLOOKUP(Tabla1[[#This Row],[Insumos]],Tabla10[Insumo],Tabla10[InsumoAbrev],"",0))</f>
        <v/>
      </c>
      <c r="S772" s="694"/>
      <c r="T772" s="187"/>
      <c r="U772" s="187"/>
    </row>
    <row r="773" spans="2:21" s="272" customFormat="1" ht="15" x14ac:dyDescent="0.25">
      <c r="B773" s="187" t="str">
        <f>IF('Formulario PPGR3'!$G773="","",CONCATENATE('Formulario PPGR3'!$C773,".",'Formulario PPGR3'!$D773,".",'Formulario PPGR3'!$E773,".",'Formulario PPGR3'!$F773))</f>
        <v/>
      </c>
      <c r="C773" s="187" t="str">
        <f>IF('Formulario PPGR3'!$G773="","",'Formulario PPGR1'!#REF!)</f>
        <v/>
      </c>
      <c r="D773" s="187" t="str">
        <f>IF('Formulario PPGR3'!$G773="","",'Formulario PPGR1'!#REF!)</f>
        <v/>
      </c>
      <c r="E773" s="187" t="str">
        <f>IF('Formulario PPGR3'!$G773="","",'Formulario PPGR1'!#REF!)</f>
        <v/>
      </c>
      <c r="F773" s="187" t="str">
        <f>IF('Formulario PPGR3'!$G773="","",'Formulario PPGR1'!#REF!)</f>
        <v/>
      </c>
      <c r="G773" s="237"/>
      <c r="H773" s="520" t="str" cm="1">
        <f t="array" ref="H773">IF(Tabla1[[#This Row],[Código_Actividad]]="","",_xlfn.XLOOKUP(Tabla1[[#This Row],[Código_Actividad]],CodigoActividad,Tabla2[Actividades Programables Presupuestables],"",0))</f>
        <v/>
      </c>
      <c r="I773" s="783" t="str">
        <f>IFERROR(VLOOKUP('Formulario PPGR3'!$G773,'Formulario PPGR2'!$H$9:$V$536,15,FALSE),"")</f>
        <v/>
      </c>
      <c r="J773" s="525"/>
      <c r="K773" s="524"/>
      <c r="L773" s="521" t="str">
        <f>IF(Tabla1[[#This Row],[Descripción]]="","",_xlfn.XLOOKUP(Tabla1[[#This Row],[Descripción]],Tabla10[Descripción],Tabla10[Unidad de Medida],"",0))</f>
        <v/>
      </c>
      <c r="M773" s="317"/>
      <c r="N773" s="535" t="str">
        <f>IF(Tabla1[[#This Row],[Descripción]]="","",_xlfn.XLOOKUP(Tabla1[[#This Row],[Descripción]],Tabla10[Descripción],Tabla10[Precio Unitario],0))</f>
        <v/>
      </c>
      <c r="O773" s="535" t="str">
        <f>IF(Tabla1[[#This Row],[Cantidad de Insumos]]="","",Tabla1[[#This Row],[Precio Unitario]]*Tabla1[[#This Row],[Cantidad de Insumos]])</f>
        <v/>
      </c>
      <c r="P773" s="522" t="str">
        <f>IF(Tabla1[[#This Row],[Descripción]]="","",_xlfn.XLOOKUP(Tabla1[[#This Row],[Descripción]],Tabla10[Descripción],Tabla10[CODIGO PRESUPUESTARIO],0))</f>
        <v/>
      </c>
      <c r="Q773" s="523"/>
      <c r="R773" s="523" t="str">
        <f>IF(Tabla1[[#This Row],[Insumos]]="","",_xlfn.XLOOKUP(Tabla1[[#This Row],[Insumos]],Tabla10[Insumo],Tabla10[InsumoAbrev],"",0))</f>
        <v/>
      </c>
      <c r="S773" s="694"/>
      <c r="T773" s="187"/>
      <c r="U773" s="187"/>
    </row>
    <row r="774" spans="2:21" s="272" customFormat="1" ht="15" x14ac:dyDescent="0.25">
      <c r="B774" s="187" t="str">
        <f>IF('Formulario PPGR3'!$G774="","",CONCATENATE('Formulario PPGR3'!$C774,".",'Formulario PPGR3'!$D774,".",'Formulario PPGR3'!$E774,".",'Formulario PPGR3'!$F774))</f>
        <v/>
      </c>
      <c r="C774" s="187" t="str">
        <f>IF('Formulario PPGR3'!$G774="","",'Formulario PPGR1'!#REF!)</f>
        <v/>
      </c>
      <c r="D774" s="187" t="str">
        <f>IF('Formulario PPGR3'!$G774="","",'Formulario PPGR1'!#REF!)</f>
        <v/>
      </c>
      <c r="E774" s="187" t="str">
        <f>IF('Formulario PPGR3'!$G774="","",'Formulario PPGR1'!#REF!)</f>
        <v/>
      </c>
      <c r="F774" s="187" t="str">
        <f>IF('Formulario PPGR3'!$G774="","",'Formulario PPGR1'!#REF!)</f>
        <v/>
      </c>
      <c r="G774" s="237"/>
      <c r="H774" s="520" t="str" cm="1">
        <f t="array" ref="H774">IF(Tabla1[[#This Row],[Código_Actividad]]="","",_xlfn.XLOOKUP(Tabla1[[#This Row],[Código_Actividad]],CodigoActividad,Tabla2[Actividades Programables Presupuestables],"",0))</f>
        <v/>
      </c>
      <c r="I774" s="783" t="str">
        <f>IFERROR(VLOOKUP('Formulario PPGR3'!$G774,'Formulario PPGR2'!$H$9:$V$536,15,FALSE),"")</f>
        <v/>
      </c>
      <c r="J774" s="525"/>
      <c r="K774" s="524"/>
      <c r="L774" s="521" t="str">
        <f>IF(Tabla1[[#This Row],[Descripción]]="","",_xlfn.XLOOKUP(Tabla1[[#This Row],[Descripción]],Tabla10[Descripción],Tabla10[Unidad de Medida],"",0))</f>
        <v/>
      </c>
      <c r="M774" s="317"/>
      <c r="N774" s="535" t="str">
        <f>IF(Tabla1[[#This Row],[Descripción]]="","",_xlfn.XLOOKUP(Tabla1[[#This Row],[Descripción]],Tabla10[Descripción],Tabla10[Precio Unitario],0))</f>
        <v/>
      </c>
      <c r="O774" s="535" t="str">
        <f>IF(Tabla1[[#This Row],[Cantidad de Insumos]]="","",Tabla1[[#This Row],[Precio Unitario]]*Tabla1[[#This Row],[Cantidad de Insumos]])</f>
        <v/>
      </c>
      <c r="P774" s="522" t="str">
        <f>IF(Tabla1[[#This Row],[Descripción]]="","",_xlfn.XLOOKUP(Tabla1[[#This Row],[Descripción]],Tabla10[Descripción],Tabla10[CODIGO PRESUPUESTARIO],0))</f>
        <v/>
      </c>
      <c r="Q774" s="523"/>
      <c r="R774" s="523" t="str">
        <f>IF(Tabla1[[#This Row],[Insumos]]="","",_xlfn.XLOOKUP(Tabla1[[#This Row],[Insumos]],Tabla10[Insumo],Tabla10[InsumoAbrev],"",0))</f>
        <v/>
      </c>
      <c r="S774" s="694"/>
      <c r="T774" s="187"/>
      <c r="U774" s="187"/>
    </row>
    <row r="775" spans="2:21" s="272" customFormat="1" ht="15" x14ac:dyDescent="0.25">
      <c r="B775" s="187" t="str">
        <f>IF('Formulario PPGR3'!$G775="","",CONCATENATE('Formulario PPGR3'!$C775,".",'Formulario PPGR3'!$D775,".",'Formulario PPGR3'!$E775,".",'Formulario PPGR3'!$F775))</f>
        <v/>
      </c>
      <c r="C775" s="187" t="str">
        <f>IF('Formulario PPGR3'!$G775="","",'Formulario PPGR1'!#REF!)</f>
        <v/>
      </c>
      <c r="D775" s="187" t="str">
        <f>IF('Formulario PPGR3'!$G775="","",'Formulario PPGR1'!#REF!)</f>
        <v/>
      </c>
      <c r="E775" s="187" t="str">
        <f>IF('Formulario PPGR3'!$G775="","",'Formulario PPGR1'!#REF!)</f>
        <v/>
      </c>
      <c r="F775" s="187" t="str">
        <f>IF('Formulario PPGR3'!$G775="","",'Formulario PPGR1'!#REF!)</f>
        <v/>
      </c>
      <c r="G775" s="237"/>
      <c r="H775" s="520" t="str" cm="1">
        <f t="array" ref="H775">IF(Tabla1[[#This Row],[Código_Actividad]]="","",_xlfn.XLOOKUP(Tabla1[[#This Row],[Código_Actividad]],CodigoActividad,Tabla2[Actividades Programables Presupuestables],"",0))</f>
        <v/>
      </c>
      <c r="I775" s="783" t="str">
        <f>IFERROR(VLOOKUP('Formulario PPGR3'!$G775,'Formulario PPGR2'!$H$9:$V$536,15,FALSE),"")</f>
        <v/>
      </c>
      <c r="J775" s="525"/>
      <c r="K775" s="524"/>
      <c r="L775" s="521" t="str">
        <f>IF(Tabla1[[#This Row],[Descripción]]="","",_xlfn.XLOOKUP(Tabla1[[#This Row],[Descripción]],Tabla10[Descripción],Tabla10[Unidad de Medida],"",0))</f>
        <v/>
      </c>
      <c r="M775" s="317"/>
      <c r="N775" s="535" t="str">
        <f>IF(Tabla1[[#This Row],[Descripción]]="","",_xlfn.XLOOKUP(Tabla1[[#This Row],[Descripción]],Tabla10[Descripción],Tabla10[Precio Unitario],0))</f>
        <v/>
      </c>
      <c r="O775" s="535" t="str">
        <f>IF(Tabla1[[#This Row],[Cantidad de Insumos]]="","",Tabla1[[#This Row],[Precio Unitario]]*Tabla1[[#This Row],[Cantidad de Insumos]])</f>
        <v/>
      </c>
      <c r="P775" s="522" t="str">
        <f>IF(Tabla1[[#This Row],[Descripción]]="","",_xlfn.XLOOKUP(Tabla1[[#This Row],[Descripción]],Tabla10[Descripción],Tabla10[CODIGO PRESUPUESTARIO],0))</f>
        <v/>
      </c>
      <c r="Q775" s="523"/>
      <c r="R775" s="523" t="str">
        <f>IF(Tabla1[[#This Row],[Insumos]]="","",_xlfn.XLOOKUP(Tabla1[[#This Row],[Insumos]],Tabla10[Insumo],Tabla10[InsumoAbrev],"",0))</f>
        <v/>
      </c>
      <c r="S775" s="694"/>
      <c r="T775" s="187"/>
      <c r="U775" s="187"/>
    </row>
    <row r="776" spans="2:21" s="272" customFormat="1" ht="15" x14ac:dyDescent="0.25">
      <c r="B776" s="187" t="str">
        <f>IF('Formulario PPGR3'!$G776="","",CONCATENATE('Formulario PPGR3'!$C776,".",'Formulario PPGR3'!$D776,".",'Formulario PPGR3'!$E776,".",'Formulario PPGR3'!$F776))</f>
        <v/>
      </c>
      <c r="C776" s="187" t="str">
        <f>IF('Formulario PPGR3'!$G776="","",'Formulario PPGR1'!#REF!)</f>
        <v/>
      </c>
      <c r="D776" s="187" t="str">
        <f>IF('Formulario PPGR3'!$G776="","",'Formulario PPGR1'!#REF!)</f>
        <v/>
      </c>
      <c r="E776" s="187" t="str">
        <f>IF('Formulario PPGR3'!$G776="","",'Formulario PPGR1'!#REF!)</f>
        <v/>
      </c>
      <c r="F776" s="187" t="str">
        <f>IF('Formulario PPGR3'!$G776="","",'Formulario PPGR1'!#REF!)</f>
        <v/>
      </c>
      <c r="G776" s="237"/>
      <c r="H776" s="520" t="str" cm="1">
        <f t="array" ref="H776">IF(Tabla1[[#This Row],[Código_Actividad]]="","",_xlfn.XLOOKUP(Tabla1[[#This Row],[Código_Actividad]],CodigoActividad,Tabla2[Actividades Programables Presupuestables],"",0))</f>
        <v/>
      </c>
      <c r="I776" s="783" t="str">
        <f>IFERROR(VLOOKUP('Formulario PPGR3'!$G776,'Formulario PPGR2'!$H$9:$V$536,15,FALSE),"")</f>
        <v/>
      </c>
      <c r="J776" s="525"/>
      <c r="K776" s="524"/>
      <c r="L776" s="521" t="str">
        <f>IF(Tabla1[[#This Row],[Descripción]]="","",_xlfn.XLOOKUP(Tabla1[[#This Row],[Descripción]],Tabla10[Descripción],Tabla10[Unidad de Medida],"",0))</f>
        <v/>
      </c>
      <c r="M776" s="317"/>
      <c r="N776" s="535" t="str">
        <f>IF(Tabla1[[#This Row],[Descripción]]="","",_xlfn.XLOOKUP(Tabla1[[#This Row],[Descripción]],Tabla10[Descripción],Tabla10[Precio Unitario],0))</f>
        <v/>
      </c>
      <c r="O776" s="535" t="str">
        <f>IF(Tabla1[[#This Row],[Cantidad de Insumos]]="","",Tabla1[[#This Row],[Precio Unitario]]*Tabla1[[#This Row],[Cantidad de Insumos]])</f>
        <v/>
      </c>
      <c r="P776" s="522" t="str">
        <f>IF(Tabla1[[#This Row],[Descripción]]="","",_xlfn.XLOOKUP(Tabla1[[#This Row],[Descripción]],Tabla10[Descripción],Tabla10[CODIGO PRESUPUESTARIO],0))</f>
        <v/>
      </c>
      <c r="Q776" s="523"/>
      <c r="R776" s="523" t="str">
        <f>IF(Tabla1[[#This Row],[Insumos]]="","",_xlfn.XLOOKUP(Tabla1[[#This Row],[Insumos]],Tabla10[Insumo],Tabla10[InsumoAbrev],"",0))</f>
        <v/>
      </c>
      <c r="S776" s="694"/>
      <c r="T776" s="187"/>
      <c r="U776" s="187"/>
    </row>
    <row r="777" spans="2:21" s="272" customFormat="1" ht="15" x14ac:dyDescent="0.25">
      <c r="B777" s="187" t="str">
        <f>IF('Formulario PPGR3'!$G777="","",CONCATENATE('Formulario PPGR3'!$C777,".",'Formulario PPGR3'!$D777,".",'Formulario PPGR3'!$E777,".",'Formulario PPGR3'!$F777))</f>
        <v/>
      </c>
      <c r="C777" s="187" t="str">
        <f>IF('Formulario PPGR3'!$G777="","",'Formulario PPGR1'!#REF!)</f>
        <v/>
      </c>
      <c r="D777" s="187" t="str">
        <f>IF('Formulario PPGR3'!$G777="","",'Formulario PPGR1'!#REF!)</f>
        <v/>
      </c>
      <c r="E777" s="187" t="str">
        <f>IF('Formulario PPGR3'!$G777="","",'Formulario PPGR1'!#REF!)</f>
        <v/>
      </c>
      <c r="F777" s="187" t="str">
        <f>IF('Formulario PPGR3'!$G777="","",'Formulario PPGR1'!#REF!)</f>
        <v/>
      </c>
      <c r="G777" s="237"/>
      <c r="H777" s="520" t="str" cm="1">
        <f t="array" ref="H777">IF(Tabla1[[#This Row],[Código_Actividad]]="","",_xlfn.XLOOKUP(Tabla1[[#This Row],[Código_Actividad]],CodigoActividad,Tabla2[Actividades Programables Presupuestables],"",0))</f>
        <v/>
      </c>
      <c r="I777" s="783" t="str">
        <f>IFERROR(VLOOKUP('Formulario PPGR3'!$G777,'Formulario PPGR2'!$H$9:$V$536,15,FALSE),"")</f>
        <v/>
      </c>
      <c r="J777" s="525"/>
      <c r="K777" s="524"/>
      <c r="L777" s="521" t="str">
        <f>IF(Tabla1[[#This Row],[Descripción]]="","",_xlfn.XLOOKUP(Tabla1[[#This Row],[Descripción]],Tabla10[Descripción],Tabla10[Unidad de Medida],"",0))</f>
        <v/>
      </c>
      <c r="M777" s="317"/>
      <c r="N777" s="535" t="str">
        <f>IF(Tabla1[[#This Row],[Descripción]]="","",_xlfn.XLOOKUP(Tabla1[[#This Row],[Descripción]],Tabla10[Descripción],Tabla10[Precio Unitario],0))</f>
        <v/>
      </c>
      <c r="O777" s="535" t="str">
        <f>IF(Tabla1[[#This Row],[Cantidad de Insumos]]="","",Tabla1[[#This Row],[Precio Unitario]]*Tabla1[[#This Row],[Cantidad de Insumos]])</f>
        <v/>
      </c>
      <c r="P777" s="522" t="str">
        <f>IF(Tabla1[[#This Row],[Descripción]]="","",_xlfn.XLOOKUP(Tabla1[[#This Row],[Descripción]],Tabla10[Descripción],Tabla10[CODIGO PRESUPUESTARIO],0))</f>
        <v/>
      </c>
      <c r="Q777" s="523"/>
      <c r="R777" s="523" t="str">
        <f>IF(Tabla1[[#This Row],[Insumos]]="","",_xlfn.XLOOKUP(Tabla1[[#This Row],[Insumos]],Tabla10[Insumo],Tabla10[InsumoAbrev],"",0))</f>
        <v/>
      </c>
      <c r="S777" s="694"/>
      <c r="T777" s="187"/>
      <c r="U777" s="187"/>
    </row>
    <row r="778" spans="2:21" s="272" customFormat="1" ht="15" x14ac:dyDescent="0.25">
      <c r="B778" s="187" t="str">
        <f>IF('Formulario PPGR3'!$G778="","",CONCATENATE('Formulario PPGR3'!$C778,".",'Formulario PPGR3'!$D778,".",'Formulario PPGR3'!$E778,".",'Formulario PPGR3'!$F778))</f>
        <v/>
      </c>
      <c r="C778" s="187" t="str">
        <f>IF('Formulario PPGR3'!$G778="","",'Formulario PPGR1'!#REF!)</f>
        <v/>
      </c>
      <c r="D778" s="187" t="str">
        <f>IF('Formulario PPGR3'!$G778="","",'Formulario PPGR1'!#REF!)</f>
        <v/>
      </c>
      <c r="E778" s="187" t="str">
        <f>IF('Formulario PPGR3'!$G778="","",'Formulario PPGR1'!#REF!)</f>
        <v/>
      </c>
      <c r="F778" s="187" t="str">
        <f>IF('Formulario PPGR3'!$G778="","",'Formulario PPGR1'!#REF!)</f>
        <v/>
      </c>
      <c r="G778" s="237"/>
      <c r="H778" s="520" t="str" cm="1">
        <f t="array" ref="H778">IF(Tabla1[[#This Row],[Código_Actividad]]="","",_xlfn.XLOOKUP(Tabla1[[#This Row],[Código_Actividad]],CodigoActividad,Tabla2[Actividades Programables Presupuestables],"",0))</f>
        <v/>
      </c>
      <c r="I778" s="783" t="str">
        <f>IFERROR(VLOOKUP('Formulario PPGR3'!$G778,'Formulario PPGR2'!$H$9:$V$536,15,FALSE),"")</f>
        <v/>
      </c>
      <c r="J778" s="525"/>
      <c r="K778" s="524"/>
      <c r="L778" s="521" t="str">
        <f>IF(Tabla1[[#This Row],[Descripción]]="","",_xlfn.XLOOKUP(Tabla1[[#This Row],[Descripción]],Tabla10[Descripción],Tabla10[Unidad de Medida],"",0))</f>
        <v/>
      </c>
      <c r="M778" s="317"/>
      <c r="N778" s="535" t="str">
        <f>IF(Tabla1[[#This Row],[Descripción]]="","",_xlfn.XLOOKUP(Tabla1[[#This Row],[Descripción]],Tabla10[Descripción],Tabla10[Precio Unitario],0))</f>
        <v/>
      </c>
      <c r="O778" s="535" t="str">
        <f>IF(Tabla1[[#This Row],[Cantidad de Insumos]]="","",Tabla1[[#This Row],[Precio Unitario]]*Tabla1[[#This Row],[Cantidad de Insumos]])</f>
        <v/>
      </c>
      <c r="P778" s="522" t="str">
        <f>IF(Tabla1[[#This Row],[Descripción]]="","",_xlfn.XLOOKUP(Tabla1[[#This Row],[Descripción]],Tabla10[Descripción],Tabla10[CODIGO PRESUPUESTARIO],0))</f>
        <v/>
      </c>
      <c r="Q778" s="523"/>
      <c r="R778" s="523" t="str">
        <f>IF(Tabla1[[#This Row],[Insumos]]="","",_xlfn.XLOOKUP(Tabla1[[#This Row],[Insumos]],Tabla10[Insumo],Tabla10[InsumoAbrev],"",0))</f>
        <v/>
      </c>
      <c r="S778" s="694"/>
      <c r="T778" s="187"/>
      <c r="U778" s="187"/>
    </row>
    <row r="779" spans="2:21" s="272" customFormat="1" ht="15" x14ac:dyDescent="0.25">
      <c r="B779" s="187" t="str">
        <f>IF('Formulario PPGR3'!$G779="","",CONCATENATE('Formulario PPGR3'!$C779,".",'Formulario PPGR3'!$D779,".",'Formulario PPGR3'!$E779,".",'Formulario PPGR3'!$F779))</f>
        <v/>
      </c>
      <c r="C779" s="187" t="str">
        <f>IF('Formulario PPGR3'!$G779="","",'Formulario PPGR1'!#REF!)</f>
        <v/>
      </c>
      <c r="D779" s="187" t="str">
        <f>IF('Formulario PPGR3'!$G779="","",'Formulario PPGR1'!#REF!)</f>
        <v/>
      </c>
      <c r="E779" s="187" t="str">
        <f>IF('Formulario PPGR3'!$G779="","",'Formulario PPGR1'!#REF!)</f>
        <v/>
      </c>
      <c r="F779" s="187" t="str">
        <f>IF('Formulario PPGR3'!$G779="","",'Formulario PPGR1'!#REF!)</f>
        <v/>
      </c>
      <c r="G779" s="237"/>
      <c r="H779" s="520" t="str" cm="1">
        <f t="array" ref="H779">IF(Tabla1[[#This Row],[Código_Actividad]]="","",_xlfn.XLOOKUP(Tabla1[[#This Row],[Código_Actividad]],CodigoActividad,Tabla2[Actividades Programables Presupuestables],"",0))</f>
        <v/>
      </c>
      <c r="I779" s="783" t="str">
        <f>IFERROR(VLOOKUP('Formulario PPGR3'!$G779,'Formulario PPGR2'!$H$9:$V$536,15,FALSE),"")</f>
        <v/>
      </c>
      <c r="J779" s="525"/>
      <c r="K779" s="524"/>
      <c r="L779" s="521" t="str">
        <f>IF(Tabla1[[#This Row],[Descripción]]="","",_xlfn.XLOOKUP(Tabla1[[#This Row],[Descripción]],Tabla10[Descripción],Tabla10[Unidad de Medida],"",0))</f>
        <v/>
      </c>
      <c r="M779" s="317"/>
      <c r="N779" s="535" t="str">
        <f>IF(Tabla1[[#This Row],[Descripción]]="","",_xlfn.XLOOKUP(Tabla1[[#This Row],[Descripción]],Tabla10[Descripción],Tabla10[Precio Unitario],0))</f>
        <v/>
      </c>
      <c r="O779" s="535" t="str">
        <f>IF(Tabla1[[#This Row],[Cantidad de Insumos]]="","",Tabla1[[#This Row],[Precio Unitario]]*Tabla1[[#This Row],[Cantidad de Insumos]])</f>
        <v/>
      </c>
      <c r="P779" s="522" t="str">
        <f>IF(Tabla1[[#This Row],[Descripción]]="","",_xlfn.XLOOKUP(Tabla1[[#This Row],[Descripción]],Tabla10[Descripción],Tabla10[CODIGO PRESUPUESTARIO],0))</f>
        <v/>
      </c>
      <c r="Q779" s="523"/>
      <c r="R779" s="523" t="str">
        <f>IF(Tabla1[[#This Row],[Insumos]]="","",_xlfn.XLOOKUP(Tabla1[[#This Row],[Insumos]],Tabla10[Insumo],Tabla10[InsumoAbrev],"",0))</f>
        <v/>
      </c>
      <c r="S779" s="694"/>
      <c r="T779" s="187"/>
      <c r="U779" s="187"/>
    </row>
    <row r="780" spans="2:21" s="272" customFormat="1" ht="15" x14ac:dyDescent="0.25">
      <c r="B780" s="187" t="str">
        <f>IF('Formulario PPGR3'!$G780="","",CONCATENATE('Formulario PPGR3'!$C780,".",'Formulario PPGR3'!$D780,".",'Formulario PPGR3'!$E780,".",'Formulario PPGR3'!$F780))</f>
        <v/>
      </c>
      <c r="C780" s="187" t="str">
        <f>IF('Formulario PPGR3'!$G780="","",'Formulario PPGR1'!#REF!)</f>
        <v/>
      </c>
      <c r="D780" s="187" t="str">
        <f>IF('Formulario PPGR3'!$G780="","",'Formulario PPGR1'!#REF!)</f>
        <v/>
      </c>
      <c r="E780" s="187" t="str">
        <f>IF('Formulario PPGR3'!$G780="","",'Formulario PPGR1'!#REF!)</f>
        <v/>
      </c>
      <c r="F780" s="187" t="str">
        <f>IF('Formulario PPGR3'!$G780="","",'Formulario PPGR1'!#REF!)</f>
        <v/>
      </c>
      <c r="G780" s="237"/>
      <c r="H780" s="520" t="str" cm="1">
        <f t="array" ref="H780">IF(Tabla1[[#This Row],[Código_Actividad]]="","",_xlfn.XLOOKUP(Tabla1[[#This Row],[Código_Actividad]],CodigoActividad,Tabla2[Actividades Programables Presupuestables],"",0))</f>
        <v/>
      </c>
      <c r="I780" s="783" t="str">
        <f>IFERROR(VLOOKUP('Formulario PPGR3'!$G780,'Formulario PPGR2'!$H$9:$V$536,15,FALSE),"")</f>
        <v/>
      </c>
      <c r="J780" s="525"/>
      <c r="K780" s="524"/>
      <c r="L780" s="521" t="str">
        <f>IF(Tabla1[[#This Row],[Descripción]]="","",_xlfn.XLOOKUP(Tabla1[[#This Row],[Descripción]],Tabla10[Descripción],Tabla10[Unidad de Medida],"",0))</f>
        <v/>
      </c>
      <c r="M780" s="317"/>
      <c r="N780" s="535" t="str">
        <f>IF(Tabla1[[#This Row],[Descripción]]="","",_xlfn.XLOOKUP(Tabla1[[#This Row],[Descripción]],Tabla10[Descripción],Tabla10[Precio Unitario],0))</f>
        <v/>
      </c>
      <c r="O780" s="535" t="str">
        <f>IF(Tabla1[[#This Row],[Cantidad de Insumos]]="","",Tabla1[[#This Row],[Precio Unitario]]*Tabla1[[#This Row],[Cantidad de Insumos]])</f>
        <v/>
      </c>
      <c r="P780" s="522" t="str">
        <f>IF(Tabla1[[#This Row],[Descripción]]="","",_xlfn.XLOOKUP(Tabla1[[#This Row],[Descripción]],Tabla10[Descripción],Tabla10[CODIGO PRESUPUESTARIO],0))</f>
        <v/>
      </c>
      <c r="Q780" s="523"/>
      <c r="R780" s="523" t="str">
        <f>IF(Tabla1[[#This Row],[Insumos]]="","",_xlfn.XLOOKUP(Tabla1[[#This Row],[Insumos]],Tabla10[Insumo],Tabla10[InsumoAbrev],"",0))</f>
        <v/>
      </c>
      <c r="S780" s="694"/>
      <c r="T780" s="187"/>
      <c r="U780" s="187"/>
    </row>
    <row r="781" spans="2:21" s="272" customFormat="1" ht="15" x14ac:dyDescent="0.25">
      <c r="B781" s="187" t="str">
        <f>IF('Formulario PPGR3'!$G781="","",CONCATENATE('Formulario PPGR3'!$C781,".",'Formulario PPGR3'!$D781,".",'Formulario PPGR3'!$E781,".",'Formulario PPGR3'!$F781))</f>
        <v/>
      </c>
      <c r="C781" s="187" t="str">
        <f>IF('Formulario PPGR3'!$G781="","",'Formulario PPGR1'!#REF!)</f>
        <v/>
      </c>
      <c r="D781" s="187" t="str">
        <f>IF('Formulario PPGR3'!$G781="","",'Formulario PPGR1'!#REF!)</f>
        <v/>
      </c>
      <c r="E781" s="187" t="str">
        <f>IF('Formulario PPGR3'!$G781="","",'Formulario PPGR1'!#REF!)</f>
        <v/>
      </c>
      <c r="F781" s="187" t="str">
        <f>IF('Formulario PPGR3'!$G781="","",'Formulario PPGR1'!#REF!)</f>
        <v/>
      </c>
      <c r="G781" s="237"/>
      <c r="H781" s="520" t="str" cm="1">
        <f t="array" ref="H781">IF(Tabla1[[#This Row],[Código_Actividad]]="","",_xlfn.XLOOKUP(Tabla1[[#This Row],[Código_Actividad]],CodigoActividad,Tabla2[Actividades Programables Presupuestables],"",0))</f>
        <v/>
      </c>
      <c r="I781" s="783" t="str">
        <f>IFERROR(VLOOKUP('Formulario PPGR3'!$G781,'Formulario PPGR2'!$H$9:$V$536,15,FALSE),"")</f>
        <v/>
      </c>
      <c r="J781" s="525"/>
      <c r="K781" s="524"/>
      <c r="L781" s="521" t="str">
        <f>IF(Tabla1[[#This Row],[Descripción]]="","",_xlfn.XLOOKUP(Tabla1[[#This Row],[Descripción]],Tabla10[Descripción],Tabla10[Unidad de Medida],"",0))</f>
        <v/>
      </c>
      <c r="M781" s="317"/>
      <c r="N781" s="535" t="str">
        <f>IF(Tabla1[[#This Row],[Descripción]]="","",_xlfn.XLOOKUP(Tabla1[[#This Row],[Descripción]],Tabla10[Descripción],Tabla10[Precio Unitario],0))</f>
        <v/>
      </c>
      <c r="O781" s="535" t="str">
        <f>IF(Tabla1[[#This Row],[Cantidad de Insumos]]="","",Tabla1[[#This Row],[Precio Unitario]]*Tabla1[[#This Row],[Cantidad de Insumos]])</f>
        <v/>
      </c>
      <c r="P781" s="522" t="str">
        <f>IF(Tabla1[[#This Row],[Descripción]]="","",_xlfn.XLOOKUP(Tabla1[[#This Row],[Descripción]],Tabla10[Descripción],Tabla10[CODIGO PRESUPUESTARIO],0))</f>
        <v/>
      </c>
      <c r="Q781" s="523"/>
      <c r="R781" s="523" t="str">
        <f>IF(Tabla1[[#This Row],[Insumos]]="","",_xlfn.XLOOKUP(Tabla1[[#This Row],[Insumos]],Tabla10[Insumo],Tabla10[InsumoAbrev],"",0))</f>
        <v/>
      </c>
      <c r="S781" s="694"/>
      <c r="T781" s="187"/>
      <c r="U781" s="187"/>
    </row>
    <row r="782" spans="2:21" s="272" customFormat="1" ht="15" x14ac:dyDescent="0.25">
      <c r="B782" s="187" t="str">
        <f>IF('Formulario PPGR3'!$G782="","",CONCATENATE('Formulario PPGR3'!$C782,".",'Formulario PPGR3'!$D782,".",'Formulario PPGR3'!$E782,".",'Formulario PPGR3'!$F782))</f>
        <v/>
      </c>
      <c r="C782" s="187" t="str">
        <f>IF('Formulario PPGR3'!$G782="","",'Formulario PPGR1'!#REF!)</f>
        <v/>
      </c>
      <c r="D782" s="187" t="str">
        <f>IF('Formulario PPGR3'!$G782="","",'Formulario PPGR1'!#REF!)</f>
        <v/>
      </c>
      <c r="E782" s="187" t="str">
        <f>IF('Formulario PPGR3'!$G782="","",'Formulario PPGR1'!#REF!)</f>
        <v/>
      </c>
      <c r="F782" s="187" t="str">
        <f>IF('Formulario PPGR3'!$G782="","",'Formulario PPGR1'!#REF!)</f>
        <v/>
      </c>
      <c r="G782" s="237"/>
      <c r="H782" s="520" t="str" cm="1">
        <f t="array" ref="H782">IF(Tabla1[[#This Row],[Código_Actividad]]="","",_xlfn.XLOOKUP(Tabla1[[#This Row],[Código_Actividad]],CodigoActividad,Tabla2[Actividades Programables Presupuestables],"",0))</f>
        <v/>
      </c>
      <c r="I782" s="783" t="str">
        <f>IFERROR(VLOOKUP('Formulario PPGR3'!$G782,'Formulario PPGR2'!$H$9:$V$536,15,FALSE),"")</f>
        <v/>
      </c>
      <c r="J782" s="525"/>
      <c r="K782" s="524"/>
      <c r="L782" s="521" t="str">
        <f>IF(Tabla1[[#This Row],[Descripción]]="","",_xlfn.XLOOKUP(Tabla1[[#This Row],[Descripción]],Tabla10[Descripción],Tabla10[Unidad de Medida],"",0))</f>
        <v/>
      </c>
      <c r="M782" s="317"/>
      <c r="N782" s="535" t="str">
        <f>IF(Tabla1[[#This Row],[Descripción]]="","",_xlfn.XLOOKUP(Tabla1[[#This Row],[Descripción]],Tabla10[Descripción],Tabla10[Precio Unitario],0))</f>
        <v/>
      </c>
      <c r="O782" s="535" t="str">
        <f>IF(Tabla1[[#This Row],[Cantidad de Insumos]]="","",Tabla1[[#This Row],[Precio Unitario]]*Tabla1[[#This Row],[Cantidad de Insumos]])</f>
        <v/>
      </c>
      <c r="P782" s="522" t="str">
        <f>IF(Tabla1[[#This Row],[Descripción]]="","",_xlfn.XLOOKUP(Tabla1[[#This Row],[Descripción]],Tabla10[Descripción],Tabla10[CODIGO PRESUPUESTARIO],0))</f>
        <v/>
      </c>
      <c r="Q782" s="523"/>
      <c r="R782" s="523" t="str">
        <f>IF(Tabla1[[#This Row],[Insumos]]="","",_xlfn.XLOOKUP(Tabla1[[#This Row],[Insumos]],Tabla10[Insumo],Tabla10[InsumoAbrev],"",0))</f>
        <v/>
      </c>
      <c r="S782" s="694"/>
      <c r="T782" s="187"/>
      <c r="U782" s="187"/>
    </row>
    <row r="783" spans="2:21" s="272" customFormat="1" ht="15" x14ac:dyDescent="0.25">
      <c r="B783" s="187" t="str">
        <f>IF('Formulario PPGR3'!$G783="","",CONCATENATE('Formulario PPGR3'!$C783,".",'Formulario PPGR3'!$D783,".",'Formulario PPGR3'!$E783,".",'Formulario PPGR3'!$F783))</f>
        <v/>
      </c>
      <c r="C783" s="187" t="str">
        <f>IF('Formulario PPGR3'!$G783="","",'Formulario PPGR1'!#REF!)</f>
        <v/>
      </c>
      <c r="D783" s="187" t="str">
        <f>IF('Formulario PPGR3'!$G783="","",'Formulario PPGR1'!#REF!)</f>
        <v/>
      </c>
      <c r="E783" s="187" t="str">
        <f>IF('Formulario PPGR3'!$G783="","",'Formulario PPGR1'!#REF!)</f>
        <v/>
      </c>
      <c r="F783" s="187" t="str">
        <f>IF('Formulario PPGR3'!$G783="","",'Formulario PPGR1'!#REF!)</f>
        <v/>
      </c>
      <c r="G783" s="237"/>
      <c r="H783" s="520" t="str" cm="1">
        <f t="array" ref="H783">IF(Tabla1[[#This Row],[Código_Actividad]]="","",_xlfn.XLOOKUP(Tabla1[[#This Row],[Código_Actividad]],CodigoActividad,Tabla2[Actividades Programables Presupuestables],"",0))</f>
        <v/>
      </c>
      <c r="I783" s="783" t="str">
        <f>IFERROR(VLOOKUP('Formulario PPGR3'!$G783,'Formulario PPGR2'!$H$9:$V$536,15,FALSE),"")</f>
        <v/>
      </c>
      <c r="J783" s="525"/>
      <c r="K783" s="524"/>
      <c r="L783" s="521" t="str">
        <f>IF(Tabla1[[#This Row],[Descripción]]="","",_xlfn.XLOOKUP(Tabla1[[#This Row],[Descripción]],Tabla10[Descripción],Tabla10[Unidad de Medida],"",0))</f>
        <v/>
      </c>
      <c r="M783" s="317"/>
      <c r="N783" s="535" t="str">
        <f>IF(Tabla1[[#This Row],[Descripción]]="","",_xlfn.XLOOKUP(Tabla1[[#This Row],[Descripción]],Tabla10[Descripción],Tabla10[Precio Unitario],0))</f>
        <v/>
      </c>
      <c r="O783" s="535" t="str">
        <f>IF(Tabla1[[#This Row],[Cantidad de Insumos]]="","",Tabla1[[#This Row],[Precio Unitario]]*Tabla1[[#This Row],[Cantidad de Insumos]])</f>
        <v/>
      </c>
      <c r="P783" s="522" t="str">
        <f>IF(Tabla1[[#This Row],[Descripción]]="","",_xlfn.XLOOKUP(Tabla1[[#This Row],[Descripción]],Tabla10[Descripción],Tabla10[CODIGO PRESUPUESTARIO],0))</f>
        <v/>
      </c>
      <c r="Q783" s="523"/>
      <c r="R783" s="523" t="str">
        <f>IF(Tabla1[[#This Row],[Insumos]]="","",_xlfn.XLOOKUP(Tabla1[[#This Row],[Insumos]],Tabla10[Insumo],Tabla10[InsumoAbrev],"",0))</f>
        <v/>
      </c>
      <c r="S783" s="694"/>
      <c r="T783" s="187"/>
      <c r="U783" s="187"/>
    </row>
    <row r="784" spans="2:21" s="272" customFormat="1" ht="15" x14ac:dyDescent="0.25">
      <c r="B784" s="187" t="str">
        <f>IF('Formulario PPGR3'!$G784="","",CONCATENATE('Formulario PPGR3'!$C784,".",'Formulario PPGR3'!$D784,".",'Formulario PPGR3'!$E784,".",'Formulario PPGR3'!$F784))</f>
        <v/>
      </c>
      <c r="C784" s="187" t="str">
        <f>IF('Formulario PPGR3'!$G784="","",'Formulario PPGR1'!#REF!)</f>
        <v/>
      </c>
      <c r="D784" s="187" t="str">
        <f>IF('Formulario PPGR3'!$G784="","",'Formulario PPGR1'!#REF!)</f>
        <v/>
      </c>
      <c r="E784" s="187" t="str">
        <f>IF('Formulario PPGR3'!$G784="","",'Formulario PPGR1'!#REF!)</f>
        <v/>
      </c>
      <c r="F784" s="187" t="str">
        <f>IF('Formulario PPGR3'!$G784="","",'Formulario PPGR1'!#REF!)</f>
        <v/>
      </c>
      <c r="G784" s="237"/>
      <c r="H784" s="520" t="str" cm="1">
        <f t="array" ref="H784">IF(Tabla1[[#This Row],[Código_Actividad]]="","",_xlfn.XLOOKUP(Tabla1[[#This Row],[Código_Actividad]],CodigoActividad,Tabla2[Actividades Programables Presupuestables],"",0))</f>
        <v/>
      </c>
      <c r="I784" s="783" t="str">
        <f>IFERROR(VLOOKUP('Formulario PPGR3'!$G784,'Formulario PPGR2'!$H$9:$V$536,15,FALSE),"")</f>
        <v/>
      </c>
      <c r="J784" s="525"/>
      <c r="K784" s="524"/>
      <c r="L784" s="521" t="str">
        <f>IF(Tabla1[[#This Row],[Descripción]]="","",_xlfn.XLOOKUP(Tabla1[[#This Row],[Descripción]],Tabla10[Descripción],Tabla10[Unidad de Medida],"",0))</f>
        <v/>
      </c>
      <c r="M784" s="317"/>
      <c r="N784" s="535" t="str">
        <f>IF(Tabla1[[#This Row],[Descripción]]="","",_xlfn.XLOOKUP(Tabla1[[#This Row],[Descripción]],Tabla10[Descripción],Tabla10[Precio Unitario],0))</f>
        <v/>
      </c>
      <c r="O784" s="535" t="str">
        <f>IF(Tabla1[[#This Row],[Cantidad de Insumos]]="","",Tabla1[[#This Row],[Precio Unitario]]*Tabla1[[#This Row],[Cantidad de Insumos]])</f>
        <v/>
      </c>
      <c r="P784" s="522" t="str">
        <f>IF(Tabla1[[#This Row],[Descripción]]="","",_xlfn.XLOOKUP(Tabla1[[#This Row],[Descripción]],Tabla10[Descripción],Tabla10[CODIGO PRESUPUESTARIO],0))</f>
        <v/>
      </c>
      <c r="Q784" s="523"/>
      <c r="R784" s="523" t="str">
        <f>IF(Tabla1[[#This Row],[Insumos]]="","",_xlfn.XLOOKUP(Tabla1[[#This Row],[Insumos]],Tabla10[Insumo],Tabla10[InsumoAbrev],"",0))</f>
        <v/>
      </c>
      <c r="S784" s="694"/>
      <c r="T784" s="187"/>
      <c r="U784" s="187"/>
    </row>
    <row r="785" spans="2:21" s="272" customFormat="1" ht="15" x14ac:dyDescent="0.25">
      <c r="B785" s="187" t="str">
        <f>IF('Formulario PPGR3'!$G785="","",CONCATENATE('Formulario PPGR3'!$C785,".",'Formulario PPGR3'!$D785,".",'Formulario PPGR3'!$E785,".",'Formulario PPGR3'!$F785))</f>
        <v/>
      </c>
      <c r="C785" s="187" t="str">
        <f>IF('Formulario PPGR3'!$G785="","",'Formulario PPGR1'!#REF!)</f>
        <v/>
      </c>
      <c r="D785" s="187" t="str">
        <f>IF('Formulario PPGR3'!$G785="","",'Formulario PPGR1'!#REF!)</f>
        <v/>
      </c>
      <c r="E785" s="187" t="str">
        <f>IF('Formulario PPGR3'!$G785="","",'Formulario PPGR1'!#REF!)</f>
        <v/>
      </c>
      <c r="F785" s="187" t="str">
        <f>IF('Formulario PPGR3'!$G785="","",'Formulario PPGR1'!#REF!)</f>
        <v/>
      </c>
      <c r="G785" s="237"/>
      <c r="H785" s="520" t="str" cm="1">
        <f t="array" ref="H785">IF(Tabla1[[#This Row],[Código_Actividad]]="","",_xlfn.XLOOKUP(Tabla1[[#This Row],[Código_Actividad]],CodigoActividad,Tabla2[Actividades Programables Presupuestables],"",0))</f>
        <v/>
      </c>
      <c r="I785" s="783" t="str">
        <f>IFERROR(VLOOKUP('Formulario PPGR3'!$G785,'Formulario PPGR2'!$H$9:$V$536,15,FALSE),"")</f>
        <v/>
      </c>
      <c r="J785" s="525"/>
      <c r="K785" s="524"/>
      <c r="L785" s="521" t="str">
        <f>IF(Tabla1[[#This Row],[Descripción]]="","",_xlfn.XLOOKUP(Tabla1[[#This Row],[Descripción]],Tabla10[Descripción],Tabla10[Unidad de Medida],"",0))</f>
        <v/>
      </c>
      <c r="M785" s="317"/>
      <c r="N785" s="535" t="str">
        <f>IF(Tabla1[[#This Row],[Descripción]]="","",_xlfn.XLOOKUP(Tabla1[[#This Row],[Descripción]],Tabla10[Descripción],Tabla10[Precio Unitario],0))</f>
        <v/>
      </c>
      <c r="O785" s="535" t="str">
        <f>IF(Tabla1[[#This Row],[Cantidad de Insumos]]="","",Tabla1[[#This Row],[Precio Unitario]]*Tabla1[[#This Row],[Cantidad de Insumos]])</f>
        <v/>
      </c>
      <c r="P785" s="522" t="str">
        <f>IF(Tabla1[[#This Row],[Descripción]]="","",_xlfn.XLOOKUP(Tabla1[[#This Row],[Descripción]],Tabla10[Descripción],Tabla10[CODIGO PRESUPUESTARIO],0))</f>
        <v/>
      </c>
      <c r="Q785" s="523"/>
      <c r="R785" s="523" t="str">
        <f>IF(Tabla1[[#This Row],[Insumos]]="","",_xlfn.XLOOKUP(Tabla1[[#This Row],[Insumos]],Tabla10[Insumo],Tabla10[InsumoAbrev],"",0))</f>
        <v/>
      </c>
      <c r="S785" s="694"/>
      <c r="T785" s="187"/>
      <c r="U785" s="187"/>
    </row>
    <row r="786" spans="2:21" s="272" customFormat="1" ht="15" x14ac:dyDescent="0.25">
      <c r="B786" s="187" t="str">
        <f>IF('Formulario PPGR3'!$G786="","",CONCATENATE('Formulario PPGR3'!$C786,".",'Formulario PPGR3'!$D786,".",'Formulario PPGR3'!$E786,".",'Formulario PPGR3'!$F786))</f>
        <v/>
      </c>
      <c r="C786" s="187" t="str">
        <f>IF('Formulario PPGR3'!$G786="","",'Formulario PPGR1'!#REF!)</f>
        <v/>
      </c>
      <c r="D786" s="187" t="str">
        <f>IF('Formulario PPGR3'!$G786="","",'Formulario PPGR1'!#REF!)</f>
        <v/>
      </c>
      <c r="E786" s="187" t="str">
        <f>IF('Formulario PPGR3'!$G786="","",'Formulario PPGR1'!#REF!)</f>
        <v/>
      </c>
      <c r="F786" s="187" t="str">
        <f>IF('Formulario PPGR3'!$G786="","",'Formulario PPGR1'!#REF!)</f>
        <v/>
      </c>
      <c r="G786" s="237"/>
      <c r="H786" s="520" t="str" cm="1">
        <f t="array" ref="H786">IF(Tabla1[[#This Row],[Código_Actividad]]="","",_xlfn.XLOOKUP(Tabla1[[#This Row],[Código_Actividad]],CodigoActividad,Tabla2[Actividades Programables Presupuestables],"",0))</f>
        <v/>
      </c>
      <c r="I786" s="783" t="str">
        <f>IFERROR(VLOOKUP('Formulario PPGR3'!$G786,'Formulario PPGR2'!$H$9:$V$536,15,FALSE),"")</f>
        <v/>
      </c>
      <c r="J786" s="525"/>
      <c r="K786" s="524"/>
      <c r="L786" s="521" t="str">
        <f>IF(Tabla1[[#This Row],[Descripción]]="","",_xlfn.XLOOKUP(Tabla1[[#This Row],[Descripción]],Tabla10[Descripción],Tabla10[Unidad de Medida],"",0))</f>
        <v/>
      </c>
      <c r="M786" s="317"/>
      <c r="N786" s="535" t="str">
        <f>IF(Tabla1[[#This Row],[Descripción]]="","",_xlfn.XLOOKUP(Tabla1[[#This Row],[Descripción]],Tabla10[Descripción],Tabla10[Precio Unitario],0))</f>
        <v/>
      </c>
      <c r="O786" s="535" t="str">
        <f>IF(Tabla1[[#This Row],[Cantidad de Insumos]]="","",Tabla1[[#This Row],[Precio Unitario]]*Tabla1[[#This Row],[Cantidad de Insumos]])</f>
        <v/>
      </c>
      <c r="P786" s="522" t="str">
        <f>IF(Tabla1[[#This Row],[Descripción]]="","",_xlfn.XLOOKUP(Tabla1[[#This Row],[Descripción]],Tabla10[Descripción],Tabla10[CODIGO PRESUPUESTARIO],0))</f>
        <v/>
      </c>
      <c r="Q786" s="523"/>
      <c r="R786" s="523" t="str">
        <f>IF(Tabla1[[#This Row],[Insumos]]="","",_xlfn.XLOOKUP(Tabla1[[#This Row],[Insumos]],Tabla10[Insumo],Tabla10[InsumoAbrev],"",0))</f>
        <v/>
      </c>
      <c r="S786" s="694"/>
      <c r="T786" s="187"/>
      <c r="U786" s="187"/>
    </row>
    <row r="787" spans="2:21" s="272" customFormat="1" ht="15" x14ac:dyDescent="0.25">
      <c r="B787" s="187" t="str">
        <f>IF('Formulario PPGR3'!$G787="","",CONCATENATE('Formulario PPGR3'!$C787,".",'Formulario PPGR3'!$D787,".",'Formulario PPGR3'!$E787,".",'Formulario PPGR3'!$F787))</f>
        <v/>
      </c>
      <c r="C787" s="187" t="str">
        <f>IF('Formulario PPGR3'!$G787="","",'Formulario PPGR1'!#REF!)</f>
        <v/>
      </c>
      <c r="D787" s="187" t="str">
        <f>IF('Formulario PPGR3'!$G787="","",'Formulario PPGR1'!#REF!)</f>
        <v/>
      </c>
      <c r="E787" s="187" t="str">
        <f>IF('Formulario PPGR3'!$G787="","",'Formulario PPGR1'!#REF!)</f>
        <v/>
      </c>
      <c r="F787" s="187" t="str">
        <f>IF('Formulario PPGR3'!$G787="","",'Formulario PPGR1'!#REF!)</f>
        <v/>
      </c>
      <c r="G787" s="237"/>
      <c r="H787" s="520" t="str" cm="1">
        <f t="array" ref="H787">IF(Tabla1[[#This Row],[Código_Actividad]]="","",_xlfn.XLOOKUP(Tabla1[[#This Row],[Código_Actividad]],CodigoActividad,Tabla2[Actividades Programables Presupuestables],"",0))</f>
        <v/>
      </c>
      <c r="I787" s="783" t="str">
        <f>IFERROR(VLOOKUP('Formulario PPGR3'!$G787,'Formulario PPGR2'!$H$9:$V$536,15,FALSE),"")</f>
        <v/>
      </c>
      <c r="J787" s="525"/>
      <c r="K787" s="524"/>
      <c r="L787" s="521" t="str">
        <f>IF(Tabla1[[#This Row],[Descripción]]="","",_xlfn.XLOOKUP(Tabla1[[#This Row],[Descripción]],Tabla10[Descripción],Tabla10[Unidad de Medida],"",0))</f>
        <v/>
      </c>
      <c r="M787" s="317"/>
      <c r="N787" s="535" t="str">
        <f>IF(Tabla1[[#This Row],[Descripción]]="","",_xlfn.XLOOKUP(Tabla1[[#This Row],[Descripción]],Tabla10[Descripción],Tabla10[Precio Unitario],0))</f>
        <v/>
      </c>
      <c r="O787" s="535" t="str">
        <f>IF(Tabla1[[#This Row],[Cantidad de Insumos]]="","",Tabla1[[#This Row],[Precio Unitario]]*Tabla1[[#This Row],[Cantidad de Insumos]])</f>
        <v/>
      </c>
      <c r="P787" s="522" t="str">
        <f>IF(Tabla1[[#This Row],[Descripción]]="","",_xlfn.XLOOKUP(Tabla1[[#This Row],[Descripción]],Tabla10[Descripción],Tabla10[CODIGO PRESUPUESTARIO],0))</f>
        <v/>
      </c>
      <c r="Q787" s="523"/>
      <c r="R787" s="523" t="str">
        <f>IF(Tabla1[[#This Row],[Insumos]]="","",_xlfn.XLOOKUP(Tabla1[[#This Row],[Insumos]],Tabla10[Insumo],Tabla10[InsumoAbrev],"",0))</f>
        <v/>
      </c>
      <c r="S787" s="694"/>
      <c r="T787" s="187"/>
      <c r="U787" s="187"/>
    </row>
    <row r="788" spans="2:21" s="272" customFormat="1" ht="15" x14ac:dyDescent="0.25">
      <c r="B788" s="187" t="str">
        <f>IF('Formulario PPGR3'!$G788="","",CONCATENATE('Formulario PPGR3'!$C788,".",'Formulario PPGR3'!$D788,".",'Formulario PPGR3'!$E788,".",'Formulario PPGR3'!$F788))</f>
        <v/>
      </c>
      <c r="C788" s="187" t="str">
        <f>IF('Formulario PPGR3'!$G788="","",'Formulario PPGR1'!#REF!)</f>
        <v/>
      </c>
      <c r="D788" s="187" t="str">
        <f>IF('Formulario PPGR3'!$G788="","",'Formulario PPGR1'!#REF!)</f>
        <v/>
      </c>
      <c r="E788" s="187" t="str">
        <f>IF('Formulario PPGR3'!$G788="","",'Formulario PPGR1'!#REF!)</f>
        <v/>
      </c>
      <c r="F788" s="187" t="str">
        <f>IF('Formulario PPGR3'!$G788="","",'Formulario PPGR1'!#REF!)</f>
        <v/>
      </c>
      <c r="G788" s="237"/>
      <c r="H788" s="520" t="str" cm="1">
        <f t="array" ref="H788">IF(Tabla1[[#This Row],[Código_Actividad]]="","",_xlfn.XLOOKUP(Tabla1[[#This Row],[Código_Actividad]],CodigoActividad,Tabla2[Actividades Programables Presupuestables],"",0))</f>
        <v/>
      </c>
      <c r="I788" s="783" t="str">
        <f>IFERROR(VLOOKUP('Formulario PPGR3'!$G788,'Formulario PPGR2'!$H$9:$V$536,15,FALSE),"")</f>
        <v/>
      </c>
      <c r="J788" s="525"/>
      <c r="K788" s="524"/>
      <c r="L788" s="521" t="str">
        <f>IF(Tabla1[[#This Row],[Descripción]]="","",_xlfn.XLOOKUP(Tabla1[[#This Row],[Descripción]],Tabla10[Descripción],Tabla10[Unidad de Medida],"",0))</f>
        <v/>
      </c>
      <c r="M788" s="317"/>
      <c r="N788" s="535" t="str">
        <f>IF(Tabla1[[#This Row],[Descripción]]="","",_xlfn.XLOOKUP(Tabla1[[#This Row],[Descripción]],Tabla10[Descripción],Tabla10[Precio Unitario],0))</f>
        <v/>
      </c>
      <c r="O788" s="535" t="str">
        <f>IF(Tabla1[[#This Row],[Cantidad de Insumos]]="","",Tabla1[[#This Row],[Precio Unitario]]*Tabla1[[#This Row],[Cantidad de Insumos]])</f>
        <v/>
      </c>
      <c r="P788" s="522" t="str">
        <f>IF(Tabla1[[#This Row],[Descripción]]="","",_xlfn.XLOOKUP(Tabla1[[#This Row],[Descripción]],Tabla10[Descripción],Tabla10[CODIGO PRESUPUESTARIO],0))</f>
        <v/>
      </c>
      <c r="Q788" s="523"/>
      <c r="R788" s="523" t="str">
        <f>IF(Tabla1[[#This Row],[Insumos]]="","",_xlfn.XLOOKUP(Tabla1[[#This Row],[Insumos]],Tabla10[Insumo],Tabla10[InsumoAbrev],"",0))</f>
        <v/>
      </c>
      <c r="S788" s="694"/>
      <c r="T788" s="187"/>
      <c r="U788" s="187"/>
    </row>
    <row r="789" spans="2:21" s="272" customFormat="1" ht="15" x14ac:dyDescent="0.25">
      <c r="B789" s="187" t="str">
        <f>IF('Formulario PPGR3'!$G789="","",CONCATENATE('Formulario PPGR3'!$C789,".",'Formulario PPGR3'!$D789,".",'Formulario PPGR3'!$E789,".",'Formulario PPGR3'!$F789))</f>
        <v/>
      </c>
      <c r="C789" s="187" t="str">
        <f>IF('Formulario PPGR3'!$G789="","",'Formulario PPGR1'!#REF!)</f>
        <v/>
      </c>
      <c r="D789" s="187" t="str">
        <f>IF('Formulario PPGR3'!$G789="","",'Formulario PPGR1'!#REF!)</f>
        <v/>
      </c>
      <c r="E789" s="187" t="str">
        <f>IF('Formulario PPGR3'!$G789="","",'Formulario PPGR1'!#REF!)</f>
        <v/>
      </c>
      <c r="F789" s="187" t="str">
        <f>IF('Formulario PPGR3'!$G789="","",'Formulario PPGR1'!#REF!)</f>
        <v/>
      </c>
      <c r="G789" s="237"/>
      <c r="H789" s="520" t="str" cm="1">
        <f t="array" ref="H789">IF(Tabla1[[#This Row],[Código_Actividad]]="","",_xlfn.XLOOKUP(Tabla1[[#This Row],[Código_Actividad]],CodigoActividad,Tabla2[Actividades Programables Presupuestables],"",0))</f>
        <v/>
      </c>
      <c r="I789" s="783" t="str">
        <f>IFERROR(VLOOKUP('Formulario PPGR3'!$G789,'Formulario PPGR2'!$H$9:$V$536,15,FALSE),"")</f>
        <v/>
      </c>
      <c r="J789" s="525"/>
      <c r="K789" s="524"/>
      <c r="L789" s="521" t="str">
        <f>IF(Tabla1[[#This Row],[Descripción]]="","",_xlfn.XLOOKUP(Tabla1[[#This Row],[Descripción]],Tabla10[Descripción],Tabla10[Unidad de Medida],"",0))</f>
        <v/>
      </c>
      <c r="M789" s="317"/>
      <c r="N789" s="535" t="str">
        <f>IF(Tabla1[[#This Row],[Descripción]]="","",_xlfn.XLOOKUP(Tabla1[[#This Row],[Descripción]],Tabla10[Descripción],Tabla10[Precio Unitario],0))</f>
        <v/>
      </c>
      <c r="O789" s="535" t="str">
        <f>IF(Tabla1[[#This Row],[Cantidad de Insumos]]="","",Tabla1[[#This Row],[Precio Unitario]]*Tabla1[[#This Row],[Cantidad de Insumos]])</f>
        <v/>
      </c>
      <c r="P789" s="522" t="str">
        <f>IF(Tabla1[[#This Row],[Descripción]]="","",_xlfn.XLOOKUP(Tabla1[[#This Row],[Descripción]],Tabla10[Descripción],Tabla10[CODIGO PRESUPUESTARIO],0))</f>
        <v/>
      </c>
      <c r="Q789" s="523"/>
      <c r="R789" s="523" t="str">
        <f>IF(Tabla1[[#This Row],[Insumos]]="","",_xlfn.XLOOKUP(Tabla1[[#This Row],[Insumos]],Tabla10[Insumo],Tabla10[InsumoAbrev],"",0))</f>
        <v/>
      </c>
      <c r="S789" s="694"/>
      <c r="T789" s="187"/>
      <c r="U789" s="187"/>
    </row>
    <row r="790" spans="2:21" s="272" customFormat="1" ht="15" x14ac:dyDescent="0.25">
      <c r="B790" s="187" t="str">
        <f>IF('Formulario PPGR3'!$G790="","",CONCATENATE('Formulario PPGR3'!$C790,".",'Formulario PPGR3'!$D790,".",'Formulario PPGR3'!$E790,".",'Formulario PPGR3'!$F790))</f>
        <v/>
      </c>
      <c r="C790" s="187" t="str">
        <f>IF('Formulario PPGR3'!$G790="","",'Formulario PPGR1'!#REF!)</f>
        <v/>
      </c>
      <c r="D790" s="187" t="str">
        <f>IF('Formulario PPGR3'!$G790="","",'Formulario PPGR1'!#REF!)</f>
        <v/>
      </c>
      <c r="E790" s="187" t="str">
        <f>IF('Formulario PPGR3'!$G790="","",'Formulario PPGR1'!#REF!)</f>
        <v/>
      </c>
      <c r="F790" s="187" t="str">
        <f>IF('Formulario PPGR3'!$G790="","",'Formulario PPGR1'!#REF!)</f>
        <v/>
      </c>
      <c r="G790" s="237"/>
      <c r="H790" s="520" t="str" cm="1">
        <f t="array" ref="H790">IF(Tabla1[[#This Row],[Código_Actividad]]="","",_xlfn.XLOOKUP(Tabla1[[#This Row],[Código_Actividad]],CodigoActividad,Tabla2[Actividades Programables Presupuestables],"",0))</f>
        <v/>
      </c>
      <c r="I790" s="783" t="str">
        <f>IFERROR(VLOOKUP('Formulario PPGR3'!$G790,'Formulario PPGR2'!$H$9:$V$536,15,FALSE),"")</f>
        <v/>
      </c>
      <c r="J790" s="525"/>
      <c r="K790" s="524"/>
      <c r="L790" s="521" t="str">
        <f>IF(Tabla1[[#This Row],[Descripción]]="","",_xlfn.XLOOKUP(Tabla1[[#This Row],[Descripción]],Tabla10[Descripción],Tabla10[Unidad de Medida],"",0))</f>
        <v/>
      </c>
      <c r="M790" s="317"/>
      <c r="N790" s="535" t="str">
        <f>IF(Tabla1[[#This Row],[Descripción]]="","",_xlfn.XLOOKUP(Tabla1[[#This Row],[Descripción]],Tabla10[Descripción],Tabla10[Precio Unitario],0))</f>
        <v/>
      </c>
      <c r="O790" s="535" t="str">
        <f>IF(Tabla1[[#This Row],[Cantidad de Insumos]]="","",Tabla1[[#This Row],[Precio Unitario]]*Tabla1[[#This Row],[Cantidad de Insumos]])</f>
        <v/>
      </c>
      <c r="P790" s="522" t="str">
        <f>IF(Tabla1[[#This Row],[Descripción]]="","",_xlfn.XLOOKUP(Tabla1[[#This Row],[Descripción]],Tabla10[Descripción],Tabla10[CODIGO PRESUPUESTARIO],0))</f>
        <v/>
      </c>
      <c r="Q790" s="523"/>
      <c r="R790" s="523" t="str">
        <f>IF(Tabla1[[#This Row],[Insumos]]="","",_xlfn.XLOOKUP(Tabla1[[#This Row],[Insumos]],Tabla10[Insumo],Tabla10[InsumoAbrev],"",0))</f>
        <v/>
      </c>
      <c r="S790" s="694"/>
      <c r="T790" s="187"/>
      <c r="U790" s="187"/>
    </row>
    <row r="791" spans="2:21" s="272" customFormat="1" ht="15" x14ac:dyDescent="0.25">
      <c r="B791" s="187" t="str">
        <f>IF('Formulario PPGR3'!$G791="","",CONCATENATE('Formulario PPGR3'!$C791,".",'Formulario PPGR3'!$D791,".",'Formulario PPGR3'!$E791,".",'Formulario PPGR3'!$F791))</f>
        <v/>
      </c>
      <c r="C791" s="187" t="str">
        <f>IF('Formulario PPGR3'!$G791="","",'Formulario PPGR1'!#REF!)</f>
        <v/>
      </c>
      <c r="D791" s="187" t="str">
        <f>IF('Formulario PPGR3'!$G791="","",'Formulario PPGR1'!#REF!)</f>
        <v/>
      </c>
      <c r="E791" s="187" t="str">
        <f>IF('Formulario PPGR3'!$G791="","",'Formulario PPGR1'!#REF!)</f>
        <v/>
      </c>
      <c r="F791" s="187" t="str">
        <f>IF('Formulario PPGR3'!$G791="","",'Formulario PPGR1'!#REF!)</f>
        <v/>
      </c>
      <c r="G791" s="237"/>
      <c r="H791" s="520" t="str" cm="1">
        <f t="array" ref="H791">IF(Tabla1[[#This Row],[Código_Actividad]]="","",_xlfn.XLOOKUP(Tabla1[[#This Row],[Código_Actividad]],CodigoActividad,Tabla2[Actividades Programables Presupuestables],"",0))</f>
        <v/>
      </c>
      <c r="I791" s="783" t="str">
        <f>IFERROR(VLOOKUP('Formulario PPGR3'!$G791,'Formulario PPGR2'!$H$9:$V$536,15,FALSE),"")</f>
        <v/>
      </c>
      <c r="J791" s="525"/>
      <c r="K791" s="524"/>
      <c r="L791" s="521" t="str">
        <f>IF(Tabla1[[#This Row],[Descripción]]="","",_xlfn.XLOOKUP(Tabla1[[#This Row],[Descripción]],Tabla10[Descripción],Tabla10[Unidad de Medida],"",0))</f>
        <v/>
      </c>
      <c r="M791" s="317"/>
      <c r="N791" s="535" t="str">
        <f>IF(Tabla1[[#This Row],[Descripción]]="","",_xlfn.XLOOKUP(Tabla1[[#This Row],[Descripción]],Tabla10[Descripción],Tabla10[Precio Unitario],0))</f>
        <v/>
      </c>
      <c r="O791" s="535" t="str">
        <f>IF(Tabla1[[#This Row],[Cantidad de Insumos]]="","",Tabla1[[#This Row],[Precio Unitario]]*Tabla1[[#This Row],[Cantidad de Insumos]])</f>
        <v/>
      </c>
      <c r="P791" s="522" t="str">
        <f>IF(Tabla1[[#This Row],[Descripción]]="","",_xlfn.XLOOKUP(Tabla1[[#This Row],[Descripción]],Tabla10[Descripción],Tabla10[CODIGO PRESUPUESTARIO],0))</f>
        <v/>
      </c>
      <c r="Q791" s="523"/>
      <c r="R791" s="523" t="str">
        <f>IF(Tabla1[[#This Row],[Insumos]]="","",_xlfn.XLOOKUP(Tabla1[[#This Row],[Insumos]],Tabla10[Insumo],Tabla10[InsumoAbrev],"",0))</f>
        <v/>
      </c>
      <c r="S791" s="694"/>
      <c r="T791" s="187"/>
      <c r="U791" s="187"/>
    </row>
    <row r="792" spans="2:21" s="272" customFormat="1" ht="15" x14ac:dyDescent="0.25">
      <c r="B792" s="187" t="str">
        <f>IF('Formulario PPGR3'!$G792="","",CONCATENATE('Formulario PPGR3'!$C792,".",'Formulario PPGR3'!$D792,".",'Formulario PPGR3'!$E792,".",'Formulario PPGR3'!$F792))</f>
        <v/>
      </c>
      <c r="C792" s="187" t="str">
        <f>IF('Formulario PPGR3'!$G792="","",'Formulario PPGR1'!#REF!)</f>
        <v/>
      </c>
      <c r="D792" s="187" t="str">
        <f>IF('Formulario PPGR3'!$G792="","",'Formulario PPGR1'!#REF!)</f>
        <v/>
      </c>
      <c r="E792" s="187" t="str">
        <f>IF('Formulario PPGR3'!$G792="","",'Formulario PPGR1'!#REF!)</f>
        <v/>
      </c>
      <c r="F792" s="187" t="str">
        <f>IF('Formulario PPGR3'!$G792="","",'Formulario PPGR1'!#REF!)</f>
        <v/>
      </c>
      <c r="G792" s="237"/>
      <c r="H792" s="520" t="str" cm="1">
        <f t="array" ref="H792">IF(Tabla1[[#This Row],[Código_Actividad]]="","",_xlfn.XLOOKUP(Tabla1[[#This Row],[Código_Actividad]],CodigoActividad,Tabla2[Actividades Programables Presupuestables],"",0))</f>
        <v/>
      </c>
      <c r="I792" s="783" t="str">
        <f>IFERROR(VLOOKUP('Formulario PPGR3'!$G792,'Formulario PPGR2'!$H$9:$V$536,15,FALSE),"")</f>
        <v/>
      </c>
      <c r="J792" s="525"/>
      <c r="K792" s="524"/>
      <c r="L792" s="521" t="str">
        <f>IF(Tabla1[[#This Row],[Descripción]]="","",_xlfn.XLOOKUP(Tabla1[[#This Row],[Descripción]],Tabla10[Descripción],Tabla10[Unidad de Medida],"",0))</f>
        <v/>
      </c>
      <c r="M792" s="317"/>
      <c r="N792" s="535" t="str">
        <f>IF(Tabla1[[#This Row],[Descripción]]="","",_xlfn.XLOOKUP(Tabla1[[#This Row],[Descripción]],Tabla10[Descripción],Tabla10[Precio Unitario],0))</f>
        <v/>
      </c>
      <c r="O792" s="535" t="str">
        <f>IF(Tabla1[[#This Row],[Cantidad de Insumos]]="","",Tabla1[[#This Row],[Precio Unitario]]*Tabla1[[#This Row],[Cantidad de Insumos]])</f>
        <v/>
      </c>
      <c r="P792" s="522" t="str">
        <f>IF(Tabla1[[#This Row],[Descripción]]="","",_xlfn.XLOOKUP(Tabla1[[#This Row],[Descripción]],Tabla10[Descripción],Tabla10[CODIGO PRESUPUESTARIO],0))</f>
        <v/>
      </c>
      <c r="Q792" s="523"/>
      <c r="R792" s="523" t="str">
        <f>IF(Tabla1[[#This Row],[Insumos]]="","",_xlfn.XLOOKUP(Tabla1[[#This Row],[Insumos]],Tabla10[Insumo],Tabla10[InsumoAbrev],"",0))</f>
        <v/>
      </c>
      <c r="S792" s="694"/>
      <c r="T792" s="187"/>
      <c r="U792" s="187"/>
    </row>
    <row r="793" spans="2:21" s="272" customFormat="1" ht="15" x14ac:dyDescent="0.25">
      <c r="B793" s="187" t="str">
        <f>IF('Formulario PPGR3'!$G793="","",CONCATENATE('Formulario PPGR3'!$C793,".",'Formulario PPGR3'!$D793,".",'Formulario PPGR3'!$E793,".",'Formulario PPGR3'!$F793))</f>
        <v/>
      </c>
      <c r="C793" s="187" t="str">
        <f>IF('Formulario PPGR3'!$G793="","",'Formulario PPGR1'!#REF!)</f>
        <v/>
      </c>
      <c r="D793" s="187" t="str">
        <f>IF('Formulario PPGR3'!$G793="","",'Formulario PPGR1'!#REF!)</f>
        <v/>
      </c>
      <c r="E793" s="187" t="str">
        <f>IF('Formulario PPGR3'!$G793="","",'Formulario PPGR1'!#REF!)</f>
        <v/>
      </c>
      <c r="F793" s="187" t="str">
        <f>IF('Formulario PPGR3'!$G793="","",'Formulario PPGR1'!#REF!)</f>
        <v/>
      </c>
      <c r="G793" s="237"/>
      <c r="H793" s="520" t="str" cm="1">
        <f t="array" ref="H793">IF(Tabla1[[#This Row],[Código_Actividad]]="","",_xlfn.XLOOKUP(Tabla1[[#This Row],[Código_Actividad]],CodigoActividad,Tabla2[Actividades Programables Presupuestables],"",0))</f>
        <v/>
      </c>
      <c r="I793" s="783" t="str">
        <f>IFERROR(VLOOKUP('Formulario PPGR3'!$G793,'Formulario PPGR2'!$H$9:$V$536,15,FALSE),"")</f>
        <v/>
      </c>
      <c r="J793" s="525"/>
      <c r="K793" s="524"/>
      <c r="L793" s="521" t="str">
        <f>IF(Tabla1[[#This Row],[Descripción]]="","",_xlfn.XLOOKUP(Tabla1[[#This Row],[Descripción]],Tabla10[Descripción],Tabla10[Unidad de Medida],"",0))</f>
        <v/>
      </c>
      <c r="M793" s="317"/>
      <c r="N793" s="535" t="str">
        <f>IF(Tabla1[[#This Row],[Descripción]]="","",_xlfn.XLOOKUP(Tabla1[[#This Row],[Descripción]],Tabla10[Descripción],Tabla10[Precio Unitario],0))</f>
        <v/>
      </c>
      <c r="O793" s="535" t="str">
        <f>IF(Tabla1[[#This Row],[Cantidad de Insumos]]="","",Tabla1[[#This Row],[Precio Unitario]]*Tabla1[[#This Row],[Cantidad de Insumos]])</f>
        <v/>
      </c>
      <c r="P793" s="522" t="str">
        <f>IF(Tabla1[[#This Row],[Descripción]]="","",_xlfn.XLOOKUP(Tabla1[[#This Row],[Descripción]],Tabla10[Descripción],Tabla10[CODIGO PRESUPUESTARIO],0))</f>
        <v/>
      </c>
      <c r="Q793" s="523"/>
      <c r="R793" s="523" t="str">
        <f>IF(Tabla1[[#This Row],[Insumos]]="","",_xlfn.XLOOKUP(Tabla1[[#This Row],[Insumos]],Tabla10[Insumo],Tabla10[InsumoAbrev],"",0))</f>
        <v/>
      </c>
      <c r="S793" s="694"/>
      <c r="T793" s="187"/>
      <c r="U793" s="187"/>
    </row>
    <row r="794" spans="2:21" s="272" customFormat="1" ht="15" x14ac:dyDescent="0.25">
      <c r="B794" s="187" t="str">
        <f>IF('Formulario PPGR3'!$G794="","",CONCATENATE('Formulario PPGR3'!$C794,".",'Formulario PPGR3'!$D794,".",'Formulario PPGR3'!$E794,".",'Formulario PPGR3'!$F794))</f>
        <v/>
      </c>
      <c r="C794" s="187" t="str">
        <f>IF('Formulario PPGR3'!$G794="","",'Formulario PPGR1'!#REF!)</f>
        <v/>
      </c>
      <c r="D794" s="187" t="str">
        <f>IF('Formulario PPGR3'!$G794="","",'Formulario PPGR1'!#REF!)</f>
        <v/>
      </c>
      <c r="E794" s="187" t="str">
        <f>IF('Formulario PPGR3'!$G794="","",'Formulario PPGR1'!#REF!)</f>
        <v/>
      </c>
      <c r="F794" s="187" t="str">
        <f>IF('Formulario PPGR3'!$G794="","",'Formulario PPGR1'!#REF!)</f>
        <v/>
      </c>
      <c r="G794" s="237"/>
      <c r="H794" s="520" t="str" cm="1">
        <f t="array" ref="H794">IF(Tabla1[[#This Row],[Código_Actividad]]="","",_xlfn.XLOOKUP(Tabla1[[#This Row],[Código_Actividad]],CodigoActividad,Tabla2[Actividades Programables Presupuestables],"",0))</f>
        <v/>
      </c>
      <c r="I794" s="783" t="str">
        <f>IFERROR(VLOOKUP('Formulario PPGR3'!$G794,'Formulario PPGR2'!$H$9:$V$536,15,FALSE),"")</f>
        <v/>
      </c>
      <c r="J794" s="525"/>
      <c r="K794" s="524"/>
      <c r="L794" s="521" t="str">
        <f>IF(Tabla1[[#This Row],[Descripción]]="","",_xlfn.XLOOKUP(Tabla1[[#This Row],[Descripción]],Tabla10[Descripción],Tabla10[Unidad de Medida],"",0))</f>
        <v/>
      </c>
      <c r="M794" s="317"/>
      <c r="N794" s="535" t="str">
        <f>IF(Tabla1[[#This Row],[Descripción]]="","",_xlfn.XLOOKUP(Tabla1[[#This Row],[Descripción]],Tabla10[Descripción],Tabla10[Precio Unitario],0))</f>
        <v/>
      </c>
      <c r="O794" s="535" t="str">
        <f>IF(Tabla1[[#This Row],[Cantidad de Insumos]]="","",Tabla1[[#This Row],[Precio Unitario]]*Tabla1[[#This Row],[Cantidad de Insumos]])</f>
        <v/>
      </c>
      <c r="P794" s="522" t="str">
        <f>IF(Tabla1[[#This Row],[Descripción]]="","",_xlfn.XLOOKUP(Tabla1[[#This Row],[Descripción]],Tabla10[Descripción],Tabla10[CODIGO PRESUPUESTARIO],0))</f>
        <v/>
      </c>
      <c r="Q794" s="523"/>
      <c r="R794" s="523" t="str">
        <f>IF(Tabla1[[#This Row],[Insumos]]="","",_xlfn.XLOOKUP(Tabla1[[#This Row],[Insumos]],Tabla10[Insumo],Tabla10[InsumoAbrev],"",0))</f>
        <v/>
      </c>
      <c r="S794" s="694"/>
      <c r="T794" s="187"/>
      <c r="U794" s="187"/>
    </row>
    <row r="795" spans="2:21" s="272" customFormat="1" ht="15" x14ac:dyDescent="0.25">
      <c r="B795" s="187" t="str">
        <f>IF('Formulario PPGR3'!$G795="","",CONCATENATE('Formulario PPGR3'!$C795,".",'Formulario PPGR3'!$D795,".",'Formulario PPGR3'!$E795,".",'Formulario PPGR3'!$F795))</f>
        <v/>
      </c>
      <c r="C795" s="187" t="str">
        <f>IF('Formulario PPGR3'!$G795="","",'Formulario PPGR1'!#REF!)</f>
        <v/>
      </c>
      <c r="D795" s="187" t="str">
        <f>IF('Formulario PPGR3'!$G795="","",'Formulario PPGR1'!#REF!)</f>
        <v/>
      </c>
      <c r="E795" s="187" t="str">
        <f>IF('Formulario PPGR3'!$G795="","",'Formulario PPGR1'!#REF!)</f>
        <v/>
      </c>
      <c r="F795" s="187" t="str">
        <f>IF('Formulario PPGR3'!$G795="","",'Formulario PPGR1'!#REF!)</f>
        <v/>
      </c>
      <c r="G795" s="237"/>
      <c r="H795" s="520" t="str" cm="1">
        <f t="array" ref="H795">IF(Tabla1[[#This Row],[Código_Actividad]]="","",_xlfn.XLOOKUP(Tabla1[[#This Row],[Código_Actividad]],CodigoActividad,Tabla2[Actividades Programables Presupuestables],"",0))</f>
        <v/>
      </c>
      <c r="I795" s="783" t="str">
        <f>IFERROR(VLOOKUP('Formulario PPGR3'!$G795,'Formulario PPGR2'!$H$9:$V$536,15,FALSE),"")</f>
        <v/>
      </c>
      <c r="J795" s="525"/>
      <c r="K795" s="524"/>
      <c r="L795" s="521" t="str">
        <f>IF(Tabla1[[#This Row],[Descripción]]="","",_xlfn.XLOOKUP(Tabla1[[#This Row],[Descripción]],Tabla10[Descripción],Tabla10[Unidad de Medida],"",0))</f>
        <v/>
      </c>
      <c r="M795" s="317"/>
      <c r="N795" s="535" t="str">
        <f>IF(Tabla1[[#This Row],[Descripción]]="","",_xlfn.XLOOKUP(Tabla1[[#This Row],[Descripción]],Tabla10[Descripción],Tabla10[Precio Unitario],0))</f>
        <v/>
      </c>
      <c r="O795" s="535" t="str">
        <f>IF(Tabla1[[#This Row],[Cantidad de Insumos]]="","",Tabla1[[#This Row],[Precio Unitario]]*Tabla1[[#This Row],[Cantidad de Insumos]])</f>
        <v/>
      </c>
      <c r="P795" s="522" t="str">
        <f>IF(Tabla1[[#This Row],[Descripción]]="","",_xlfn.XLOOKUP(Tabla1[[#This Row],[Descripción]],Tabla10[Descripción],Tabla10[CODIGO PRESUPUESTARIO],0))</f>
        <v/>
      </c>
      <c r="Q795" s="523"/>
      <c r="R795" s="523" t="str">
        <f>IF(Tabla1[[#This Row],[Insumos]]="","",_xlfn.XLOOKUP(Tabla1[[#This Row],[Insumos]],Tabla10[Insumo],Tabla10[InsumoAbrev],"",0))</f>
        <v/>
      </c>
      <c r="S795" s="694"/>
      <c r="T795" s="187"/>
      <c r="U795" s="187"/>
    </row>
    <row r="796" spans="2:21" s="272" customFormat="1" ht="15" x14ac:dyDescent="0.25">
      <c r="B796" s="187" t="str">
        <f>IF('Formulario PPGR3'!$G796="","",CONCATENATE('Formulario PPGR3'!$C796,".",'Formulario PPGR3'!$D796,".",'Formulario PPGR3'!$E796,".",'Formulario PPGR3'!$F796))</f>
        <v/>
      </c>
      <c r="C796" s="187" t="str">
        <f>IF('Formulario PPGR3'!$G796="","",'Formulario PPGR1'!#REF!)</f>
        <v/>
      </c>
      <c r="D796" s="187" t="str">
        <f>IF('Formulario PPGR3'!$G796="","",'Formulario PPGR1'!#REF!)</f>
        <v/>
      </c>
      <c r="E796" s="187" t="str">
        <f>IF('Formulario PPGR3'!$G796="","",'Formulario PPGR1'!#REF!)</f>
        <v/>
      </c>
      <c r="F796" s="187" t="str">
        <f>IF('Formulario PPGR3'!$G796="","",'Formulario PPGR1'!#REF!)</f>
        <v/>
      </c>
      <c r="G796" s="237"/>
      <c r="H796" s="520" t="str" cm="1">
        <f t="array" ref="H796">IF(Tabla1[[#This Row],[Código_Actividad]]="","",_xlfn.XLOOKUP(Tabla1[[#This Row],[Código_Actividad]],CodigoActividad,Tabla2[Actividades Programables Presupuestables],"",0))</f>
        <v/>
      </c>
      <c r="I796" s="783" t="str">
        <f>IFERROR(VLOOKUP('Formulario PPGR3'!$G796,'Formulario PPGR2'!$H$9:$V$536,15,FALSE),"")</f>
        <v/>
      </c>
      <c r="J796" s="525"/>
      <c r="K796" s="524"/>
      <c r="L796" s="521" t="str">
        <f>IF(Tabla1[[#This Row],[Descripción]]="","",_xlfn.XLOOKUP(Tabla1[[#This Row],[Descripción]],Tabla10[Descripción],Tabla10[Unidad de Medida],"",0))</f>
        <v/>
      </c>
      <c r="M796" s="317"/>
      <c r="N796" s="535" t="str">
        <f>IF(Tabla1[[#This Row],[Descripción]]="","",_xlfn.XLOOKUP(Tabla1[[#This Row],[Descripción]],Tabla10[Descripción],Tabla10[Precio Unitario],0))</f>
        <v/>
      </c>
      <c r="O796" s="535" t="str">
        <f>IF(Tabla1[[#This Row],[Cantidad de Insumos]]="","",Tabla1[[#This Row],[Precio Unitario]]*Tabla1[[#This Row],[Cantidad de Insumos]])</f>
        <v/>
      </c>
      <c r="P796" s="522" t="str">
        <f>IF(Tabla1[[#This Row],[Descripción]]="","",_xlfn.XLOOKUP(Tabla1[[#This Row],[Descripción]],Tabla10[Descripción],Tabla10[CODIGO PRESUPUESTARIO],0))</f>
        <v/>
      </c>
      <c r="Q796" s="523"/>
      <c r="R796" s="523" t="str">
        <f>IF(Tabla1[[#This Row],[Insumos]]="","",_xlfn.XLOOKUP(Tabla1[[#This Row],[Insumos]],Tabla10[Insumo],Tabla10[InsumoAbrev],"",0))</f>
        <v/>
      </c>
      <c r="S796" s="694"/>
      <c r="T796" s="187"/>
      <c r="U796" s="187"/>
    </row>
    <row r="797" spans="2:21" s="272" customFormat="1" ht="15" x14ac:dyDescent="0.25">
      <c r="B797" s="187" t="str">
        <f>IF('Formulario PPGR3'!$G797="","",CONCATENATE('Formulario PPGR3'!$C797,".",'Formulario PPGR3'!$D797,".",'Formulario PPGR3'!$E797,".",'Formulario PPGR3'!$F797))</f>
        <v/>
      </c>
      <c r="C797" s="187" t="str">
        <f>IF('Formulario PPGR3'!$G797="","",'Formulario PPGR1'!#REF!)</f>
        <v/>
      </c>
      <c r="D797" s="187" t="str">
        <f>IF('Formulario PPGR3'!$G797="","",'Formulario PPGR1'!#REF!)</f>
        <v/>
      </c>
      <c r="E797" s="187" t="str">
        <f>IF('Formulario PPGR3'!$G797="","",'Formulario PPGR1'!#REF!)</f>
        <v/>
      </c>
      <c r="F797" s="187" t="str">
        <f>IF('Formulario PPGR3'!$G797="","",'Formulario PPGR1'!#REF!)</f>
        <v/>
      </c>
      <c r="G797" s="237"/>
      <c r="H797" s="520" t="str" cm="1">
        <f t="array" ref="H797">IF(Tabla1[[#This Row],[Código_Actividad]]="","",_xlfn.XLOOKUP(Tabla1[[#This Row],[Código_Actividad]],CodigoActividad,Tabla2[Actividades Programables Presupuestables],"",0))</f>
        <v/>
      </c>
      <c r="I797" s="783" t="str">
        <f>IFERROR(VLOOKUP('Formulario PPGR3'!$G797,'Formulario PPGR2'!$H$9:$V$536,15,FALSE),"")</f>
        <v/>
      </c>
      <c r="J797" s="525"/>
      <c r="K797" s="524"/>
      <c r="L797" s="521" t="str">
        <f>IF(Tabla1[[#This Row],[Descripción]]="","",_xlfn.XLOOKUP(Tabla1[[#This Row],[Descripción]],Tabla10[Descripción],Tabla10[Unidad de Medida],"",0))</f>
        <v/>
      </c>
      <c r="M797" s="317"/>
      <c r="N797" s="535" t="str">
        <f>IF(Tabla1[[#This Row],[Descripción]]="","",_xlfn.XLOOKUP(Tabla1[[#This Row],[Descripción]],Tabla10[Descripción],Tabla10[Precio Unitario],0))</f>
        <v/>
      </c>
      <c r="O797" s="535" t="str">
        <f>IF(Tabla1[[#This Row],[Cantidad de Insumos]]="","",Tabla1[[#This Row],[Precio Unitario]]*Tabla1[[#This Row],[Cantidad de Insumos]])</f>
        <v/>
      </c>
      <c r="P797" s="522" t="str">
        <f>IF(Tabla1[[#This Row],[Descripción]]="","",_xlfn.XLOOKUP(Tabla1[[#This Row],[Descripción]],Tabla10[Descripción],Tabla10[CODIGO PRESUPUESTARIO],0))</f>
        <v/>
      </c>
      <c r="Q797" s="523"/>
      <c r="R797" s="523" t="str">
        <f>IF(Tabla1[[#This Row],[Insumos]]="","",_xlfn.XLOOKUP(Tabla1[[#This Row],[Insumos]],Tabla10[Insumo],Tabla10[InsumoAbrev],"",0))</f>
        <v/>
      </c>
      <c r="S797" s="694"/>
      <c r="T797" s="187"/>
      <c r="U797" s="187"/>
    </row>
    <row r="798" spans="2:21" s="272" customFormat="1" ht="15" x14ac:dyDescent="0.25">
      <c r="B798" s="187" t="str">
        <f>IF('Formulario PPGR3'!$G798="","",CONCATENATE('Formulario PPGR3'!$C798,".",'Formulario PPGR3'!$D798,".",'Formulario PPGR3'!$E798,".",'Formulario PPGR3'!$F798))</f>
        <v/>
      </c>
      <c r="C798" s="187" t="str">
        <f>IF('Formulario PPGR3'!$G798="","",'Formulario PPGR1'!#REF!)</f>
        <v/>
      </c>
      <c r="D798" s="187" t="str">
        <f>IF('Formulario PPGR3'!$G798="","",'Formulario PPGR1'!#REF!)</f>
        <v/>
      </c>
      <c r="E798" s="187" t="str">
        <f>IF('Formulario PPGR3'!$G798="","",'Formulario PPGR1'!#REF!)</f>
        <v/>
      </c>
      <c r="F798" s="187" t="str">
        <f>IF('Formulario PPGR3'!$G798="","",'Formulario PPGR1'!#REF!)</f>
        <v/>
      </c>
      <c r="G798" s="237"/>
      <c r="H798" s="520" t="str" cm="1">
        <f t="array" ref="H798">IF(Tabla1[[#This Row],[Código_Actividad]]="","",_xlfn.XLOOKUP(Tabla1[[#This Row],[Código_Actividad]],CodigoActividad,Tabla2[Actividades Programables Presupuestables],"",0))</f>
        <v/>
      </c>
      <c r="I798" s="783" t="str">
        <f>IFERROR(VLOOKUP('Formulario PPGR3'!$G798,'Formulario PPGR2'!$H$9:$V$536,15,FALSE),"")</f>
        <v/>
      </c>
      <c r="J798" s="525"/>
      <c r="K798" s="524"/>
      <c r="L798" s="521" t="str">
        <f>IF(Tabla1[[#This Row],[Descripción]]="","",_xlfn.XLOOKUP(Tabla1[[#This Row],[Descripción]],Tabla10[Descripción],Tabla10[Unidad de Medida],"",0))</f>
        <v/>
      </c>
      <c r="M798" s="317"/>
      <c r="N798" s="535" t="str">
        <f>IF(Tabla1[[#This Row],[Descripción]]="","",_xlfn.XLOOKUP(Tabla1[[#This Row],[Descripción]],Tabla10[Descripción],Tabla10[Precio Unitario],0))</f>
        <v/>
      </c>
      <c r="O798" s="535" t="str">
        <f>IF(Tabla1[[#This Row],[Cantidad de Insumos]]="","",Tabla1[[#This Row],[Precio Unitario]]*Tabla1[[#This Row],[Cantidad de Insumos]])</f>
        <v/>
      </c>
      <c r="P798" s="522" t="str">
        <f>IF(Tabla1[[#This Row],[Descripción]]="","",_xlfn.XLOOKUP(Tabla1[[#This Row],[Descripción]],Tabla10[Descripción],Tabla10[CODIGO PRESUPUESTARIO],0))</f>
        <v/>
      </c>
      <c r="Q798" s="523"/>
      <c r="R798" s="523" t="str">
        <f>IF(Tabla1[[#This Row],[Insumos]]="","",_xlfn.XLOOKUP(Tabla1[[#This Row],[Insumos]],Tabla10[Insumo],Tabla10[InsumoAbrev],"",0))</f>
        <v/>
      </c>
      <c r="S798" s="694"/>
      <c r="T798" s="187"/>
      <c r="U798" s="187"/>
    </row>
    <row r="799" spans="2:21" s="272" customFormat="1" ht="15" x14ac:dyDescent="0.25">
      <c r="B799" s="187" t="str">
        <f>IF('Formulario PPGR3'!$G799="","",CONCATENATE('Formulario PPGR3'!$C799,".",'Formulario PPGR3'!$D799,".",'Formulario PPGR3'!$E799,".",'Formulario PPGR3'!$F799))</f>
        <v/>
      </c>
      <c r="C799" s="187" t="str">
        <f>IF('Formulario PPGR3'!$G799="","",'Formulario PPGR1'!#REF!)</f>
        <v/>
      </c>
      <c r="D799" s="187" t="str">
        <f>IF('Formulario PPGR3'!$G799="","",'Formulario PPGR1'!#REF!)</f>
        <v/>
      </c>
      <c r="E799" s="187" t="str">
        <f>IF('Formulario PPGR3'!$G799="","",'Formulario PPGR1'!#REF!)</f>
        <v/>
      </c>
      <c r="F799" s="187" t="str">
        <f>IF('Formulario PPGR3'!$G799="","",'Formulario PPGR1'!#REF!)</f>
        <v/>
      </c>
      <c r="G799" s="237"/>
      <c r="H799" s="520" t="str" cm="1">
        <f t="array" ref="H799">IF(Tabla1[[#This Row],[Código_Actividad]]="","",_xlfn.XLOOKUP(Tabla1[[#This Row],[Código_Actividad]],CodigoActividad,Tabla2[Actividades Programables Presupuestables],"",0))</f>
        <v/>
      </c>
      <c r="I799" s="783" t="str">
        <f>IFERROR(VLOOKUP('Formulario PPGR3'!$G799,'Formulario PPGR2'!$H$9:$V$536,15,FALSE),"")</f>
        <v/>
      </c>
      <c r="J799" s="525"/>
      <c r="K799" s="524"/>
      <c r="L799" s="521" t="str">
        <f>IF(Tabla1[[#This Row],[Descripción]]="","",_xlfn.XLOOKUP(Tabla1[[#This Row],[Descripción]],Tabla10[Descripción],Tabla10[Unidad de Medida],"",0))</f>
        <v/>
      </c>
      <c r="M799" s="317"/>
      <c r="N799" s="535" t="str">
        <f>IF(Tabla1[[#This Row],[Descripción]]="","",_xlfn.XLOOKUP(Tabla1[[#This Row],[Descripción]],Tabla10[Descripción],Tabla10[Precio Unitario],0))</f>
        <v/>
      </c>
      <c r="O799" s="535" t="str">
        <f>IF(Tabla1[[#This Row],[Cantidad de Insumos]]="","",Tabla1[[#This Row],[Precio Unitario]]*Tabla1[[#This Row],[Cantidad de Insumos]])</f>
        <v/>
      </c>
      <c r="P799" s="522" t="str">
        <f>IF(Tabla1[[#This Row],[Descripción]]="","",_xlfn.XLOOKUP(Tabla1[[#This Row],[Descripción]],Tabla10[Descripción],Tabla10[CODIGO PRESUPUESTARIO],0))</f>
        <v/>
      </c>
      <c r="Q799" s="523"/>
      <c r="R799" s="523" t="str">
        <f>IF(Tabla1[[#This Row],[Insumos]]="","",_xlfn.XLOOKUP(Tabla1[[#This Row],[Insumos]],Tabla10[Insumo],Tabla10[InsumoAbrev],"",0))</f>
        <v/>
      </c>
      <c r="S799" s="694"/>
      <c r="T799" s="187"/>
      <c r="U799" s="187"/>
    </row>
    <row r="800" spans="2:21" s="272" customFormat="1" ht="15" x14ac:dyDescent="0.25">
      <c r="B800" s="187" t="str">
        <f>IF('Formulario PPGR3'!$G800="","",CONCATENATE('Formulario PPGR3'!$C800,".",'Formulario PPGR3'!$D800,".",'Formulario PPGR3'!$E800,".",'Formulario PPGR3'!$F800))</f>
        <v/>
      </c>
      <c r="C800" s="187" t="str">
        <f>IF('Formulario PPGR3'!$G800="","",'Formulario PPGR1'!#REF!)</f>
        <v/>
      </c>
      <c r="D800" s="187" t="str">
        <f>IF('Formulario PPGR3'!$G800="","",'Formulario PPGR1'!#REF!)</f>
        <v/>
      </c>
      <c r="E800" s="187" t="str">
        <f>IF('Formulario PPGR3'!$G800="","",'Formulario PPGR1'!#REF!)</f>
        <v/>
      </c>
      <c r="F800" s="187" t="str">
        <f>IF('Formulario PPGR3'!$G800="","",'Formulario PPGR1'!#REF!)</f>
        <v/>
      </c>
      <c r="G800" s="237"/>
      <c r="H800" s="520" t="str" cm="1">
        <f t="array" ref="H800">IF(Tabla1[[#This Row],[Código_Actividad]]="","",_xlfn.XLOOKUP(Tabla1[[#This Row],[Código_Actividad]],CodigoActividad,Tabla2[Actividades Programables Presupuestables],"",0))</f>
        <v/>
      </c>
      <c r="I800" s="783" t="str">
        <f>IFERROR(VLOOKUP('Formulario PPGR3'!$G800,'Formulario PPGR2'!$H$9:$V$536,15,FALSE),"")</f>
        <v/>
      </c>
      <c r="J800" s="525"/>
      <c r="K800" s="524"/>
      <c r="L800" s="521" t="str">
        <f>IF(Tabla1[[#This Row],[Descripción]]="","",_xlfn.XLOOKUP(Tabla1[[#This Row],[Descripción]],Tabla10[Descripción],Tabla10[Unidad de Medida],"",0))</f>
        <v/>
      </c>
      <c r="M800" s="317"/>
      <c r="N800" s="535" t="str">
        <f>IF(Tabla1[[#This Row],[Descripción]]="","",_xlfn.XLOOKUP(Tabla1[[#This Row],[Descripción]],Tabla10[Descripción],Tabla10[Precio Unitario],0))</f>
        <v/>
      </c>
      <c r="O800" s="535" t="str">
        <f>IF(Tabla1[[#This Row],[Cantidad de Insumos]]="","",Tabla1[[#This Row],[Precio Unitario]]*Tabla1[[#This Row],[Cantidad de Insumos]])</f>
        <v/>
      </c>
      <c r="P800" s="522" t="str">
        <f>IF(Tabla1[[#This Row],[Descripción]]="","",_xlfn.XLOOKUP(Tabla1[[#This Row],[Descripción]],Tabla10[Descripción],Tabla10[CODIGO PRESUPUESTARIO],0))</f>
        <v/>
      </c>
      <c r="Q800" s="523"/>
      <c r="R800" s="523" t="str">
        <f>IF(Tabla1[[#This Row],[Insumos]]="","",_xlfn.XLOOKUP(Tabla1[[#This Row],[Insumos]],Tabla10[Insumo],Tabla10[InsumoAbrev],"",0))</f>
        <v/>
      </c>
      <c r="S800" s="694"/>
      <c r="T800" s="187"/>
      <c r="U800" s="187"/>
    </row>
    <row r="801" spans="2:21" s="272" customFormat="1" ht="15" x14ac:dyDescent="0.25">
      <c r="B801" s="187" t="str">
        <f>IF('Formulario PPGR3'!$G801="","",CONCATENATE('Formulario PPGR3'!$C801,".",'Formulario PPGR3'!$D801,".",'Formulario PPGR3'!$E801,".",'Formulario PPGR3'!$F801))</f>
        <v/>
      </c>
      <c r="C801" s="187" t="str">
        <f>IF('Formulario PPGR3'!$G801="","",'Formulario PPGR1'!#REF!)</f>
        <v/>
      </c>
      <c r="D801" s="187" t="str">
        <f>IF('Formulario PPGR3'!$G801="","",'Formulario PPGR1'!#REF!)</f>
        <v/>
      </c>
      <c r="E801" s="187" t="str">
        <f>IF('Formulario PPGR3'!$G801="","",'Formulario PPGR1'!#REF!)</f>
        <v/>
      </c>
      <c r="F801" s="187" t="str">
        <f>IF('Formulario PPGR3'!$G801="","",'Formulario PPGR1'!#REF!)</f>
        <v/>
      </c>
      <c r="G801" s="237"/>
      <c r="H801" s="520" t="str" cm="1">
        <f t="array" ref="H801">IF(Tabla1[[#This Row],[Código_Actividad]]="","",_xlfn.XLOOKUP(Tabla1[[#This Row],[Código_Actividad]],CodigoActividad,Tabla2[Actividades Programables Presupuestables],"",0))</f>
        <v/>
      </c>
      <c r="I801" s="783" t="str">
        <f>IFERROR(VLOOKUP('Formulario PPGR3'!$G801,'Formulario PPGR2'!$H$9:$V$536,15,FALSE),"")</f>
        <v/>
      </c>
      <c r="J801" s="525"/>
      <c r="K801" s="524"/>
      <c r="L801" s="521" t="str">
        <f>IF(Tabla1[[#This Row],[Descripción]]="","",_xlfn.XLOOKUP(Tabla1[[#This Row],[Descripción]],Tabla10[Descripción],Tabla10[Unidad de Medida],"",0))</f>
        <v/>
      </c>
      <c r="M801" s="317"/>
      <c r="N801" s="535" t="str">
        <f>IF(Tabla1[[#This Row],[Descripción]]="","",_xlfn.XLOOKUP(Tabla1[[#This Row],[Descripción]],Tabla10[Descripción],Tabla10[Precio Unitario],0))</f>
        <v/>
      </c>
      <c r="O801" s="535" t="str">
        <f>IF(Tabla1[[#This Row],[Cantidad de Insumos]]="","",Tabla1[[#This Row],[Precio Unitario]]*Tabla1[[#This Row],[Cantidad de Insumos]])</f>
        <v/>
      </c>
      <c r="P801" s="522" t="str">
        <f>IF(Tabla1[[#This Row],[Descripción]]="","",_xlfn.XLOOKUP(Tabla1[[#This Row],[Descripción]],Tabla10[Descripción],Tabla10[CODIGO PRESUPUESTARIO],0))</f>
        <v/>
      </c>
      <c r="Q801" s="523"/>
      <c r="R801" s="523" t="str">
        <f>IF(Tabla1[[#This Row],[Insumos]]="","",_xlfn.XLOOKUP(Tabla1[[#This Row],[Insumos]],Tabla10[Insumo],Tabla10[InsumoAbrev],"",0))</f>
        <v/>
      </c>
      <c r="S801" s="694"/>
      <c r="T801" s="187"/>
      <c r="U801" s="187"/>
    </row>
    <row r="802" spans="2:21" s="272" customFormat="1" ht="15" x14ac:dyDescent="0.25">
      <c r="B802" s="187" t="str">
        <f>IF('Formulario PPGR3'!$G802="","",CONCATENATE('Formulario PPGR3'!$C802,".",'Formulario PPGR3'!$D802,".",'Formulario PPGR3'!$E802,".",'Formulario PPGR3'!$F802))</f>
        <v/>
      </c>
      <c r="C802" s="187" t="str">
        <f>IF('Formulario PPGR3'!$G802="","",'Formulario PPGR1'!#REF!)</f>
        <v/>
      </c>
      <c r="D802" s="187" t="str">
        <f>IF('Formulario PPGR3'!$G802="","",'Formulario PPGR1'!#REF!)</f>
        <v/>
      </c>
      <c r="E802" s="187" t="str">
        <f>IF('Formulario PPGR3'!$G802="","",'Formulario PPGR1'!#REF!)</f>
        <v/>
      </c>
      <c r="F802" s="187" t="str">
        <f>IF('Formulario PPGR3'!$G802="","",'Formulario PPGR1'!#REF!)</f>
        <v/>
      </c>
      <c r="G802" s="237"/>
      <c r="H802" s="520" t="str" cm="1">
        <f t="array" ref="H802">IF(Tabla1[[#This Row],[Código_Actividad]]="","",_xlfn.XLOOKUP(Tabla1[[#This Row],[Código_Actividad]],CodigoActividad,Tabla2[Actividades Programables Presupuestables],"",0))</f>
        <v/>
      </c>
      <c r="I802" s="783" t="str">
        <f>IFERROR(VLOOKUP('Formulario PPGR3'!$G802,'Formulario PPGR2'!$H$9:$V$536,15,FALSE),"")</f>
        <v/>
      </c>
      <c r="J802" s="525"/>
      <c r="K802" s="524"/>
      <c r="L802" s="521" t="str">
        <f>IF(Tabla1[[#This Row],[Descripción]]="","",_xlfn.XLOOKUP(Tabla1[[#This Row],[Descripción]],Tabla10[Descripción],Tabla10[Unidad de Medida],"",0))</f>
        <v/>
      </c>
      <c r="M802" s="317"/>
      <c r="N802" s="535" t="str">
        <f>IF(Tabla1[[#This Row],[Descripción]]="","",_xlfn.XLOOKUP(Tabla1[[#This Row],[Descripción]],Tabla10[Descripción],Tabla10[Precio Unitario],0))</f>
        <v/>
      </c>
      <c r="O802" s="535" t="str">
        <f>IF(Tabla1[[#This Row],[Cantidad de Insumos]]="","",Tabla1[[#This Row],[Precio Unitario]]*Tabla1[[#This Row],[Cantidad de Insumos]])</f>
        <v/>
      </c>
      <c r="P802" s="522" t="str">
        <f>IF(Tabla1[[#This Row],[Descripción]]="","",_xlfn.XLOOKUP(Tabla1[[#This Row],[Descripción]],Tabla10[Descripción],Tabla10[CODIGO PRESUPUESTARIO],0))</f>
        <v/>
      </c>
      <c r="Q802" s="523"/>
      <c r="R802" s="523" t="str">
        <f>IF(Tabla1[[#This Row],[Insumos]]="","",_xlfn.XLOOKUP(Tabla1[[#This Row],[Insumos]],Tabla10[Insumo],Tabla10[InsumoAbrev],"",0))</f>
        <v/>
      </c>
      <c r="S802" s="694"/>
      <c r="T802" s="187"/>
      <c r="U802" s="187"/>
    </row>
    <row r="803" spans="2:21" s="272" customFormat="1" ht="15" x14ac:dyDescent="0.25">
      <c r="B803" s="187" t="str">
        <f>IF('Formulario PPGR3'!$G803="","",CONCATENATE('Formulario PPGR3'!$C803,".",'Formulario PPGR3'!$D803,".",'Formulario PPGR3'!$E803,".",'Formulario PPGR3'!$F803))</f>
        <v/>
      </c>
      <c r="C803" s="187" t="str">
        <f>IF('Formulario PPGR3'!$G803="","",'Formulario PPGR1'!#REF!)</f>
        <v/>
      </c>
      <c r="D803" s="187" t="str">
        <f>IF('Formulario PPGR3'!$G803="","",'Formulario PPGR1'!#REF!)</f>
        <v/>
      </c>
      <c r="E803" s="187" t="str">
        <f>IF('Formulario PPGR3'!$G803="","",'Formulario PPGR1'!#REF!)</f>
        <v/>
      </c>
      <c r="F803" s="187" t="str">
        <f>IF('Formulario PPGR3'!$G803="","",'Formulario PPGR1'!#REF!)</f>
        <v/>
      </c>
      <c r="G803" s="237"/>
      <c r="H803" s="520" t="str" cm="1">
        <f t="array" ref="H803">IF(Tabla1[[#This Row],[Código_Actividad]]="","",_xlfn.XLOOKUP(Tabla1[[#This Row],[Código_Actividad]],CodigoActividad,Tabla2[Actividades Programables Presupuestables],"",0))</f>
        <v/>
      </c>
      <c r="I803" s="783" t="str">
        <f>IFERROR(VLOOKUP('Formulario PPGR3'!$G803,'Formulario PPGR2'!$H$9:$V$536,15,FALSE),"")</f>
        <v/>
      </c>
      <c r="J803" s="525"/>
      <c r="K803" s="524"/>
      <c r="L803" s="521" t="str">
        <f>IF(Tabla1[[#This Row],[Descripción]]="","",_xlfn.XLOOKUP(Tabla1[[#This Row],[Descripción]],Tabla10[Descripción],Tabla10[Unidad de Medida],"",0))</f>
        <v/>
      </c>
      <c r="M803" s="317"/>
      <c r="N803" s="535" t="str">
        <f>IF(Tabla1[[#This Row],[Descripción]]="","",_xlfn.XLOOKUP(Tabla1[[#This Row],[Descripción]],Tabla10[Descripción],Tabla10[Precio Unitario],0))</f>
        <v/>
      </c>
      <c r="O803" s="535" t="str">
        <f>IF(Tabla1[[#This Row],[Cantidad de Insumos]]="","",Tabla1[[#This Row],[Precio Unitario]]*Tabla1[[#This Row],[Cantidad de Insumos]])</f>
        <v/>
      </c>
      <c r="P803" s="522" t="str">
        <f>IF(Tabla1[[#This Row],[Descripción]]="","",_xlfn.XLOOKUP(Tabla1[[#This Row],[Descripción]],Tabla10[Descripción],Tabla10[CODIGO PRESUPUESTARIO],0))</f>
        <v/>
      </c>
      <c r="Q803" s="523"/>
      <c r="R803" s="523" t="str">
        <f>IF(Tabla1[[#This Row],[Insumos]]="","",_xlfn.XLOOKUP(Tabla1[[#This Row],[Insumos]],Tabla10[Insumo],Tabla10[InsumoAbrev],"",0))</f>
        <v/>
      </c>
      <c r="S803" s="694"/>
      <c r="T803" s="187"/>
      <c r="U803" s="187"/>
    </row>
    <row r="804" spans="2:21" s="272" customFormat="1" ht="15" x14ac:dyDescent="0.25">
      <c r="B804" s="187" t="str">
        <f>IF('Formulario PPGR3'!$G804="","",CONCATENATE('Formulario PPGR3'!$C804,".",'Formulario PPGR3'!$D804,".",'Formulario PPGR3'!$E804,".",'Formulario PPGR3'!$F804))</f>
        <v/>
      </c>
      <c r="C804" s="187" t="str">
        <f>IF('Formulario PPGR3'!$G804="","",'Formulario PPGR1'!#REF!)</f>
        <v/>
      </c>
      <c r="D804" s="187" t="str">
        <f>IF('Formulario PPGR3'!$G804="","",'Formulario PPGR1'!#REF!)</f>
        <v/>
      </c>
      <c r="E804" s="187" t="str">
        <f>IF('Formulario PPGR3'!$G804="","",'Formulario PPGR1'!#REF!)</f>
        <v/>
      </c>
      <c r="F804" s="187" t="str">
        <f>IF('Formulario PPGR3'!$G804="","",'Formulario PPGR1'!#REF!)</f>
        <v/>
      </c>
      <c r="G804" s="237"/>
      <c r="H804" s="520" t="str" cm="1">
        <f t="array" ref="H804">IF(Tabla1[[#This Row],[Código_Actividad]]="","",_xlfn.XLOOKUP(Tabla1[[#This Row],[Código_Actividad]],CodigoActividad,Tabla2[Actividades Programables Presupuestables],"",0))</f>
        <v/>
      </c>
      <c r="I804" s="783" t="str">
        <f>IFERROR(VLOOKUP('Formulario PPGR3'!$G804,'Formulario PPGR2'!$H$9:$V$536,15,FALSE),"")</f>
        <v/>
      </c>
      <c r="J804" s="525"/>
      <c r="K804" s="524"/>
      <c r="L804" s="521" t="str">
        <f>IF(Tabla1[[#This Row],[Descripción]]="","",_xlfn.XLOOKUP(Tabla1[[#This Row],[Descripción]],Tabla10[Descripción],Tabla10[Unidad de Medida],"",0))</f>
        <v/>
      </c>
      <c r="M804" s="317"/>
      <c r="N804" s="535" t="str">
        <f>IF(Tabla1[[#This Row],[Descripción]]="","",_xlfn.XLOOKUP(Tabla1[[#This Row],[Descripción]],Tabla10[Descripción],Tabla10[Precio Unitario],0))</f>
        <v/>
      </c>
      <c r="O804" s="535" t="str">
        <f>IF(Tabla1[[#This Row],[Cantidad de Insumos]]="","",Tabla1[[#This Row],[Precio Unitario]]*Tabla1[[#This Row],[Cantidad de Insumos]])</f>
        <v/>
      </c>
      <c r="P804" s="522" t="str">
        <f>IF(Tabla1[[#This Row],[Descripción]]="","",_xlfn.XLOOKUP(Tabla1[[#This Row],[Descripción]],Tabla10[Descripción],Tabla10[CODIGO PRESUPUESTARIO],0))</f>
        <v/>
      </c>
      <c r="Q804" s="523"/>
      <c r="R804" s="523" t="str">
        <f>IF(Tabla1[[#This Row],[Insumos]]="","",_xlfn.XLOOKUP(Tabla1[[#This Row],[Insumos]],Tabla10[Insumo],Tabla10[InsumoAbrev],"",0))</f>
        <v/>
      </c>
      <c r="S804" s="694"/>
      <c r="T804" s="187"/>
      <c r="U804" s="187"/>
    </row>
    <row r="805" spans="2:21" s="272" customFormat="1" ht="15" x14ac:dyDescent="0.25">
      <c r="B805" s="187" t="str">
        <f>IF('Formulario PPGR3'!$G805="","",CONCATENATE('Formulario PPGR3'!$C805,".",'Formulario PPGR3'!$D805,".",'Formulario PPGR3'!$E805,".",'Formulario PPGR3'!$F805))</f>
        <v/>
      </c>
      <c r="C805" s="187" t="str">
        <f>IF('Formulario PPGR3'!$G805="","",'Formulario PPGR1'!#REF!)</f>
        <v/>
      </c>
      <c r="D805" s="187" t="str">
        <f>IF('Formulario PPGR3'!$G805="","",'Formulario PPGR1'!#REF!)</f>
        <v/>
      </c>
      <c r="E805" s="187" t="str">
        <f>IF('Formulario PPGR3'!$G805="","",'Formulario PPGR1'!#REF!)</f>
        <v/>
      </c>
      <c r="F805" s="187" t="str">
        <f>IF('Formulario PPGR3'!$G805="","",'Formulario PPGR1'!#REF!)</f>
        <v/>
      </c>
      <c r="G805" s="237"/>
      <c r="H805" s="520" t="str" cm="1">
        <f t="array" ref="H805">IF(Tabla1[[#This Row],[Código_Actividad]]="","",_xlfn.XLOOKUP(Tabla1[[#This Row],[Código_Actividad]],CodigoActividad,Tabla2[Actividades Programables Presupuestables],"",0))</f>
        <v/>
      </c>
      <c r="I805" s="783" t="str">
        <f>IFERROR(VLOOKUP('Formulario PPGR3'!$G805,'Formulario PPGR2'!$H$9:$V$536,15,FALSE),"")</f>
        <v/>
      </c>
      <c r="J805" s="525"/>
      <c r="K805" s="524"/>
      <c r="L805" s="521" t="str">
        <f>IF(Tabla1[[#This Row],[Descripción]]="","",_xlfn.XLOOKUP(Tabla1[[#This Row],[Descripción]],Tabla10[Descripción],Tabla10[Unidad de Medida],"",0))</f>
        <v/>
      </c>
      <c r="M805" s="317"/>
      <c r="N805" s="535" t="str">
        <f>IF(Tabla1[[#This Row],[Descripción]]="","",_xlfn.XLOOKUP(Tabla1[[#This Row],[Descripción]],Tabla10[Descripción],Tabla10[Precio Unitario],0))</f>
        <v/>
      </c>
      <c r="O805" s="535" t="str">
        <f>IF(Tabla1[[#This Row],[Cantidad de Insumos]]="","",Tabla1[[#This Row],[Precio Unitario]]*Tabla1[[#This Row],[Cantidad de Insumos]])</f>
        <v/>
      </c>
      <c r="P805" s="522" t="str">
        <f>IF(Tabla1[[#This Row],[Descripción]]="","",_xlfn.XLOOKUP(Tabla1[[#This Row],[Descripción]],Tabla10[Descripción],Tabla10[CODIGO PRESUPUESTARIO],0))</f>
        <v/>
      </c>
      <c r="Q805" s="523"/>
      <c r="R805" s="523" t="str">
        <f>IF(Tabla1[[#This Row],[Insumos]]="","",_xlfn.XLOOKUP(Tabla1[[#This Row],[Insumos]],Tabla10[Insumo],Tabla10[InsumoAbrev],"",0))</f>
        <v/>
      </c>
      <c r="S805" s="694"/>
      <c r="T805" s="187"/>
      <c r="U805" s="187"/>
    </row>
    <row r="806" spans="2:21" s="272" customFormat="1" ht="15" x14ac:dyDescent="0.25">
      <c r="B806" s="187" t="str">
        <f>IF('Formulario PPGR3'!$G806="","",CONCATENATE('Formulario PPGR3'!$C806,".",'Formulario PPGR3'!$D806,".",'Formulario PPGR3'!$E806,".",'Formulario PPGR3'!$F806))</f>
        <v/>
      </c>
      <c r="C806" s="187" t="str">
        <f>IF('Formulario PPGR3'!$G806="","",'Formulario PPGR1'!#REF!)</f>
        <v/>
      </c>
      <c r="D806" s="187" t="str">
        <f>IF('Formulario PPGR3'!$G806="","",'Formulario PPGR1'!#REF!)</f>
        <v/>
      </c>
      <c r="E806" s="187" t="str">
        <f>IF('Formulario PPGR3'!$G806="","",'Formulario PPGR1'!#REF!)</f>
        <v/>
      </c>
      <c r="F806" s="187" t="str">
        <f>IF('Formulario PPGR3'!$G806="","",'Formulario PPGR1'!#REF!)</f>
        <v/>
      </c>
      <c r="G806" s="237"/>
      <c r="H806" s="520" t="str" cm="1">
        <f t="array" ref="H806">IF(Tabla1[[#This Row],[Código_Actividad]]="","",_xlfn.XLOOKUP(Tabla1[[#This Row],[Código_Actividad]],CodigoActividad,Tabla2[Actividades Programables Presupuestables],"",0))</f>
        <v/>
      </c>
      <c r="I806" s="783" t="str">
        <f>IFERROR(VLOOKUP('Formulario PPGR3'!$G806,'Formulario PPGR2'!$H$9:$V$536,15,FALSE),"")</f>
        <v/>
      </c>
      <c r="J806" s="525"/>
      <c r="K806" s="524"/>
      <c r="L806" s="521" t="str">
        <f>IF(Tabla1[[#This Row],[Descripción]]="","",_xlfn.XLOOKUP(Tabla1[[#This Row],[Descripción]],Tabla10[Descripción],Tabla10[Unidad de Medida],"",0))</f>
        <v/>
      </c>
      <c r="M806" s="317"/>
      <c r="N806" s="535" t="str">
        <f>IF(Tabla1[[#This Row],[Descripción]]="","",_xlfn.XLOOKUP(Tabla1[[#This Row],[Descripción]],Tabla10[Descripción],Tabla10[Precio Unitario],0))</f>
        <v/>
      </c>
      <c r="O806" s="535" t="str">
        <f>IF(Tabla1[[#This Row],[Cantidad de Insumos]]="","",Tabla1[[#This Row],[Precio Unitario]]*Tabla1[[#This Row],[Cantidad de Insumos]])</f>
        <v/>
      </c>
      <c r="P806" s="522" t="str">
        <f>IF(Tabla1[[#This Row],[Descripción]]="","",_xlfn.XLOOKUP(Tabla1[[#This Row],[Descripción]],Tabla10[Descripción],Tabla10[CODIGO PRESUPUESTARIO],0))</f>
        <v/>
      </c>
      <c r="Q806" s="523"/>
      <c r="R806" s="523" t="str">
        <f>IF(Tabla1[[#This Row],[Insumos]]="","",_xlfn.XLOOKUP(Tabla1[[#This Row],[Insumos]],Tabla10[Insumo],Tabla10[InsumoAbrev],"",0))</f>
        <v/>
      </c>
      <c r="S806" s="694"/>
      <c r="T806" s="187"/>
      <c r="U806" s="187"/>
    </row>
    <row r="807" spans="2:21" s="272" customFormat="1" ht="15" x14ac:dyDescent="0.25">
      <c r="B807" s="187" t="str">
        <f>IF('Formulario PPGR3'!$G807="","",CONCATENATE('Formulario PPGR3'!$C807,".",'Formulario PPGR3'!$D807,".",'Formulario PPGR3'!$E807,".",'Formulario PPGR3'!$F807))</f>
        <v/>
      </c>
      <c r="C807" s="187" t="str">
        <f>IF('Formulario PPGR3'!$G807="","",'Formulario PPGR1'!#REF!)</f>
        <v/>
      </c>
      <c r="D807" s="187" t="str">
        <f>IF('Formulario PPGR3'!$G807="","",'Formulario PPGR1'!#REF!)</f>
        <v/>
      </c>
      <c r="E807" s="187" t="str">
        <f>IF('Formulario PPGR3'!$G807="","",'Formulario PPGR1'!#REF!)</f>
        <v/>
      </c>
      <c r="F807" s="187" t="str">
        <f>IF('Formulario PPGR3'!$G807="","",'Formulario PPGR1'!#REF!)</f>
        <v/>
      </c>
      <c r="G807" s="237"/>
      <c r="H807" s="520" t="str" cm="1">
        <f t="array" ref="H807">IF(Tabla1[[#This Row],[Código_Actividad]]="","",_xlfn.XLOOKUP(Tabla1[[#This Row],[Código_Actividad]],CodigoActividad,Tabla2[Actividades Programables Presupuestables],"",0))</f>
        <v/>
      </c>
      <c r="I807" s="783" t="str">
        <f>IFERROR(VLOOKUP('Formulario PPGR3'!$G807,'Formulario PPGR2'!$H$9:$V$536,15,FALSE),"")</f>
        <v/>
      </c>
      <c r="J807" s="525"/>
      <c r="K807" s="524"/>
      <c r="L807" s="521" t="str">
        <f>IF(Tabla1[[#This Row],[Descripción]]="","",_xlfn.XLOOKUP(Tabla1[[#This Row],[Descripción]],Tabla10[Descripción],Tabla10[Unidad de Medida],"",0))</f>
        <v/>
      </c>
      <c r="M807" s="317"/>
      <c r="N807" s="535" t="str">
        <f>IF(Tabla1[[#This Row],[Descripción]]="","",_xlfn.XLOOKUP(Tabla1[[#This Row],[Descripción]],Tabla10[Descripción],Tabla10[Precio Unitario],0))</f>
        <v/>
      </c>
      <c r="O807" s="535" t="str">
        <f>IF(Tabla1[[#This Row],[Cantidad de Insumos]]="","",Tabla1[[#This Row],[Precio Unitario]]*Tabla1[[#This Row],[Cantidad de Insumos]])</f>
        <v/>
      </c>
      <c r="P807" s="522" t="str">
        <f>IF(Tabla1[[#This Row],[Descripción]]="","",_xlfn.XLOOKUP(Tabla1[[#This Row],[Descripción]],Tabla10[Descripción],Tabla10[CODIGO PRESUPUESTARIO],0))</f>
        <v/>
      </c>
      <c r="Q807" s="523"/>
      <c r="R807" s="523" t="str">
        <f>IF(Tabla1[[#This Row],[Insumos]]="","",_xlfn.XLOOKUP(Tabla1[[#This Row],[Insumos]],Tabla10[Insumo],Tabla10[InsumoAbrev],"",0))</f>
        <v/>
      </c>
      <c r="S807" s="694"/>
      <c r="T807" s="187"/>
      <c r="U807" s="187"/>
    </row>
    <row r="808" spans="2:21" s="272" customFormat="1" ht="15" x14ac:dyDescent="0.25">
      <c r="B808" s="187" t="str">
        <f>IF('Formulario PPGR3'!$G808="","",CONCATENATE('Formulario PPGR3'!$C808,".",'Formulario PPGR3'!$D808,".",'Formulario PPGR3'!$E808,".",'Formulario PPGR3'!$F808))</f>
        <v/>
      </c>
      <c r="C808" s="187" t="str">
        <f>IF('Formulario PPGR3'!$G808="","",'Formulario PPGR1'!#REF!)</f>
        <v/>
      </c>
      <c r="D808" s="187" t="str">
        <f>IF('Formulario PPGR3'!$G808="","",'Formulario PPGR1'!#REF!)</f>
        <v/>
      </c>
      <c r="E808" s="187" t="str">
        <f>IF('Formulario PPGR3'!$G808="","",'Formulario PPGR1'!#REF!)</f>
        <v/>
      </c>
      <c r="F808" s="187" t="str">
        <f>IF('Formulario PPGR3'!$G808="","",'Formulario PPGR1'!#REF!)</f>
        <v/>
      </c>
      <c r="G808" s="237"/>
      <c r="H808" s="520" t="str" cm="1">
        <f t="array" ref="H808">IF(Tabla1[[#This Row],[Código_Actividad]]="","",_xlfn.XLOOKUP(Tabla1[[#This Row],[Código_Actividad]],CodigoActividad,Tabla2[Actividades Programables Presupuestables],"",0))</f>
        <v/>
      </c>
      <c r="I808" s="783" t="str">
        <f>IFERROR(VLOOKUP('Formulario PPGR3'!$G808,'Formulario PPGR2'!$H$9:$V$536,15,FALSE),"")</f>
        <v/>
      </c>
      <c r="J808" s="525"/>
      <c r="K808" s="524"/>
      <c r="L808" s="521" t="str">
        <f>IF(Tabla1[[#This Row],[Descripción]]="","",_xlfn.XLOOKUP(Tabla1[[#This Row],[Descripción]],Tabla10[Descripción],Tabla10[Unidad de Medida],"",0))</f>
        <v/>
      </c>
      <c r="M808" s="317"/>
      <c r="N808" s="535" t="str">
        <f>IF(Tabla1[[#This Row],[Descripción]]="","",_xlfn.XLOOKUP(Tabla1[[#This Row],[Descripción]],Tabla10[Descripción],Tabla10[Precio Unitario],0))</f>
        <v/>
      </c>
      <c r="O808" s="535" t="str">
        <f>IF(Tabla1[[#This Row],[Cantidad de Insumos]]="","",Tabla1[[#This Row],[Precio Unitario]]*Tabla1[[#This Row],[Cantidad de Insumos]])</f>
        <v/>
      </c>
      <c r="P808" s="522" t="str">
        <f>IF(Tabla1[[#This Row],[Descripción]]="","",_xlfn.XLOOKUP(Tabla1[[#This Row],[Descripción]],Tabla10[Descripción],Tabla10[CODIGO PRESUPUESTARIO],0))</f>
        <v/>
      </c>
      <c r="Q808" s="523"/>
      <c r="R808" s="523" t="str">
        <f>IF(Tabla1[[#This Row],[Insumos]]="","",_xlfn.XLOOKUP(Tabla1[[#This Row],[Insumos]],Tabla10[Insumo],Tabla10[InsumoAbrev],"",0))</f>
        <v/>
      </c>
      <c r="S808" s="694"/>
      <c r="T808" s="187"/>
      <c r="U808" s="187"/>
    </row>
    <row r="809" spans="2:21" s="272" customFormat="1" ht="15" x14ac:dyDescent="0.25">
      <c r="B809" s="187" t="str">
        <f>IF('Formulario PPGR3'!$G809="","",CONCATENATE('Formulario PPGR3'!$C809,".",'Formulario PPGR3'!$D809,".",'Formulario PPGR3'!$E809,".",'Formulario PPGR3'!$F809))</f>
        <v/>
      </c>
      <c r="C809" s="187" t="str">
        <f>IF('Formulario PPGR3'!$G809="","",'Formulario PPGR1'!#REF!)</f>
        <v/>
      </c>
      <c r="D809" s="187" t="str">
        <f>IF('Formulario PPGR3'!$G809="","",'Formulario PPGR1'!#REF!)</f>
        <v/>
      </c>
      <c r="E809" s="187" t="str">
        <f>IF('Formulario PPGR3'!$G809="","",'Formulario PPGR1'!#REF!)</f>
        <v/>
      </c>
      <c r="F809" s="187" t="str">
        <f>IF('Formulario PPGR3'!$G809="","",'Formulario PPGR1'!#REF!)</f>
        <v/>
      </c>
      <c r="G809" s="237"/>
      <c r="H809" s="520" t="str" cm="1">
        <f t="array" ref="H809">IF(Tabla1[[#This Row],[Código_Actividad]]="","",_xlfn.XLOOKUP(Tabla1[[#This Row],[Código_Actividad]],CodigoActividad,Tabla2[Actividades Programables Presupuestables],"",0))</f>
        <v/>
      </c>
      <c r="I809" s="783" t="str">
        <f>IFERROR(VLOOKUP('Formulario PPGR3'!$G809,'Formulario PPGR2'!$H$9:$V$536,15,FALSE),"")</f>
        <v/>
      </c>
      <c r="J809" s="525"/>
      <c r="K809" s="524"/>
      <c r="L809" s="521" t="str">
        <f>IF(Tabla1[[#This Row],[Descripción]]="","",_xlfn.XLOOKUP(Tabla1[[#This Row],[Descripción]],Tabla10[Descripción],Tabla10[Unidad de Medida],"",0))</f>
        <v/>
      </c>
      <c r="M809" s="317"/>
      <c r="N809" s="535" t="str">
        <f>IF(Tabla1[[#This Row],[Descripción]]="","",_xlfn.XLOOKUP(Tabla1[[#This Row],[Descripción]],Tabla10[Descripción],Tabla10[Precio Unitario],0))</f>
        <v/>
      </c>
      <c r="O809" s="535" t="str">
        <f>IF(Tabla1[[#This Row],[Cantidad de Insumos]]="","",Tabla1[[#This Row],[Precio Unitario]]*Tabla1[[#This Row],[Cantidad de Insumos]])</f>
        <v/>
      </c>
      <c r="P809" s="522" t="str">
        <f>IF(Tabla1[[#This Row],[Descripción]]="","",_xlfn.XLOOKUP(Tabla1[[#This Row],[Descripción]],Tabla10[Descripción],Tabla10[CODIGO PRESUPUESTARIO],0))</f>
        <v/>
      </c>
      <c r="Q809" s="523"/>
      <c r="R809" s="523" t="str">
        <f>IF(Tabla1[[#This Row],[Insumos]]="","",_xlfn.XLOOKUP(Tabla1[[#This Row],[Insumos]],Tabla10[Insumo],Tabla10[InsumoAbrev],"",0))</f>
        <v/>
      </c>
      <c r="S809" s="694"/>
      <c r="T809" s="187"/>
      <c r="U809" s="187"/>
    </row>
    <row r="810" spans="2:21" s="272" customFormat="1" ht="15" x14ac:dyDescent="0.25">
      <c r="B810" s="187" t="str">
        <f>IF('Formulario PPGR3'!$G810="","",CONCATENATE('Formulario PPGR3'!$C810,".",'Formulario PPGR3'!$D810,".",'Formulario PPGR3'!$E810,".",'Formulario PPGR3'!$F810))</f>
        <v/>
      </c>
      <c r="C810" s="187" t="str">
        <f>IF('Formulario PPGR3'!$G810="","",'Formulario PPGR1'!#REF!)</f>
        <v/>
      </c>
      <c r="D810" s="187" t="str">
        <f>IF('Formulario PPGR3'!$G810="","",'Formulario PPGR1'!#REF!)</f>
        <v/>
      </c>
      <c r="E810" s="187" t="str">
        <f>IF('Formulario PPGR3'!$G810="","",'Formulario PPGR1'!#REF!)</f>
        <v/>
      </c>
      <c r="F810" s="187" t="str">
        <f>IF('Formulario PPGR3'!$G810="","",'Formulario PPGR1'!#REF!)</f>
        <v/>
      </c>
      <c r="G810" s="237"/>
      <c r="H810" s="520" t="str" cm="1">
        <f t="array" ref="H810">IF(Tabla1[[#This Row],[Código_Actividad]]="","",_xlfn.XLOOKUP(Tabla1[[#This Row],[Código_Actividad]],CodigoActividad,Tabla2[Actividades Programables Presupuestables],"",0))</f>
        <v/>
      </c>
      <c r="I810" s="783" t="str">
        <f>IFERROR(VLOOKUP('Formulario PPGR3'!$G810,'Formulario PPGR2'!$H$9:$V$536,15,FALSE),"")</f>
        <v/>
      </c>
      <c r="J810" s="525"/>
      <c r="K810" s="524"/>
      <c r="L810" s="521" t="str">
        <f>IF(Tabla1[[#This Row],[Descripción]]="","",_xlfn.XLOOKUP(Tabla1[[#This Row],[Descripción]],Tabla10[Descripción],Tabla10[Unidad de Medida],"",0))</f>
        <v/>
      </c>
      <c r="M810" s="317"/>
      <c r="N810" s="535" t="str">
        <f>IF(Tabla1[[#This Row],[Descripción]]="","",_xlfn.XLOOKUP(Tabla1[[#This Row],[Descripción]],Tabla10[Descripción],Tabla10[Precio Unitario],0))</f>
        <v/>
      </c>
      <c r="O810" s="535" t="str">
        <f>IF(Tabla1[[#This Row],[Cantidad de Insumos]]="","",Tabla1[[#This Row],[Precio Unitario]]*Tabla1[[#This Row],[Cantidad de Insumos]])</f>
        <v/>
      </c>
      <c r="P810" s="522" t="str">
        <f>IF(Tabla1[[#This Row],[Descripción]]="","",_xlfn.XLOOKUP(Tabla1[[#This Row],[Descripción]],Tabla10[Descripción],Tabla10[CODIGO PRESUPUESTARIO],0))</f>
        <v/>
      </c>
      <c r="Q810" s="523"/>
      <c r="R810" s="523" t="str">
        <f>IF(Tabla1[[#This Row],[Insumos]]="","",_xlfn.XLOOKUP(Tabla1[[#This Row],[Insumos]],Tabla10[Insumo],Tabla10[InsumoAbrev],"",0))</f>
        <v/>
      </c>
      <c r="S810" s="694"/>
      <c r="T810" s="187"/>
      <c r="U810" s="187"/>
    </row>
    <row r="811" spans="2:21" s="272" customFormat="1" ht="15" x14ac:dyDescent="0.25">
      <c r="B811" s="187" t="str">
        <f>IF('Formulario PPGR3'!$G811="","",CONCATENATE('Formulario PPGR3'!$C811,".",'Formulario PPGR3'!$D811,".",'Formulario PPGR3'!$E811,".",'Formulario PPGR3'!$F811))</f>
        <v/>
      </c>
      <c r="C811" s="187" t="str">
        <f>IF('Formulario PPGR3'!$G811="","",'Formulario PPGR1'!#REF!)</f>
        <v/>
      </c>
      <c r="D811" s="187" t="str">
        <f>IF('Formulario PPGR3'!$G811="","",'Formulario PPGR1'!#REF!)</f>
        <v/>
      </c>
      <c r="E811" s="187" t="str">
        <f>IF('Formulario PPGR3'!$G811="","",'Formulario PPGR1'!#REF!)</f>
        <v/>
      </c>
      <c r="F811" s="187" t="str">
        <f>IF('Formulario PPGR3'!$G811="","",'Formulario PPGR1'!#REF!)</f>
        <v/>
      </c>
      <c r="G811" s="237"/>
      <c r="H811" s="520" t="str" cm="1">
        <f t="array" ref="H811">IF(Tabla1[[#This Row],[Código_Actividad]]="","",_xlfn.XLOOKUP(Tabla1[[#This Row],[Código_Actividad]],CodigoActividad,Tabla2[Actividades Programables Presupuestables],"",0))</f>
        <v/>
      </c>
      <c r="I811" s="783" t="str">
        <f>IFERROR(VLOOKUP('Formulario PPGR3'!$G811,'Formulario PPGR2'!$H$9:$V$536,15,FALSE),"")</f>
        <v/>
      </c>
      <c r="J811" s="525"/>
      <c r="K811" s="524"/>
      <c r="L811" s="521" t="str">
        <f>IF(Tabla1[[#This Row],[Descripción]]="","",_xlfn.XLOOKUP(Tabla1[[#This Row],[Descripción]],Tabla10[Descripción],Tabla10[Unidad de Medida],"",0))</f>
        <v/>
      </c>
      <c r="M811" s="317"/>
      <c r="N811" s="535" t="str">
        <f>IF(Tabla1[[#This Row],[Descripción]]="","",_xlfn.XLOOKUP(Tabla1[[#This Row],[Descripción]],Tabla10[Descripción],Tabla10[Precio Unitario],0))</f>
        <v/>
      </c>
      <c r="O811" s="535" t="str">
        <f>IF(Tabla1[[#This Row],[Cantidad de Insumos]]="","",Tabla1[[#This Row],[Precio Unitario]]*Tabla1[[#This Row],[Cantidad de Insumos]])</f>
        <v/>
      </c>
      <c r="P811" s="522" t="str">
        <f>IF(Tabla1[[#This Row],[Descripción]]="","",_xlfn.XLOOKUP(Tabla1[[#This Row],[Descripción]],Tabla10[Descripción],Tabla10[CODIGO PRESUPUESTARIO],0))</f>
        <v/>
      </c>
      <c r="Q811" s="523"/>
      <c r="R811" s="523" t="str">
        <f>IF(Tabla1[[#This Row],[Insumos]]="","",_xlfn.XLOOKUP(Tabla1[[#This Row],[Insumos]],Tabla10[Insumo],Tabla10[InsumoAbrev],"",0))</f>
        <v/>
      </c>
      <c r="S811" s="694"/>
      <c r="T811" s="187"/>
      <c r="U811" s="187"/>
    </row>
    <row r="812" spans="2:21" s="272" customFormat="1" ht="15" x14ac:dyDescent="0.25">
      <c r="B812" s="187" t="str">
        <f>IF('Formulario PPGR3'!$G812="","",CONCATENATE('Formulario PPGR3'!$C812,".",'Formulario PPGR3'!$D812,".",'Formulario PPGR3'!$E812,".",'Formulario PPGR3'!$F812))</f>
        <v/>
      </c>
      <c r="C812" s="187" t="str">
        <f>IF('Formulario PPGR3'!$G812="","",'Formulario PPGR1'!#REF!)</f>
        <v/>
      </c>
      <c r="D812" s="187" t="str">
        <f>IF('Formulario PPGR3'!$G812="","",'Formulario PPGR1'!#REF!)</f>
        <v/>
      </c>
      <c r="E812" s="187" t="str">
        <f>IF('Formulario PPGR3'!$G812="","",'Formulario PPGR1'!#REF!)</f>
        <v/>
      </c>
      <c r="F812" s="187" t="str">
        <f>IF('Formulario PPGR3'!$G812="","",'Formulario PPGR1'!#REF!)</f>
        <v/>
      </c>
      <c r="G812" s="237"/>
      <c r="H812" s="520" t="str" cm="1">
        <f t="array" ref="H812">IF(Tabla1[[#This Row],[Código_Actividad]]="","",_xlfn.XLOOKUP(Tabla1[[#This Row],[Código_Actividad]],CodigoActividad,Tabla2[Actividades Programables Presupuestables],"",0))</f>
        <v/>
      </c>
      <c r="I812" s="783" t="str">
        <f>IFERROR(VLOOKUP('Formulario PPGR3'!$G812,'Formulario PPGR2'!$H$9:$V$536,15,FALSE),"")</f>
        <v/>
      </c>
      <c r="J812" s="525"/>
      <c r="K812" s="524"/>
      <c r="L812" s="521" t="str">
        <f>IF(Tabla1[[#This Row],[Descripción]]="","",_xlfn.XLOOKUP(Tabla1[[#This Row],[Descripción]],Tabla10[Descripción],Tabla10[Unidad de Medida],"",0))</f>
        <v/>
      </c>
      <c r="M812" s="317"/>
      <c r="N812" s="535" t="str">
        <f>IF(Tabla1[[#This Row],[Descripción]]="","",_xlfn.XLOOKUP(Tabla1[[#This Row],[Descripción]],Tabla10[Descripción],Tabla10[Precio Unitario],0))</f>
        <v/>
      </c>
      <c r="O812" s="535" t="str">
        <f>IF(Tabla1[[#This Row],[Cantidad de Insumos]]="","",Tabla1[[#This Row],[Precio Unitario]]*Tabla1[[#This Row],[Cantidad de Insumos]])</f>
        <v/>
      </c>
      <c r="P812" s="522" t="str">
        <f>IF(Tabla1[[#This Row],[Descripción]]="","",_xlfn.XLOOKUP(Tabla1[[#This Row],[Descripción]],Tabla10[Descripción],Tabla10[CODIGO PRESUPUESTARIO],0))</f>
        <v/>
      </c>
      <c r="Q812" s="523"/>
      <c r="R812" s="523" t="str">
        <f>IF(Tabla1[[#This Row],[Insumos]]="","",_xlfn.XLOOKUP(Tabla1[[#This Row],[Insumos]],Tabla10[Insumo],Tabla10[InsumoAbrev],"",0))</f>
        <v/>
      </c>
      <c r="S812" s="694"/>
      <c r="T812" s="187"/>
      <c r="U812" s="187"/>
    </row>
    <row r="813" spans="2:21" s="272" customFormat="1" ht="15" x14ac:dyDescent="0.25">
      <c r="B813" s="187" t="str">
        <f>IF('Formulario PPGR3'!$G813="","",CONCATENATE('Formulario PPGR3'!$C813,".",'Formulario PPGR3'!$D813,".",'Formulario PPGR3'!$E813,".",'Formulario PPGR3'!$F813))</f>
        <v/>
      </c>
      <c r="C813" s="187" t="str">
        <f>IF('Formulario PPGR3'!$G813="","",'Formulario PPGR1'!#REF!)</f>
        <v/>
      </c>
      <c r="D813" s="187" t="str">
        <f>IF('Formulario PPGR3'!$G813="","",'Formulario PPGR1'!#REF!)</f>
        <v/>
      </c>
      <c r="E813" s="187" t="str">
        <f>IF('Formulario PPGR3'!$G813="","",'Formulario PPGR1'!#REF!)</f>
        <v/>
      </c>
      <c r="F813" s="187" t="str">
        <f>IF('Formulario PPGR3'!$G813="","",'Formulario PPGR1'!#REF!)</f>
        <v/>
      </c>
      <c r="G813" s="237"/>
      <c r="H813" s="520" t="str" cm="1">
        <f t="array" ref="H813">IF(Tabla1[[#This Row],[Código_Actividad]]="","",_xlfn.XLOOKUP(Tabla1[[#This Row],[Código_Actividad]],CodigoActividad,Tabla2[Actividades Programables Presupuestables],"",0))</f>
        <v/>
      </c>
      <c r="I813" s="783" t="str">
        <f>IFERROR(VLOOKUP('Formulario PPGR3'!$G813,'Formulario PPGR2'!$H$9:$V$536,15,FALSE),"")</f>
        <v/>
      </c>
      <c r="J813" s="525"/>
      <c r="K813" s="524"/>
      <c r="L813" s="521" t="str">
        <f>IF(Tabla1[[#This Row],[Descripción]]="","",_xlfn.XLOOKUP(Tabla1[[#This Row],[Descripción]],Tabla10[Descripción],Tabla10[Unidad de Medida],"",0))</f>
        <v/>
      </c>
      <c r="M813" s="317"/>
      <c r="N813" s="535" t="str">
        <f>IF(Tabla1[[#This Row],[Descripción]]="","",_xlfn.XLOOKUP(Tabla1[[#This Row],[Descripción]],Tabla10[Descripción],Tabla10[Precio Unitario],0))</f>
        <v/>
      </c>
      <c r="O813" s="535" t="str">
        <f>IF(Tabla1[[#This Row],[Cantidad de Insumos]]="","",Tabla1[[#This Row],[Precio Unitario]]*Tabla1[[#This Row],[Cantidad de Insumos]])</f>
        <v/>
      </c>
      <c r="P813" s="522" t="str">
        <f>IF(Tabla1[[#This Row],[Descripción]]="","",_xlfn.XLOOKUP(Tabla1[[#This Row],[Descripción]],Tabla10[Descripción],Tabla10[CODIGO PRESUPUESTARIO],0))</f>
        <v/>
      </c>
      <c r="Q813" s="523"/>
      <c r="R813" s="523" t="str">
        <f>IF(Tabla1[[#This Row],[Insumos]]="","",_xlfn.XLOOKUP(Tabla1[[#This Row],[Insumos]],Tabla10[Insumo],Tabla10[InsumoAbrev],"",0))</f>
        <v/>
      </c>
      <c r="S813" s="694"/>
      <c r="T813" s="187"/>
      <c r="U813" s="187"/>
    </row>
    <row r="814" spans="2:21" s="272" customFormat="1" ht="15" x14ac:dyDescent="0.25">
      <c r="B814" s="187" t="str">
        <f>IF('Formulario PPGR3'!$G814="","",CONCATENATE('Formulario PPGR3'!$C814,".",'Formulario PPGR3'!$D814,".",'Formulario PPGR3'!$E814,".",'Formulario PPGR3'!$F814))</f>
        <v/>
      </c>
      <c r="C814" s="187" t="str">
        <f>IF('Formulario PPGR3'!$G814="","",'Formulario PPGR1'!#REF!)</f>
        <v/>
      </c>
      <c r="D814" s="187" t="str">
        <f>IF('Formulario PPGR3'!$G814="","",'Formulario PPGR1'!#REF!)</f>
        <v/>
      </c>
      <c r="E814" s="187" t="str">
        <f>IF('Formulario PPGR3'!$G814="","",'Formulario PPGR1'!#REF!)</f>
        <v/>
      </c>
      <c r="F814" s="187" t="str">
        <f>IF('Formulario PPGR3'!$G814="","",'Formulario PPGR1'!#REF!)</f>
        <v/>
      </c>
      <c r="G814" s="237"/>
      <c r="H814" s="520" t="str" cm="1">
        <f t="array" ref="H814">IF(Tabla1[[#This Row],[Código_Actividad]]="","",_xlfn.XLOOKUP(Tabla1[[#This Row],[Código_Actividad]],CodigoActividad,Tabla2[Actividades Programables Presupuestables],"",0))</f>
        <v/>
      </c>
      <c r="I814" s="783" t="str">
        <f>IFERROR(VLOOKUP('Formulario PPGR3'!$G814,'Formulario PPGR2'!$H$9:$V$536,15,FALSE),"")</f>
        <v/>
      </c>
      <c r="J814" s="525"/>
      <c r="K814" s="524"/>
      <c r="L814" s="521" t="str">
        <f>IF(Tabla1[[#This Row],[Descripción]]="","",_xlfn.XLOOKUP(Tabla1[[#This Row],[Descripción]],Tabla10[Descripción],Tabla10[Unidad de Medida],"",0))</f>
        <v/>
      </c>
      <c r="M814" s="317"/>
      <c r="N814" s="535" t="str">
        <f>IF(Tabla1[[#This Row],[Descripción]]="","",_xlfn.XLOOKUP(Tabla1[[#This Row],[Descripción]],Tabla10[Descripción],Tabla10[Precio Unitario],0))</f>
        <v/>
      </c>
      <c r="O814" s="535" t="str">
        <f>IF(Tabla1[[#This Row],[Cantidad de Insumos]]="","",Tabla1[[#This Row],[Precio Unitario]]*Tabla1[[#This Row],[Cantidad de Insumos]])</f>
        <v/>
      </c>
      <c r="P814" s="522" t="str">
        <f>IF(Tabla1[[#This Row],[Descripción]]="","",_xlfn.XLOOKUP(Tabla1[[#This Row],[Descripción]],Tabla10[Descripción],Tabla10[CODIGO PRESUPUESTARIO],0))</f>
        <v/>
      </c>
      <c r="Q814" s="523"/>
      <c r="R814" s="523" t="str">
        <f>IF(Tabla1[[#This Row],[Insumos]]="","",_xlfn.XLOOKUP(Tabla1[[#This Row],[Insumos]],Tabla10[Insumo],Tabla10[InsumoAbrev],"",0))</f>
        <v/>
      </c>
      <c r="S814" s="694"/>
      <c r="T814" s="187"/>
      <c r="U814" s="187"/>
    </row>
    <row r="815" spans="2:21" s="272" customFormat="1" ht="15" x14ac:dyDescent="0.25">
      <c r="B815" s="187" t="str">
        <f>IF('Formulario PPGR3'!$G815="","",CONCATENATE('Formulario PPGR3'!$C815,".",'Formulario PPGR3'!$D815,".",'Formulario PPGR3'!$E815,".",'Formulario PPGR3'!$F815))</f>
        <v/>
      </c>
      <c r="C815" s="187" t="str">
        <f>IF('Formulario PPGR3'!$G815="","",'Formulario PPGR1'!#REF!)</f>
        <v/>
      </c>
      <c r="D815" s="187" t="str">
        <f>IF('Formulario PPGR3'!$G815="","",'Formulario PPGR1'!#REF!)</f>
        <v/>
      </c>
      <c r="E815" s="187" t="str">
        <f>IF('Formulario PPGR3'!$G815="","",'Formulario PPGR1'!#REF!)</f>
        <v/>
      </c>
      <c r="F815" s="187" t="str">
        <f>IF('Formulario PPGR3'!$G815="","",'Formulario PPGR1'!#REF!)</f>
        <v/>
      </c>
      <c r="G815" s="237"/>
      <c r="H815" s="520" t="str" cm="1">
        <f t="array" ref="H815">IF(Tabla1[[#This Row],[Código_Actividad]]="","",_xlfn.XLOOKUP(Tabla1[[#This Row],[Código_Actividad]],CodigoActividad,Tabla2[Actividades Programables Presupuestables],"",0))</f>
        <v/>
      </c>
      <c r="I815" s="783" t="str">
        <f>IFERROR(VLOOKUP('Formulario PPGR3'!$G815,'Formulario PPGR2'!$H$9:$V$536,15,FALSE),"")</f>
        <v/>
      </c>
      <c r="J815" s="525"/>
      <c r="K815" s="524"/>
      <c r="L815" s="521" t="str">
        <f>IF(Tabla1[[#This Row],[Descripción]]="","",_xlfn.XLOOKUP(Tabla1[[#This Row],[Descripción]],Tabla10[Descripción],Tabla10[Unidad de Medida],"",0))</f>
        <v/>
      </c>
      <c r="M815" s="317"/>
      <c r="N815" s="535" t="str">
        <f>IF(Tabla1[[#This Row],[Descripción]]="","",_xlfn.XLOOKUP(Tabla1[[#This Row],[Descripción]],Tabla10[Descripción],Tabla10[Precio Unitario],0))</f>
        <v/>
      </c>
      <c r="O815" s="535" t="str">
        <f>IF(Tabla1[[#This Row],[Cantidad de Insumos]]="","",Tabla1[[#This Row],[Precio Unitario]]*Tabla1[[#This Row],[Cantidad de Insumos]])</f>
        <v/>
      </c>
      <c r="P815" s="522" t="str">
        <f>IF(Tabla1[[#This Row],[Descripción]]="","",_xlfn.XLOOKUP(Tabla1[[#This Row],[Descripción]],Tabla10[Descripción],Tabla10[CODIGO PRESUPUESTARIO],0))</f>
        <v/>
      </c>
      <c r="Q815" s="523"/>
      <c r="R815" s="523" t="str">
        <f>IF(Tabla1[[#This Row],[Insumos]]="","",_xlfn.XLOOKUP(Tabla1[[#This Row],[Insumos]],Tabla10[Insumo],Tabla10[InsumoAbrev],"",0))</f>
        <v/>
      </c>
      <c r="S815" s="694"/>
      <c r="T815" s="187"/>
      <c r="U815" s="187"/>
    </row>
    <row r="816" spans="2:21" s="272" customFormat="1" ht="15" x14ac:dyDescent="0.25">
      <c r="B816" s="187" t="str">
        <f>IF('Formulario PPGR3'!$G816="","",CONCATENATE('Formulario PPGR3'!$C816,".",'Formulario PPGR3'!$D816,".",'Formulario PPGR3'!$E816,".",'Formulario PPGR3'!$F816))</f>
        <v/>
      </c>
      <c r="C816" s="187" t="str">
        <f>IF('Formulario PPGR3'!$G816="","",'Formulario PPGR1'!#REF!)</f>
        <v/>
      </c>
      <c r="D816" s="187" t="str">
        <f>IF('Formulario PPGR3'!$G816="","",'Formulario PPGR1'!#REF!)</f>
        <v/>
      </c>
      <c r="E816" s="187" t="str">
        <f>IF('Formulario PPGR3'!$G816="","",'Formulario PPGR1'!#REF!)</f>
        <v/>
      </c>
      <c r="F816" s="187" t="str">
        <f>IF('Formulario PPGR3'!$G816="","",'Formulario PPGR1'!#REF!)</f>
        <v/>
      </c>
      <c r="G816" s="237"/>
      <c r="H816" s="520" t="str" cm="1">
        <f t="array" ref="H816">IF(Tabla1[[#This Row],[Código_Actividad]]="","",_xlfn.XLOOKUP(Tabla1[[#This Row],[Código_Actividad]],CodigoActividad,Tabla2[Actividades Programables Presupuestables],"",0))</f>
        <v/>
      </c>
      <c r="I816" s="783" t="str">
        <f>IFERROR(VLOOKUP('Formulario PPGR3'!$G816,'Formulario PPGR2'!$H$9:$V$536,15,FALSE),"")</f>
        <v/>
      </c>
      <c r="J816" s="525"/>
      <c r="K816" s="524"/>
      <c r="L816" s="521" t="str">
        <f>IF(Tabla1[[#This Row],[Descripción]]="","",_xlfn.XLOOKUP(Tabla1[[#This Row],[Descripción]],Tabla10[Descripción],Tabla10[Unidad de Medida],"",0))</f>
        <v/>
      </c>
      <c r="M816" s="317"/>
      <c r="N816" s="535" t="str">
        <f>IF(Tabla1[[#This Row],[Descripción]]="","",_xlfn.XLOOKUP(Tabla1[[#This Row],[Descripción]],Tabla10[Descripción],Tabla10[Precio Unitario],0))</f>
        <v/>
      </c>
      <c r="O816" s="535" t="str">
        <f>IF(Tabla1[[#This Row],[Cantidad de Insumos]]="","",Tabla1[[#This Row],[Precio Unitario]]*Tabla1[[#This Row],[Cantidad de Insumos]])</f>
        <v/>
      </c>
      <c r="P816" s="522" t="str">
        <f>IF(Tabla1[[#This Row],[Descripción]]="","",_xlfn.XLOOKUP(Tabla1[[#This Row],[Descripción]],Tabla10[Descripción],Tabla10[CODIGO PRESUPUESTARIO],0))</f>
        <v/>
      </c>
      <c r="Q816" s="523"/>
      <c r="R816" s="523" t="str">
        <f>IF(Tabla1[[#This Row],[Insumos]]="","",_xlfn.XLOOKUP(Tabla1[[#This Row],[Insumos]],Tabla10[Insumo],Tabla10[InsumoAbrev],"",0))</f>
        <v/>
      </c>
      <c r="S816" s="694"/>
      <c r="T816" s="187"/>
      <c r="U816" s="187"/>
    </row>
    <row r="817" spans="2:21" s="272" customFormat="1" ht="15" x14ac:dyDescent="0.25">
      <c r="B817" s="187" t="str">
        <f>IF('Formulario PPGR3'!$G817="","",CONCATENATE('Formulario PPGR3'!$C817,".",'Formulario PPGR3'!$D817,".",'Formulario PPGR3'!$E817,".",'Formulario PPGR3'!$F817))</f>
        <v/>
      </c>
      <c r="C817" s="187" t="str">
        <f>IF('Formulario PPGR3'!$G817="","",'Formulario PPGR1'!#REF!)</f>
        <v/>
      </c>
      <c r="D817" s="187" t="str">
        <f>IF('Formulario PPGR3'!$G817="","",'Formulario PPGR1'!#REF!)</f>
        <v/>
      </c>
      <c r="E817" s="187" t="str">
        <f>IF('Formulario PPGR3'!$G817="","",'Formulario PPGR1'!#REF!)</f>
        <v/>
      </c>
      <c r="F817" s="187" t="str">
        <f>IF('Formulario PPGR3'!$G817="","",'Formulario PPGR1'!#REF!)</f>
        <v/>
      </c>
      <c r="G817" s="237"/>
      <c r="H817" s="520" t="str" cm="1">
        <f t="array" ref="H817">IF(Tabla1[[#This Row],[Código_Actividad]]="","",_xlfn.XLOOKUP(Tabla1[[#This Row],[Código_Actividad]],CodigoActividad,Tabla2[Actividades Programables Presupuestables],"",0))</f>
        <v/>
      </c>
      <c r="I817" s="783" t="str">
        <f>IFERROR(VLOOKUP('Formulario PPGR3'!$G817,'Formulario PPGR2'!$H$9:$V$536,15,FALSE),"")</f>
        <v/>
      </c>
      <c r="J817" s="525"/>
      <c r="K817" s="524"/>
      <c r="L817" s="521" t="str">
        <f>IF(Tabla1[[#This Row],[Descripción]]="","",_xlfn.XLOOKUP(Tabla1[[#This Row],[Descripción]],Tabla10[Descripción],Tabla10[Unidad de Medida],"",0))</f>
        <v/>
      </c>
      <c r="M817" s="317"/>
      <c r="N817" s="535" t="str">
        <f>IF(Tabla1[[#This Row],[Descripción]]="","",_xlfn.XLOOKUP(Tabla1[[#This Row],[Descripción]],Tabla10[Descripción],Tabla10[Precio Unitario],0))</f>
        <v/>
      </c>
      <c r="O817" s="535" t="str">
        <f>IF(Tabla1[[#This Row],[Cantidad de Insumos]]="","",Tabla1[[#This Row],[Precio Unitario]]*Tabla1[[#This Row],[Cantidad de Insumos]])</f>
        <v/>
      </c>
      <c r="P817" s="522" t="str">
        <f>IF(Tabla1[[#This Row],[Descripción]]="","",_xlfn.XLOOKUP(Tabla1[[#This Row],[Descripción]],Tabla10[Descripción],Tabla10[CODIGO PRESUPUESTARIO],0))</f>
        <v/>
      </c>
      <c r="Q817" s="523"/>
      <c r="R817" s="523" t="str">
        <f>IF(Tabla1[[#This Row],[Insumos]]="","",_xlfn.XLOOKUP(Tabla1[[#This Row],[Insumos]],Tabla10[Insumo],Tabla10[InsumoAbrev],"",0))</f>
        <v/>
      </c>
      <c r="S817" s="694"/>
      <c r="T817" s="187"/>
      <c r="U817" s="187"/>
    </row>
    <row r="818" spans="2:21" s="272" customFormat="1" ht="15" x14ac:dyDescent="0.25">
      <c r="B818" s="187" t="str">
        <f>IF('Formulario PPGR3'!$G818="","",CONCATENATE('Formulario PPGR3'!$C818,".",'Formulario PPGR3'!$D818,".",'Formulario PPGR3'!$E818,".",'Formulario PPGR3'!$F818))</f>
        <v/>
      </c>
      <c r="C818" s="187" t="str">
        <f>IF('Formulario PPGR3'!$G818="","",'Formulario PPGR1'!#REF!)</f>
        <v/>
      </c>
      <c r="D818" s="187" t="str">
        <f>IF('Formulario PPGR3'!$G818="","",'Formulario PPGR1'!#REF!)</f>
        <v/>
      </c>
      <c r="E818" s="187" t="str">
        <f>IF('Formulario PPGR3'!$G818="","",'Formulario PPGR1'!#REF!)</f>
        <v/>
      </c>
      <c r="F818" s="187" t="str">
        <f>IF('Formulario PPGR3'!$G818="","",'Formulario PPGR1'!#REF!)</f>
        <v/>
      </c>
      <c r="G818" s="237"/>
      <c r="H818" s="520" t="str" cm="1">
        <f t="array" ref="H818">IF(Tabla1[[#This Row],[Código_Actividad]]="","",_xlfn.XLOOKUP(Tabla1[[#This Row],[Código_Actividad]],CodigoActividad,Tabla2[Actividades Programables Presupuestables],"",0))</f>
        <v/>
      </c>
      <c r="I818" s="783" t="str">
        <f>IFERROR(VLOOKUP('Formulario PPGR3'!$G818,'Formulario PPGR2'!$H$9:$V$536,15,FALSE),"")</f>
        <v/>
      </c>
      <c r="J818" s="525"/>
      <c r="K818" s="524"/>
      <c r="L818" s="521" t="str">
        <f>IF(Tabla1[[#This Row],[Descripción]]="","",_xlfn.XLOOKUP(Tabla1[[#This Row],[Descripción]],Tabla10[Descripción],Tabla10[Unidad de Medida],"",0))</f>
        <v/>
      </c>
      <c r="M818" s="317"/>
      <c r="N818" s="535" t="str">
        <f>IF(Tabla1[[#This Row],[Descripción]]="","",_xlfn.XLOOKUP(Tabla1[[#This Row],[Descripción]],Tabla10[Descripción],Tabla10[Precio Unitario],0))</f>
        <v/>
      </c>
      <c r="O818" s="535" t="str">
        <f>IF(Tabla1[[#This Row],[Cantidad de Insumos]]="","",Tabla1[[#This Row],[Precio Unitario]]*Tabla1[[#This Row],[Cantidad de Insumos]])</f>
        <v/>
      </c>
      <c r="P818" s="522" t="str">
        <f>IF(Tabla1[[#This Row],[Descripción]]="","",_xlfn.XLOOKUP(Tabla1[[#This Row],[Descripción]],Tabla10[Descripción],Tabla10[CODIGO PRESUPUESTARIO],0))</f>
        <v/>
      </c>
      <c r="Q818" s="523"/>
      <c r="R818" s="523" t="str">
        <f>IF(Tabla1[[#This Row],[Insumos]]="","",_xlfn.XLOOKUP(Tabla1[[#This Row],[Insumos]],Tabla10[Insumo],Tabla10[InsumoAbrev],"",0))</f>
        <v/>
      </c>
      <c r="S818" s="694"/>
      <c r="T818" s="187"/>
      <c r="U818" s="187"/>
    </row>
    <row r="819" spans="2:21" s="272" customFormat="1" ht="15" x14ac:dyDescent="0.25">
      <c r="B819" s="187" t="str">
        <f>IF('Formulario PPGR3'!$G819="","",CONCATENATE('Formulario PPGR3'!$C819,".",'Formulario PPGR3'!$D819,".",'Formulario PPGR3'!$E819,".",'Formulario PPGR3'!$F819))</f>
        <v/>
      </c>
      <c r="C819" s="187" t="str">
        <f>IF('Formulario PPGR3'!$G819="","",'Formulario PPGR1'!#REF!)</f>
        <v/>
      </c>
      <c r="D819" s="187" t="str">
        <f>IF('Formulario PPGR3'!$G819="","",'Formulario PPGR1'!#REF!)</f>
        <v/>
      </c>
      <c r="E819" s="187" t="str">
        <f>IF('Formulario PPGR3'!$G819="","",'Formulario PPGR1'!#REF!)</f>
        <v/>
      </c>
      <c r="F819" s="187" t="str">
        <f>IF('Formulario PPGR3'!$G819="","",'Formulario PPGR1'!#REF!)</f>
        <v/>
      </c>
      <c r="G819" s="237"/>
      <c r="H819" s="520" t="str" cm="1">
        <f t="array" ref="H819">IF(Tabla1[[#This Row],[Código_Actividad]]="","",_xlfn.XLOOKUP(Tabla1[[#This Row],[Código_Actividad]],CodigoActividad,Tabla2[Actividades Programables Presupuestables],"",0))</f>
        <v/>
      </c>
      <c r="I819" s="783" t="str">
        <f>IFERROR(VLOOKUP('Formulario PPGR3'!$G819,'Formulario PPGR2'!$H$9:$V$536,15,FALSE),"")</f>
        <v/>
      </c>
      <c r="J819" s="525"/>
      <c r="K819" s="524"/>
      <c r="L819" s="521" t="str">
        <f>IF(Tabla1[[#This Row],[Descripción]]="","",_xlfn.XLOOKUP(Tabla1[[#This Row],[Descripción]],Tabla10[Descripción],Tabla10[Unidad de Medida],"",0))</f>
        <v/>
      </c>
      <c r="M819" s="317"/>
      <c r="N819" s="535" t="str">
        <f>IF(Tabla1[[#This Row],[Descripción]]="","",_xlfn.XLOOKUP(Tabla1[[#This Row],[Descripción]],Tabla10[Descripción],Tabla10[Precio Unitario],0))</f>
        <v/>
      </c>
      <c r="O819" s="535" t="str">
        <f>IF(Tabla1[[#This Row],[Cantidad de Insumos]]="","",Tabla1[[#This Row],[Precio Unitario]]*Tabla1[[#This Row],[Cantidad de Insumos]])</f>
        <v/>
      </c>
      <c r="P819" s="522" t="str">
        <f>IF(Tabla1[[#This Row],[Descripción]]="","",_xlfn.XLOOKUP(Tabla1[[#This Row],[Descripción]],Tabla10[Descripción],Tabla10[CODIGO PRESUPUESTARIO],0))</f>
        <v/>
      </c>
      <c r="Q819" s="523"/>
      <c r="R819" s="523" t="str">
        <f>IF(Tabla1[[#This Row],[Insumos]]="","",_xlfn.XLOOKUP(Tabla1[[#This Row],[Insumos]],Tabla10[Insumo],Tabla10[InsumoAbrev],"",0))</f>
        <v/>
      </c>
      <c r="S819" s="694"/>
      <c r="T819" s="187"/>
      <c r="U819" s="187"/>
    </row>
    <row r="820" spans="2:21" s="272" customFormat="1" ht="15" x14ac:dyDescent="0.25">
      <c r="B820" s="187" t="str">
        <f>IF('Formulario PPGR3'!$G820="","",CONCATENATE('Formulario PPGR3'!$C820,".",'Formulario PPGR3'!$D820,".",'Formulario PPGR3'!$E820,".",'Formulario PPGR3'!$F820))</f>
        <v/>
      </c>
      <c r="C820" s="187" t="str">
        <f>IF('Formulario PPGR3'!$G820="","",'Formulario PPGR1'!#REF!)</f>
        <v/>
      </c>
      <c r="D820" s="187" t="str">
        <f>IF('Formulario PPGR3'!$G820="","",'Formulario PPGR1'!#REF!)</f>
        <v/>
      </c>
      <c r="E820" s="187" t="str">
        <f>IF('Formulario PPGR3'!$G820="","",'Formulario PPGR1'!#REF!)</f>
        <v/>
      </c>
      <c r="F820" s="187" t="str">
        <f>IF('Formulario PPGR3'!$G820="","",'Formulario PPGR1'!#REF!)</f>
        <v/>
      </c>
      <c r="G820" s="237"/>
      <c r="H820" s="520" t="str" cm="1">
        <f t="array" ref="H820">IF(Tabla1[[#This Row],[Código_Actividad]]="","",_xlfn.XLOOKUP(Tabla1[[#This Row],[Código_Actividad]],CodigoActividad,Tabla2[Actividades Programables Presupuestables],"",0))</f>
        <v/>
      </c>
      <c r="I820" s="783" t="str">
        <f>IFERROR(VLOOKUP('Formulario PPGR3'!$G820,'Formulario PPGR2'!$H$9:$V$536,15,FALSE),"")</f>
        <v/>
      </c>
      <c r="J820" s="525"/>
      <c r="K820" s="524"/>
      <c r="L820" s="521" t="str">
        <f>IF(Tabla1[[#This Row],[Descripción]]="","",_xlfn.XLOOKUP(Tabla1[[#This Row],[Descripción]],Tabla10[Descripción],Tabla10[Unidad de Medida],"",0))</f>
        <v/>
      </c>
      <c r="M820" s="317"/>
      <c r="N820" s="535" t="str">
        <f>IF(Tabla1[[#This Row],[Descripción]]="","",_xlfn.XLOOKUP(Tabla1[[#This Row],[Descripción]],Tabla10[Descripción],Tabla10[Precio Unitario],0))</f>
        <v/>
      </c>
      <c r="O820" s="535" t="str">
        <f>IF(Tabla1[[#This Row],[Cantidad de Insumos]]="","",Tabla1[[#This Row],[Precio Unitario]]*Tabla1[[#This Row],[Cantidad de Insumos]])</f>
        <v/>
      </c>
      <c r="P820" s="522" t="str">
        <f>IF(Tabla1[[#This Row],[Descripción]]="","",_xlfn.XLOOKUP(Tabla1[[#This Row],[Descripción]],Tabla10[Descripción],Tabla10[CODIGO PRESUPUESTARIO],0))</f>
        <v/>
      </c>
      <c r="Q820" s="523"/>
      <c r="R820" s="523" t="str">
        <f>IF(Tabla1[[#This Row],[Insumos]]="","",_xlfn.XLOOKUP(Tabla1[[#This Row],[Insumos]],Tabla10[Insumo],Tabla10[InsumoAbrev],"",0))</f>
        <v/>
      </c>
      <c r="S820" s="694"/>
      <c r="T820" s="187"/>
      <c r="U820" s="187"/>
    </row>
    <row r="821" spans="2:21" s="272" customFormat="1" ht="15" x14ac:dyDescent="0.25">
      <c r="B821" s="187" t="str">
        <f>IF('Formulario PPGR3'!$G821="","",CONCATENATE('Formulario PPGR3'!$C821,".",'Formulario PPGR3'!$D821,".",'Formulario PPGR3'!$E821,".",'Formulario PPGR3'!$F821))</f>
        <v/>
      </c>
      <c r="C821" s="187" t="str">
        <f>IF('Formulario PPGR3'!$G821="","",'Formulario PPGR1'!#REF!)</f>
        <v/>
      </c>
      <c r="D821" s="187" t="str">
        <f>IF('Formulario PPGR3'!$G821="","",'Formulario PPGR1'!#REF!)</f>
        <v/>
      </c>
      <c r="E821" s="187" t="str">
        <f>IF('Formulario PPGR3'!$G821="","",'Formulario PPGR1'!#REF!)</f>
        <v/>
      </c>
      <c r="F821" s="187" t="str">
        <f>IF('Formulario PPGR3'!$G821="","",'Formulario PPGR1'!#REF!)</f>
        <v/>
      </c>
      <c r="G821" s="237"/>
      <c r="H821" s="520" t="str" cm="1">
        <f t="array" ref="H821">IF(Tabla1[[#This Row],[Código_Actividad]]="","",_xlfn.XLOOKUP(Tabla1[[#This Row],[Código_Actividad]],CodigoActividad,Tabla2[Actividades Programables Presupuestables],"",0))</f>
        <v/>
      </c>
      <c r="I821" s="783" t="str">
        <f>IFERROR(VLOOKUP('Formulario PPGR3'!$G821,'Formulario PPGR2'!$H$9:$V$536,15,FALSE),"")</f>
        <v/>
      </c>
      <c r="J821" s="525"/>
      <c r="K821" s="524"/>
      <c r="L821" s="521" t="str">
        <f>IF(Tabla1[[#This Row],[Descripción]]="","",_xlfn.XLOOKUP(Tabla1[[#This Row],[Descripción]],Tabla10[Descripción],Tabla10[Unidad de Medida],"",0))</f>
        <v/>
      </c>
      <c r="M821" s="317"/>
      <c r="N821" s="535" t="str">
        <f>IF(Tabla1[[#This Row],[Descripción]]="","",_xlfn.XLOOKUP(Tabla1[[#This Row],[Descripción]],Tabla10[Descripción],Tabla10[Precio Unitario],0))</f>
        <v/>
      </c>
      <c r="O821" s="535" t="str">
        <f>IF(Tabla1[[#This Row],[Cantidad de Insumos]]="","",Tabla1[[#This Row],[Precio Unitario]]*Tabla1[[#This Row],[Cantidad de Insumos]])</f>
        <v/>
      </c>
      <c r="P821" s="522" t="str">
        <f>IF(Tabla1[[#This Row],[Descripción]]="","",_xlfn.XLOOKUP(Tabla1[[#This Row],[Descripción]],Tabla10[Descripción],Tabla10[CODIGO PRESUPUESTARIO],0))</f>
        <v/>
      </c>
      <c r="Q821" s="523"/>
      <c r="R821" s="523" t="str">
        <f>IF(Tabla1[[#This Row],[Insumos]]="","",_xlfn.XLOOKUP(Tabla1[[#This Row],[Insumos]],Tabla10[Insumo],Tabla10[InsumoAbrev],"",0))</f>
        <v/>
      </c>
      <c r="S821" s="694"/>
      <c r="T821" s="187"/>
      <c r="U821" s="187"/>
    </row>
    <row r="822" spans="2:21" s="272" customFormat="1" ht="15" x14ac:dyDescent="0.25">
      <c r="B822" s="187" t="str">
        <f>IF('Formulario PPGR3'!$G822="","",CONCATENATE('Formulario PPGR3'!$C822,".",'Formulario PPGR3'!$D822,".",'Formulario PPGR3'!$E822,".",'Formulario PPGR3'!$F822))</f>
        <v/>
      </c>
      <c r="C822" s="187" t="str">
        <f>IF('Formulario PPGR3'!$G822="","",'Formulario PPGR1'!#REF!)</f>
        <v/>
      </c>
      <c r="D822" s="187" t="str">
        <f>IF('Formulario PPGR3'!$G822="","",'Formulario PPGR1'!#REF!)</f>
        <v/>
      </c>
      <c r="E822" s="187" t="str">
        <f>IF('Formulario PPGR3'!$G822="","",'Formulario PPGR1'!#REF!)</f>
        <v/>
      </c>
      <c r="F822" s="187" t="str">
        <f>IF('Formulario PPGR3'!$G822="","",'Formulario PPGR1'!#REF!)</f>
        <v/>
      </c>
      <c r="G822" s="237"/>
      <c r="H822" s="520" t="str" cm="1">
        <f t="array" ref="H822">IF(Tabla1[[#This Row],[Código_Actividad]]="","",_xlfn.XLOOKUP(Tabla1[[#This Row],[Código_Actividad]],CodigoActividad,Tabla2[Actividades Programables Presupuestables],"",0))</f>
        <v/>
      </c>
      <c r="I822" s="783" t="str">
        <f>IFERROR(VLOOKUP('Formulario PPGR3'!$G822,'Formulario PPGR2'!$H$9:$V$536,15,FALSE),"")</f>
        <v/>
      </c>
      <c r="J822" s="525"/>
      <c r="K822" s="524"/>
      <c r="L822" s="521" t="str">
        <f>IF(Tabla1[[#This Row],[Descripción]]="","",_xlfn.XLOOKUP(Tabla1[[#This Row],[Descripción]],Tabla10[Descripción],Tabla10[Unidad de Medida],"",0))</f>
        <v/>
      </c>
      <c r="M822" s="317"/>
      <c r="N822" s="535" t="str">
        <f>IF(Tabla1[[#This Row],[Descripción]]="","",_xlfn.XLOOKUP(Tabla1[[#This Row],[Descripción]],Tabla10[Descripción],Tabla10[Precio Unitario],0))</f>
        <v/>
      </c>
      <c r="O822" s="535" t="str">
        <f>IF(Tabla1[[#This Row],[Cantidad de Insumos]]="","",Tabla1[[#This Row],[Precio Unitario]]*Tabla1[[#This Row],[Cantidad de Insumos]])</f>
        <v/>
      </c>
      <c r="P822" s="522" t="str">
        <f>IF(Tabla1[[#This Row],[Descripción]]="","",_xlfn.XLOOKUP(Tabla1[[#This Row],[Descripción]],Tabla10[Descripción],Tabla10[CODIGO PRESUPUESTARIO],0))</f>
        <v/>
      </c>
      <c r="Q822" s="523"/>
      <c r="R822" s="523" t="str">
        <f>IF(Tabla1[[#This Row],[Insumos]]="","",_xlfn.XLOOKUP(Tabla1[[#This Row],[Insumos]],Tabla10[Insumo],Tabla10[InsumoAbrev],"",0))</f>
        <v/>
      </c>
      <c r="S822" s="694"/>
      <c r="T822" s="187"/>
      <c r="U822" s="187"/>
    </row>
    <row r="823" spans="2:21" s="272" customFormat="1" ht="15" x14ac:dyDescent="0.25">
      <c r="B823" s="187" t="str">
        <f>IF('Formulario PPGR3'!$G823="","",CONCATENATE('Formulario PPGR3'!$C823,".",'Formulario PPGR3'!$D823,".",'Formulario PPGR3'!$E823,".",'Formulario PPGR3'!$F823))</f>
        <v/>
      </c>
      <c r="C823" s="187" t="str">
        <f>IF('Formulario PPGR3'!$G823="","",'Formulario PPGR1'!#REF!)</f>
        <v/>
      </c>
      <c r="D823" s="187" t="str">
        <f>IF('Formulario PPGR3'!$G823="","",'Formulario PPGR1'!#REF!)</f>
        <v/>
      </c>
      <c r="E823" s="187" t="str">
        <f>IF('Formulario PPGR3'!$G823="","",'Formulario PPGR1'!#REF!)</f>
        <v/>
      </c>
      <c r="F823" s="187" t="str">
        <f>IF('Formulario PPGR3'!$G823="","",'Formulario PPGR1'!#REF!)</f>
        <v/>
      </c>
      <c r="G823" s="237"/>
      <c r="H823" s="520" t="str" cm="1">
        <f t="array" ref="H823">IF(Tabla1[[#This Row],[Código_Actividad]]="","",_xlfn.XLOOKUP(Tabla1[[#This Row],[Código_Actividad]],CodigoActividad,Tabla2[Actividades Programables Presupuestables],"",0))</f>
        <v/>
      </c>
      <c r="I823" s="783" t="str">
        <f>IFERROR(VLOOKUP('Formulario PPGR3'!$G823,'Formulario PPGR2'!$H$9:$V$536,15,FALSE),"")</f>
        <v/>
      </c>
      <c r="J823" s="525"/>
      <c r="K823" s="524"/>
      <c r="L823" s="521" t="str">
        <f>IF(Tabla1[[#This Row],[Descripción]]="","",_xlfn.XLOOKUP(Tabla1[[#This Row],[Descripción]],Tabla10[Descripción],Tabla10[Unidad de Medida],"",0))</f>
        <v/>
      </c>
      <c r="M823" s="317"/>
      <c r="N823" s="535" t="str">
        <f>IF(Tabla1[[#This Row],[Descripción]]="","",_xlfn.XLOOKUP(Tabla1[[#This Row],[Descripción]],Tabla10[Descripción],Tabla10[Precio Unitario],0))</f>
        <v/>
      </c>
      <c r="O823" s="535" t="str">
        <f>IF(Tabla1[[#This Row],[Cantidad de Insumos]]="","",Tabla1[[#This Row],[Precio Unitario]]*Tabla1[[#This Row],[Cantidad de Insumos]])</f>
        <v/>
      </c>
      <c r="P823" s="522" t="str">
        <f>IF(Tabla1[[#This Row],[Descripción]]="","",_xlfn.XLOOKUP(Tabla1[[#This Row],[Descripción]],Tabla10[Descripción],Tabla10[CODIGO PRESUPUESTARIO],0))</f>
        <v/>
      </c>
      <c r="Q823" s="523"/>
      <c r="R823" s="523" t="str">
        <f>IF(Tabla1[[#This Row],[Insumos]]="","",_xlfn.XLOOKUP(Tabla1[[#This Row],[Insumos]],Tabla10[Insumo],Tabla10[InsumoAbrev],"",0))</f>
        <v/>
      </c>
      <c r="S823" s="694"/>
      <c r="T823" s="187"/>
      <c r="U823" s="187"/>
    </row>
    <row r="824" spans="2:21" s="272" customFormat="1" ht="15" x14ac:dyDescent="0.25">
      <c r="B824" s="187" t="str">
        <f>IF('Formulario PPGR3'!$G824="","",CONCATENATE('Formulario PPGR3'!$C824,".",'Formulario PPGR3'!$D824,".",'Formulario PPGR3'!$E824,".",'Formulario PPGR3'!$F824))</f>
        <v/>
      </c>
      <c r="C824" s="187" t="str">
        <f>IF('Formulario PPGR3'!$G824="","",'Formulario PPGR1'!#REF!)</f>
        <v/>
      </c>
      <c r="D824" s="187" t="str">
        <f>IF('Formulario PPGR3'!$G824="","",'Formulario PPGR1'!#REF!)</f>
        <v/>
      </c>
      <c r="E824" s="187" t="str">
        <f>IF('Formulario PPGR3'!$G824="","",'Formulario PPGR1'!#REF!)</f>
        <v/>
      </c>
      <c r="F824" s="187" t="str">
        <f>IF('Formulario PPGR3'!$G824="","",'Formulario PPGR1'!#REF!)</f>
        <v/>
      </c>
      <c r="G824" s="237"/>
      <c r="H824" s="520" t="str" cm="1">
        <f t="array" ref="H824">IF(Tabla1[[#This Row],[Código_Actividad]]="","",_xlfn.XLOOKUP(Tabla1[[#This Row],[Código_Actividad]],CodigoActividad,Tabla2[Actividades Programables Presupuestables],"",0))</f>
        <v/>
      </c>
      <c r="I824" s="783" t="str">
        <f>IFERROR(VLOOKUP('Formulario PPGR3'!$G824,'Formulario PPGR2'!$H$9:$V$536,15,FALSE),"")</f>
        <v/>
      </c>
      <c r="J824" s="525"/>
      <c r="K824" s="524"/>
      <c r="L824" s="521" t="str">
        <f>IF(Tabla1[[#This Row],[Descripción]]="","",_xlfn.XLOOKUP(Tabla1[[#This Row],[Descripción]],Tabla10[Descripción],Tabla10[Unidad de Medida],"",0))</f>
        <v/>
      </c>
      <c r="M824" s="317"/>
      <c r="N824" s="535" t="str">
        <f>IF(Tabla1[[#This Row],[Descripción]]="","",_xlfn.XLOOKUP(Tabla1[[#This Row],[Descripción]],Tabla10[Descripción],Tabla10[Precio Unitario],0))</f>
        <v/>
      </c>
      <c r="O824" s="535" t="str">
        <f>IF(Tabla1[[#This Row],[Cantidad de Insumos]]="","",Tabla1[[#This Row],[Precio Unitario]]*Tabla1[[#This Row],[Cantidad de Insumos]])</f>
        <v/>
      </c>
      <c r="P824" s="522" t="str">
        <f>IF(Tabla1[[#This Row],[Descripción]]="","",_xlfn.XLOOKUP(Tabla1[[#This Row],[Descripción]],Tabla10[Descripción],Tabla10[CODIGO PRESUPUESTARIO],0))</f>
        <v/>
      </c>
      <c r="Q824" s="523"/>
      <c r="R824" s="523" t="str">
        <f>IF(Tabla1[[#This Row],[Insumos]]="","",_xlfn.XLOOKUP(Tabla1[[#This Row],[Insumos]],Tabla10[Insumo],Tabla10[InsumoAbrev],"",0))</f>
        <v/>
      </c>
      <c r="S824" s="694"/>
      <c r="T824" s="187"/>
      <c r="U824" s="187"/>
    </row>
    <row r="825" spans="2:21" s="272" customFormat="1" ht="15" x14ac:dyDescent="0.25">
      <c r="B825" s="187" t="str">
        <f>IF('Formulario PPGR3'!$G825="","",CONCATENATE('Formulario PPGR3'!$C825,".",'Formulario PPGR3'!$D825,".",'Formulario PPGR3'!$E825,".",'Formulario PPGR3'!$F825))</f>
        <v/>
      </c>
      <c r="C825" s="187" t="str">
        <f>IF('Formulario PPGR3'!$G825="","",'Formulario PPGR1'!#REF!)</f>
        <v/>
      </c>
      <c r="D825" s="187" t="str">
        <f>IF('Formulario PPGR3'!$G825="","",'Formulario PPGR1'!#REF!)</f>
        <v/>
      </c>
      <c r="E825" s="187" t="str">
        <f>IF('Formulario PPGR3'!$G825="","",'Formulario PPGR1'!#REF!)</f>
        <v/>
      </c>
      <c r="F825" s="187" t="str">
        <f>IF('Formulario PPGR3'!$G825="","",'Formulario PPGR1'!#REF!)</f>
        <v/>
      </c>
      <c r="G825" s="237"/>
      <c r="H825" s="520" t="str" cm="1">
        <f t="array" ref="H825">IF(Tabla1[[#This Row],[Código_Actividad]]="","",_xlfn.XLOOKUP(Tabla1[[#This Row],[Código_Actividad]],CodigoActividad,Tabla2[Actividades Programables Presupuestables],"",0))</f>
        <v/>
      </c>
      <c r="I825" s="783" t="str">
        <f>IFERROR(VLOOKUP('Formulario PPGR3'!$G825,'Formulario PPGR2'!$H$9:$V$536,15,FALSE),"")</f>
        <v/>
      </c>
      <c r="J825" s="525"/>
      <c r="K825" s="524"/>
      <c r="L825" s="521" t="str">
        <f>IF(Tabla1[[#This Row],[Descripción]]="","",_xlfn.XLOOKUP(Tabla1[[#This Row],[Descripción]],Tabla10[Descripción],Tabla10[Unidad de Medida],"",0))</f>
        <v/>
      </c>
      <c r="M825" s="317"/>
      <c r="N825" s="535" t="str">
        <f>IF(Tabla1[[#This Row],[Descripción]]="","",_xlfn.XLOOKUP(Tabla1[[#This Row],[Descripción]],Tabla10[Descripción],Tabla10[Precio Unitario],0))</f>
        <v/>
      </c>
      <c r="O825" s="535" t="str">
        <f>IF(Tabla1[[#This Row],[Cantidad de Insumos]]="","",Tabla1[[#This Row],[Precio Unitario]]*Tabla1[[#This Row],[Cantidad de Insumos]])</f>
        <v/>
      </c>
      <c r="P825" s="522" t="str">
        <f>IF(Tabla1[[#This Row],[Descripción]]="","",_xlfn.XLOOKUP(Tabla1[[#This Row],[Descripción]],Tabla10[Descripción],Tabla10[CODIGO PRESUPUESTARIO],0))</f>
        <v/>
      </c>
      <c r="Q825" s="523"/>
      <c r="R825" s="523" t="str">
        <f>IF(Tabla1[[#This Row],[Insumos]]="","",_xlfn.XLOOKUP(Tabla1[[#This Row],[Insumos]],Tabla10[Insumo],Tabla10[InsumoAbrev],"",0))</f>
        <v/>
      </c>
      <c r="S825" s="694"/>
      <c r="T825" s="187"/>
      <c r="U825" s="187"/>
    </row>
    <row r="826" spans="2:21" s="272" customFormat="1" ht="15" x14ac:dyDescent="0.25">
      <c r="B826" s="187" t="str">
        <f>IF('Formulario PPGR3'!$G826="","",CONCATENATE('Formulario PPGR3'!$C826,".",'Formulario PPGR3'!$D826,".",'Formulario PPGR3'!$E826,".",'Formulario PPGR3'!$F826))</f>
        <v/>
      </c>
      <c r="C826" s="187" t="str">
        <f>IF('Formulario PPGR3'!$G826="","",'Formulario PPGR1'!#REF!)</f>
        <v/>
      </c>
      <c r="D826" s="187" t="str">
        <f>IF('Formulario PPGR3'!$G826="","",'Formulario PPGR1'!#REF!)</f>
        <v/>
      </c>
      <c r="E826" s="187" t="str">
        <f>IF('Formulario PPGR3'!$G826="","",'Formulario PPGR1'!#REF!)</f>
        <v/>
      </c>
      <c r="F826" s="187" t="str">
        <f>IF('Formulario PPGR3'!$G826="","",'Formulario PPGR1'!#REF!)</f>
        <v/>
      </c>
      <c r="G826" s="237"/>
      <c r="H826" s="520" t="str" cm="1">
        <f t="array" ref="H826">IF(Tabla1[[#This Row],[Código_Actividad]]="","",_xlfn.XLOOKUP(Tabla1[[#This Row],[Código_Actividad]],CodigoActividad,Tabla2[Actividades Programables Presupuestables],"",0))</f>
        <v/>
      </c>
      <c r="I826" s="783" t="str">
        <f>IFERROR(VLOOKUP('Formulario PPGR3'!$G826,'Formulario PPGR2'!$H$9:$V$536,15,FALSE),"")</f>
        <v/>
      </c>
      <c r="J826" s="525"/>
      <c r="K826" s="524"/>
      <c r="L826" s="521" t="str">
        <f>IF(Tabla1[[#This Row],[Descripción]]="","",_xlfn.XLOOKUP(Tabla1[[#This Row],[Descripción]],Tabla10[Descripción],Tabla10[Unidad de Medida],"",0))</f>
        <v/>
      </c>
      <c r="M826" s="317"/>
      <c r="N826" s="535" t="str">
        <f>IF(Tabla1[[#This Row],[Descripción]]="","",_xlfn.XLOOKUP(Tabla1[[#This Row],[Descripción]],Tabla10[Descripción],Tabla10[Precio Unitario],0))</f>
        <v/>
      </c>
      <c r="O826" s="535" t="str">
        <f>IF(Tabla1[[#This Row],[Cantidad de Insumos]]="","",Tabla1[[#This Row],[Precio Unitario]]*Tabla1[[#This Row],[Cantidad de Insumos]])</f>
        <v/>
      </c>
      <c r="P826" s="522" t="str">
        <f>IF(Tabla1[[#This Row],[Descripción]]="","",_xlfn.XLOOKUP(Tabla1[[#This Row],[Descripción]],Tabla10[Descripción],Tabla10[CODIGO PRESUPUESTARIO],0))</f>
        <v/>
      </c>
      <c r="Q826" s="523"/>
      <c r="R826" s="523" t="str">
        <f>IF(Tabla1[[#This Row],[Insumos]]="","",_xlfn.XLOOKUP(Tabla1[[#This Row],[Insumos]],Tabla10[Insumo],Tabla10[InsumoAbrev],"",0))</f>
        <v/>
      </c>
      <c r="S826" s="694"/>
      <c r="T826" s="187"/>
      <c r="U826" s="187"/>
    </row>
    <row r="827" spans="2:21" s="272" customFormat="1" ht="15" x14ac:dyDescent="0.25">
      <c r="B827" s="187" t="str">
        <f>IF('Formulario PPGR3'!$G827="","",CONCATENATE('Formulario PPGR3'!$C827,".",'Formulario PPGR3'!$D827,".",'Formulario PPGR3'!$E827,".",'Formulario PPGR3'!$F827))</f>
        <v/>
      </c>
      <c r="C827" s="187" t="str">
        <f>IF('Formulario PPGR3'!$G827="","",'Formulario PPGR1'!#REF!)</f>
        <v/>
      </c>
      <c r="D827" s="187" t="str">
        <f>IF('Formulario PPGR3'!$G827="","",'Formulario PPGR1'!#REF!)</f>
        <v/>
      </c>
      <c r="E827" s="187" t="str">
        <f>IF('Formulario PPGR3'!$G827="","",'Formulario PPGR1'!#REF!)</f>
        <v/>
      </c>
      <c r="F827" s="187" t="str">
        <f>IF('Formulario PPGR3'!$G827="","",'Formulario PPGR1'!#REF!)</f>
        <v/>
      </c>
      <c r="G827" s="237"/>
      <c r="H827" s="520" t="str" cm="1">
        <f t="array" ref="H827">IF(Tabla1[[#This Row],[Código_Actividad]]="","",_xlfn.XLOOKUP(Tabla1[[#This Row],[Código_Actividad]],CodigoActividad,Tabla2[Actividades Programables Presupuestables],"",0))</f>
        <v/>
      </c>
      <c r="I827" s="783" t="str">
        <f>IFERROR(VLOOKUP('Formulario PPGR3'!$G827,'Formulario PPGR2'!$H$9:$V$536,15,FALSE),"")</f>
        <v/>
      </c>
      <c r="J827" s="525"/>
      <c r="K827" s="524"/>
      <c r="L827" s="521" t="str">
        <f>IF(Tabla1[[#This Row],[Descripción]]="","",_xlfn.XLOOKUP(Tabla1[[#This Row],[Descripción]],Tabla10[Descripción],Tabla10[Unidad de Medida],"",0))</f>
        <v/>
      </c>
      <c r="M827" s="317"/>
      <c r="N827" s="535" t="str">
        <f>IF(Tabla1[[#This Row],[Descripción]]="","",_xlfn.XLOOKUP(Tabla1[[#This Row],[Descripción]],Tabla10[Descripción],Tabla10[Precio Unitario],0))</f>
        <v/>
      </c>
      <c r="O827" s="535" t="str">
        <f>IF(Tabla1[[#This Row],[Cantidad de Insumos]]="","",Tabla1[[#This Row],[Precio Unitario]]*Tabla1[[#This Row],[Cantidad de Insumos]])</f>
        <v/>
      </c>
      <c r="P827" s="522" t="str">
        <f>IF(Tabla1[[#This Row],[Descripción]]="","",_xlfn.XLOOKUP(Tabla1[[#This Row],[Descripción]],Tabla10[Descripción],Tabla10[CODIGO PRESUPUESTARIO],0))</f>
        <v/>
      </c>
      <c r="Q827" s="523"/>
      <c r="R827" s="523" t="str">
        <f>IF(Tabla1[[#This Row],[Insumos]]="","",_xlfn.XLOOKUP(Tabla1[[#This Row],[Insumos]],Tabla10[Insumo],Tabla10[InsumoAbrev],"",0))</f>
        <v/>
      </c>
      <c r="S827" s="694"/>
      <c r="T827" s="187"/>
      <c r="U827" s="187"/>
    </row>
    <row r="828" spans="2:21" s="272" customFormat="1" ht="15" x14ac:dyDescent="0.25">
      <c r="B828" s="187" t="str">
        <f>IF('Formulario PPGR3'!$G828="","",CONCATENATE('Formulario PPGR3'!$C828,".",'Formulario PPGR3'!$D828,".",'Formulario PPGR3'!$E828,".",'Formulario PPGR3'!$F828))</f>
        <v/>
      </c>
      <c r="C828" s="187" t="str">
        <f>IF('Formulario PPGR3'!$G828="","",'Formulario PPGR1'!#REF!)</f>
        <v/>
      </c>
      <c r="D828" s="187" t="str">
        <f>IF('Formulario PPGR3'!$G828="","",'Formulario PPGR1'!#REF!)</f>
        <v/>
      </c>
      <c r="E828" s="187" t="str">
        <f>IF('Formulario PPGR3'!$G828="","",'Formulario PPGR1'!#REF!)</f>
        <v/>
      </c>
      <c r="F828" s="187" t="str">
        <f>IF('Formulario PPGR3'!$G828="","",'Formulario PPGR1'!#REF!)</f>
        <v/>
      </c>
      <c r="G828" s="237"/>
      <c r="H828" s="520" t="str" cm="1">
        <f t="array" ref="H828">IF(Tabla1[[#This Row],[Código_Actividad]]="","",_xlfn.XLOOKUP(Tabla1[[#This Row],[Código_Actividad]],CodigoActividad,Tabla2[Actividades Programables Presupuestables],"",0))</f>
        <v/>
      </c>
      <c r="I828" s="783" t="str">
        <f>IFERROR(VLOOKUP('Formulario PPGR3'!$G828,'Formulario PPGR2'!$H$9:$V$536,15,FALSE),"")</f>
        <v/>
      </c>
      <c r="J828" s="525"/>
      <c r="K828" s="524"/>
      <c r="L828" s="521" t="str">
        <f>IF(Tabla1[[#This Row],[Descripción]]="","",_xlfn.XLOOKUP(Tabla1[[#This Row],[Descripción]],Tabla10[Descripción],Tabla10[Unidad de Medida],"",0))</f>
        <v/>
      </c>
      <c r="M828" s="317"/>
      <c r="N828" s="535" t="str">
        <f>IF(Tabla1[[#This Row],[Descripción]]="","",_xlfn.XLOOKUP(Tabla1[[#This Row],[Descripción]],Tabla10[Descripción],Tabla10[Precio Unitario],0))</f>
        <v/>
      </c>
      <c r="O828" s="535" t="str">
        <f>IF(Tabla1[[#This Row],[Cantidad de Insumos]]="","",Tabla1[[#This Row],[Precio Unitario]]*Tabla1[[#This Row],[Cantidad de Insumos]])</f>
        <v/>
      </c>
      <c r="P828" s="522" t="str">
        <f>IF(Tabla1[[#This Row],[Descripción]]="","",_xlfn.XLOOKUP(Tabla1[[#This Row],[Descripción]],Tabla10[Descripción],Tabla10[CODIGO PRESUPUESTARIO],0))</f>
        <v/>
      </c>
      <c r="Q828" s="523"/>
      <c r="R828" s="523" t="str">
        <f>IF(Tabla1[[#This Row],[Insumos]]="","",_xlfn.XLOOKUP(Tabla1[[#This Row],[Insumos]],Tabla10[Insumo],Tabla10[InsumoAbrev],"",0))</f>
        <v/>
      </c>
      <c r="S828" s="694"/>
      <c r="T828" s="187"/>
      <c r="U828" s="187"/>
    </row>
    <row r="829" spans="2:21" s="272" customFormat="1" ht="15" x14ac:dyDescent="0.25">
      <c r="B829" s="187" t="str">
        <f>IF('Formulario PPGR3'!$G829="","",CONCATENATE('Formulario PPGR3'!$C829,".",'Formulario PPGR3'!$D829,".",'Formulario PPGR3'!$E829,".",'Formulario PPGR3'!$F829))</f>
        <v/>
      </c>
      <c r="C829" s="187" t="str">
        <f>IF('Formulario PPGR3'!$G829="","",'Formulario PPGR1'!#REF!)</f>
        <v/>
      </c>
      <c r="D829" s="187" t="str">
        <f>IF('Formulario PPGR3'!$G829="","",'Formulario PPGR1'!#REF!)</f>
        <v/>
      </c>
      <c r="E829" s="187" t="str">
        <f>IF('Formulario PPGR3'!$G829="","",'Formulario PPGR1'!#REF!)</f>
        <v/>
      </c>
      <c r="F829" s="187" t="str">
        <f>IF('Formulario PPGR3'!$G829="","",'Formulario PPGR1'!#REF!)</f>
        <v/>
      </c>
      <c r="G829" s="237"/>
      <c r="H829" s="520" t="str" cm="1">
        <f t="array" ref="H829">IF(Tabla1[[#This Row],[Código_Actividad]]="","",_xlfn.XLOOKUP(Tabla1[[#This Row],[Código_Actividad]],CodigoActividad,Tabla2[Actividades Programables Presupuestables],"",0))</f>
        <v/>
      </c>
      <c r="I829" s="783" t="str">
        <f>IFERROR(VLOOKUP('Formulario PPGR3'!$G829,'Formulario PPGR2'!$H$9:$V$536,15,FALSE),"")</f>
        <v/>
      </c>
      <c r="J829" s="525"/>
      <c r="K829" s="524"/>
      <c r="L829" s="521" t="str">
        <f>IF(Tabla1[[#This Row],[Descripción]]="","",_xlfn.XLOOKUP(Tabla1[[#This Row],[Descripción]],Tabla10[Descripción],Tabla10[Unidad de Medida],"",0))</f>
        <v/>
      </c>
      <c r="M829" s="317"/>
      <c r="N829" s="535" t="str">
        <f>IF(Tabla1[[#This Row],[Descripción]]="","",_xlfn.XLOOKUP(Tabla1[[#This Row],[Descripción]],Tabla10[Descripción],Tabla10[Precio Unitario],0))</f>
        <v/>
      </c>
      <c r="O829" s="535" t="str">
        <f>IF(Tabla1[[#This Row],[Cantidad de Insumos]]="","",Tabla1[[#This Row],[Precio Unitario]]*Tabla1[[#This Row],[Cantidad de Insumos]])</f>
        <v/>
      </c>
      <c r="P829" s="522" t="str">
        <f>IF(Tabla1[[#This Row],[Descripción]]="","",_xlfn.XLOOKUP(Tabla1[[#This Row],[Descripción]],Tabla10[Descripción],Tabla10[CODIGO PRESUPUESTARIO],0))</f>
        <v/>
      </c>
      <c r="Q829" s="523"/>
      <c r="R829" s="523" t="str">
        <f>IF(Tabla1[[#This Row],[Insumos]]="","",_xlfn.XLOOKUP(Tabla1[[#This Row],[Insumos]],Tabla10[Insumo],Tabla10[InsumoAbrev],"",0))</f>
        <v/>
      </c>
      <c r="S829" s="694"/>
      <c r="T829" s="187"/>
      <c r="U829" s="187"/>
    </row>
    <row r="830" spans="2:21" s="272" customFormat="1" ht="15" x14ac:dyDescent="0.25">
      <c r="B830" s="187" t="str">
        <f>IF('Formulario PPGR3'!$G830="","",CONCATENATE('Formulario PPGR3'!$C830,".",'Formulario PPGR3'!$D830,".",'Formulario PPGR3'!$E830,".",'Formulario PPGR3'!$F830))</f>
        <v/>
      </c>
      <c r="C830" s="187" t="str">
        <f>IF('Formulario PPGR3'!$G830="","",'Formulario PPGR1'!#REF!)</f>
        <v/>
      </c>
      <c r="D830" s="187" t="str">
        <f>IF('Formulario PPGR3'!$G830="","",'Formulario PPGR1'!#REF!)</f>
        <v/>
      </c>
      <c r="E830" s="187" t="str">
        <f>IF('Formulario PPGR3'!$G830="","",'Formulario PPGR1'!#REF!)</f>
        <v/>
      </c>
      <c r="F830" s="187" t="str">
        <f>IF('Formulario PPGR3'!$G830="","",'Formulario PPGR1'!#REF!)</f>
        <v/>
      </c>
      <c r="G830" s="237"/>
      <c r="H830" s="520" t="str" cm="1">
        <f t="array" ref="H830">IF(Tabla1[[#This Row],[Código_Actividad]]="","",_xlfn.XLOOKUP(Tabla1[[#This Row],[Código_Actividad]],CodigoActividad,Tabla2[Actividades Programables Presupuestables],"",0))</f>
        <v/>
      </c>
      <c r="I830" s="783" t="str">
        <f>IFERROR(VLOOKUP('Formulario PPGR3'!$G830,'Formulario PPGR2'!$H$9:$V$536,15,FALSE),"")</f>
        <v/>
      </c>
      <c r="J830" s="525"/>
      <c r="K830" s="524"/>
      <c r="L830" s="521" t="str">
        <f>IF(Tabla1[[#This Row],[Descripción]]="","",_xlfn.XLOOKUP(Tabla1[[#This Row],[Descripción]],Tabla10[Descripción],Tabla10[Unidad de Medida],"",0))</f>
        <v/>
      </c>
      <c r="M830" s="317"/>
      <c r="N830" s="535" t="str">
        <f>IF(Tabla1[[#This Row],[Descripción]]="","",_xlfn.XLOOKUP(Tabla1[[#This Row],[Descripción]],Tabla10[Descripción],Tabla10[Precio Unitario],0))</f>
        <v/>
      </c>
      <c r="O830" s="535" t="str">
        <f>IF(Tabla1[[#This Row],[Cantidad de Insumos]]="","",Tabla1[[#This Row],[Precio Unitario]]*Tabla1[[#This Row],[Cantidad de Insumos]])</f>
        <v/>
      </c>
      <c r="P830" s="522" t="str">
        <f>IF(Tabla1[[#This Row],[Descripción]]="","",_xlfn.XLOOKUP(Tabla1[[#This Row],[Descripción]],Tabla10[Descripción],Tabla10[CODIGO PRESUPUESTARIO],0))</f>
        <v/>
      </c>
      <c r="Q830" s="523"/>
      <c r="R830" s="523" t="str">
        <f>IF(Tabla1[[#This Row],[Insumos]]="","",_xlfn.XLOOKUP(Tabla1[[#This Row],[Insumos]],Tabla10[Insumo],Tabla10[InsumoAbrev],"",0))</f>
        <v/>
      </c>
      <c r="S830" s="694"/>
      <c r="T830" s="187"/>
      <c r="U830" s="187"/>
    </row>
    <row r="831" spans="2:21" s="272" customFormat="1" ht="15" x14ac:dyDescent="0.25">
      <c r="B831" s="187" t="str">
        <f>IF('Formulario PPGR3'!$G831="","",CONCATENATE('Formulario PPGR3'!$C831,".",'Formulario PPGR3'!$D831,".",'Formulario PPGR3'!$E831,".",'Formulario PPGR3'!$F831))</f>
        <v/>
      </c>
      <c r="C831" s="187" t="str">
        <f>IF('Formulario PPGR3'!$G831="","",'Formulario PPGR1'!#REF!)</f>
        <v/>
      </c>
      <c r="D831" s="187" t="str">
        <f>IF('Formulario PPGR3'!$G831="","",'Formulario PPGR1'!#REF!)</f>
        <v/>
      </c>
      <c r="E831" s="187" t="str">
        <f>IF('Formulario PPGR3'!$G831="","",'Formulario PPGR1'!#REF!)</f>
        <v/>
      </c>
      <c r="F831" s="187" t="str">
        <f>IF('Formulario PPGR3'!$G831="","",'Formulario PPGR1'!#REF!)</f>
        <v/>
      </c>
      <c r="G831" s="237"/>
      <c r="H831" s="520" t="str" cm="1">
        <f t="array" ref="H831">IF(Tabla1[[#This Row],[Código_Actividad]]="","",_xlfn.XLOOKUP(Tabla1[[#This Row],[Código_Actividad]],CodigoActividad,Tabla2[Actividades Programables Presupuestables],"",0))</f>
        <v/>
      </c>
      <c r="I831" s="783" t="str">
        <f>IFERROR(VLOOKUP('Formulario PPGR3'!$G831,'Formulario PPGR2'!$H$9:$V$536,15,FALSE),"")</f>
        <v/>
      </c>
      <c r="J831" s="525"/>
      <c r="K831" s="524"/>
      <c r="L831" s="521" t="str">
        <f>IF(Tabla1[[#This Row],[Descripción]]="","",_xlfn.XLOOKUP(Tabla1[[#This Row],[Descripción]],Tabla10[Descripción],Tabla10[Unidad de Medida],"",0))</f>
        <v/>
      </c>
      <c r="M831" s="317"/>
      <c r="N831" s="535" t="str">
        <f>IF(Tabla1[[#This Row],[Descripción]]="","",_xlfn.XLOOKUP(Tabla1[[#This Row],[Descripción]],Tabla10[Descripción],Tabla10[Precio Unitario],0))</f>
        <v/>
      </c>
      <c r="O831" s="535" t="str">
        <f>IF(Tabla1[[#This Row],[Cantidad de Insumos]]="","",Tabla1[[#This Row],[Precio Unitario]]*Tabla1[[#This Row],[Cantidad de Insumos]])</f>
        <v/>
      </c>
      <c r="P831" s="522" t="str">
        <f>IF(Tabla1[[#This Row],[Descripción]]="","",_xlfn.XLOOKUP(Tabla1[[#This Row],[Descripción]],Tabla10[Descripción],Tabla10[CODIGO PRESUPUESTARIO],0))</f>
        <v/>
      </c>
      <c r="Q831" s="523"/>
      <c r="R831" s="523" t="str">
        <f>IF(Tabla1[[#This Row],[Insumos]]="","",_xlfn.XLOOKUP(Tabla1[[#This Row],[Insumos]],Tabla10[Insumo],Tabla10[InsumoAbrev],"",0))</f>
        <v/>
      </c>
      <c r="S831" s="694"/>
      <c r="T831" s="187"/>
      <c r="U831" s="187"/>
    </row>
    <row r="832" spans="2:21" s="272" customFormat="1" ht="15" x14ac:dyDescent="0.25">
      <c r="B832" s="187" t="str">
        <f>IF('Formulario PPGR3'!$G832="","",CONCATENATE('Formulario PPGR3'!$C832,".",'Formulario PPGR3'!$D832,".",'Formulario PPGR3'!$E832,".",'Formulario PPGR3'!$F832))</f>
        <v/>
      </c>
      <c r="C832" s="187" t="str">
        <f>IF('Formulario PPGR3'!$G832="","",'Formulario PPGR1'!#REF!)</f>
        <v/>
      </c>
      <c r="D832" s="187" t="str">
        <f>IF('Formulario PPGR3'!$G832="","",'Formulario PPGR1'!#REF!)</f>
        <v/>
      </c>
      <c r="E832" s="187" t="str">
        <f>IF('Formulario PPGR3'!$G832="","",'Formulario PPGR1'!#REF!)</f>
        <v/>
      </c>
      <c r="F832" s="187" t="str">
        <f>IF('Formulario PPGR3'!$G832="","",'Formulario PPGR1'!#REF!)</f>
        <v/>
      </c>
      <c r="G832" s="237"/>
      <c r="H832" s="520" t="str" cm="1">
        <f t="array" ref="H832">IF(Tabla1[[#This Row],[Código_Actividad]]="","",_xlfn.XLOOKUP(Tabla1[[#This Row],[Código_Actividad]],CodigoActividad,Tabla2[Actividades Programables Presupuestables],"",0))</f>
        <v/>
      </c>
      <c r="I832" s="783" t="str">
        <f>IFERROR(VLOOKUP('Formulario PPGR3'!$G832,'Formulario PPGR2'!$H$9:$V$536,15,FALSE),"")</f>
        <v/>
      </c>
      <c r="J832" s="525"/>
      <c r="K832" s="524"/>
      <c r="L832" s="521" t="str">
        <f>IF(Tabla1[[#This Row],[Descripción]]="","",_xlfn.XLOOKUP(Tabla1[[#This Row],[Descripción]],Tabla10[Descripción],Tabla10[Unidad de Medida],"",0))</f>
        <v/>
      </c>
      <c r="M832" s="317"/>
      <c r="N832" s="535" t="str">
        <f>IF(Tabla1[[#This Row],[Descripción]]="","",_xlfn.XLOOKUP(Tabla1[[#This Row],[Descripción]],Tabla10[Descripción],Tabla10[Precio Unitario],0))</f>
        <v/>
      </c>
      <c r="O832" s="535" t="str">
        <f>IF(Tabla1[[#This Row],[Cantidad de Insumos]]="","",Tabla1[[#This Row],[Precio Unitario]]*Tabla1[[#This Row],[Cantidad de Insumos]])</f>
        <v/>
      </c>
      <c r="P832" s="522" t="str">
        <f>IF(Tabla1[[#This Row],[Descripción]]="","",_xlfn.XLOOKUP(Tabla1[[#This Row],[Descripción]],Tabla10[Descripción],Tabla10[CODIGO PRESUPUESTARIO],0))</f>
        <v/>
      </c>
      <c r="Q832" s="523"/>
      <c r="R832" s="523" t="str">
        <f>IF(Tabla1[[#This Row],[Insumos]]="","",_xlfn.XLOOKUP(Tabla1[[#This Row],[Insumos]],Tabla10[Insumo],Tabla10[InsumoAbrev],"",0))</f>
        <v/>
      </c>
      <c r="S832" s="694"/>
      <c r="T832" s="187"/>
      <c r="U832" s="187"/>
    </row>
    <row r="833" spans="2:21" s="272" customFormat="1" ht="15" x14ac:dyDescent="0.25">
      <c r="B833" s="187" t="str">
        <f>IF('Formulario PPGR3'!$G833="","",CONCATENATE('Formulario PPGR3'!$C833,".",'Formulario PPGR3'!$D833,".",'Formulario PPGR3'!$E833,".",'Formulario PPGR3'!$F833))</f>
        <v/>
      </c>
      <c r="C833" s="187" t="str">
        <f>IF('Formulario PPGR3'!$G833="","",'Formulario PPGR1'!#REF!)</f>
        <v/>
      </c>
      <c r="D833" s="187" t="str">
        <f>IF('Formulario PPGR3'!$G833="","",'Formulario PPGR1'!#REF!)</f>
        <v/>
      </c>
      <c r="E833" s="187" t="str">
        <f>IF('Formulario PPGR3'!$G833="","",'Formulario PPGR1'!#REF!)</f>
        <v/>
      </c>
      <c r="F833" s="187" t="str">
        <f>IF('Formulario PPGR3'!$G833="","",'Formulario PPGR1'!#REF!)</f>
        <v/>
      </c>
      <c r="G833" s="237"/>
      <c r="H833" s="520" t="str" cm="1">
        <f t="array" ref="H833">IF(Tabla1[[#This Row],[Código_Actividad]]="","",_xlfn.XLOOKUP(Tabla1[[#This Row],[Código_Actividad]],CodigoActividad,Tabla2[Actividades Programables Presupuestables],"",0))</f>
        <v/>
      </c>
      <c r="I833" s="783" t="str">
        <f>IFERROR(VLOOKUP('Formulario PPGR3'!$G833,'Formulario PPGR2'!$H$9:$V$536,15,FALSE),"")</f>
        <v/>
      </c>
      <c r="J833" s="525"/>
      <c r="K833" s="524"/>
      <c r="L833" s="521" t="str">
        <f>IF(Tabla1[[#This Row],[Descripción]]="","",_xlfn.XLOOKUP(Tabla1[[#This Row],[Descripción]],Tabla10[Descripción],Tabla10[Unidad de Medida],"",0))</f>
        <v/>
      </c>
      <c r="M833" s="317"/>
      <c r="N833" s="535" t="str">
        <f>IF(Tabla1[[#This Row],[Descripción]]="","",_xlfn.XLOOKUP(Tabla1[[#This Row],[Descripción]],Tabla10[Descripción],Tabla10[Precio Unitario],0))</f>
        <v/>
      </c>
      <c r="O833" s="535" t="str">
        <f>IF(Tabla1[[#This Row],[Cantidad de Insumos]]="","",Tabla1[[#This Row],[Precio Unitario]]*Tabla1[[#This Row],[Cantidad de Insumos]])</f>
        <v/>
      </c>
      <c r="P833" s="522" t="str">
        <f>IF(Tabla1[[#This Row],[Descripción]]="","",_xlfn.XLOOKUP(Tabla1[[#This Row],[Descripción]],Tabla10[Descripción],Tabla10[CODIGO PRESUPUESTARIO],0))</f>
        <v/>
      </c>
      <c r="Q833" s="523"/>
      <c r="R833" s="523" t="str">
        <f>IF(Tabla1[[#This Row],[Insumos]]="","",_xlfn.XLOOKUP(Tabla1[[#This Row],[Insumos]],Tabla10[Insumo],Tabla10[InsumoAbrev],"",0))</f>
        <v/>
      </c>
      <c r="S833" s="694"/>
      <c r="T833" s="187"/>
      <c r="U833" s="187"/>
    </row>
    <row r="834" spans="2:21" s="272" customFormat="1" ht="15" x14ac:dyDescent="0.25">
      <c r="B834" s="187" t="str">
        <f>IF('Formulario PPGR3'!$G834="","",CONCATENATE('Formulario PPGR3'!$C834,".",'Formulario PPGR3'!$D834,".",'Formulario PPGR3'!$E834,".",'Formulario PPGR3'!$F834))</f>
        <v/>
      </c>
      <c r="C834" s="187" t="str">
        <f>IF('Formulario PPGR3'!$G834="","",'Formulario PPGR1'!#REF!)</f>
        <v/>
      </c>
      <c r="D834" s="187" t="str">
        <f>IF('Formulario PPGR3'!$G834="","",'Formulario PPGR1'!#REF!)</f>
        <v/>
      </c>
      <c r="E834" s="187" t="str">
        <f>IF('Formulario PPGR3'!$G834="","",'Formulario PPGR1'!#REF!)</f>
        <v/>
      </c>
      <c r="F834" s="187" t="str">
        <f>IF('Formulario PPGR3'!$G834="","",'Formulario PPGR1'!#REF!)</f>
        <v/>
      </c>
      <c r="G834" s="237"/>
      <c r="H834" s="520" t="str" cm="1">
        <f t="array" ref="H834">IF(Tabla1[[#This Row],[Código_Actividad]]="","",_xlfn.XLOOKUP(Tabla1[[#This Row],[Código_Actividad]],CodigoActividad,Tabla2[Actividades Programables Presupuestables],"",0))</f>
        <v/>
      </c>
      <c r="I834" s="783" t="str">
        <f>IFERROR(VLOOKUP('Formulario PPGR3'!$G834,'Formulario PPGR2'!$H$9:$V$536,15,FALSE),"")</f>
        <v/>
      </c>
      <c r="J834" s="525"/>
      <c r="K834" s="524"/>
      <c r="L834" s="521" t="str">
        <f>IF(Tabla1[[#This Row],[Descripción]]="","",_xlfn.XLOOKUP(Tabla1[[#This Row],[Descripción]],Tabla10[Descripción],Tabla10[Unidad de Medida],"",0))</f>
        <v/>
      </c>
      <c r="M834" s="317"/>
      <c r="N834" s="535" t="str">
        <f>IF(Tabla1[[#This Row],[Descripción]]="","",_xlfn.XLOOKUP(Tabla1[[#This Row],[Descripción]],Tabla10[Descripción],Tabla10[Precio Unitario],0))</f>
        <v/>
      </c>
      <c r="O834" s="535" t="str">
        <f>IF(Tabla1[[#This Row],[Cantidad de Insumos]]="","",Tabla1[[#This Row],[Precio Unitario]]*Tabla1[[#This Row],[Cantidad de Insumos]])</f>
        <v/>
      </c>
      <c r="P834" s="522" t="str">
        <f>IF(Tabla1[[#This Row],[Descripción]]="","",_xlfn.XLOOKUP(Tabla1[[#This Row],[Descripción]],Tabla10[Descripción],Tabla10[CODIGO PRESUPUESTARIO],0))</f>
        <v/>
      </c>
      <c r="Q834" s="523"/>
      <c r="R834" s="523" t="str">
        <f>IF(Tabla1[[#This Row],[Insumos]]="","",_xlfn.XLOOKUP(Tabla1[[#This Row],[Insumos]],Tabla10[Insumo],Tabla10[InsumoAbrev],"",0))</f>
        <v/>
      </c>
      <c r="S834" s="694"/>
      <c r="T834" s="187"/>
      <c r="U834" s="187"/>
    </row>
    <row r="835" spans="2:21" s="272" customFormat="1" ht="15" x14ac:dyDescent="0.25">
      <c r="B835" s="187" t="str">
        <f>IF('Formulario PPGR3'!$G835="","",CONCATENATE('Formulario PPGR3'!$C835,".",'Formulario PPGR3'!$D835,".",'Formulario PPGR3'!$E835,".",'Formulario PPGR3'!$F835))</f>
        <v/>
      </c>
      <c r="C835" s="187" t="str">
        <f>IF('Formulario PPGR3'!$G835="","",'Formulario PPGR1'!#REF!)</f>
        <v/>
      </c>
      <c r="D835" s="187" t="str">
        <f>IF('Formulario PPGR3'!$G835="","",'Formulario PPGR1'!#REF!)</f>
        <v/>
      </c>
      <c r="E835" s="187" t="str">
        <f>IF('Formulario PPGR3'!$G835="","",'Formulario PPGR1'!#REF!)</f>
        <v/>
      </c>
      <c r="F835" s="187" t="str">
        <f>IF('Formulario PPGR3'!$G835="","",'Formulario PPGR1'!#REF!)</f>
        <v/>
      </c>
      <c r="G835" s="237"/>
      <c r="H835" s="520" t="str" cm="1">
        <f t="array" ref="H835">IF(Tabla1[[#This Row],[Código_Actividad]]="","",_xlfn.XLOOKUP(Tabla1[[#This Row],[Código_Actividad]],CodigoActividad,Tabla2[Actividades Programables Presupuestables],"",0))</f>
        <v/>
      </c>
      <c r="I835" s="783" t="str">
        <f>IFERROR(VLOOKUP('Formulario PPGR3'!$G835,'Formulario PPGR2'!$H$9:$V$536,15,FALSE),"")</f>
        <v/>
      </c>
      <c r="J835" s="525"/>
      <c r="K835" s="524"/>
      <c r="L835" s="521" t="str">
        <f>IF(Tabla1[[#This Row],[Descripción]]="","",_xlfn.XLOOKUP(Tabla1[[#This Row],[Descripción]],Tabla10[Descripción],Tabla10[Unidad de Medida],"",0))</f>
        <v/>
      </c>
      <c r="M835" s="317"/>
      <c r="N835" s="535" t="str">
        <f>IF(Tabla1[[#This Row],[Descripción]]="","",_xlfn.XLOOKUP(Tabla1[[#This Row],[Descripción]],Tabla10[Descripción],Tabla10[Precio Unitario],0))</f>
        <v/>
      </c>
      <c r="O835" s="535" t="str">
        <f>IF(Tabla1[[#This Row],[Cantidad de Insumos]]="","",Tabla1[[#This Row],[Precio Unitario]]*Tabla1[[#This Row],[Cantidad de Insumos]])</f>
        <v/>
      </c>
      <c r="P835" s="522" t="str">
        <f>IF(Tabla1[[#This Row],[Descripción]]="","",_xlfn.XLOOKUP(Tabla1[[#This Row],[Descripción]],Tabla10[Descripción],Tabla10[CODIGO PRESUPUESTARIO],0))</f>
        <v/>
      </c>
      <c r="Q835" s="523"/>
      <c r="R835" s="523" t="str">
        <f>IF(Tabla1[[#This Row],[Insumos]]="","",_xlfn.XLOOKUP(Tabla1[[#This Row],[Insumos]],Tabla10[Insumo],Tabla10[InsumoAbrev],"",0))</f>
        <v/>
      </c>
      <c r="S835" s="694"/>
      <c r="T835" s="187"/>
      <c r="U835" s="187"/>
    </row>
    <row r="836" spans="2:21" s="272" customFormat="1" ht="15" x14ac:dyDescent="0.25">
      <c r="B836" s="187" t="str">
        <f>IF('Formulario PPGR3'!$G836="","",CONCATENATE('Formulario PPGR3'!$C836,".",'Formulario PPGR3'!$D836,".",'Formulario PPGR3'!$E836,".",'Formulario PPGR3'!$F836))</f>
        <v/>
      </c>
      <c r="C836" s="187" t="str">
        <f>IF('Formulario PPGR3'!$G836="","",'Formulario PPGR1'!#REF!)</f>
        <v/>
      </c>
      <c r="D836" s="187" t="str">
        <f>IF('Formulario PPGR3'!$G836="","",'Formulario PPGR1'!#REF!)</f>
        <v/>
      </c>
      <c r="E836" s="187" t="str">
        <f>IF('Formulario PPGR3'!$G836="","",'Formulario PPGR1'!#REF!)</f>
        <v/>
      </c>
      <c r="F836" s="187" t="str">
        <f>IF('Formulario PPGR3'!$G836="","",'Formulario PPGR1'!#REF!)</f>
        <v/>
      </c>
      <c r="G836" s="237"/>
      <c r="H836" s="520" t="str" cm="1">
        <f t="array" ref="H836">IF(Tabla1[[#This Row],[Código_Actividad]]="","",_xlfn.XLOOKUP(Tabla1[[#This Row],[Código_Actividad]],CodigoActividad,Tabla2[Actividades Programables Presupuestables],"",0))</f>
        <v/>
      </c>
      <c r="I836" s="783" t="str">
        <f>IFERROR(VLOOKUP('Formulario PPGR3'!$G836,'Formulario PPGR2'!$H$9:$V$536,15,FALSE),"")</f>
        <v/>
      </c>
      <c r="J836" s="525"/>
      <c r="K836" s="524"/>
      <c r="L836" s="521" t="str">
        <f>IF(Tabla1[[#This Row],[Descripción]]="","",_xlfn.XLOOKUP(Tabla1[[#This Row],[Descripción]],Tabla10[Descripción],Tabla10[Unidad de Medida],"",0))</f>
        <v/>
      </c>
      <c r="M836" s="317"/>
      <c r="N836" s="535" t="str">
        <f>IF(Tabla1[[#This Row],[Descripción]]="","",_xlfn.XLOOKUP(Tabla1[[#This Row],[Descripción]],Tabla10[Descripción],Tabla10[Precio Unitario],0))</f>
        <v/>
      </c>
      <c r="O836" s="535" t="str">
        <f>IF(Tabla1[[#This Row],[Cantidad de Insumos]]="","",Tabla1[[#This Row],[Precio Unitario]]*Tabla1[[#This Row],[Cantidad de Insumos]])</f>
        <v/>
      </c>
      <c r="P836" s="522" t="str">
        <f>IF(Tabla1[[#This Row],[Descripción]]="","",_xlfn.XLOOKUP(Tabla1[[#This Row],[Descripción]],Tabla10[Descripción],Tabla10[CODIGO PRESUPUESTARIO],0))</f>
        <v/>
      </c>
      <c r="Q836" s="523"/>
      <c r="R836" s="523" t="str">
        <f>IF(Tabla1[[#This Row],[Insumos]]="","",_xlfn.XLOOKUP(Tabla1[[#This Row],[Insumos]],Tabla10[Insumo],Tabla10[InsumoAbrev],"",0))</f>
        <v/>
      </c>
      <c r="S836" s="694"/>
      <c r="T836" s="187"/>
      <c r="U836" s="187"/>
    </row>
    <row r="837" spans="2:21" s="272" customFormat="1" ht="15" x14ac:dyDescent="0.25">
      <c r="B837" s="187" t="str">
        <f>IF('Formulario PPGR3'!$G837="","",CONCATENATE('Formulario PPGR3'!$C837,".",'Formulario PPGR3'!$D837,".",'Formulario PPGR3'!$E837,".",'Formulario PPGR3'!$F837))</f>
        <v/>
      </c>
      <c r="C837" s="187" t="str">
        <f>IF('Formulario PPGR3'!$G837="","",'Formulario PPGR1'!#REF!)</f>
        <v/>
      </c>
      <c r="D837" s="187" t="str">
        <f>IF('Formulario PPGR3'!$G837="","",'Formulario PPGR1'!#REF!)</f>
        <v/>
      </c>
      <c r="E837" s="187" t="str">
        <f>IF('Formulario PPGR3'!$G837="","",'Formulario PPGR1'!#REF!)</f>
        <v/>
      </c>
      <c r="F837" s="187" t="str">
        <f>IF('Formulario PPGR3'!$G837="","",'Formulario PPGR1'!#REF!)</f>
        <v/>
      </c>
      <c r="G837" s="237"/>
      <c r="H837" s="520" t="str" cm="1">
        <f t="array" ref="H837">IF(Tabla1[[#This Row],[Código_Actividad]]="","",_xlfn.XLOOKUP(Tabla1[[#This Row],[Código_Actividad]],CodigoActividad,Tabla2[Actividades Programables Presupuestables],"",0))</f>
        <v/>
      </c>
      <c r="I837" s="783" t="str">
        <f>IFERROR(VLOOKUP('Formulario PPGR3'!$G837,'Formulario PPGR2'!$H$9:$V$536,15,FALSE),"")</f>
        <v/>
      </c>
      <c r="J837" s="525"/>
      <c r="K837" s="524"/>
      <c r="L837" s="521" t="str">
        <f>IF(Tabla1[[#This Row],[Descripción]]="","",_xlfn.XLOOKUP(Tabla1[[#This Row],[Descripción]],Tabla10[Descripción],Tabla10[Unidad de Medida],"",0))</f>
        <v/>
      </c>
      <c r="M837" s="317"/>
      <c r="N837" s="535" t="str">
        <f>IF(Tabla1[[#This Row],[Descripción]]="","",_xlfn.XLOOKUP(Tabla1[[#This Row],[Descripción]],Tabla10[Descripción],Tabla10[Precio Unitario],0))</f>
        <v/>
      </c>
      <c r="O837" s="535" t="str">
        <f>IF(Tabla1[[#This Row],[Cantidad de Insumos]]="","",Tabla1[[#This Row],[Precio Unitario]]*Tabla1[[#This Row],[Cantidad de Insumos]])</f>
        <v/>
      </c>
      <c r="P837" s="522" t="str">
        <f>IF(Tabla1[[#This Row],[Descripción]]="","",_xlfn.XLOOKUP(Tabla1[[#This Row],[Descripción]],Tabla10[Descripción],Tabla10[CODIGO PRESUPUESTARIO],0))</f>
        <v/>
      </c>
      <c r="Q837" s="523"/>
      <c r="R837" s="523" t="str">
        <f>IF(Tabla1[[#This Row],[Insumos]]="","",_xlfn.XLOOKUP(Tabla1[[#This Row],[Insumos]],Tabla10[Insumo],Tabla10[InsumoAbrev],"",0))</f>
        <v/>
      </c>
      <c r="S837" s="694"/>
      <c r="T837" s="187"/>
      <c r="U837" s="187"/>
    </row>
    <row r="838" spans="2:21" s="272" customFormat="1" ht="15" x14ac:dyDescent="0.25">
      <c r="B838" s="187" t="str">
        <f>IF('Formulario PPGR3'!$G838="","",CONCATENATE('Formulario PPGR3'!$C838,".",'Formulario PPGR3'!$D838,".",'Formulario PPGR3'!$E838,".",'Formulario PPGR3'!$F838))</f>
        <v/>
      </c>
      <c r="C838" s="187" t="str">
        <f>IF('Formulario PPGR3'!$G838="","",'Formulario PPGR1'!#REF!)</f>
        <v/>
      </c>
      <c r="D838" s="187" t="str">
        <f>IF('Formulario PPGR3'!$G838="","",'Formulario PPGR1'!#REF!)</f>
        <v/>
      </c>
      <c r="E838" s="187" t="str">
        <f>IF('Formulario PPGR3'!$G838="","",'Formulario PPGR1'!#REF!)</f>
        <v/>
      </c>
      <c r="F838" s="187" t="str">
        <f>IF('Formulario PPGR3'!$G838="","",'Formulario PPGR1'!#REF!)</f>
        <v/>
      </c>
      <c r="G838" s="237"/>
      <c r="H838" s="520" t="str" cm="1">
        <f t="array" ref="H838">IF(Tabla1[[#This Row],[Código_Actividad]]="","",_xlfn.XLOOKUP(Tabla1[[#This Row],[Código_Actividad]],CodigoActividad,Tabla2[Actividades Programables Presupuestables],"",0))</f>
        <v/>
      </c>
      <c r="I838" s="783" t="str">
        <f>IFERROR(VLOOKUP('Formulario PPGR3'!$G838,'Formulario PPGR2'!$H$9:$V$536,15,FALSE),"")</f>
        <v/>
      </c>
      <c r="J838" s="525"/>
      <c r="K838" s="524"/>
      <c r="L838" s="521" t="str">
        <f>IF(Tabla1[[#This Row],[Descripción]]="","",_xlfn.XLOOKUP(Tabla1[[#This Row],[Descripción]],Tabla10[Descripción],Tabla10[Unidad de Medida],"",0))</f>
        <v/>
      </c>
      <c r="M838" s="317"/>
      <c r="N838" s="535" t="str">
        <f>IF(Tabla1[[#This Row],[Descripción]]="","",_xlfn.XLOOKUP(Tabla1[[#This Row],[Descripción]],Tabla10[Descripción],Tabla10[Precio Unitario],0))</f>
        <v/>
      </c>
      <c r="O838" s="535" t="str">
        <f>IF(Tabla1[[#This Row],[Cantidad de Insumos]]="","",Tabla1[[#This Row],[Precio Unitario]]*Tabla1[[#This Row],[Cantidad de Insumos]])</f>
        <v/>
      </c>
      <c r="P838" s="522" t="str">
        <f>IF(Tabla1[[#This Row],[Descripción]]="","",_xlfn.XLOOKUP(Tabla1[[#This Row],[Descripción]],Tabla10[Descripción],Tabla10[CODIGO PRESUPUESTARIO],0))</f>
        <v/>
      </c>
      <c r="Q838" s="523"/>
      <c r="R838" s="523" t="str">
        <f>IF(Tabla1[[#This Row],[Insumos]]="","",_xlfn.XLOOKUP(Tabla1[[#This Row],[Insumos]],Tabla10[Insumo],Tabla10[InsumoAbrev],"",0))</f>
        <v/>
      </c>
      <c r="S838" s="694"/>
      <c r="T838" s="187"/>
      <c r="U838" s="187"/>
    </row>
    <row r="839" spans="2:21" s="272" customFormat="1" ht="15" x14ac:dyDescent="0.25">
      <c r="B839" s="187" t="str">
        <f>IF('Formulario PPGR3'!$G839="","",CONCATENATE('Formulario PPGR3'!$C839,".",'Formulario PPGR3'!$D839,".",'Formulario PPGR3'!$E839,".",'Formulario PPGR3'!$F839))</f>
        <v/>
      </c>
      <c r="C839" s="187" t="str">
        <f>IF('Formulario PPGR3'!$G839="","",'Formulario PPGR1'!#REF!)</f>
        <v/>
      </c>
      <c r="D839" s="187" t="str">
        <f>IF('Formulario PPGR3'!$G839="","",'Formulario PPGR1'!#REF!)</f>
        <v/>
      </c>
      <c r="E839" s="187" t="str">
        <f>IF('Formulario PPGR3'!$G839="","",'Formulario PPGR1'!#REF!)</f>
        <v/>
      </c>
      <c r="F839" s="187" t="str">
        <f>IF('Formulario PPGR3'!$G839="","",'Formulario PPGR1'!#REF!)</f>
        <v/>
      </c>
      <c r="G839" s="237"/>
      <c r="H839" s="520" t="str" cm="1">
        <f t="array" ref="H839">IF(Tabla1[[#This Row],[Código_Actividad]]="","",_xlfn.XLOOKUP(Tabla1[[#This Row],[Código_Actividad]],CodigoActividad,Tabla2[Actividades Programables Presupuestables],"",0))</f>
        <v/>
      </c>
      <c r="I839" s="783" t="str">
        <f>IFERROR(VLOOKUP('Formulario PPGR3'!$G839,'Formulario PPGR2'!$H$9:$V$536,15,FALSE),"")</f>
        <v/>
      </c>
      <c r="J839" s="525"/>
      <c r="K839" s="524"/>
      <c r="L839" s="521" t="str">
        <f>IF(Tabla1[[#This Row],[Descripción]]="","",_xlfn.XLOOKUP(Tabla1[[#This Row],[Descripción]],Tabla10[Descripción],Tabla10[Unidad de Medida],"",0))</f>
        <v/>
      </c>
      <c r="M839" s="317"/>
      <c r="N839" s="535" t="str">
        <f>IF(Tabla1[[#This Row],[Descripción]]="","",_xlfn.XLOOKUP(Tabla1[[#This Row],[Descripción]],Tabla10[Descripción],Tabla10[Precio Unitario],0))</f>
        <v/>
      </c>
      <c r="O839" s="535" t="str">
        <f>IF(Tabla1[[#This Row],[Cantidad de Insumos]]="","",Tabla1[[#This Row],[Precio Unitario]]*Tabla1[[#This Row],[Cantidad de Insumos]])</f>
        <v/>
      </c>
      <c r="P839" s="522" t="str">
        <f>IF(Tabla1[[#This Row],[Descripción]]="","",_xlfn.XLOOKUP(Tabla1[[#This Row],[Descripción]],Tabla10[Descripción],Tabla10[CODIGO PRESUPUESTARIO],0))</f>
        <v/>
      </c>
      <c r="Q839" s="523"/>
      <c r="R839" s="523" t="str">
        <f>IF(Tabla1[[#This Row],[Insumos]]="","",_xlfn.XLOOKUP(Tabla1[[#This Row],[Insumos]],Tabla10[Insumo],Tabla10[InsumoAbrev],"",0))</f>
        <v/>
      </c>
      <c r="S839" s="694"/>
      <c r="T839" s="187"/>
      <c r="U839" s="187"/>
    </row>
    <row r="840" spans="2:21" s="272" customFormat="1" ht="15" x14ac:dyDescent="0.25">
      <c r="B840" s="187" t="str">
        <f>IF('Formulario PPGR3'!$G840="","",CONCATENATE('Formulario PPGR3'!$C840,".",'Formulario PPGR3'!$D840,".",'Formulario PPGR3'!$E840,".",'Formulario PPGR3'!$F840))</f>
        <v/>
      </c>
      <c r="C840" s="187" t="str">
        <f>IF('Formulario PPGR3'!$G840="","",'Formulario PPGR1'!#REF!)</f>
        <v/>
      </c>
      <c r="D840" s="187" t="str">
        <f>IF('Formulario PPGR3'!$G840="","",'Formulario PPGR1'!#REF!)</f>
        <v/>
      </c>
      <c r="E840" s="187" t="str">
        <f>IF('Formulario PPGR3'!$G840="","",'Formulario PPGR1'!#REF!)</f>
        <v/>
      </c>
      <c r="F840" s="187" t="str">
        <f>IF('Formulario PPGR3'!$G840="","",'Formulario PPGR1'!#REF!)</f>
        <v/>
      </c>
      <c r="G840" s="237"/>
      <c r="H840" s="520" t="str" cm="1">
        <f t="array" ref="H840">IF(Tabla1[[#This Row],[Código_Actividad]]="","",_xlfn.XLOOKUP(Tabla1[[#This Row],[Código_Actividad]],CodigoActividad,Tabla2[Actividades Programables Presupuestables],"",0))</f>
        <v/>
      </c>
      <c r="I840" s="783" t="str">
        <f>IFERROR(VLOOKUP('Formulario PPGR3'!$G840,'Formulario PPGR2'!$H$9:$V$536,15,FALSE),"")</f>
        <v/>
      </c>
      <c r="J840" s="525"/>
      <c r="K840" s="524"/>
      <c r="L840" s="521" t="str">
        <f>IF(Tabla1[[#This Row],[Descripción]]="","",_xlfn.XLOOKUP(Tabla1[[#This Row],[Descripción]],Tabla10[Descripción],Tabla10[Unidad de Medida],"",0))</f>
        <v/>
      </c>
      <c r="M840" s="317"/>
      <c r="N840" s="535" t="str">
        <f>IF(Tabla1[[#This Row],[Descripción]]="","",_xlfn.XLOOKUP(Tabla1[[#This Row],[Descripción]],Tabla10[Descripción],Tabla10[Precio Unitario],0))</f>
        <v/>
      </c>
      <c r="O840" s="535" t="str">
        <f>IF(Tabla1[[#This Row],[Cantidad de Insumos]]="","",Tabla1[[#This Row],[Precio Unitario]]*Tabla1[[#This Row],[Cantidad de Insumos]])</f>
        <v/>
      </c>
      <c r="P840" s="522" t="str">
        <f>IF(Tabla1[[#This Row],[Descripción]]="","",_xlfn.XLOOKUP(Tabla1[[#This Row],[Descripción]],Tabla10[Descripción],Tabla10[CODIGO PRESUPUESTARIO],0))</f>
        <v/>
      </c>
      <c r="Q840" s="523"/>
      <c r="R840" s="523" t="str">
        <f>IF(Tabla1[[#This Row],[Insumos]]="","",_xlfn.XLOOKUP(Tabla1[[#This Row],[Insumos]],Tabla10[Insumo],Tabla10[InsumoAbrev],"",0))</f>
        <v/>
      </c>
      <c r="S840" s="694"/>
      <c r="T840" s="187"/>
      <c r="U840" s="187"/>
    </row>
    <row r="841" spans="2:21" s="272" customFormat="1" ht="15" x14ac:dyDescent="0.25">
      <c r="B841" s="187" t="str">
        <f>IF('Formulario PPGR3'!$G841="","",CONCATENATE('Formulario PPGR3'!$C841,".",'Formulario PPGR3'!$D841,".",'Formulario PPGR3'!$E841,".",'Formulario PPGR3'!$F841))</f>
        <v/>
      </c>
      <c r="C841" s="187" t="str">
        <f>IF('Formulario PPGR3'!$G841="","",'Formulario PPGR1'!#REF!)</f>
        <v/>
      </c>
      <c r="D841" s="187" t="str">
        <f>IF('Formulario PPGR3'!$G841="","",'Formulario PPGR1'!#REF!)</f>
        <v/>
      </c>
      <c r="E841" s="187" t="str">
        <f>IF('Formulario PPGR3'!$G841="","",'Formulario PPGR1'!#REF!)</f>
        <v/>
      </c>
      <c r="F841" s="187" t="str">
        <f>IF('Formulario PPGR3'!$G841="","",'Formulario PPGR1'!#REF!)</f>
        <v/>
      </c>
      <c r="G841" s="237"/>
      <c r="H841" s="520" t="str" cm="1">
        <f t="array" ref="H841">IF(Tabla1[[#This Row],[Código_Actividad]]="","",_xlfn.XLOOKUP(Tabla1[[#This Row],[Código_Actividad]],CodigoActividad,Tabla2[Actividades Programables Presupuestables],"",0))</f>
        <v/>
      </c>
      <c r="I841" s="783" t="str">
        <f>IFERROR(VLOOKUP('Formulario PPGR3'!$G841,'Formulario PPGR2'!$H$9:$V$536,15,FALSE),"")</f>
        <v/>
      </c>
      <c r="J841" s="525"/>
      <c r="K841" s="524"/>
      <c r="L841" s="521" t="str">
        <f>IF(Tabla1[[#This Row],[Descripción]]="","",_xlfn.XLOOKUP(Tabla1[[#This Row],[Descripción]],Tabla10[Descripción],Tabla10[Unidad de Medida],"",0))</f>
        <v/>
      </c>
      <c r="M841" s="317"/>
      <c r="N841" s="535" t="str">
        <f>IF(Tabla1[[#This Row],[Descripción]]="","",_xlfn.XLOOKUP(Tabla1[[#This Row],[Descripción]],Tabla10[Descripción],Tabla10[Precio Unitario],0))</f>
        <v/>
      </c>
      <c r="O841" s="535" t="str">
        <f>IF(Tabla1[[#This Row],[Cantidad de Insumos]]="","",Tabla1[[#This Row],[Precio Unitario]]*Tabla1[[#This Row],[Cantidad de Insumos]])</f>
        <v/>
      </c>
      <c r="P841" s="522" t="str">
        <f>IF(Tabla1[[#This Row],[Descripción]]="","",_xlfn.XLOOKUP(Tabla1[[#This Row],[Descripción]],Tabla10[Descripción],Tabla10[CODIGO PRESUPUESTARIO],0))</f>
        <v/>
      </c>
      <c r="Q841" s="523"/>
      <c r="R841" s="523" t="str">
        <f>IF(Tabla1[[#This Row],[Insumos]]="","",_xlfn.XLOOKUP(Tabla1[[#This Row],[Insumos]],Tabla10[Insumo],Tabla10[InsumoAbrev],"",0))</f>
        <v/>
      </c>
      <c r="S841" s="694"/>
      <c r="T841" s="187"/>
      <c r="U841" s="187"/>
    </row>
    <row r="842" spans="2:21" s="272" customFormat="1" ht="15" x14ac:dyDescent="0.25">
      <c r="B842" s="187" t="str">
        <f>IF('Formulario PPGR3'!$G842="","",CONCATENATE('Formulario PPGR3'!$C842,".",'Formulario PPGR3'!$D842,".",'Formulario PPGR3'!$E842,".",'Formulario PPGR3'!$F842))</f>
        <v/>
      </c>
      <c r="C842" s="187" t="str">
        <f>IF('Formulario PPGR3'!$G842="","",'Formulario PPGR1'!#REF!)</f>
        <v/>
      </c>
      <c r="D842" s="187" t="str">
        <f>IF('Formulario PPGR3'!$G842="","",'Formulario PPGR1'!#REF!)</f>
        <v/>
      </c>
      <c r="E842" s="187" t="str">
        <f>IF('Formulario PPGR3'!$G842="","",'Formulario PPGR1'!#REF!)</f>
        <v/>
      </c>
      <c r="F842" s="187" t="str">
        <f>IF('Formulario PPGR3'!$G842="","",'Formulario PPGR1'!#REF!)</f>
        <v/>
      </c>
      <c r="G842" s="237"/>
      <c r="H842" s="520" t="str" cm="1">
        <f t="array" ref="H842">IF(Tabla1[[#This Row],[Código_Actividad]]="","",_xlfn.XLOOKUP(Tabla1[[#This Row],[Código_Actividad]],CodigoActividad,Tabla2[Actividades Programables Presupuestables],"",0))</f>
        <v/>
      </c>
      <c r="I842" s="783" t="str">
        <f>IFERROR(VLOOKUP('Formulario PPGR3'!$G842,'Formulario PPGR2'!$H$9:$V$536,15,FALSE),"")</f>
        <v/>
      </c>
      <c r="J842" s="525"/>
      <c r="K842" s="524"/>
      <c r="L842" s="521" t="str">
        <f>IF(Tabla1[[#This Row],[Descripción]]="","",_xlfn.XLOOKUP(Tabla1[[#This Row],[Descripción]],Tabla10[Descripción],Tabla10[Unidad de Medida],"",0))</f>
        <v/>
      </c>
      <c r="M842" s="317"/>
      <c r="N842" s="535" t="str">
        <f>IF(Tabla1[[#This Row],[Descripción]]="","",_xlfn.XLOOKUP(Tabla1[[#This Row],[Descripción]],Tabla10[Descripción],Tabla10[Precio Unitario],0))</f>
        <v/>
      </c>
      <c r="O842" s="535" t="str">
        <f>IF(Tabla1[[#This Row],[Cantidad de Insumos]]="","",Tabla1[[#This Row],[Precio Unitario]]*Tabla1[[#This Row],[Cantidad de Insumos]])</f>
        <v/>
      </c>
      <c r="P842" s="522" t="str">
        <f>IF(Tabla1[[#This Row],[Descripción]]="","",_xlfn.XLOOKUP(Tabla1[[#This Row],[Descripción]],Tabla10[Descripción],Tabla10[CODIGO PRESUPUESTARIO],0))</f>
        <v/>
      </c>
      <c r="Q842" s="523"/>
      <c r="R842" s="523" t="str">
        <f>IF(Tabla1[[#This Row],[Insumos]]="","",_xlfn.XLOOKUP(Tabla1[[#This Row],[Insumos]],Tabla10[Insumo],Tabla10[InsumoAbrev],"",0))</f>
        <v/>
      </c>
      <c r="S842" s="694"/>
      <c r="T842" s="187"/>
      <c r="U842" s="187"/>
    </row>
    <row r="843" spans="2:21" s="272" customFormat="1" ht="15" x14ac:dyDescent="0.25">
      <c r="B843" s="187" t="str">
        <f>IF('Formulario PPGR3'!$G843="","",CONCATENATE('Formulario PPGR3'!$C843,".",'Formulario PPGR3'!$D843,".",'Formulario PPGR3'!$E843,".",'Formulario PPGR3'!$F843))</f>
        <v/>
      </c>
      <c r="C843" s="187" t="str">
        <f>IF('Formulario PPGR3'!$G843="","",'Formulario PPGR1'!#REF!)</f>
        <v/>
      </c>
      <c r="D843" s="187" t="str">
        <f>IF('Formulario PPGR3'!$G843="","",'Formulario PPGR1'!#REF!)</f>
        <v/>
      </c>
      <c r="E843" s="187" t="str">
        <f>IF('Formulario PPGR3'!$G843="","",'Formulario PPGR1'!#REF!)</f>
        <v/>
      </c>
      <c r="F843" s="187" t="str">
        <f>IF('Formulario PPGR3'!$G843="","",'Formulario PPGR1'!#REF!)</f>
        <v/>
      </c>
      <c r="G843" s="237"/>
      <c r="H843" s="520" t="str" cm="1">
        <f t="array" ref="H843">IF(Tabla1[[#This Row],[Código_Actividad]]="","",_xlfn.XLOOKUP(Tabla1[[#This Row],[Código_Actividad]],CodigoActividad,Tabla2[Actividades Programables Presupuestables],"",0))</f>
        <v/>
      </c>
      <c r="I843" s="783" t="str">
        <f>IFERROR(VLOOKUP('Formulario PPGR3'!$G843,'Formulario PPGR2'!$H$9:$V$536,15,FALSE),"")</f>
        <v/>
      </c>
      <c r="J843" s="525"/>
      <c r="K843" s="524"/>
      <c r="L843" s="521" t="str">
        <f>IF(Tabla1[[#This Row],[Descripción]]="","",_xlfn.XLOOKUP(Tabla1[[#This Row],[Descripción]],Tabla10[Descripción],Tabla10[Unidad de Medida],"",0))</f>
        <v/>
      </c>
      <c r="M843" s="317"/>
      <c r="N843" s="535" t="str">
        <f>IF(Tabla1[[#This Row],[Descripción]]="","",_xlfn.XLOOKUP(Tabla1[[#This Row],[Descripción]],Tabla10[Descripción],Tabla10[Precio Unitario],0))</f>
        <v/>
      </c>
      <c r="O843" s="535" t="str">
        <f>IF(Tabla1[[#This Row],[Cantidad de Insumos]]="","",Tabla1[[#This Row],[Precio Unitario]]*Tabla1[[#This Row],[Cantidad de Insumos]])</f>
        <v/>
      </c>
      <c r="P843" s="522" t="str">
        <f>IF(Tabla1[[#This Row],[Descripción]]="","",_xlfn.XLOOKUP(Tabla1[[#This Row],[Descripción]],Tabla10[Descripción],Tabla10[CODIGO PRESUPUESTARIO],0))</f>
        <v/>
      </c>
      <c r="Q843" s="523"/>
      <c r="R843" s="523" t="str">
        <f>IF(Tabla1[[#This Row],[Insumos]]="","",_xlfn.XLOOKUP(Tabla1[[#This Row],[Insumos]],Tabla10[Insumo],Tabla10[InsumoAbrev],"",0))</f>
        <v/>
      </c>
      <c r="S843" s="694"/>
      <c r="T843" s="187"/>
      <c r="U843" s="187"/>
    </row>
    <row r="844" spans="2:21" s="272" customFormat="1" ht="15" x14ac:dyDescent="0.25">
      <c r="B844" s="187" t="str">
        <f>IF('Formulario PPGR3'!$G844="","",CONCATENATE('Formulario PPGR3'!$C844,".",'Formulario PPGR3'!$D844,".",'Formulario PPGR3'!$E844,".",'Formulario PPGR3'!$F844))</f>
        <v/>
      </c>
      <c r="C844" s="187" t="str">
        <f>IF('Formulario PPGR3'!$G844="","",'Formulario PPGR1'!#REF!)</f>
        <v/>
      </c>
      <c r="D844" s="187" t="str">
        <f>IF('Formulario PPGR3'!$G844="","",'Formulario PPGR1'!#REF!)</f>
        <v/>
      </c>
      <c r="E844" s="187" t="str">
        <f>IF('Formulario PPGR3'!$G844="","",'Formulario PPGR1'!#REF!)</f>
        <v/>
      </c>
      <c r="F844" s="187" t="str">
        <f>IF('Formulario PPGR3'!$G844="","",'Formulario PPGR1'!#REF!)</f>
        <v/>
      </c>
      <c r="G844" s="237"/>
      <c r="H844" s="520" t="str" cm="1">
        <f t="array" ref="H844">IF(Tabla1[[#This Row],[Código_Actividad]]="","",_xlfn.XLOOKUP(Tabla1[[#This Row],[Código_Actividad]],CodigoActividad,Tabla2[Actividades Programables Presupuestables],"",0))</f>
        <v/>
      </c>
      <c r="I844" s="783" t="str">
        <f>IFERROR(VLOOKUP('Formulario PPGR3'!$G844,'Formulario PPGR2'!$H$9:$V$536,15,FALSE),"")</f>
        <v/>
      </c>
      <c r="J844" s="525"/>
      <c r="K844" s="524"/>
      <c r="L844" s="521" t="str">
        <f>IF(Tabla1[[#This Row],[Descripción]]="","",_xlfn.XLOOKUP(Tabla1[[#This Row],[Descripción]],Tabla10[Descripción],Tabla10[Unidad de Medida],"",0))</f>
        <v/>
      </c>
      <c r="M844" s="317"/>
      <c r="N844" s="535" t="str">
        <f>IF(Tabla1[[#This Row],[Descripción]]="","",_xlfn.XLOOKUP(Tabla1[[#This Row],[Descripción]],Tabla10[Descripción],Tabla10[Precio Unitario],0))</f>
        <v/>
      </c>
      <c r="O844" s="535" t="str">
        <f>IF(Tabla1[[#This Row],[Cantidad de Insumos]]="","",Tabla1[[#This Row],[Precio Unitario]]*Tabla1[[#This Row],[Cantidad de Insumos]])</f>
        <v/>
      </c>
      <c r="P844" s="522" t="str">
        <f>IF(Tabla1[[#This Row],[Descripción]]="","",_xlfn.XLOOKUP(Tabla1[[#This Row],[Descripción]],Tabla10[Descripción],Tabla10[CODIGO PRESUPUESTARIO],0))</f>
        <v/>
      </c>
      <c r="Q844" s="523"/>
      <c r="R844" s="523" t="str">
        <f>IF(Tabla1[[#This Row],[Insumos]]="","",_xlfn.XLOOKUP(Tabla1[[#This Row],[Insumos]],Tabla10[Insumo],Tabla10[InsumoAbrev],"",0))</f>
        <v/>
      </c>
      <c r="S844" s="694"/>
      <c r="T844" s="187"/>
      <c r="U844" s="187"/>
    </row>
    <row r="845" spans="2:21" s="272" customFormat="1" ht="15" x14ac:dyDescent="0.25">
      <c r="B845" s="187" t="str">
        <f>IF('Formulario PPGR3'!$G845="","",CONCATENATE('Formulario PPGR3'!$C845,".",'Formulario PPGR3'!$D845,".",'Formulario PPGR3'!$E845,".",'Formulario PPGR3'!$F845))</f>
        <v/>
      </c>
      <c r="C845" s="187" t="str">
        <f>IF('Formulario PPGR3'!$G845="","",'Formulario PPGR1'!#REF!)</f>
        <v/>
      </c>
      <c r="D845" s="187" t="str">
        <f>IF('Formulario PPGR3'!$G845="","",'Formulario PPGR1'!#REF!)</f>
        <v/>
      </c>
      <c r="E845" s="187" t="str">
        <f>IF('Formulario PPGR3'!$G845="","",'Formulario PPGR1'!#REF!)</f>
        <v/>
      </c>
      <c r="F845" s="187" t="str">
        <f>IF('Formulario PPGR3'!$G845="","",'Formulario PPGR1'!#REF!)</f>
        <v/>
      </c>
      <c r="G845" s="237"/>
      <c r="H845" s="520" t="str" cm="1">
        <f t="array" ref="H845">IF(Tabla1[[#This Row],[Código_Actividad]]="","",_xlfn.XLOOKUP(Tabla1[[#This Row],[Código_Actividad]],CodigoActividad,Tabla2[Actividades Programables Presupuestables],"",0))</f>
        <v/>
      </c>
      <c r="I845" s="783" t="str">
        <f>IFERROR(VLOOKUP('Formulario PPGR3'!$G845,'Formulario PPGR2'!$H$9:$V$536,15,FALSE),"")</f>
        <v/>
      </c>
      <c r="J845" s="525"/>
      <c r="K845" s="524"/>
      <c r="L845" s="521" t="str">
        <f>IF(Tabla1[[#This Row],[Descripción]]="","",_xlfn.XLOOKUP(Tabla1[[#This Row],[Descripción]],Tabla10[Descripción],Tabla10[Unidad de Medida],"",0))</f>
        <v/>
      </c>
      <c r="M845" s="317"/>
      <c r="N845" s="535" t="str">
        <f>IF(Tabla1[[#This Row],[Descripción]]="","",_xlfn.XLOOKUP(Tabla1[[#This Row],[Descripción]],Tabla10[Descripción],Tabla10[Precio Unitario],0))</f>
        <v/>
      </c>
      <c r="O845" s="535" t="str">
        <f>IF(Tabla1[[#This Row],[Cantidad de Insumos]]="","",Tabla1[[#This Row],[Precio Unitario]]*Tabla1[[#This Row],[Cantidad de Insumos]])</f>
        <v/>
      </c>
      <c r="P845" s="522" t="str">
        <f>IF(Tabla1[[#This Row],[Descripción]]="","",_xlfn.XLOOKUP(Tabla1[[#This Row],[Descripción]],Tabla10[Descripción],Tabla10[CODIGO PRESUPUESTARIO],0))</f>
        <v/>
      </c>
      <c r="Q845" s="523"/>
      <c r="R845" s="523" t="str">
        <f>IF(Tabla1[[#This Row],[Insumos]]="","",_xlfn.XLOOKUP(Tabla1[[#This Row],[Insumos]],Tabla10[Insumo],Tabla10[InsumoAbrev],"",0))</f>
        <v/>
      </c>
      <c r="S845" s="694"/>
      <c r="T845" s="187"/>
      <c r="U845" s="187"/>
    </row>
    <row r="846" spans="2:21" s="272" customFormat="1" ht="15" x14ac:dyDescent="0.25">
      <c r="B846" s="187" t="str">
        <f>IF('Formulario PPGR3'!$G846="","",CONCATENATE('Formulario PPGR3'!$C846,".",'Formulario PPGR3'!$D846,".",'Formulario PPGR3'!$E846,".",'Formulario PPGR3'!$F846))</f>
        <v/>
      </c>
      <c r="C846" s="187" t="str">
        <f>IF('Formulario PPGR3'!$G846="","",'Formulario PPGR1'!#REF!)</f>
        <v/>
      </c>
      <c r="D846" s="187" t="str">
        <f>IF('Formulario PPGR3'!$G846="","",'Formulario PPGR1'!#REF!)</f>
        <v/>
      </c>
      <c r="E846" s="187" t="str">
        <f>IF('Formulario PPGR3'!$G846="","",'Formulario PPGR1'!#REF!)</f>
        <v/>
      </c>
      <c r="F846" s="187" t="str">
        <f>IF('Formulario PPGR3'!$G846="","",'Formulario PPGR1'!#REF!)</f>
        <v/>
      </c>
      <c r="G846" s="237"/>
      <c r="H846" s="520" t="str" cm="1">
        <f t="array" ref="H846">IF(Tabla1[[#This Row],[Código_Actividad]]="","",_xlfn.XLOOKUP(Tabla1[[#This Row],[Código_Actividad]],CodigoActividad,Tabla2[Actividades Programables Presupuestables],"",0))</f>
        <v/>
      </c>
      <c r="I846" s="783" t="str">
        <f>IFERROR(VLOOKUP('Formulario PPGR3'!$G846,'Formulario PPGR2'!$H$9:$V$536,15,FALSE),"")</f>
        <v/>
      </c>
      <c r="J846" s="525"/>
      <c r="K846" s="524"/>
      <c r="L846" s="521" t="str">
        <f>IF(Tabla1[[#This Row],[Descripción]]="","",_xlfn.XLOOKUP(Tabla1[[#This Row],[Descripción]],Tabla10[Descripción],Tabla10[Unidad de Medida],"",0))</f>
        <v/>
      </c>
      <c r="M846" s="317"/>
      <c r="N846" s="535" t="str">
        <f>IF(Tabla1[[#This Row],[Descripción]]="","",_xlfn.XLOOKUP(Tabla1[[#This Row],[Descripción]],Tabla10[Descripción],Tabla10[Precio Unitario],0))</f>
        <v/>
      </c>
      <c r="O846" s="535" t="str">
        <f>IF(Tabla1[[#This Row],[Cantidad de Insumos]]="","",Tabla1[[#This Row],[Precio Unitario]]*Tabla1[[#This Row],[Cantidad de Insumos]])</f>
        <v/>
      </c>
      <c r="P846" s="522" t="str">
        <f>IF(Tabla1[[#This Row],[Descripción]]="","",_xlfn.XLOOKUP(Tabla1[[#This Row],[Descripción]],Tabla10[Descripción],Tabla10[CODIGO PRESUPUESTARIO],0))</f>
        <v/>
      </c>
      <c r="Q846" s="523"/>
      <c r="R846" s="523" t="str">
        <f>IF(Tabla1[[#This Row],[Insumos]]="","",_xlfn.XLOOKUP(Tabla1[[#This Row],[Insumos]],Tabla10[Insumo],Tabla10[InsumoAbrev],"",0))</f>
        <v/>
      </c>
      <c r="S846" s="694"/>
      <c r="T846" s="187"/>
      <c r="U846" s="187"/>
    </row>
    <row r="847" spans="2:21" s="272" customFormat="1" ht="15" x14ac:dyDescent="0.25">
      <c r="B847" s="187" t="str">
        <f>IF('Formulario PPGR3'!$G847="","",CONCATENATE('Formulario PPGR3'!$C847,".",'Formulario PPGR3'!$D847,".",'Formulario PPGR3'!$E847,".",'Formulario PPGR3'!$F847))</f>
        <v/>
      </c>
      <c r="C847" s="187" t="str">
        <f>IF('Formulario PPGR3'!$G847="","",'Formulario PPGR1'!#REF!)</f>
        <v/>
      </c>
      <c r="D847" s="187" t="str">
        <f>IF('Formulario PPGR3'!$G847="","",'Formulario PPGR1'!#REF!)</f>
        <v/>
      </c>
      <c r="E847" s="187" t="str">
        <f>IF('Formulario PPGR3'!$G847="","",'Formulario PPGR1'!#REF!)</f>
        <v/>
      </c>
      <c r="F847" s="187" t="str">
        <f>IF('Formulario PPGR3'!$G847="","",'Formulario PPGR1'!#REF!)</f>
        <v/>
      </c>
      <c r="G847" s="237"/>
      <c r="H847" s="520" t="str" cm="1">
        <f t="array" ref="H847">IF(Tabla1[[#This Row],[Código_Actividad]]="","",_xlfn.XLOOKUP(Tabla1[[#This Row],[Código_Actividad]],CodigoActividad,Tabla2[Actividades Programables Presupuestables],"",0))</f>
        <v/>
      </c>
      <c r="I847" s="783" t="str">
        <f>IFERROR(VLOOKUP('Formulario PPGR3'!$G847,'Formulario PPGR2'!$H$9:$V$536,15,FALSE),"")</f>
        <v/>
      </c>
      <c r="J847" s="525"/>
      <c r="K847" s="524"/>
      <c r="L847" s="521" t="str">
        <f>IF(Tabla1[[#This Row],[Descripción]]="","",_xlfn.XLOOKUP(Tabla1[[#This Row],[Descripción]],Tabla10[Descripción],Tabla10[Unidad de Medida],"",0))</f>
        <v/>
      </c>
      <c r="M847" s="317"/>
      <c r="N847" s="535" t="str">
        <f>IF(Tabla1[[#This Row],[Descripción]]="","",_xlfn.XLOOKUP(Tabla1[[#This Row],[Descripción]],Tabla10[Descripción],Tabla10[Precio Unitario],0))</f>
        <v/>
      </c>
      <c r="O847" s="535" t="str">
        <f>IF(Tabla1[[#This Row],[Cantidad de Insumos]]="","",Tabla1[[#This Row],[Precio Unitario]]*Tabla1[[#This Row],[Cantidad de Insumos]])</f>
        <v/>
      </c>
      <c r="P847" s="522" t="str">
        <f>IF(Tabla1[[#This Row],[Descripción]]="","",_xlfn.XLOOKUP(Tabla1[[#This Row],[Descripción]],Tabla10[Descripción],Tabla10[CODIGO PRESUPUESTARIO],0))</f>
        <v/>
      </c>
      <c r="Q847" s="523"/>
      <c r="R847" s="523" t="str">
        <f>IF(Tabla1[[#This Row],[Insumos]]="","",_xlfn.XLOOKUP(Tabla1[[#This Row],[Insumos]],Tabla10[Insumo],Tabla10[InsumoAbrev],"",0))</f>
        <v/>
      </c>
      <c r="S847" s="694"/>
      <c r="T847" s="187"/>
      <c r="U847" s="187"/>
    </row>
    <row r="848" spans="2:21" s="272" customFormat="1" ht="15" x14ac:dyDescent="0.25">
      <c r="B848" s="187" t="str">
        <f>IF('Formulario PPGR3'!$G848="","",CONCATENATE('Formulario PPGR3'!$C848,".",'Formulario PPGR3'!$D848,".",'Formulario PPGR3'!$E848,".",'Formulario PPGR3'!$F848))</f>
        <v/>
      </c>
      <c r="C848" s="187" t="str">
        <f>IF('Formulario PPGR3'!$G848="","",'Formulario PPGR1'!#REF!)</f>
        <v/>
      </c>
      <c r="D848" s="187" t="str">
        <f>IF('Formulario PPGR3'!$G848="","",'Formulario PPGR1'!#REF!)</f>
        <v/>
      </c>
      <c r="E848" s="187" t="str">
        <f>IF('Formulario PPGR3'!$G848="","",'Formulario PPGR1'!#REF!)</f>
        <v/>
      </c>
      <c r="F848" s="187" t="str">
        <f>IF('Formulario PPGR3'!$G848="","",'Formulario PPGR1'!#REF!)</f>
        <v/>
      </c>
      <c r="G848" s="237"/>
      <c r="H848" s="520" t="str" cm="1">
        <f t="array" ref="H848">IF(Tabla1[[#This Row],[Código_Actividad]]="","",_xlfn.XLOOKUP(Tabla1[[#This Row],[Código_Actividad]],CodigoActividad,Tabla2[Actividades Programables Presupuestables],"",0))</f>
        <v/>
      </c>
      <c r="I848" s="783" t="str">
        <f>IFERROR(VLOOKUP('Formulario PPGR3'!$G848,'Formulario PPGR2'!$H$9:$V$536,15,FALSE),"")</f>
        <v/>
      </c>
      <c r="J848" s="525"/>
      <c r="K848" s="524"/>
      <c r="L848" s="521" t="str">
        <f>IF(Tabla1[[#This Row],[Descripción]]="","",_xlfn.XLOOKUP(Tabla1[[#This Row],[Descripción]],Tabla10[Descripción],Tabla10[Unidad de Medida],"",0))</f>
        <v/>
      </c>
      <c r="M848" s="317"/>
      <c r="N848" s="535" t="str">
        <f>IF(Tabla1[[#This Row],[Descripción]]="","",_xlfn.XLOOKUP(Tabla1[[#This Row],[Descripción]],Tabla10[Descripción],Tabla10[Precio Unitario],0))</f>
        <v/>
      </c>
      <c r="O848" s="535" t="str">
        <f>IF(Tabla1[[#This Row],[Cantidad de Insumos]]="","",Tabla1[[#This Row],[Precio Unitario]]*Tabla1[[#This Row],[Cantidad de Insumos]])</f>
        <v/>
      </c>
      <c r="P848" s="522" t="str">
        <f>IF(Tabla1[[#This Row],[Descripción]]="","",_xlfn.XLOOKUP(Tabla1[[#This Row],[Descripción]],Tabla10[Descripción],Tabla10[CODIGO PRESUPUESTARIO],0))</f>
        <v/>
      </c>
      <c r="Q848" s="523"/>
      <c r="R848" s="523" t="str">
        <f>IF(Tabla1[[#This Row],[Insumos]]="","",_xlfn.XLOOKUP(Tabla1[[#This Row],[Insumos]],Tabla10[Insumo],Tabla10[InsumoAbrev],"",0))</f>
        <v/>
      </c>
      <c r="S848" s="694"/>
      <c r="T848" s="187"/>
      <c r="U848" s="187"/>
    </row>
    <row r="849" spans="2:21" s="272" customFormat="1" ht="15" x14ac:dyDescent="0.25">
      <c r="B849" s="187" t="str">
        <f>IF('Formulario PPGR3'!$G849="","",CONCATENATE('Formulario PPGR3'!$C849,".",'Formulario PPGR3'!$D849,".",'Formulario PPGR3'!$E849,".",'Formulario PPGR3'!$F849))</f>
        <v/>
      </c>
      <c r="C849" s="187" t="str">
        <f>IF('Formulario PPGR3'!$G849="","",'Formulario PPGR1'!#REF!)</f>
        <v/>
      </c>
      <c r="D849" s="187" t="str">
        <f>IF('Formulario PPGR3'!$G849="","",'Formulario PPGR1'!#REF!)</f>
        <v/>
      </c>
      <c r="E849" s="187" t="str">
        <f>IF('Formulario PPGR3'!$G849="","",'Formulario PPGR1'!#REF!)</f>
        <v/>
      </c>
      <c r="F849" s="187" t="str">
        <f>IF('Formulario PPGR3'!$G849="","",'Formulario PPGR1'!#REF!)</f>
        <v/>
      </c>
      <c r="G849" s="237"/>
      <c r="H849" s="520" t="str" cm="1">
        <f t="array" ref="H849">IF(Tabla1[[#This Row],[Código_Actividad]]="","",_xlfn.XLOOKUP(Tabla1[[#This Row],[Código_Actividad]],CodigoActividad,Tabla2[Actividades Programables Presupuestables],"",0))</f>
        <v/>
      </c>
      <c r="I849" s="783" t="str">
        <f>IFERROR(VLOOKUP('Formulario PPGR3'!$G849,'Formulario PPGR2'!$H$9:$V$536,15,FALSE),"")</f>
        <v/>
      </c>
      <c r="J849" s="525"/>
      <c r="K849" s="524"/>
      <c r="L849" s="521" t="str">
        <f>IF(Tabla1[[#This Row],[Descripción]]="","",_xlfn.XLOOKUP(Tabla1[[#This Row],[Descripción]],Tabla10[Descripción],Tabla10[Unidad de Medida],"",0))</f>
        <v/>
      </c>
      <c r="M849" s="317"/>
      <c r="N849" s="535" t="str">
        <f>IF(Tabla1[[#This Row],[Descripción]]="","",_xlfn.XLOOKUP(Tabla1[[#This Row],[Descripción]],Tabla10[Descripción],Tabla10[Precio Unitario],0))</f>
        <v/>
      </c>
      <c r="O849" s="535" t="str">
        <f>IF(Tabla1[[#This Row],[Cantidad de Insumos]]="","",Tabla1[[#This Row],[Precio Unitario]]*Tabla1[[#This Row],[Cantidad de Insumos]])</f>
        <v/>
      </c>
      <c r="P849" s="522" t="str">
        <f>IF(Tabla1[[#This Row],[Descripción]]="","",_xlfn.XLOOKUP(Tabla1[[#This Row],[Descripción]],Tabla10[Descripción],Tabla10[CODIGO PRESUPUESTARIO],0))</f>
        <v/>
      </c>
      <c r="Q849" s="523"/>
      <c r="R849" s="523" t="str">
        <f>IF(Tabla1[[#This Row],[Insumos]]="","",_xlfn.XLOOKUP(Tabla1[[#This Row],[Insumos]],Tabla10[Insumo],Tabla10[InsumoAbrev],"",0))</f>
        <v/>
      </c>
      <c r="S849" s="694"/>
      <c r="T849" s="187"/>
      <c r="U849" s="187"/>
    </row>
    <row r="850" spans="2:21" s="272" customFormat="1" ht="15" x14ac:dyDescent="0.25">
      <c r="B850" s="187" t="str">
        <f>IF('Formulario PPGR3'!$G850="","",CONCATENATE('Formulario PPGR3'!$C850,".",'Formulario PPGR3'!$D850,".",'Formulario PPGR3'!$E850,".",'Formulario PPGR3'!$F850))</f>
        <v/>
      </c>
      <c r="C850" s="187" t="str">
        <f>IF('Formulario PPGR3'!$G850="","",'Formulario PPGR1'!#REF!)</f>
        <v/>
      </c>
      <c r="D850" s="187" t="str">
        <f>IF('Formulario PPGR3'!$G850="","",'Formulario PPGR1'!#REF!)</f>
        <v/>
      </c>
      <c r="E850" s="187" t="str">
        <f>IF('Formulario PPGR3'!$G850="","",'Formulario PPGR1'!#REF!)</f>
        <v/>
      </c>
      <c r="F850" s="187" t="str">
        <f>IF('Formulario PPGR3'!$G850="","",'Formulario PPGR1'!#REF!)</f>
        <v/>
      </c>
      <c r="G850" s="237"/>
      <c r="H850" s="520" t="str" cm="1">
        <f t="array" ref="H850">IF(Tabla1[[#This Row],[Código_Actividad]]="","",_xlfn.XLOOKUP(Tabla1[[#This Row],[Código_Actividad]],CodigoActividad,Tabla2[Actividades Programables Presupuestables],"",0))</f>
        <v/>
      </c>
      <c r="I850" s="783" t="str">
        <f>IFERROR(VLOOKUP('Formulario PPGR3'!$G850,'Formulario PPGR2'!$H$9:$V$536,15,FALSE),"")</f>
        <v/>
      </c>
      <c r="J850" s="525"/>
      <c r="K850" s="524"/>
      <c r="L850" s="521" t="str">
        <f>IF(Tabla1[[#This Row],[Descripción]]="","",_xlfn.XLOOKUP(Tabla1[[#This Row],[Descripción]],Tabla10[Descripción],Tabla10[Unidad de Medida],"",0))</f>
        <v/>
      </c>
      <c r="M850" s="317"/>
      <c r="N850" s="535" t="str">
        <f>IF(Tabla1[[#This Row],[Descripción]]="","",_xlfn.XLOOKUP(Tabla1[[#This Row],[Descripción]],Tabla10[Descripción],Tabla10[Precio Unitario],0))</f>
        <v/>
      </c>
      <c r="O850" s="535" t="str">
        <f>IF(Tabla1[[#This Row],[Cantidad de Insumos]]="","",Tabla1[[#This Row],[Precio Unitario]]*Tabla1[[#This Row],[Cantidad de Insumos]])</f>
        <v/>
      </c>
      <c r="P850" s="522" t="str">
        <f>IF(Tabla1[[#This Row],[Descripción]]="","",_xlfn.XLOOKUP(Tabla1[[#This Row],[Descripción]],Tabla10[Descripción],Tabla10[CODIGO PRESUPUESTARIO],0))</f>
        <v/>
      </c>
      <c r="Q850" s="523"/>
      <c r="R850" s="523" t="str">
        <f>IF(Tabla1[[#This Row],[Insumos]]="","",_xlfn.XLOOKUP(Tabla1[[#This Row],[Insumos]],Tabla10[Insumo],Tabla10[InsumoAbrev],"",0))</f>
        <v/>
      </c>
      <c r="S850" s="694"/>
      <c r="T850" s="187"/>
      <c r="U850" s="187"/>
    </row>
    <row r="851" spans="2:21" s="272" customFormat="1" ht="15" x14ac:dyDescent="0.25">
      <c r="B851" s="187" t="str">
        <f>IF('Formulario PPGR3'!$G851="","",CONCATENATE('Formulario PPGR3'!$C851,".",'Formulario PPGR3'!$D851,".",'Formulario PPGR3'!$E851,".",'Formulario PPGR3'!$F851))</f>
        <v/>
      </c>
      <c r="C851" s="187" t="str">
        <f>IF('Formulario PPGR3'!$G851="","",'Formulario PPGR1'!#REF!)</f>
        <v/>
      </c>
      <c r="D851" s="187" t="str">
        <f>IF('Formulario PPGR3'!$G851="","",'Formulario PPGR1'!#REF!)</f>
        <v/>
      </c>
      <c r="E851" s="187" t="str">
        <f>IF('Formulario PPGR3'!$G851="","",'Formulario PPGR1'!#REF!)</f>
        <v/>
      </c>
      <c r="F851" s="187" t="str">
        <f>IF('Formulario PPGR3'!$G851="","",'Formulario PPGR1'!#REF!)</f>
        <v/>
      </c>
      <c r="G851" s="237"/>
      <c r="H851" s="520" t="str" cm="1">
        <f t="array" ref="H851">IF(Tabla1[[#This Row],[Código_Actividad]]="","",_xlfn.XLOOKUP(Tabla1[[#This Row],[Código_Actividad]],CodigoActividad,Tabla2[Actividades Programables Presupuestables],"",0))</f>
        <v/>
      </c>
      <c r="I851" s="783" t="str">
        <f>IFERROR(VLOOKUP('Formulario PPGR3'!$G851,'Formulario PPGR2'!$H$9:$V$536,15,FALSE),"")</f>
        <v/>
      </c>
      <c r="J851" s="525"/>
      <c r="K851" s="524"/>
      <c r="L851" s="521" t="str">
        <f>IF(Tabla1[[#This Row],[Descripción]]="","",_xlfn.XLOOKUP(Tabla1[[#This Row],[Descripción]],Tabla10[Descripción],Tabla10[Unidad de Medida],"",0))</f>
        <v/>
      </c>
      <c r="M851" s="317"/>
      <c r="N851" s="535" t="str">
        <f>IF(Tabla1[[#This Row],[Descripción]]="","",_xlfn.XLOOKUP(Tabla1[[#This Row],[Descripción]],Tabla10[Descripción],Tabla10[Precio Unitario],0))</f>
        <v/>
      </c>
      <c r="O851" s="535" t="str">
        <f>IF(Tabla1[[#This Row],[Cantidad de Insumos]]="","",Tabla1[[#This Row],[Precio Unitario]]*Tabla1[[#This Row],[Cantidad de Insumos]])</f>
        <v/>
      </c>
      <c r="P851" s="522" t="str">
        <f>IF(Tabla1[[#This Row],[Descripción]]="","",_xlfn.XLOOKUP(Tabla1[[#This Row],[Descripción]],Tabla10[Descripción],Tabla10[CODIGO PRESUPUESTARIO],0))</f>
        <v/>
      </c>
      <c r="Q851" s="523"/>
      <c r="R851" s="523" t="str">
        <f>IF(Tabla1[[#This Row],[Insumos]]="","",_xlfn.XLOOKUP(Tabla1[[#This Row],[Insumos]],Tabla10[Insumo],Tabla10[InsumoAbrev],"",0))</f>
        <v/>
      </c>
      <c r="S851" s="694"/>
      <c r="T851" s="187"/>
      <c r="U851" s="187"/>
    </row>
    <row r="852" spans="2:21" s="272" customFormat="1" ht="15" x14ac:dyDescent="0.25">
      <c r="B852" s="187" t="str">
        <f>IF('Formulario PPGR3'!$G852="","",CONCATENATE('Formulario PPGR3'!$C852,".",'Formulario PPGR3'!$D852,".",'Formulario PPGR3'!$E852,".",'Formulario PPGR3'!$F852))</f>
        <v/>
      </c>
      <c r="C852" s="187" t="str">
        <f>IF('Formulario PPGR3'!$G852="","",'Formulario PPGR1'!#REF!)</f>
        <v/>
      </c>
      <c r="D852" s="187" t="str">
        <f>IF('Formulario PPGR3'!$G852="","",'Formulario PPGR1'!#REF!)</f>
        <v/>
      </c>
      <c r="E852" s="187" t="str">
        <f>IF('Formulario PPGR3'!$G852="","",'Formulario PPGR1'!#REF!)</f>
        <v/>
      </c>
      <c r="F852" s="187" t="str">
        <f>IF('Formulario PPGR3'!$G852="","",'Formulario PPGR1'!#REF!)</f>
        <v/>
      </c>
      <c r="G852" s="237"/>
      <c r="H852" s="520" t="str" cm="1">
        <f t="array" ref="H852">IF(Tabla1[[#This Row],[Código_Actividad]]="","",_xlfn.XLOOKUP(Tabla1[[#This Row],[Código_Actividad]],CodigoActividad,Tabla2[Actividades Programables Presupuestables],"",0))</f>
        <v/>
      </c>
      <c r="I852" s="783" t="str">
        <f>IFERROR(VLOOKUP('Formulario PPGR3'!$G852,'Formulario PPGR2'!$H$9:$V$536,15,FALSE),"")</f>
        <v/>
      </c>
      <c r="J852" s="525"/>
      <c r="K852" s="524"/>
      <c r="L852" s="521" t="str">
        <f>IF(Tabla1[[#This Row],[Descripción]]="","",_xlfn.XLOOKUP(Tabla1[[#This Row],[Descripción]],Tabla10[Descripción],Tabla10[Unidad de Medida],"",0))</f>
        <v/>
      </c>
      <c r="M852" s="317"/>
      <c r="N852" s="535" t="str">
        <f>IF(Tabla1[[#This Row],[Descripción]]="","",_xlfn.XLOOKUP(Tabla1[[#This Row],[Descripción]],Tabla10[Descripción],Tabla10[Precio Unitario],0))</f>
        <v/>
      </c>
      <c r="O852" s="535" t="str">
        <f>IF(Tabla1[[#This Row],[Cantidad de Insumos]]="","",Tabla1[[#This Row],[Precio Unitario]]*Tabla1[[#This Row],[Cantidad de Insumos]])</f>
        <v/>
      </c>
      <c r="P852" s="522" t="str">
        <f>IF(Tabla1[[#This Row],[Descripción]]="","",_xlfn.XLOOKUP(Tabla1[[#This Row],[Descripción]],Tabla10[Descripción],Tabla10[CODIGO PRESUPUESTARIO],0))</f>
        <v/>
      </c>
      <c r="Q852" s="523"/>
      <c r="R852" s="523" t="str">
        <f>IF(Tabla1[[#This Row],[Insumos]]="","",_xlfn.XLOOKUP(Tabla1[[#This Row],[Insumos]],Tabla10[Insumo],Tabla10[InsumoAbrev],"",0))</f>
        <v/>
      </c>
      <c r="S852" s="694"/>
      <c r="T852" s="187"/>
      <c r="U852" s="187"/>
    </row>
    <row r="853" spans="2:21" s="272" customFormat="1" ht="15" x14ac:dyDescent="0.25">
      <c r="B853" s="187" t="str">
        <f>IF('Formulario PPGR3'!$G853="","",CONCATENATE('Formulario PPGR3'!$C853,".",'Formulario PPGR3'!$D853,".",'Formulario PPGR3'!$E853,".",'Formulario PPGR3'!$F853))</f>
        <v/>
      </c>
      <c r="C853" s="187" t="str">
        <f>IF('Formulario PPGR3'!$G853="","",'Formulario PPGR1'!#REF!)</f>
        <v/>
      </c>
      <c r="D853" s="187" t="str">
        <f>IF('Formulario PPGR3'!$G853="","",'Formulario PPGR1'!#REF!)</f>
        <v/>
      </c>
      <c r="E853" s="187" t="str">
        <f>IF('Formulario PPGR3'!$G853="","",'Formulario PPGR1'!#REF!)</f>
        <v/>
      </c>
      <c r="F853" s="187" t="str">
        <f>IF('Formulario PPGR3'!$G853="","",'Formulario PPGR1'!#REF!)</f>
        <v/>
      </c>
      <c r="G853" s="237"/>
      <c r="H853" s="520" t="str" cm="1">
        <f t="array" ref="H853">IF(Tabla1[[#This Row],[Código_Actividad]]="","",_xlfn.XLOOKUP(Tabla1[[#This Row],[Código_Actividad]],CodigoActividad,Tabla2[Actividades Programables Presupuestables],"",0))</f>
        <v/>
      </c>
      <c r="I853" s="783" t="str">
        <f>IFERROR(VLOOKUP('Formulario PPGR3'!$G853,'Formulario PPGR2'!$H$9:$V$536,15,FALSE),"")</f>
        <v/>
      </c>
      <c r="J853" s="525"/>
      <c r="K853" s="524"/>
      <c r="L853" s="521" t="str">
        <f>IF(Tabla1[[#This Row],[Descripción]]="","",_xlfn.XLOOKUP(Tabla1[[#This Row],[Descripción]],Tabla10[Descripción],Tabla10[Unidad de Medida],"",0))</f>
        <v/>
      </c>
      <c r="M853" s="317"/>
      <c r="N853" s="535" t="str">
        <f>IF(Tabla1[[#This Row],[Descripción]]="","",_xlfn.XLOOKUP(Tabla1[[#This Row],[Descripción]],Tabla10[Descripción],Tabla10[Precio Unitario],0))</f>
        <v/>
      </c>
      <c r="O853" s="535" t="str">
        <f>IF(Tabla1[[#This Row],[Cantidad de Insumos]]="","",Tabla1[[#This Row],[Precio Unitario]]*Tabla1[[#This Row],[Cantidad de Insumos]])</f>
        <v/>
      </c>
      <c r="P853" s="522" t="str">
        <f>IF(Tabla1[[#This Row],[Descripción]]="","",_xlfn.XLOOKUP(Tabla1[[#This Row],[Descripción]],Tabla10[Descripción],Tabla10[CODIGO PRESUPUESTARIO],0))</f>
        <v/>
      </c>
      <c r="Q853" s="523"/>
      <c r="R853" s="523" t="str">
        <f>IF(Tabla1[[#This Row],[Insumos]]="","",_xlfn.XLOOKUP(Tabla1[[#This Row],[Insumos]],Tabla10[Insumo],Tabla10[InsumoAbrev],"",0))</f>
        <v/>
      </c>
      <c r="S853" s="694"/>
      <c r="T853" s="187"/>
      <c r="U853" s="187"/>
    </row>
    <row r="854" spans="2:21" s="272" customFormat="1" ht="15" x14ac:dyDescent="0.25">
      <c r="B854" s="187" t="str">
        <f>IF('Formulario PPGR3'!$G854="","",CONCATENATE('Formulario PPGR3'!$C854,".",'Formulario PPGR3'!$D854,".",'Formulario PPGR3'!$E854,".",'Formulario PPGR3'!$F854))</f>
        <v/>
      </c>
      <c r="C854" s="187" t="str">
        <f>IF('Formulario PPGR3'!$G854="","",'Formulario PPGR1'!#REF!)</f>
        <v/>
      </c>
      <c r="D854" s="187" t="str">
        <f>IF('Formulario PPGR3'!$G854="","",'Formulario PPGR1'!#REF!)</f>
        <v/>
      </c>
      <c r="E854" s="187" t="str">
        <f>IF('Formulario PPGR3'!$G854="","",'Formulario PPGR1'!#REF!)</f>
        <v/>
      </c>
      <c r="F854" s="187" t="str">
        <f>IF('Formulario PPGR3'!$G854="","",'Formulario PPGR1'!#REF!)</f>
        <v/>
      </c>
      <c r="G854" s="237"/>
      <c r="H854" s="520" t="str" cm="1">
        <f t="array" ref="H854">IF(Tabla1[[#This Row],[Código_Actividad]]="","",_xlfn.XLOOKUP(Tabla1[[#This Row],[Código_Actividad]],CodigoActividad,Tabla2[Actividades Programables Presupuestables],"",0))</f>
        <v/>
      </c>
      <c r="I854" s="783" t="str">
        <f>IFERROR(VLOOKUP('Formulario PPGR3'!$G854,'Formulario PPGR2'!$H$9:$V$536,15,FALSE),"")</f>
        <v/>
      </c>
      <c r="J854" s="525"/>
      <c r="K854" s="524"/>
      <c r="L854" s="521" t="str">
        <f>IF(Tabla1[[#This Row],[Descripción]]="","",_xlfn.XLOOKUP(Tabla1[[#This Row],[Descripción]],Tabla10[Descripción],Tabla10[Unidad de Medida],"",0))</f>
        <v/>
      </c>
      <c r="M854" s="317"/>
      <c r="N854" s="535" t="str">
        <f>IF(Tabla1[[#This Row],[Descripción]]="","",_xlfn.XLOOKUP(Tabla1[[#This Row],[Descripción]],Tabla10[Descripción],Tabla10[Precio Unitario],0))</f>
        <v/>
      </c>
      <c r="O854" s="535" t="str">
        <f>IF(Tabla1[[#This Row],[Cantidad de Insumos]]="","",Tabla1[[#This Row],[Precio Unitario]]*Tabla1[[#This Row],[Cantidad de Insumos]])</f>
        <v/>
      </c>
      <c r="P854" s="522" t="str">
        <f>IF(Tabla1[[#This Row],[Descripción]]="","",_xlfn.XLOOKUP(Tabla1[[#This Row],[Descripción]],Tabla10[Descripción],Tabla10[CODIGO PRESUPUESTARIO],0))</f>
        <v/>
      </c>
      <c r="Q854" s="523"/>
      <c r="R854" s="523" t="str">
        <f>IF(Tabla1[[#This Row],[Insumos]]="","",_xlfn.XLOOKUP(Tabla1[[#This Row],[Insumos]],Tabla10[Insumo],Tabla10[InsumoAbrev],"",0))</f>
        <v/>
      </c>
      <c r="S854" s="694"/>
      <c r="T854" s="187"/>
      <c r="U854" s="187"/>
    </row>
    <row r="855" spans="2:21" s="272" customFormat="1" ht="15" x14ac:dyDescent="0.25">
      <c r="B855" s="187" t="str">
        <f>IF('Formulario PPGR3'!$G855="","",CONCATENATE('Formulario PPGR3'!$C855,".",'Formulario PPGR3'!$D855,".",'Formulario PPGR3'!$E855,".",'Formulario PPGR3'!$F855))</f>
        <v/>
      </c>
      <c r="C855" s="187" t="str">
        <f>IF('Formulario PPGR3'!$G855="","",'Formulario PPGR1'!#REF!)</f>
        <v/>
      </c>
      <c r="D855" s="187" t="str">
        <f>IF('Formulario PPGR3'!$G855="","",'Formulario PPGR1'!#REF!)</f>
        <v/>
      </c>
      <c r="E855" s="187" t="str">
        <f>IF('Formulario PPGR3'!$G855="","",'Formulario PPGR1'!#REF!)</f>
        <v/>
      </c>
      <c r="F855" s="187" t="str">
        <f>IF('Formulario PPGR3'!$G855="","",'Formulario PPGR1'!#REF!)</f>
        <v/>
      </c>
      <c r="G855" s="237"/>
      <c r="H855" s="520" t="str" cm="1">
        <f t="array" ref="H855">IF(Tabla1[[#This Row],[Código_Actividad]]="","",_xlfn.XLOOKUP(Tabla1[[#This Row],[Código_Actividad]],CodigoActividad,Tabla2[Actividades Programables Presupuestables],"",0))</f>
        <v/>
      </c>
      <c r="I855" s="783" t="str">
        <f>IFERROR(VLOOKUP('Formulario PPGR3'!$G855,'Formulario PPGR2'!$H$9:$V$536,15,FALSE),"")</f>
        <v/>
      </c>
      <c r="J855" s="525"/>
      <c r="K855" s="524"/>
      <c r="L855" s="521" t="str">
        <f>IF(Tabla1[[#This Row],[Descripción]]="","",_xlfn.XLOOKUP(Tabla1[[#This Row],[Descripción]],Tabla10[Descripción],Tabla10[Unidad de Medida],"",0))</f>
        <v/>
      </c>
      <c r="M855" s="317"/>
      <c r="N855" s="535" t="str">
        <f>IF(Tabla1[[#This Row],[Descripción]]="","",_xlfn.XLOOKUP(Tabla1[[#This Row],[Descripción]],Tabla10[Descripción],Tabla10[Precio Unitario],0))</f>
        <v/>
      </c>
      <c r="O855" s="535" t="str">
        <f>IF(Tabla1[[#This Row],[Cantidad de Insumos]]="","",Tabla1[[#This Row],[Precio Unitario]]*Tabla1[[#This Row],[Cantidad de Insumos]])</f>
        <v/>
      </c>
      <c r="P855" s="522" t="str">
        <f>IF(Tabla1[[#This Row],[Descripción]]="","",_xlfn.XLOOKUP(Tabla1[[#This Row],[Descripción]],Tabla10[Descripción],Tabla10[CODIGO PRESUPUESTARIO],0))</f>
        <v/>
      </c>
      <c r="Q855" s="523"/>
      <c r="R855" s="523" t="str">
        <f>IF(Tabla1[[#This Row],[Insumos]]="","",_xlfn.XLOOKUP(Tabla1[[#This Row],[Insumos]],Tabla10[Insumo],Tabla10[InsumoAbrev],"",0))</f>
        <v/>
      </c>
      <c r="S855" s="694"/>
      <c r="T855" s="187"/>
      <c r="U855" s="187"/>
    </row>
    <row r="856" spans="2:21" s="272" customFormat="1" ht="15" x14ac:dyDescent="0.25">
      <c r="B856" s="187" t="str">
        <f>IF('Formulario PPGR3'!$G856="","",CONCATENATE('Formulario PPGR3'!$C856,".",'Formulario PPGR3'!$D856,".",'Formulario PPGR3'!$E856,".",'Formulario PPGR3'!$F856))</f>
        <v/>
      </c>
      <c r="C856" s="187" t="str">
        <f>IF('Formulario PPGR3'!$G856="","",'Formulario PPGR1'!#REF!)</f>
        <v/>
      </c>
      <c r="D856" s="187" t="str">
        <f>IF('Formulario PPGR3'!$G856="","",'Formulario PPGR1'!#REF!)</f>
        <v/>
      </c>
      <c r="E856" s="187" t="str">
        <f>IF('Formulario PPGR3'!$G856="","",'Formulario PPGR1'!#REF!)</f>
        <v/>
      </c>
      <c r="F856" s="187" t="str">
        <f>IF('Formulario PPGR3'!$G856="","",'Formulario PPGR1'!#REF!)</f>
        <v/>
      </c>
      <c r="G856" s="237"/>
      <c r="H856" s="520" t="str" cm="1">
        <f t="array" ref="H856">IF(Tabla1[[#This Row],[Código_Actividad]]="","",_xlfn.XLOOKUP(Tabla1[[#This Row],[Código_Actividad]],CodigoActividad,Tabla2[Actividades Programables Presupuestables],"",0))</f>
        <v/>
      </c>
      <c r="I856" s="783" t="str">
        <f>IFERROR(VLOOKUP('Formulario PPGR3'!$G856,'Formulario PPGR2'!$H$9:$V$536,15,FALSE),"")</f>
        <v/>
      </c>
      <c r="J856" s="525"/>
      <c r="K856" s="524"/>
      <c r="L856" s="521" t="str">
        <f>IF(Tabla1[[#This Row],[Descripción]]="","",_xlfn.XLOOKUP(Tabla1[[#This Row],[Descripción]],Tabla10[Descripción],Tabla10[Unidad de Medida],"",0))</f>
        <v/>
      </c>
      <c r="M856" s="317"/>
      <c r="N856" s="535" t="str">
        <f>IF(Tabla1[[#This Row],[Descripción]]="","",_xlfn.XLOOKUP(Tabla1[[#This Row],[Descripción]],Tabla10[Descripción],Tabla10[Precio Unitario],0))</f>
        <v/>
      </c>
      <c r="O856" s="535" t="str">
        <f>IF(Tabla1[[#This Row],[Cantidad de Insumos]]="","",Tabla1[[#This Row],[Precio Unitario]]*Tabla1[[#This Row],[Cantidad de Insumos]])</f>
        <v/>
      </c>
      <c r="P856" s="522" t="str">
        <f>IF(Tabla1[[#This Row],[Descripción]]="","",_xlfn.XLOOKUP(Tabla1[[#This Row],[Descripción]],Tabla10[Descripción],Tabla10[CODIGO PRESUPUESTARIO],0))</f>
        <v/>
      </c>
      <c r="Q856" s="523"/>
      <c r="R856" s="523" t="str">
        <f>IF(Tabla1[[#This Row],[Insumos]]="","",_xlfn.XLOOKUP(Tabla1[[#This Row],[Insumos]],Tabla10[Insumo],Tabla10[InsumoAbrev],"",0))</f>
        <v/>
      </c>
      <c r="S856" s="694"/>
      <c r="T856" s="187"/>
      <c r="U856" s="187"/>
    </row>
    <row r="857" spans="2:21" s="272" customFormat="1" ht="15" x14ac:dyDescent="0.25">
      <c r="B857" s="187" t="str">
        <f>IF('Formulario PPGR3'!$G857="","",CONCATENATE('Formulario PPGR3'!$C857,".",'Formulario PPGR3'!$D857,".",'Formulario PPGR3'!$E857,".",'Formulario PPGR3'!$F857))</f>
        <v/>
      </c>
      <c r="C857" s="187" t="str">
        <f>IF('Formulario PPGR3'!$G857="","",'Formulario PPGR1'!#REF!)</f>
        <v/>
      </c>
      <c r="D857" s="187" t="str">
        <f>IF('Formulario PPGR3'!$G857="","",'Formulario PPGR1'!#REF!)</f>
        <v/>
      </c>
      <c r="E857" s="187" t="str">
        <f>IF('Formulario PPGR3'!$G857="","",'Formulario PPGR1'!#REF!)</f>
        <v/>
      </c>
      <c r="F857" s="187" t="str">
        <f>IF('Formulario PPGR3'!$G857="","",'Formulario PPGR1'!#REF!)</f>
        <v/>
      </c>
      <c r="G857" s="237"/>
      <c r="H857" s="520" t="str" cm="1">
        <f t="array" ref="H857">IF(Tabla1[[#This Row],[Código_Actividad]]="","",_xlfn.XLOOKUP(Tabla1[[#This Row],[Código_Actividad]],CodigoActividad,Tabla2[Actividades Programables Presupuestables],"",0))</f>
        <v/>
      </c>
      <c r="I857" s="783" t="str">
        <f>IFERROR(VLOOKUP('Formulario PPGR3'!$G857,'Formulario PPGR2'!$H$9:$V$536,15,FALSE),"")</f>
        <v/>
      </c>
      <c r="J857" s="525"/>
      <c r="K857" s="524"/>
      <c r="L857" s="521" t="str">
        <f>IF(Tabla1[[#This Row],[Descripción]]="","",_xlfn.XLOOKUP(Tabla1[[#This Row],[Descripción]],Tabla10[Descripción],Tabla10[Unidad de Medida],"",0))</f>
        <v/>
      </c>
      <c r="M857" s="317"/>
      <c r="N857" s="535" t="str">
        <f>IF(Tabla1[[#This Row],[Descripción]]="","",_xlfn.XLOOKUP(Tabla1[[#This Row],[Descripción]],Tabla10[Descripción],Tabla10[Precio Unitario],0))</f>
        <v/>
      </c>
      <c r="O857" s="535" t="str">
        <f>IF(Tabla1[[#This Row],[Cantidad de Insumos]]="","",Tabla1[[#This Row],[Precio Unitario]]*Tabla1[[#This Row],[Cantidad de Insumos]])</f>
        <v/>
      </c>
      <c r="P857" s="522" t="str">
        <f>IF(Tabla1[[#This Row],[Descripción]]="","",_xlfn.XLOOKUP(Tabla1[[#This Row],[Descripción]],Tabla10[Descripción],Tabla10[CODIGO PRESUPUESTARIO],0))</f>
        <v/>
      </c>
      <c r="Q857" s="523"/>
      <c r="R857" s="523" t="str">
        <f>IF(Tabla1[[#This Row],[Insumos]]="","",_xlfn.XLOOKUP(Tabla1[[#This Row],[Insumos]],Tabla10[Insumo],Tabla10[InsumoAbrev],"",0))</f>
        <v/>
      </c>
      <c r="S857" s="694"/>
      <c r="T857" s="187"/>
      <c r="U857" s="187"/>
    </row>
    <row r="858" spans="2:21" s="272" customFormat="1" ht="15" x14ac:dyDescent="0.25">
      <c r="B858" s="187" t="str">
        <f>IF('Formulario PPGR3'!$G858="","",CONCATENATE('Formulario PPGR3'!$C858,".",'Formulario PPGR3'!$D858,".",'Formulario PPGR3'!$E858,".",'Formulario PPGR3'!$F858))</f>
        <v/>
      </c>
      <c r="C858" s="187" t="str">
        <f>IF('Formulario PPGR3'!$G858="","",'Formulario PPGR1'!#REF!)</f>
        <v/>
      </c>
      <c r="D858" s="187" t="str">
        <f>IF('Formulario PPGR3'!$G858="","",'Formulario PPGR1'!#REF!)</f>
        <v/>
      </c>
      <c r="E858" s="187" t="str">
        <f>IF('Formulario PPGR3'!$G858="","",'Formulario PPGR1'!#REF!)</f>
        <v/>
      </c>
      <c r="F858" s="187" t="str">
        <f>IF('Formulario PPGR3'!$G858="","",'Formulario PPGR1'!#REF!)</f>
        <v/>
      </c>
      <c r="G858" s="237"/>
      <c r="H858" s="520" t="str" cm="1">
        <f t="array" ref="H858">IF(Tabla1[[#This Row],[Código_Actividad]]="","",_xlfn.XLOOKUP(Tabla1[[#This Row],[Código_Actividad]],CodigoActividad,Tabla2[Actividades Programables Presupuestables],"",0))</f>
        <v/>
      </c>
      <c r="I858" s="783" t="str">
        <f>IFERROR(VLOOKUP('Formulario PPGR3'!$G858,'Formulario PPGR2'!$H$9:$V$536,15,FALSE),"")</f>
        <v/>
      </c>
      <c r="J858" s="525"/>
      <c r="K858" s="524"/>
      <c r="L858" s="521" t="str">
        <f>IF(Tabla1[[#This Row],[Descripción]]="","",_xlfn.XLOOKUP(Tabla1[[#This Row],[Descripción]],Tabla10[Descripción],Tabla10[Unidad de Medida],"",0))</f>
        <v/>
      </c>
      <c r="M858" s="317"/>
      <c r="N858" s="535" t="str">
        <f>IF(Tabla1[[#This Row],[Descripción]]="","",_xlfn.XLOOKUP(Tabla1[[#This Row],[Descripción]],Tabla10[Descripción],Tabla10[Precio Unitario],0))</f>
        <v/>
      </c>
      <c r="O858" s="535" t="str">
        <f>IF(Tabla1[[#This Row],[Cantidad de Insumos]]="","",Tabla1[[#This Row],[Precio Unitario]]*Tabla1[[#This Row],[Cantidad de Insumos]])</f>
        <v/>
      </c>
      <c r="P858" s="522" t="str">
        <f>IF(Tabla1[[#This Row],[Descripción]]="","",_xlfn.XLOOKUP(Tabla1[[#This Row],[Descripción]],Tabla10[Descripción],Tabla10[CODIGO PRESUPUESTARIO],0))</f>
        <v/>
      </c>
      <c r="Q858" s="523"/>
      <c r="R858" s="523" t="str">
        <f>IF(Tabla1[[#This Row],[Insumos]]="","",_xlfn.XLOOKUP(Tabla1[[#This Row],[Insumos]],Tabla10[Insumo],Tabla10[InsumoAbrev],"",0))</f>
        <v/>
      </c>
      <c r="S858" s="694"/>
      <c r="T858" s="187"/>
      <c r="U858" s="187"/>
    </row>
    <row r="859" spans="2:21" s="272" customFormat="1" ht="15" x14ac:dyDescent="0.25">
      <c r="B859" s="187" t="str">
        <f>IF('Formulario PPGR3'!$G859="","",CONCATENATE('Formulario PPGR3'!$C859,".",'Formulario PPGR3'!$D859,".",'Formulario PPGR3'!$E859,".",'Formulario PPGR3'!$F859))</f>
        <v/>
      </c>
      <c r="C859" s="187" t="str">
        <f>IF('Formulario PPGR3'!$G859="","",'Formulario PPGR1'!#REF!)</f>
        <v/>
      </c>
      <c r="D859" s="187" t="str">
        <f>IF('Formulario PPGR3'!$G859="","",'Formulario PPGR1'!#REF!)</f>
        <v/>
      </c>
      <c r="E859" s="187" t="str">
        <f>IF('Formulario PPGR3'!$G859="","",'Formulario PPGR1'!#REF!)</f>
        <v/>
      </c>
      <c r="F859" s="187" t="str">
        <f>IF('Formulario PPGR3'!$G859="","",'Formulario PPGR1'!#REF!)</f>
        <v/>
      </c>
      <c r="G859" s="237"/>
      <c r="H859" s="520" t="str" cm="1">
        <f t="array" ref="H859">IF(Tabla1[[#This Row],[Código_Actividad]]="","",_xlfn.XLOOKUP(Tabla1[[#This Row],[Código_Actividad]],CodigoActividad,Tabla2[Actividades Programables Presupuestables],"",0))</f>
        <v/>
      </c>
      <c r="I859" s="783" t="str">
        <f>IFERROR(VLOOKUP('Formulario PPGR3'!$G859,'Formulario PPGR2'!$H$9:$V$536,15,FALSE),"")</f>
        <v/>
      </c>
      <c r="J859" s="525"/>
      <c r="K859" s="524"/>
      <c r="L859" s="521" t="str">
        <f>IF(Tabla1[[#This Row],[Descripción]]="","",_xlfn.XLOOKUP(Tabla1[[#This Row],[Descripción]],Tabla10[Descripción],Tabla10[Unidad de Medida],"",0))</f>
        <v/>
      </c>
      <c r="M859" s="317"/>
      <c r="N859" s="535" t="str">
        <f>IF(Tabla1[[#This Row],[Descripción]]="","",_xlfn.XLOOKUP(Tabla1[[#This Row],[Descripción]],Tabla10[Descripción],Tabla10[Precio Unitario],0))</f>
        <v/>
      </c>
      <c r="O859" s="535" t="str">
        <f>IF(Tabla1[[#This Row],[Cantidad de Insumos]]="","",Tabla1[[#This Row],[Precio Unitario]]*Tabla1[[#This Row],[Cantidad de Insumos]])</f>
        <v/>
      </c>
      <c r="P859" s="522" t="str">
        <f>IF(Tabla1[[#This Row],[Descripción]]="","",_xlfn.XLOOKUP(Tabla1[[#This Row],[Descripción]],Tabla10[Descripción],Tabla10[CODIGO PRESUPUESTARIO],0))</f>
        <v/>
      </c>
      <c r="Q859" s="523"/>
      <c r="R859" s="523" t="str">
        <f>IF(Tabla1[[#This Row],[Insumos]]="","",_xlfn.XLOOKUP(Tabla1[[#This Row],[Insumos]],Tabla10[Insumo],Tabla10[InsumoAbrev],"",0))</f>
        <v/>
      </c>
      <c r="S859" s="694"/>
      <c r="T859" s="187"/>
      <c r="U859" s="187"/>
    </row>
    <row r="860" spans="2:21" s="272" customFormat="1" ht="15" x14ac:dyDescent="0.25">
      <c r="B860" s="187" t="str">
        <f>IF('Formulario PPGR3'!$G860="","",CONCATENATE('Formulario PPGR3'!$C860,".",'Formulario PPGR3'!$D860,".",'Formulario PPGR3'!$E860,".",'Formulario PPGR3'!$F860))</f>
        <v/>
      </c>
      <c r="C860" s="187" t="str">
        <f>IF('Formulario PPGR3'!$G860="","",'Formulario PPGR1'!#REF!)</f>
        <v/>
      </c>
      <c r="D860" s="187" t="str">
        <f>IF('Formulario PPGR3'!$G860="","",'Formulario PPGR1'!#REF!)</f>
        <v/>
      </c>
      <c r="E860" s="187" t="str">
        <f>IF('Formulario PPGR3'!$G860="","",'Formulario PPGR1'!#REF!)</f>
        <v/>
      </c>
      <c r="F860" s="187" t="str">
        <f>IF('Formulario PPGR3'!$G860="","",'Formulario PPGR1'!#REF!)</f>
        <v/>
      </c>
      <c r="G860" s="237"/>
      <c r="H860" s="520" t="str" cm="1">
        <f t="array" ref="H860">IF(Tabla1[[#This Row],[Código_Actividad]]="","",_xlfn.XLOOKUP(Tabla1[[#This Row],[Código_Actividad]],CodigoActividad,Tabla2[Actividades Programables Presupuestables],"",0))</f>
        <v/>
      </c>
      <c r="I860" s="783" t="str">
        <f>IFERROR(VLOOKUP('Formulario PPGR3'!$G860,'Formulario PPGR2'!$H$9:$V$536,15,FALSE),"")</f>
        <v/>
      </c>
      <c r="J860" s="525"/>
      <c r="K860" s="524"/>
      <c r="L860" s="521" t="str">
        <f>IF(Tabla1[[#This Row],[Descripción]]="","",_xlfn.XLOOKUP(Tabla1[[#This Row],[Descripción]],Tabla10[Descripción],Tabla10[Unidad de Medida],"",0))</f>
        <v/>
      </c>
      <c r="M860" s="317"/>
      <c r="N860" s="535" t="str">
        <f>IF(Tabla1[[#This Row],[Descripción]]="","",_xlfn.XLOOKUP(Tabla1[[#This Row],[Descripción]],Tabla10[Descripción],Tabla10[Precio Unitario],0))</f>
        <v/>
      </c>
      <c r="O860" s="535" t="str">
        <f>IF(Tabla1[[#This Row],[Cantidad de Insumos]]="","",Tabla1[[#This Row],[Precio Unitario]]*Tabla1[[#This Row],[Cantidad de Insumos]])</f>
        <v/>
      </c>
      <c r="P860" s="522" t="str">
        <f>IF(Tabla1[[#This Row],[Descripción]]="","",_xlfn.XLOOKUP(Tabla1[[#This Row],[Descripción]],Tabla10[Descripción],Tabla10[CODIGO PRESUPUESTARIO],0))</f>
        <v/>
      </c>
      <c r="Q860" s="523"/>
      <c r="R860" s="523" t="str">
        <f>IF(Tabla1[[#This Row],[Insumos]]="","",_xlfn.XLOOKUP(Tabla1[[#This Row],[Insumos]],Tabla10[Insumo],Tabla10[InsumoAbrev],"",0))</f>
        <v/>
      </c>
      <c r="S860" s="694"/>
      <c r="T860" s="187"/>
      <c r="U860" s="187"/>
    </row>
    <row r="861" spans="2:21" s="272" customFormat="1" ht="15" x14ac:dyDescent="0.25">
      <c r="B861" s="187" t="str">
        <f>IF('Formulario PPGR3'!$G861="","",CONCATENATE('Formulario PPGR3'!$C861,".",'Formulario PPGR3'!$D861,".",'Formulario PPGR3'!$E861,".",'Formulario PPGR3'!$F861))</f>
        <v/>
      </c>
      <c r="C861" s="187" t="str">
        <f>IF('Formulario PPGR3'!$G861="","",'Formulario PPGR1'!#REF!)</f>
        <v/>
      </c>
      <c r="D861" s="187" t="str">
        <f>IF('Formulario PPGR3'!$G861="","",'Formulario PPGR1'!#REF!)</f>
        <v/>
      </c>
      <c r="E861" s="187" t="str">
        <f>IF('Formulario PPGR3'!$G861="","",'Formulario PPGR1'!#REF!)</f>
        <v/>
      </c>
      <c r="F861" s="187" t="str">
        <f>IF('Formulario PPGR3'!$G861="","",'Formulario PPGR1'!#REF!)</f>
        <v/>
      </c>
      <c r="G861" s="237"/>
      <c r="H861" s="520" t="str" cm="1">
        <f t="array" ref="H861">IF(Tabla1[[#This Row],[Código_Actividad]]="","",_xlfn.XLOOKUP(Tabla1[[#This Row],[Código_Actividad]],CodigoActividad,Tabla2[Actividades Programables Presupuestables],"",0))</f>
        <v/>
      </c>
      <c r="I861" s="783" t="str">
        <f>IFERROR(VLOOKUP('Formulario PPGR3'!$G861,'Formulario PPGR2'!$H$9:$V$536,15,FALSE),"")</f>
        <v/>
      </c>
      <c r="J861" s="525"/>
      <c r="K861" s="524"/>
      <c r="L861" s="521" t="str">
        <f>IF(Tabla1[[#This Row],[Descripción]]="","",_xlfn.XLOOKUP(Tabla1[[#This Row],[Descripción]],Tabla10[Descripción],Tabla10[Unidad de Medida],"",0))</f>
        <v/>
      </c>
      <c r="M861" s="317"/>
      <c r="N861" s="535" t="str">
        <f>IF(Tabla1[[#This Row],[Descripción]]="","",_xlfn.XLOOKUP(Tabla1[[#This Row],[Descripción]],Tabla10[Descripción],Tabla10[Precio Unitario],0))</f>
        <v/>
      </c>
      <c r="O861" s="535" t="str">
        <f>IF(Tabla1[[#This Row],[Cantidad de Insumos]]="","",Tabla1[[#This Row],[Precio Unitario]]*Tabla1[[#This Row],[Cantidad de Insumos]])</f>
        <v/>
      </c>
      <c r="P861" s="522" t="str">
        <f>IF(Tabla1[[#This Row],[Descripción]]="","",_xlfn.XLOOKUP(Tabla1[[#This Row],[Descripción]],Tabla10[Descripción],Tabla10[CODIGO PRESUPUESTARIO],0))</f>
        <v/>
      </c>
      <c r="Q861" s="523"/>
      <c r="R861" s="523" t="str">
        <f>IF(Tabla1[[#This Row],[Insumos]]="","",_xlfn.XLOOKUP(Tabla1[[#This Row],[Insumos]],Tabla10[Insumo],Tabla10[InsumoAbrev],"",0))</f>
        <v/>
      </c>
      <c r="S861" s="694"/>
      <c r="T861" s="187"/>
      <c r="U861" s="187"/>
    </row>
    <row r="862" spans="2:21" s="272" customFormat="1" ht="15" x14ac:dyDescent="0.25">
      <c r="B862" s="187" t="str">
        <f>IF('Formulario PPGR3'!$G862="","",CONCATENATE('Formulario PPGR3'!$C862,".",'Formulario PPGR3'!$D862,".",'Formulario PPGR3'!$E862,".",'Formulario PPGR3'!$F862))</f>
        <v/>
      </c>
      <c r="C862" s="187" t="str">
        <f>IF('Formulario PPGR3'!$G862="","",'Formulario PPGR1'!#REF!)</f>
        <v/>
      </c>
      <c r="D862" s="187" t="str">
        <f>IF('Formulario PPGR3'!$G862="","",'Formulario PPGR1'!#REF!)</f>
        <v/>
      </c>
      <c r="E862" s="187" t="str">
        <f>IF('Formulario PPGR3'!$G862="","",'Formulario PPGR1'!#REF!)</f>
        <v/>
      </c>
      <c r="F862" s="187" t="str">
        <f>IF('Formulario PPGR3'!$G862="","",'Formulario PPGR1'!#REF!)</f>
        <v/>
      </c>
      <c r="G862" s="237"/>
      <c r="H862" s="520" t="str" cm="1">
        <f t="array" ref="H862">IF(Tabla1[[#This Row],[Código_Actividad]]="","",_xlfn.XLOOKUP(Tabla1[[#This Row],[Código_Actividad]],CodigoActividad,Tabla2[Actividades Programables Presupuestables],"",0))</f>
        <v/>
      </c>
      <c r="I862" s="783" t="str">
        <f>IFERROR(VLOOKUP('Formulario PPGR3'!$G862,'Formulario PPGR2'!$H$9:$V$536,15,FALSE),"")</f>
        <v/>
      </c>
      <c r="J862" s="525"/>
      <c r="K862" s="524"/>
      <c r="L862" s="521" t="str">
        <f>IF(Tabla1[[#This Row],[Descripción]]="","",_xlfn.XLOOKUP(Tabla1[[#This Row],[Descripción]],Tabla10[Descripción],Tabla10[Unidad de Medida],"",0))</f>
        <v/>
      </c>
      <c r="M862" s="317"/>
      <c r="N862" s="535" t="str">
        <f>IF(Tabla1[[#This Row],[Descripción]]="","",_xlfn.XLOOKUP(Tabla1[[#This Row],[Descripción]],Tabla10[Descripción],Tabla10[Precio Unitario],0))</f>
        <v/>
      </c>
      <c r="O862" s="535" t="str">
        <f>IF(Tabla1[[#This Row],[Cantidad de Insumos]]="","",Tabla1[[#This Row],[Precio Unitario]]*Tabla1[[#This Row],[Cantidad de Insumos]])</f>
        <v/>
      </c>
      <c r="P862" s="522" t="str">
        <f>IF(Tabla1[[#This Row],[Descripción]]="","",_xlfn.XLOOKUP(Tabla1[[#This Row],[Descripción]],Tabla10[Descripción],Tabla10[CODIGO PRESUPUESTARIO],0))</f>
        <v/>
      </c>
      <c r="Q862" s="523"/>
      <c r="R862" s="523" t="str">
        <f>IF(Tabla1[[#This Row],[Insumos]]="","",_xlfn.XLOOKUP(Tabla1[[#This Row],[Insumos]],Tabla10[Insumo],Tabla10[InsumoAbrev],"",0))</f>
        <v/>
      </c>
      <c r="S862" s="694"/>
      <c r="T862" s="187"/>
      <c r="U862" s="187"/>
    </row>
    <row r="863" spans="2:21" s="272" customFormat="1" ht="15" x14ac:dyDescent="0.25">
      <c r="B863" s="187" t="str">
        <f>IF('Formulario PPGR3'!$G863="","",CONCATENATE('Formulario PPGR3'!$C863,".",'Formulario PPGR3'!$D863,".",'Formulario PPGR3'!$E863,".",'Formulario PPGR3'!$F863))</f>
        <v/>
      </c>
      <c r="C863" s="187" t="str">
        <f>IF('Formulario PPGR3'!$G863="","",'Formulario PPGR1'!#REF!)</f>
        <v/>
      </c>
      <c r="D863" s="187" t="str">
        <f>IF('Formulario PPGR3'!$G863="","",'Formulario PPGR1'!#REF!)</f>
        <v/>
      </c>
      <c r="E863" s="187" t="str">
        <f>IF('Formulario PPGR3'!$G863="","",'Formulario PPGR1'!#REF!)</f>
        <v/>
      </c>
      <c r="F863" s="187" t="str">
        <f>IF('Formulario PPGR3'!$G863="","",'Formulario PPGR1'!#REF!)</f>
        <v/>
      </c>
      <c r="G863" s="237"/>
      <c r="H863" s="520" t="str" cm="1">
        <f t="array" ref="H863">IF(Tabla1[[#This Row],[Código_Actividad]]="","",_xlfn.XLOOKUP(Tabla1[[#This Row],[Código_Actividad]],CodigoActividad,Tabla2[Actividades Programables Presupuestables],"",0))</f>
        <v/>
      </c>
      <c r="I863" s="783" t="str">
        <f>IFERROR(VLOOKUP('Formulario PPGR3'!$G863,'Formulario PPGR2'!$H$9:$V$536,15,FALSE),"")</f>
        <v/>
      </c>
      <c r="J863" s="525"/>
      <c r="K863" s="524"/>
      <c r="L863" s="521" t="str">
        <f>IF(Tabla1[[#This Row],[Descripción]]="","",_xlfn.XLOOKUP(Tabla1[[#This Row],[Descripción]],Tabla10[Descripción],Tabla10[Unidad de Medida],"",0))</f>
        <v/>
      </c>
      <c r="M863" s="317"/>
      <c r="N863" s="535" t="str">
        <f>IF(Tabla1[[#This Row],[Descripción]]="","",_xlfn.XLOOKUP(Tabla1[[#This Row],[Descripción]],Tabla10[Descripción],Tabla10[Precio Unitario],0))</f>
        <v/>
      </c>
      <c r="O863" s="535" t="str">
        <f>IF(Tabla1[[#This Row],[Cantidad de Insumos]]="","",Tabla1[[#This Row],[Precio Unitario]]*Tabla1[[#This Row],[Cantidad de Insumos]])</f>
        <v/>
      </c>
      <c r="P863" s="522" t="str">
        <f>IF(Tabla1[[#This Row],[Descripción]]="","",_xlfn.XLOOKUP(Tabla1[[#This Row],[Descripción]],Tabla10[Descripción],Tabla10[CODIGO PRESUPUESTARIO],0))</f>
        <v/>
      </c>
      <c r="Q863" s="523"/>
      <c r="R863" s="523" t="str">
        <f>IF(Tabla1[[#This Row],[Insumos]]="","",_xlfn.XLOOKUP(Tabla1[[#This Row],[Insumos]],Tabla10[Insumo],Tabla10[InsumoAbrev],"",0))</f>
        <v/>
      </c>
      <c r="S863" s="694"/>
      <c r="T863" s="187"/>
      <c r="U863" s="187"/>
    </row>
    <row r="864" spans="2:21" s="272" customFormat="1" ht="15" x14ac:dyDescent="0.25">
      <c r="B864" s="187" t="str">
        <f>IF('Formulario PPGR3'!$G864="","",CONCATENATE('Formulario PPGR3'!$C864,".",'Formulario PPGR3'!$D864,".",'Formulario PPGR3'!$E864,".",'Formulario PPGR3'!$F864))</f>
        <v/>
      </c>
      <c r="C864" s="187" t="str">
        <f>IF('Formulario PPGR3'!$G864="","",'Formulario PPGR1'!#REF!)</f>
        <v/>
      </c>
      <c r="D864" s="187" t="str">
        <f>IF('Formulario PPGR3'!$G864="","",'Formulario PPGR1'!#REF!)</f>
        <v/>
      </c>
      <c r="E864" s="187" t="str">
        <f>IF('Formulario PPGR3'!$G864="","",'Formulario PPGR1'!#REF!)</f>
        <v/>
      </c>
      <c r="F864" s="187" t="str">
        <f>IF('Formulario PPGR3'!$G864="","",'Formulario PPGR1'!#REF!)</f>
        <v/>
      </c>
      <c r="G864" s="237"/>
      <c r="H864" s="520" t="str" cm="1">
        <f t="array" ref="H864">IF(Tabla1[[#This Row],[Código_Actividad]]="","",_xlfn.XLOOKUP(Tabla1[[#This Row],[Código_Actividad]],CodigoActividad,Tabla2[Actividades Programables Presupuestables],"",0))</f>
        <v/>
      </c>
      <c r="I864" s="783" t="str">
        <f>IFERROR(VLOOKUP('Formulario PPGR3'!$G864,'Formulario PPGR2'!$H$9:$V$536,15,FALSE),"")</f>
        <v/>
      </c>
      <c r="J864" s="525"/>
      <c r="K864" s="524"/>
      <c r="L864" s="521" t="str">
        <f>IF(Tabla1[[#This Row],[Descripción]]="","",_xlfn.XLOOKUP(Tabla1[[#This Row],[Descripción]],Tabla10[Descripción],Tabla10[Unidad de Medida],"",0))</f>
        <v/>
      </c>
      <c r="M864" s="317"/>
      <c r="N864" s="535" t="str">
        <f>IF(Tabla1[[#This Row],[Descripción]]="","",_xlfn.XLOOKUP(Tabla1[[#This Row],[Descripción]],Tabla10[Descripción],Tabla10[Precio Unitario],0))</f>
        <v/>
      </c>
      <c r="O864" s="535" t="str">
        <f>IF(Tabla1[[#This Row],[Cantidad de Insumos]]="","",Tabla1[[#This Row],[Precio Unitario]]*Tabla1[[#This Row],[Cantidad de Insumos]])</f>
        <v/>
      </c>
      <c r="P864" s="522" t="str">
        <f>IF(Tabla1[[#This Row],[Descripción]]="","",_xlfn.XLOOKUP(Tabla1[[#This Row],[Descripción]],Tabla10[Descripción],Tabla10[CODIGO PRESUPUESTARIO],0))</f>
        <v/>
      </c>
      <c r="Q864" s="523"/>
      <c r="R864" s="523" t="str">
        <f>IF(Tabla1[[#This Row],[Insumos]]="","",_xlfn.XLOOKUP(Tabla1[[#This Row],[Insumos]],Tabla10[Insumo],Tabla10[InsumoAbrev],"",0))</f>
        <v/>
      </c>
      <c r="S864" s="694"/>
      <c r="T864" s="187"/>
      <c r="U864" s="187"/>
    </row>
    <row r="865" spans="2:21" s="272" customFormat="1" ht="15" x14ac:dyDescent="0.25">
      <c r="B865" s="187" t="str">
        <f>IF('Formulario PPGR3'!$G865="","",CONCATENATE('Formulario PPGR3'!$C865,".",'Formulario PPGR3'!$D865,".",'Formulario PPGR3'!$E865,".",'Formulario PPGR3'!$F865))</f>
        <v/>
      </c>
      <c r="C865" s="187" t="str">
        <f>IF('Formulario PPGR3'!$G865="","",'Formulario PPGR1'!#REF!)</f>
        <v/>
      </c>
      <c r="D865" s="187" t="str">
        <f>IF('Formulario PPGR3'!$G865="","",'Formulario PPGR1'!#REF!)</f>
        <v/>
      </c>
      <c r="E865" s="187" t="str">
        <f>IF('Formulario PPGR3'!$G865="","",'Formulario PPGR1'!#REF!)</f>
        <v/>
      </c>
      <c r="F865" s="187" t="str">
        <f>IF('Formulario PPGR3'!$G865="","",'Formulario PPGR1'!#REF!)</f>
        <v/>
      </c>
      <c r="G865" s="237"/>
      <c r="H865" s="520" t="str" cm="1">
        <f t="array" ref="H865">IF(Tabla1[[#This Row],[Código_Actividad]]="","",_xlfn.XLOOKUP(Tabla1[[#This Row],[Código_Actividad]],CodigoActividad,Tabla2[Actividades Programables Presupuestables],"",0))</f>
        <v/>
      </c>
      <c r="I865" s="783" t="str">
        <f>IFERROR(VLOOKUP('Formulario PPGR3'!$G865,'Formulario PPGR2'!$H$9:$V$536,15,FALSE),"")</f>
        <v/>
      </c>
      <c r="J865" s="525"/>
      <c r="K865" s="524"/>
      <c r="L865" s="521" t="str">
        <f>IF(Tabla1[[#This Row],[Descripción]]="","",_xlfn.XLOOKUP(Tabla1[[#This Row],[Descripción]],Tabla10[Descripción],Tabla10[Unidad de Medida],"",0))</f>
        <v/>
      </c>
      <c r="M865" s="317"/>
      <c r="N865" s="535" t="str">
        <f>IF(Tabla1[[#This Row],[Descripción]]="","",_xlfn.XLOOKUP(Tabla1[[#This Row],[Descripción]],Tabla10[Descripción],Tabla10[Precio Unitario],0))</f>
        <v/>
      </c>
      <c r="O865" s="535" t="str">
        <f>IF(Tabla1[[#This Row],[Cantidad de Insumos]]="","",Tabla1[[#This Row],[Precio Unitario]]*Tabla1[[#This Row],[Cantidad de Insumos]])</f>
        <v/>
      </c>
      <c r="P865" s="522" t="str">
        <f>IF(Tabla1[[#This Row],[Descripción]]="","",_xlfn.XLOOKUP(Tabla1[[#This Row],[Descripción]],Tabla10[Descripción],Tabla10[CODIGO PRESUPUESTARIO],0))</f>
        <v/>
      </c>
      <c r="Q865" s="523"/>
      <c r="R865" s="523" t="str">
        <f>IF(Tabla1[[#This Row],[Insumos]]="","",_xlfn.XLOOKUP(Tabla1[[#This Row],[Insumos]],Tabla10[Insumo],Tabla10[InsumoAbrev],"",0))</f>
        <v/>
      </c>
      <c r="S865" s="694"/>
      <c r="T865" s="187"/>
      <c r="U865" s="187"/>
    </row>
    <row r="866" spans="2:21" s="272" customFormat="1" ht="15" x14ac:dyDescent="0.25">
      <c r="B866" s="187" t="str">
        <f>IF('Formulario PPGR3'!$G866="","",CONCATENATE('Formulario PPGR3'!$C866,".",'Formulario PPGR3'!$D866,".",'Formulario PPGR3'!$E866,".",'Formulario PPGR3'!$F866))</f>
        <v/>
      </c>
      <c r="C866" s="187" t="str">
        <f>IF('Formulario PPGR3'!$G866="","",'Formulario PPGR1'!#REF!)</f>
        <v/>
      </c>
      <c r="D866" s="187" t="str">
        <f>IF('Formulario PPGR3'!$G866="","",'Formulario PPGR1'!#REF!)</f>
        <v/>
      </c>
      <c r="E866" s="187" t="str">
        <f>IF('Formulario PPGR3'!$G866="","",'Formulario PPGR1'!#REF!)</f>
        <v/>
      </c>
      <c r="F866" s="187" t="str">
        <f>IF('Formulario PPGR3'!$G866="","",'Formulario PPGR1'!#REF!)</f>
        <v/>
      </c>
      <c r="G866" s="237"/>
      <c r="H866" s="520" t="str" cm="1">
        <f t="array" ref="H866">IF(Tabla1[[#This Row],[Código_Actividad]]="","",_xlfn.XLOOKUP(Tabla1[[#This Row],[Código_Actividad]],CodigoActividad,Tabla2[Actividades Programables Presupuestables],"",0))</f>
        <v/>
      </c>
      <c r="I866" s="783" t="str">
        <f>IFERROR(VLOOKUP('Formulario PPGR3'!$G866,'Formulario PPGR2'!$H$9:$V$536,15,FALSE),"")</f>
        <v/>
      </c>
      <c r="J866" s="525"/>
      <c r="K866" s="524"/>
      <c r="L866" s="521" t="str">
        <f>IF(Tabla1[[#This Row],[Descripción]]="","",_xlfn.XLOOKUP(Tabla1[[#This Row],[Descripción]],Tabla10[Descripción],Tabla10[Unidad de Medida],"",0))</f>
        <v/>
      </c>
      <c r="M866" s="317"/>
      <c r="N866" s="535" t="str">
        <f>IF(Tabla1[[#This Row],[Descripción]]="","",_xlfn.XLOOKUP(Tabla1[[#This Row],[Descripción]],Tabla10[Descripción],Tabla10[Precio Unitario],0))</f>
        <v/>
      </c>
      <c r="O866" s="535" t="str">
        <f>IF(Tabla1[[#This Row],[Cantidad de Insumos]]="","",Tabla1[[#This Row],[Precio Unitario]]*Tabla1[[#This Row],[Cantidad de Insumos]])</f>
        <v/>
      </c>
      <c r="P866" s="522" t="str">
        <f>IF(Tabla1[[#This Row],[Descripción]]="","",_xlfn.XLOOKUP(Tabla1[[#This Row],[Descripción]],Tabla10[Descripción],Tabla10[CODIGO PRESUPUESTARIO],0))</f>
        <v/>
      </c>
      <c r="Q866" s="523"/>
      <c r="R866" s="523" t="str">
        <f>IF(Tabla1[[#This Row],[Insumos]]="","",_xlfn.XLOOKUP(Tabla1[[#This Row],[Insumos]],Tabla10[Insumo],Tabla10[InsumoAbrev],"",0))</f>
        <v/>
      </c>
      <c r="S866" s="694"/>
      <c r="T866" s="187"/>
      <c r="U866" s="187"/>
    </row>
    <row r="867" spans="2:21" s="272" customFormat="1" ht="15" x14ac:dyDescent="0.25">
      <c r="B867" s="187" t="str">
        <f>IF('Formulario PPGR3'!$G867="","",CONCATENATE('Formulario PPGR3'!$C867,".",'Formulario PPGR3'!$D867,".",'Formulario PPGR3'!$E867,".",'Formulario PPGR3'!$F867))</f>
        <v/>
      </c>
      <c r="C867" s="187" t="str">
        <f>IF('Formulario PPGR3'!$G867="","",'Formulario PPGR1'!#REF!)</f>
        <v/>
      </c>
      <c r="D867" s="187" t="str">
        <f>IF('Formulario PPGR3'!$G867="","",'Formulario PPGR1'!#REF!)</f>
        <v/>
      </c>
      <c r="E867" s="187" t="str">
        <f>IF('Formulario PPGR3'!$G867="","",'Formulario PPGR1'!#REF!)</f>
        <v/>
      </c>
      <c r="F867" s="187" t="str">
        <f>IF('Formulario PPGR3'!$G867="","",'Formulario PPGR1'!#REF!)</f>
        <v/>
      </c>
      <c r="G867" s="237"/>
      <c r="H867" s="520" t="str" cm="1">
        <f t="array" ref="H867">IF(Tabla1[[#This Row],[Código_Actividad]]="","",_xlfn.XLOOKUP(Tabla1[[#This Row],[Código_Actividad]],CodigoActividad,Tabla2[Actividades Programables Presupuestables],"",0))</f>
        <v/>
      </c>
      <c r="I867" s="783" t="str">
        <f>IFERROR(VLOOKUP('Formulario PPGR3'!$G867,'Formulario PPGR2'!$H$9:$V$536,15,FALSE),"")</f>
        <v/>
      </c>
      <c r="J867" s="525"/>
      <c r="K867" s="524"/>
      <c r="L867" s="521" t="str">
        <f>IF(Tabla1[[#This Row],[Descripción]]="","",_xlfn.XLOOKUP(Tabla1[[#This Row],[Descripción]],Tabla10[Descripción],Tabla10[Unidad de Medida],"",0))</f>
        <v/>
      </c>
      <c r="M867" s="317"/>
      <c r="N867" s="535" t="str">
        <f>IF(Tabla1[[#This Row],[Descripción]]="","",_xlfn.XLOOKUP(Tabla1[[#This Row],[Descripción]],Tabla10[Descripción],Tabla10[Precio Unitario],0))</f>
        <v/>
      </c>
      <c r="O867" s="535" t="str">
        <f>IF(Tabla1[[#This Row],[Cantidad de Insumos]]="","",Tabla1[[#This Row],[Precio Unitario]]*Tabla1[[#This Row],[Cantidad de Insumos]])</f>
        <v/>
      </c>
      <c r="P867" s="522" t="str">
        <f>IF(Tabla1[[#This Row],[Descripción]]="","",_xlfn.XLOOKUP(Tabla1[[#This Row],[Descripción]],Tabla10[Descripción],Tabla10[CODIGO PRESUPUESTARIO],0))</f>
        <v/>
      </c>
      <c r="Q867" s="523"/>
      <c r="R867" s="523" t="str">
        <f>IF(Tabla1[[#This Row],[Insumos]]="","",_xlfn.XLOOKUP(Tabla1[[#This Row],[Insumos]],Tabla10[Insumo],Tabla10[InsumoAbrev],"",0))</f>
        <v/>
      </c>
      <c r="S867" s="694"/>
      <c r="T867" s="187"/>
      <c r="U867" s="187"/>
    </row>
    <row r="868" spans="2:21" s="272" customFormat="1" ht="15" x14ac:dyDescent="0.25">
      <c r="B868" s="187" t="str">
        <f>IF('Formulario PPGR3'!$G868="","",CONCATENATE('Formulario PPGR3'!$C868,".",'Formulario PPGR3'!$D868,".",'Formulario PPGR3'!$E868,".",'Formulario PPGR3'!$F868))</f>
        <v/>
      </c>
      <c r="C868" s="187" t="str">
        <f>IF('Formulario PPGR3'!$G868="","",'Formulario PPGR1'!#REF!)</f>
        <v/>
      </c>
      <c r="D868" s="187" t="str">
        <f>IF('Formulario PPGR3'!$G868="","",'Formulario PPGR1'!#REF!)</f>
        <v/>
      </c>
      <c r="E868" s="187" t="str">
        <f>IF('Formulario PPGR3'!$G868="","",'Formulario PPGR1'!#REF!)</f>
        <v/>
      </c>
      <c r="F868" s="187" t="str">
        <f>IF('Formulario PPGR3'!$G868="","",'Formulario PPGR1'!#REF!)</f>
        <v/>
      </c>
      <c r="G868" s="237"/>
      <c r="H868" s="520" t="str" cm="1">
        <f t="array" ref="H868">IF(Tabla1[[#This Row],[Código_Actividad]]="","",_xlfn.XLOOKUP(Tabla1[[#This Row],[Código_Actividad]],CodigoActividad,Tabla2[Actividades Programables Presupuestables],"",0))</f>
        <v/>
      </c>
      <c r="I868" s="783" t="str">
        <f>IFERROR(VLOOKUP('Formulario PPGR3'!$G868,'Formulario PPGR2'!$H$9:$V$536,15,FALSE),"")</f>
        <v/>
      </c>
      <c r="J868" s="525"/>
      <c r="K868" s="524"/>
      <c r="L868" s="521" t="str">
        <f>IF(Tabla1[[#This Row],[Descripción]]="","",_xlfn.XLOOKUP(Tabla1[[#This Row],[Descripción]],Tabla10[Descripción],Tabla10[Unidad de Medida],"",0))</f>
        <v/>
      </c>
      <c r="M868" s="317"/>
      <c r="N868" s="535" t="str">
        <f>IF(Tabla1[[#This Row],[Descripción]]="","",_xlfn.XLOOKUP(Tabla1[[#This Row],[Descripción]],Tabla10[Descripción],Tabla10[Precio Unitario],0))</f>
        <v/>
      </c>
      <c r="O868" s="535" t="str">
        <f>IF(Tabla1[[#This Row],[Cantidad de Insumos]]="","",Tabla1[[#This Row],[Precio Unitario]]*Tabla1[[#This Row],[Cantidad de Insumos]])</f>
        <v/>
      </c>
      <c r="P868" s="522" t="str">
        <f>IF(Tabla1[[#This Row],[Descripción]]="","",_xlfn.XLOOKUP(Tabla1[[#This Row],[Descripción]],Tabla10[Descripción],Tabla10[CODIGO PRESUPUESTARIO],0))</f>
        <v/>
      </c>
      <c r="Q868" s="523"/>
      <c r="R868" s="523" t="str">
        <f>IF(Tabla1[[#This Row],[Insumos]]="","",_xlfn.XLOOKUP(Tabla1[[#This Row],[Insumos]],Tabla10[Insumo],Tabla10[InsumoAbrev],"",0))</f>
        <v/>
      </c>
      <c r="S868" s="694"/>
      <c r="T868" s="187"/>
      <c r="U868" s="187"/>
    </row>
    <row r="869" spans="2:21" s="272" customFormat="1" ht="15" x14ac:dyDescent="0.25">
      <c r="B869" s="187" t="str">
        <f>IF('Formulario PPGR3'!$G869="","",CONCATENATE('Formulario PPGR3'!$C869,".",'Formulario PPGR3'!$D869,".",'Formulario PPGR3'!$E869,".",'Formulario PPGR3'!$F869))</f>
        <v/>
      </c>
      <c r="C869" s="187" t="str">
        <f>IF('Formulario PPGR3'!$G869="","",'Formulario PPGR1'!#REF!)</f>
        <v/>
      </c>
      <c r="D869" s="187" t="str">
        <f>IF('Formulario PPGR3'!$G869="","",'Formulario PPGR1'!#REF!)</f>
        <v/>
      </c>
      <c r="E869" s="187" t="str">
        <f>IF('Formulario PPGR3'!$G869="","",'Formulario PPGR1'!#REF!)</f>
        <v/>
      </c>
      <c r="F869" s="187" t="str">
        <f>IF('Formulario PPGR3'!$G869="","",'Formulario PPGR1'!#REF!)</f>
        <v/>
      </c>
      <c r="G869" s="237"/>
      <c r="H869" s="520" t="str" cm="1">
        <f t="array" ref="H869">IF(Tabla1[[#This Row],[Código_Actividad]]="","",_xlfn.XLOOKUP(Tabla1[[#This Row],[Código_Actividad]],CodigoActividad,Tabla2[Actividades Programables Presupuestables],"",0))</f>
        <v/>
      </c>
      <c r="I869" s="783" t="str">
        <f>IFERROR(VLOOKUP('Formulario PPGR3'!$G869,'Formulario PPGR2'!$H$9:$V$536,15,FALSE),"")</f>
        <v/>
      </c>
      <c r="J869" s="525"/>
      <c r="K869" s="524"/>
      <c r="L869" s="521" t="str">
        <f>IF(Tabla1[[#This Row],[Descripción]]="","",_xlfn.XLOOKUP(Tabla1[[#This Row],[Descripción]],Tabla10[Descripción],Tabla10[Unidad de Medida],"",0))</f>
        <v/>
      </c>
      <c r="M869" s="317"/>
      <c r="N869" s="535" t="str">
        <f>IF(Tabla1[[#This Row],[Descripción]]="","",_xlfn.XLOOKUP(Tabla1[[#This Row],[Descripción]],Tabla10[Descripción],Tabla10[Precio Unitario],0))</f>
        <v/>
      </c>
      <c r="O869" s="535" t="str">
        <f>IF(Tabla1[[#This Row],[Cantidad de Insumos]]="","",Tabla1[[#This Row],[Precio Unitario]]*Tabla1[[#This Row],[Cantidad de Insumos]])</f>
        <v/>
      </c>
      <c r="P869" s="522" t="str">
        <f>IF(Tabla1[[#This Row],[Descripción]]="","",_xlfn.XLOOKUP(Tabla1[[#This Row],[Descripción]],Tabla10[Descripción],Tabla10[CODIGO PRESUPUESTARIO],0))</f>
        <v/>
      </c>
      <c r="Q869" s="523"/>
      <c r="R869" s="523" t="str">
        <f>IF(Tabla1[[#This Row],[Insumos]]="","",_xlfn.XLOOKUP(Tabla1[[#This Row],[Insumos]],Tabla10[Insumo],Tabla10[InsumoAbrev],"",0))</f>
        <v/>
      </c>
      <c r="S869" s="694"/>
      <c r="T869" s="187"/>
      <c r="U869" s="187"/>
    </row>
    <row r="870" spans="2:21" s="272" customFormat="1" ht="15" x14ac:dyDescent="0.25">
      <c r="B870" s="187" t="str">
        <f>IF('Formulario PPGR3'!$G870="","",CONCATENATE('Formulario PPGR3'!$C870,".",'Formulario PPGR3'!$D870,".",'Formulario PPGR3'!$E870,".",'Formulario PPGR3'!$F870))</f>
        <v/>
      </c>
      <c r="C870" s="187" t="str">
        <f>IF('Formulario PPGR3'!$G870="","",'Formulario PPGR1'!#REF!)</f>
        <v/>
      </c>
      <c r="D870" s="187" t="str">
        <f>IF('Formulario PPGR3'!$G870="","",'Formulario PPGR1'!#REF!)</f>
        <v/>
      </c>
      <c r="E870" s="187" t="str">
        <f>IF('Formulario PPGR3'!$G870="","",'Formulario PPGR1'!#REF!)</f>
        <v/>
      </c>
      <c r="F870" s="187" t="str">
        <f>IF('Formulario PPGR3'!$G870="","",'Formulario PPGR1'!#REF!)</f>
        <v/>
      </c>
      <c r="G870" s="237"/>
      <c r="H870" s="520" t="str" cm="1">
        <f t="array" ref="H870">IF(Tabla1[[#This Row],[Código_Actividad]]="","",_xlfn.XLOOKUP(Tabla1[[#This Row],[Código_Actividad]],CodigoActividad,Tabla2[Actividades Programables Presupuestables],"",0))</f>
        <v/>
      </c>
      <c r="I870" s="783" t="str">
        <f>IFERROR(VLOOKUP('Formulario PPGR3'!$G870,'Formulario PPGR2'!$H$9:$V$536,15,FALSE),"")</f>
        <v/>
      </c>
      <c r="J870" s="525"/>
      <c r="K870" s="524"/>
      <c r="L870" s="521" t="str">
        <f>IF(Tabla1[[#This Row],[Descripción]]="","",_xlfn.XLOOKUP(Tabla1[[#This Row],[Descripción]],Tabla10[Descripción],Tabla10[Unidad de Medida],"",0))</f>
        <v/>
      </c>
      <c r="M870" s="317"/>
      <c r="N870" s="535" t="str">
        <f>IF(Tabla1[[#This Row],[Descripción]]="","",_xlfn.XLOOKUP(Tabla1[[#This Row],[Descripción]],Tabla10[Descripción],Tabla10[Precio Unitario],0))</f>
        <v/>
      </c>
      <c r="O870" s="535" t="str">
        <f>IF(Tabla1[[#This Row],[Cantidad de Insumos]]="","",Tabla1[[#This Row],[Precio Unitario]]*Tabla1[[#This Row],[Cantidad de Insumos]])</f>
        <v/>
      </c>
      <c r="P870" s="522" t="str">
        <f>IF(Tabla1[[#This Row],[Descripción]]="","",_xlfn.XLOOKUP(Tabla1[[#This Row],[Descripción]],Tabla10[Descripción],Tabla10[CODIGO PRESUPUESTARIO],0))</f>
        <v/>
      </c>
      <c r="Q870" s="523"/>
      <c r="R870" s="523" t="str">
        <f>IF(Tabla1[[#This Row],[Insumos]]="","",_xlfn.XLOOKUP(Tabla1[[#This Row],[Insumos]],Tabla10[Insumo],Tabla10[InsumoAbrev],"",0))</f>
        <v/>
      </c>
      <c r="S870" s="694"/>
      <c r="T870" s="187"/>
      <c r="U870" s="187"/>
    </row>
    <row r="871" spans="2:21" s="272" customFormat="1" ht="15" x14ac:dyDescent="0.25">
      <c r="B871" s="187" t="str">
        <f>IF('Formulario PPGR3'!$G871="","",CONCATENATE('Formulario PPGR3'!$C871,".",'Formulario PPGR3'!$D871,".",'Formulario PPGR3'!$E871,".",'Formulario PPGR3'!$F871))</f>
        <v/>
      </c>
      <c r="C871" s="187" t="str">
        <f>IF('Formulario PPGR3'!$G871="","",'Formulario PPGR1'!#REF!)</f>
        <v/>
      </c>
      <c r="D871" s="187" t="str">
        <f>IF('Formulario PPGR3'!$G871="","",'Formulario PPGR1'!#REF!)</f>
        <v/>
      </c>
      <c r="E871" s="187" t="str">
        <f>IF('Formulario PPGR3'!$G871="","",'Formulario PPGR1'!#REF!)</f>
        <v/>
      </c>
      <c r="F871" s="187" t="str">
        <f>IF('Formulario PPGR3'!$G871="","",'Formulario PPGR1'!#REF!)</f>
        <v/>
      </c>
      <c r="G871" s="237"/>
      <c r="H871" s="520" t="str" cm="1">
        <f t="array" ref="H871">IF(Tabla1[[#This Row],[Código_Actividad]]="","",_xlfn.XLOOKUP(Tabla1[[#This Row],[Código_Actividad]],CodigoActividad,Tabla2[Actividades Programables Presupuestables],"",0))</f>
        <v/>
      </c>
      <c r="I871" s="783" t="str">
        <f>IFERROR(VLOOKUP('Formulario PPGR3'!$G871,'Formulario PPGR2'!$H$9:$V$536,15,FALSE),"")</f>
        <v/>
      </c>
      <c r="J871" s="525"/>
      <c r="K871" s="524"/>
      <c r="L871" s="521" t="str">
        <f>IF(Tabla1[[#This Row],[Descripción]]="","",_xlfn.XLOOKUP(Tabla1[[#This Row],[Descripción]],Tabla10[Descripción],Tabla10[Unidad de Medida],"",0))</f>
        <v/>
      </c>
      <c r="M871" s="317"/>
      <c r="N871" s="535" t="str">
        <f>IF(Tabla1[[#This Row],[Descripción]]="","",_xlfn.XLOOKUP(Tabla1[[#This Row],[Descripción]],Tabla10[Descripción],Tabla10[Precio Unitario],0))</f>
        <v/>
      </c>
      <c r="O871" s="535" t="str">
        <f>IF(Tabla1[[#This Row],[Cantidad de Insumos]]="","",Tabla1[[#This Row],[Precio Unitario]]*Tabla1[[#This Row],[Cantidad de Insumos]])</f>
        <v/>
      </c>
      <c r="P871" s="522" t="str">
        <f>IF(Tabla1[[#This Row],[Descripción]]="","",_xlfn.XLOOKUP(Tabla1[[#This Row],[Descripción]],Tabla10[Descripción],Tabla10[CODIGO PRESUPUESTARIO],0))</f>
        <v/>
      </c>
      <c r="Q871" s="523"/>
      <c r="R871" s="523" t="str">
        <f>IF(Tabla1[[#This Row],[Insumos]]="","",_xlfn.XLOOKUP(Tabla1[[#This Row],[Insumos]],Tabla10[Insumo],Tabla10[InsumoAbrev],"",0))</f>
        <v/>
      </c>
      <c r="S871" s="694"/>
      <c r="T871" s="187"/>
      <c r="U871" s="187"/>
    </row>
    <row r="872" spans="2:21" s="272" customFormat="1" ht="15" x14ac:dyDescent="0.25">
      <c r="B872" s="187" t="str">
        <f>IF('Formulario PPGR3'!$G872="","",CONCATENATE('Formulario PPGR3'!$C872,".",'Formulario PPGR3'!$D872,".",'Formulario PPGR3'!$E872,".",'Formulario PPGR3'!$F872))</f>
        <v/>
      </c>
      <c r="C872" s="187" t="str">
        <f>IF('Formulario PPGR3'!$G872="","",'Formulario PPGR1'!#REF!)</f>
        <v/>
      </c>
      <c r="D872" s="187" t="str">
        <f>IF('Formulario PPGR3'!$G872="","",'Formulario PPGR1'!#REF!)</f>
        <v/>
      </c>
      <c r="E872" s="187" t="str">
        <f>IF('Formulario PPGR3'!$G872="","",'Formulario PPGR1'!#REF!)</f>
        <v/>
      </c>
      <c r="F872" s="187" t="str">
        <f>IF('Formulario PPGR3'!$G872="","",'Formulario PPGR1'!#REF!)</f>
        <v/>
      </c>
      <c r="G872" s="237"/>
      <c r="H872" s="520" t="str" cm="1">
        <f t="array" ref="H872">IF(Tabla1[[#This Row],[Código_Actividad]]="","",_xlfn.XLOOKUP(Tabla1[[#This Row],[Código_Actividad]],CodigoActividad,Tabla2[Actividades Programables Presupuestables],"",0))</f>
        <v/>
      </c>
      <c r="I872" s="783" t="str">
        <f>IFERROR(VLOOKUP('Formulario PPGR3'!$G872,'Formulario PPGR2'!$H$9:$V$536,15,FALSE),"")</f>
        <v/>
      </c>
      <c r="J872" s="525"/>
      <c r="K872" s="524"/>
      <c r="L872" s="521" t="str">
        <f>IF(Tabla1[[#This Row],[Descripción]]="","",_xlfn.XLOOKUP(Tabla1[[#This Row],[Descripción]],Tabla10[Descripción],Tabla10[Unidad de Medida],"",0))</f>
        <v/>
      </c>
      <c r="M872" s="317"/>
      <c r="N872" s="535" t="str">
        <f>IF(Tabla1[[#This Row],[Descripción]]="","",_xlfn.XLOOKUP(Tabla1[[#This Row],[Descripción]],Tabla10[Descripción],Tabla10[Precio Unitario],0))</f>
        <v/>
      </c>
      <c r="O872" s="535" t="str">
        <f>IF(Tabla1[[#This Row],[Cantidad de Insumos]]="","",Tabla1[[#This Row],[Precio Unitario]]*Tabla1[[#This Row],[Cantidad de Insumos]])</f>
        <v/>
      </c>
      <c r="P872" s="522" t="str">
        <f>IF(Tabla1[[#This Row],[Descripción]]="","",_xlfn.XLOOKUP(Tabla1[[#This Row],[Descripción]],Tabla10[Descripción],Tabla10[CODIGO PRESUPUESTARIO],0))</f>
        <v/>
      </c>
      <c r="Q872" s="523"/>
      <c r="R872" s="523" t="str">
        <f>IF(Tabla1[[#This Row],[Insumos]]="","",_xlfn.XLOOKUP(Tabla1[[#This Row],[Insumos]],Tabla10[Insumo],Tabla10[InsumoAbrev],"",0))</f>
        <v/>
      </c>
      <c r="S872" s="694"/>
      <c r="T872" s="187"/>
      <c r="U872" s="187"/>
    </row>
    <row r="873" spans="2:21" s="272" customFormat="1" ht="15" x14ac:dyDescent="0.25">
      <c r="B873" s="187" t="str">
        <f>IF('Formulario PPGR3'!$G873="","",CONCATENATE('Formulario PPGR3'!$C873,".",'Formulario PPGR3'!$D873,".",'Formulario PPGR3'!$E873,".",'Formulario PPGR3'!$F873))</f>
        <v/>
      </c>
      <c r="C873" s="187" t="str">
        <f>IF('Formulario PPGR3'!$G873="","",'Formulario PPGR1'!#REF!)</f>
        <v/>
      </c>
      <c r="D873" s="187" t="str">
        <f>IF('Formulario PPGR3'!$G873="","",'Formulario PPGR1'!#REF!)</f>
        <v/>
      </c>
      <c r="E873" s="187" t="str">
        <f>IF('Formulario PPGR3'!$G873="","",'Formulario PPGR1'!#REF!)</f>
        <v/>
      </c>
      <c r="F873" s="187" t="str">
        <f>IF('Formulario PPGR3'!$G873="","",'Formulario PPGR1'!#REF!)</f>
        <v/>
      </c>
      <c r="G873" s="237"/>
      <c r="H873" s="520" t="str" cm="1">
        <f t="array" ref="H873">IF(Tabla1[[#This Row],[Código_Actividad]]="","",_xlfn.XLOOKUP(Tabla1[[#This Row],[Código_Actividad]],CodigoActividad,Tabla2[Actividades Programables Presupuestables],"",0))</f>
        <v/>
      </c>
      <c r="I873" s="783" t="str">
        <f>IFERROR(VLOOKUP('Formulario PPGR3'!$G873,'Formulario PPGR2'!$H$9:$V$536,15,FALSE),"")</f>
        <v/>
      </c>
      <c r="J873" s="525"/>
      <c r="K873" s="524"/>
      <c r="L873" s="521" t="str">
        <f>IF(Tabla1[[#This Row],[Descripción]]="","",_xlfn.XLOOKUP(Tabla1[[#This Row],[Descripción]],Tabla10[Descripción],Tabla10[Unidad de Medida],"",0))</f>
        <v/>
      </c>
      <c r="M873" s="317"/>
      <c r="N873" s="535" t="str">
        <f>IF(Tabla1[[#This Row],[Descripción]]="","",_xlfn.XLOOKUP(Tabla1[[#This Row],[Descripción]],Tabla10[Descripción],Tabla10[Precio Unitario],0))</f>
        <v/>
      </c>
      <c r="O873" s="535" t="str">
        <f>IF(Tabla1[[#This Row],[Cantidad de Insumos]]="","",Tabla1[[#This Row],[Precio Unitario]]*Tabla1[[#This Row],[Cantidad de Insumos]])</f>
        <v/>
      </c>
      <c r="P873" s="522" t="str">
        <f>IF(Tabla1[[#This Row],[Descripción]]="","",_xlfn.XLOOKUP(Tabla1[[#This Row],[Descripción]],Tabla10[Descripción],Tabla10[CODIGO PRESUPUESTARIO],0))</f>
        <v/>
      </c>
      <c r="Q873" s="523"/>
      <c r="R873" s="523" t="str">
        <f>IF(Tabla1[[#This Row],[Insumos]]="","",_xlfn.XLOOKUP(Tabla1[[#This Row],[Insumos]],Tabla10[Insumo],Tabla10[InsumoAbrev],"",0))</f>
        <v/>
      </c>
      <c r="S873" s="694"/>
      <c r="T873" s="187"/>
      <c r="U873" s="187"/>
    </row>
    <row r="874" spans="2:21" s="272" customFormat="1" ht="15" x14ac:dyDescent="0.25">
      <c r="B874" s="187" t="str">
        <f>IF('Formulario PPGR3'!$G874="","",CONCATENATE('Formulario PPGR3'!$C874,".",'Formulario PPGR3'!$D874,".",'Formulario PPGR3'!$E874,".",'Formulario PPGR3'!$F874))</f>
        <v/>
      </c>
      <c r="C874" s="187" t="str">
        <f>IF('Formulario PPGR3'!$G874="","",'Formulario PPGR1'!#REF!)</f>
        <v/>
      </c>
      <c r="D874" s="187" t="str">
        <f>IF('Formulario PPGR3'!$G874="","",'Formulario PPGR1'!#REF!)</f>
        <v/>
      </c>
      <c r="E874" s="187" t="str">
        <f>IF('Formulario PPGR3'!$G874="","",'Formulario PPGR1'!#REF!)</f>
        <v/>
      </c>
      <c r="F874" s="187" t="str">
        <f>IF('Formulario PPGR3'!$G874="","",'Formulario PPGR1'!#REF!)</f>
        <v/>
      </c>
      <c r="G874" s="237"/>
      <c r="H874" s="520" t="str" cm="1">
        <f t="array" ref="H874">IF(Tabla1[[#This Row],[Código_Actividad]]="","",_xlfn.XLOOKUP(Tabla1[[#This Row],[Código_Actividad]],CodigoActividad,Tabla2[Actividades Programables Presupuestables],"",0))</f>
        <v/>
      </c>
      <c r="I874" s="783" t="str">
        <f>IFERROR(VLOOKUP('Formulario PPGR3'!$G874,'Formulario PPGR2'!$H$9:$V$536,15,FALSE),"")</f>
        <v/>
      </c>
      <c r="J874" s="525"/>
      <c r="K874" s="524"/>
      <c r="L874" s="521" t="str">
        <f>IF(Tabla1[[#This Row],[Descripción]]="","",_xlfn.XLOOKUP(Tabla1[[#This Row],[Descripción]],Tabla10[Descripción],Tabla10[Unidad de Medida],"",0))</f>
        <v/>
      </c>
      <c r="M874" s="317"/>
      <c r="N874" s="535" t="str">
        <f>IF(Tabla1[[#This Row],[Descripción]]="","",_xlfn.XLOOKUP(Tabla1[[#This Row],[Descripción]],Tabla10[Descripción],Tabla10[Precio Unitario],0))</f>
        <v/>
      </c>
      <c r="O874" s="535" t="str">
        <f>IF(Tabla1[[#This Row],[Cantidad de Insumos]]="","",Tabla1[[#This Row],[Precio Unitario]]*Tabla1[[#This Row],[Cantidad de Insumos]])</f>
        <v/>
      </c>
      <c r="P874" s="522" t="str">
        <f>IF(Tabla1[[#This Row],[Descripción]]="","",_xlfn.XLOOKUP(Tabla1[[#This Row],[Descripción]],Tabla10[Descripción],Tabla10[CODIGO PRESUPUESTARIO],0))</f>
        <v/>
      </c>
      <c r="Q874" s="523"/>
      <c r="R874" s="523" t="str">
        <f>IF(Tabla1[[#This Row],[Insumos]]="","",_xlfn.XLOOKUP(Tabla1[[#This Row],[Insumos]],Tabla10[Insumo],Tabla10[InsumoAbrev],"",0))</f>
        <v/>
      </c>
      <c r="S874" s="694"/>
      <c r="T874" s="187"/>
      <c r="U874" s="187"/>
    </row>
    <row r="875" spans="2:21" ht="15" x14ac:dyDescent="0.25">
      <c r="B875" s="187" t="str">
        <f>IF('Formulario PPGR3'!$G875="","",CONCATENATE('Formulario PPGR3'!$C875,".",'Formulario PPGR3'!$D875,".",'Formulario PPGR3'!$E875,".",'Formulario PPGR3'!$F875))</f>
        <v/>
      </c>
      <c r="C875" s="187" t="str">
        <f>IF('Formulario PPGR3'!$G875="","",'Formulario PPGR1'!#REF!)</f>
        <v/>
      </c>
      <c r="D875" s="187" t="str">
        <f>IF('Formulario PPGR3'!$G875="","",'Formulario PPGR1'!#REF!)</f>
        <v/>
      </c>
      <c r="E875" s="187" t="str">
        <f>IF('Formulario PPGR3'!$G875="","",'Formulario PPGR1'!#REF!)</f>
        <v/>
      </c>
      <c r="F875" s="187" t="str">
        <f>IF('Formulario PPGR3'!$G875="","",'Formulario PPGR1'!#REF!)</f>
        <v/>
      </c>
      <c r="G875" s="237"/>
      <c r="H875" s="520" t="str" cm="1">
        <f t="array" ref="H875">IF(Tabla1[[#This Row],[Código_Actividad]]="","",_xlfn.XLOOKUP(Tabla1[[#This Row],[Código_Actividad]],CodigoActividad,Tabla2[Actividades Programables Presupuestables],"",0))</f>
        <v/>
      </c>
      <c r="I875" s="783" t="str">
        <f>IFERROR(VLOOKUP('Formulario PPGR3'!$G875,'Formulario PPGR2'!$H$9:$V$536,15,FALSE),"")</f>
        <v/>
      </c>
      <c r="J875" s="525"/>
      <c r="K875" s="524"/>
      <c r="L875" s="521" t="str">
        <f>IF(Tabla1[[#This Row],[Descripción]]="","",_xlfn.XLOOKUP(Tabla1[[#This Row],[Descripción]],Tabla10[Descripción],Tabla10[Unidad de Medida],"",0))</f>
        <v/>
      </c>
      <c r="M875" s="317"/>
      <c r="N875" s="535" t="str">
        <f>IF(Tabla1[[#This Row],[Descripción]]="","",_xlfn.XLOOKUP(Tabla1[[#This Row],[Descripción]],Tabla10[Descripción],Tabla10[Precio Unitario],0))</f>
        <v/>
      </c>
      <c r="O875" s="535" t="str">
        <f>IF(Tabla1[[#This Row],[Cantidad de Insumos]]="","",Tabla1[[#This Row],[Precio Unitario]]*Tabla1[[#This Row],[Cantidad de Insumos]])</f>
        <v/>
      </c>
      <c r="P875" s="522" t="str">
        <f>IF(Tabla1[[#This Row],[Descripción]]="","",_xlfn.XLOOKUP(Tabla1[[#This Row],[Descripción]],Tabla10[Descripción],Tabla10[CODIGO PRESUPUESTARIO],0))</f>
        <v/>
      </c>
      <c r="Q875" s="523"/>
      <c r="R875" s="523" t="str">
        <f>IF(Tabla1[[#This Row],[Insumos]]="","",_xlfn.XLOOKUP(Tabla1[[#This Row],[Insumos]],Tabla10[Insumo],Tabla10[InsumoAbrev],"",0))</f>
        <v/>
      </c>
      <c r="S875" s="694"/>
      <c r="T875" s="187"/>
      <c r="U875" s="187"/>
    </row>
    <row r="876" spans="2:21" ht="15" x14ac:dyDescent="0.25">
      <c r="B876" s="187" t="str">
        <f>IF('Formulario PPGR3'!$G876="","",CONCATENATE('Formulario PPGR3'!$C876,".",'Formulario PPGR3'!$D876,".",'Formulario PPGR3'!$E876,".",'Formulario PPGR3'!$F876))</f>
        <v/>
      </c>
      <c r="C876" s="187" t="str">
        <f>IF('Formulario PPGR3'!$G876="","",'Formulario PPGR1'!#REF!)</f>
        <v/>
      </c>
      <c r="D876" s="187" t="str">
        <f>IF('Formulario PPGR3'!$G876="","",'Formulario PPGR1'!#REF!)</f>
        <v/>
      </c>
      <c r="E876" s="187" t="str">
        <f>IF('Formulario PPGR3'!$G876="","",'Formulario PPGR1'!#REF!)</f>
        <v/>
      </c>
      <c r="F876" s="187" t="str">
        <f>IF('Formulario PPGR3'!$G876="","",'Formulario PPGR1'!#REF!)</f>
        <v/>
      </c>
      <c r="G876" s="237"/>
      <c r="H876" s="520" t="str" cm="1">
        <f t="array" ref="H876">IF(Tabla1[[#This Row],[Código_Actividad]]="","",_xlfn.XLOOKUP(Tabla1[[#This Row],[Código_Actividad]],CodigoActividad,Tabla2[Actividades Programables Presupuestables],"",0))</f>
        <v/>
      </c>
      <c r="I876" s="783" t="str">
        <f>IFERROR(VLOOKUP('Formulario PPGR3'!$G876,'Formulario PPGR2'!$H$9:$V$536,15,FALSE),"")</f>
        <v/>
      </c>
      <c r="J876" s="525"/>
      <c r="K876" s="524"/>
      <c r="L876" s="521" t="str">
        <f>IF(Tabla1[[#This Row],[Descripción]]="","",_xlfn.XLOOKUP(Tabla1[[#This Row],[Descripción]],Tabla10[Descripción],Tabla10[Unidad de Medida],"",0))</f>
        <v/>
      </c>
      <c r="M876" s="317"/>
      <c r="N876" s="535" t="str">
        <f>IF(Tabla1[[#This Row],[Descripción]]="","",_xlfn.XLOOKUP(Tabla1[[#This Row],[Descripción]],Tabla10[Descripción],Tabla10[Precio Unitario],0))</f>
        <v/>
      </c>
      <c r="O876" s="535" t="str">
        <f>IF(Tabla1[[#This Row],[Cantidad de Insumos]]="","",Tabla1[[#This Row],[Precio Unitario]]*Tabla1[[#This Row],[Cantidad de Insumos]])</f>
        <v/>
      </c>
      <c r="P876" s="522" t="str">
        <f>IF(Tabla1[[#This Row],[Descripción]]="","",_xlfn.XLOOKUP(Tabla1[[#This Row],[Descripción]],Tabla10[Descripción],Tabla10[CODIGO PRESUPUESTARIO],0))</f>
        <v/>
      </c>
      <c r="Q876" s="523"/>
      <c r="R876" s="523" t="str">
        <f>IF(Tabla1[[#This Row],[Insumos]]="","",_xlfn.XLOOKUP(Tabla1[[#This Row],[Insumos]],Tabla10[Insumo],Tabla10[InsumoAbrev],"",0))</f>
        <v/>
      </c>
      <c r="S876" s="694"/>
      <c r="T876" s="187"/>
      <c r="U876" s="187"/>
    </row>
    <row r="877" spans="2:21" ht="15" x14ac:dyDescent="0.25">
      <c r="B877" s="187" t="str">
        <f>IF('Formulario PPGR3'!$G877="","",CONCATENATE('Formulario PPGR3'!$C877,".",'Formulario PPGR3'!$D877,".",'Formulario PPGR3'!$E877,".",'Formulario PPGR3'!$F877))</f>
        <v/>
      </c>
      <c r="C877" s="187" t="str">
        <f>IF('Formulario PPGR3'!$G877="","",'Formulario PPGR1'!#REF!)</f>
        <v/>
      </c>
      <c r="D877" s="187" t="str">
        <f>IF('Formulario PPGR3'!$G877="","",'Formulario PPGR1'!#REF!)</f>
        <v/>
      </c>
      <c r="E877" s="187" t="str">
        <f>IF('Formulario PPGR3'!$G877="","",'Formulario PPGR1'!#REF!)</f>
        <v/>
      </c>
      <c r="F877" s="187" t="str">
        <f>IF('Formulario PPGR3'!$G877="","",'Formulario PPGR1'!#REF!)</f>
        <v/>
      </c>
      <c r="G877" s="237"/>
      <c r="H877" s="520" t="str" cm="1">
        <f t="array" ref="H877">IF(Tabla1[[#This Row],[Código_Actividad]]="","",_xlfn.XLOOKUP(Tabla1[[#This Row],[Código_Actividad]],CodigoActividad,Tabla2[Actividades Programables Presupuestables],"",0))</f>
        <v/>
      </c>
      <c r="I877" s="783" t="str">
        <f>IFERROR(VLOOKUP('Formulario PPGR3'!$G877,'Formulario PPGR2'!$H$9:$V$536,15,FALSE),"")</f>
        <v/>
      </c>
      <c r="J877" s="525"/>
      <c r="K877" s="524"/>
      <c r="L877" s="521" t="str">
        <f>IF(Tabla1[[#This Row],[Descripción]]="","",_xlfn.XLOOKUP(Tabla1[[#This Row],[Descripción]],Tabla10[Descripción],Tabla10[Unidad de Medida],"",0))</f>
        <v/>
      </c>
      <c r="M877" s="317"/>
      <c r="N877" s="535" t="str">
        <f>IF(Tabla1[[#This Row],[Descripción]]="","",_xlfn.XLOOKUP(Tabla1[[#This Row],[Descripción]],Tabla10[Descripción],Tabla10[Precio Unitario],0))</f>
        <v/>
      </c>
      <c r="O877" s="535" t="str">
        <f>IF(Tabla1[[#This Row],[Cantidad de Insumos]]="","",Tabla1[[#This Row],[Precio Unitario]]*Tabla1[[#This Row],[Cantidad de Insumos]])</f>
        <v/>
      </c>
      <c r="P877" s="522" t="str">
        <f>IF(Tabla1[[#This Row],[Descripción]]="","",_xlfn.XLOOKUP(Tabla1[[#This Row],[Descripción]],Tabla10[Descripción],Tabla10[CODIGO PRESUPUESTARIO],0))</f>
        <v/>
      </c>
      <c r="Q877" s="523"/>
      <c r="R877" s="523" t="str">
        <f>IF(Tabla1[[#This Row],[Insumos]]="","",_xlfn.XLOOKUP(Tabla1[[#This Row],[Insumos]],Tabla10[Insumo],Tabla10[InsumoAbrev],"",0))</f>
        <v/>
      </c>
      <c r="S877" s="694"/>
      <c r="T877" s="187"/>
      <c r="U877" s="187"/>
    </row>
    <row r="878" spans="2:21" ht="15" x14ac:dyDescent="0.25">
      <c r="B878" s="187" t="str">
        <f>IF('Formulario PPGR3'!$G878="","",CONCATENATE('Formulario PPGR3'!$C878,".",'Formulario PPGR3'!$D878,".",'Formulario PPGR3'!$E878,".",'Formulario PPGR3'!$F878))</f>
        <v/>
      </c>
      <c r="C878" s="187" t="str">
        <f>IF('Formulario PPGR3'!$G878="","",'Formulario PPGR1'!#REF!)</f>
        <v/>
      </c>
      <c r="D878" s="187" t="str">
        <f>IF('Formulario PPGR3'!$G878="","",'Formulario PPGR1'!#REF!)</f>
        <v/>
      </c>
      <c r="E878" s="187" t="str">
        <f>IF('Formulario PPGR3'!$G878="","",'Formulario PPGR1'!#REF!)</f>
        <v/>
      </c>
      <c r="F878" s="187" t="str">
        <f>IF('Formulario PPGR3'!$G878="","",'Formulario PPGR1'!#REF!)</f>
        <v/>
      </c>
      <c r="G878" s="237"/>
      <c r="H878" s="520" t="str" cm="1">
        <f t="array" ref="H878">IF(Tabla1[[#This Row],[Código_Actividad]]="","",_xlfn.XLOOKUP(Tabla1[[#This Row],[Código_Actividad]],CodigoActividad,Tabla2[Actividades Programables Presupuestables],"",0))</f>
        <v/>
      </c>
      <c r="I878" s="783" t="str">
        <f>IFERROR(VLOOKUP('Formulario PPGR3'!$G878,'Formulario PPGR2'!$H$9:$V$536,15,FALSE),"")</f>
        <v/>
      </c>
      <c r="J878" s="525"/>
      <c r="K878" s="524"/>
      <c r="L878" s="521" t="str">
        <f>IF(Tabla1[[#This Row],[Descripción]]="","",_xlfn.XLOOKUP(Tabla1[[#This Row],[Descripción]],Tabla10[Descripción],Tabla10[Unidad de Medida],"",0))</f>
        <v/>
      </c>
      <c r="M878" s="317"/>
      <c r="N878" s="535" t="str">
        <f>IF(Tabla1[[#This Row],[Descripción]]="","",_xlfn.XLOOKUP(Tabla1[[#This Row],[Descripción]],Tabla10[Descripción],Tabla10[Precio Unitario],0))</f>
        <v/>
      </c>
      <c r="O878" s="535" t="str">
        <f>IF(Tabla1[[#This Row],[Cantidad de Insumos]]="","",Tabla1[[#This Row],[Precio Unitario]]*Tabla1[[#This Row],[Cantidad de Insumos]])</f>
        <v/>
      </c>
      <c r="P878" s="522" t="str">
        <f>IF(Tabla1[[#This Row],[Descripción]]="","",_xlfn.XLOOKUP(Tabla1[[#This Row],[Descripción]],Tabla10[Descripción],Tabla10[CODIGO PRESUPUESTARIO],0))</f>
        <v/>
      </c>
      <c r="Q878" s="523"/>
      <c r="R878" s="523" t="str">
        <f>IF(Tabla1[[#This Row],[Insumos]]="","",_xlfn.XLOOKUP(Tabla1[[#This Row],[Insumos]],Tabla10[Insumo],Tabla10[InsumoAbrev],"",0))</f>
        <v/>
      </c>
      <c r="S878" s="694"/>
      <c r="T878" s="187"/>
      <c r="U878" s="187"/>
    </row>
    <row r="879" spans="2:21" ht="15" x14ac:dyDescent="0.25">
      <c r="B879" s="187" t="str">
        <f>IF('Formulario PPGR3'!$G879="","",CONCATENATE('Formulario PPGR3'!$C879,".",'Formulario PPGR3'!$D879,".",'Formulario PPGR3'!$E879,".",'Formulario PPGR3'!$F879))</f>
        <v/>
      </c>
      <c r="C879" s="187" t="str">
        <f>IF('Formulario PPGR3'!$G879="","",'Formulario PPGR1'!#REF!)</f>
        <v/>
      </c>
      <c r="D879" s="187" t="str">
        <f>IF('Formulario PPGR3'!$G879="","",'Formulario PPGR1'!#REF!)</f>
        <v/>
      </c>
      <c r="E879" s="187" t="str">
        <f>IF('Formulario PPGR3'!$G879="","",'Formulario PPGR1'!#REF!)</f>
        <v/>
      </c>
      <c r="F879" s="187" t="str">
        <f>IF('Formulario PPGR3'!$G879="","",'Formulario PPGR1'!#REF!)</f>
        <v/>
      </c>
      <c r="G879" s="237"/>
      <c r="H879" s="520" t="str" cm="1">
        <f t="array" ref="H879">IF(Tabla1[[#This Row],[Código_Actividad]]="","",_xlfn.XLOOKUP(Tabla1[[#This Row],[Código_Actividad]],CodigoActividad,Tabla2[Actividades Programables Presupuestables],"",0))</f>
        <v/>
      </c>
      <c r="I879" s="783" t="str">
        <f>IFERROR(VLOOKUP('Formulario PPGR3'!$G879,'Formulario PPGR2'!$H$9:$V$536,15,FALSE),"")</f>
        <v/>
      </c>
      <c r="J879" s="525"/>
      <c r="K879" s="524"/>
      <c r="L879" s="521" t="str">
        <f>IF(Tabla1[[#This Row],[Descripción]]="","",_xlfn.XLOOKUP(Tabla1[[#This Row],[Descripción]],Tabla10[Descripción],Tabla10[Unidad de Medida],"",0))</f>
        <v/>
      </c>
      <c r="M879" s="317"/>
      <c r="N879" s="535" t="str">
        <f>IF(Tabla1[[#This Row],[Descripción]]="","",_xlfn.XLOOKUP(Tabla1[[#This Row],[Descripción]],Tabla10[Descripción],Tabla10[Precio Unitario],0))</f>
        <v/>
      </c>
      <c r="O879" s="535" t="str">
        <f>IF(Tabla1[[#This Row],[Cantidad de Insumos]]="","",Tabla1[[#This Row],[Precio Unitario]]*Tabla1[[#This Row],[Cantidad de Insumos]])</f>
        <v/>
      </c>
      <c r="P879" s="522" t="str">
        <f>IF(Tabla1[[#This Row],[Descripción]]="","",_xlfn.XLOOKUP(Tabla1[[#This Row],[Descripción]],Tabla10[Descripción],Tabla10[CODIGO PRESUPUESTARIO],0))</f>
        <v/>
      </c>
      <c r="Q879" s="523"/>
      <c r="R879" s="523" t="str">
        <f>IF(Tabla1[[#This Row],[Insumos]]="","",_xlfn.XLOOKUP(Tabla1[[#This Row],[Insumos]],Tabla10[Insumo],Tabla10[InsumoAbrev],"",0))</f>
        <v/>
      </c>
      <c r="S879" s="694"/>
      <c r="T879" s="187"/>
      <c r="U879" s="187"/>
    </row>
    <row r="880" spans="2:21" ht="15" x14ac:dyDescent="0.25">
      <c r="B880" s="187" t="str">
        <f>IF('Formulario PPGR3'!$G880="","",CONCATENATE('Formulario PPGR3'!$C880,".",'Formulario PPGR3'!$D880,".",'Formulario PPGR3'!$E880,".",'Formulario PPGR3'!$F880))</f>
        <v/>
      </c>
      <c r="C880" s="187" t="str">
        <f>IF('Formulario PPGR3'!$G880="","",'Formulario PPGR1'!#REF!)</f>
        <v/>
      </c>
      <c r="D880" s="187" t="str">
        <f>IF('Formulario PPGR3'!$G880="","",'Formulario PPGR1'!#REF!)</f>
        <v/>
      </c>
      <c r="E880" s="187" t="str">
        <f>IF('Formulario PPGR3'!$G880="","",'Formulario PPGR1'!#REF!)</f>
        <v/>
      </c>
      <c r="F880" s="187" t="str">
        <f>IF('Formulario PPGR3'!$G880="","",'Formulario PPGR1'!#REF!)</f>
        <v/>
      </c>
      <c r="G880" s="237"/>
      <c r="H880" s="520" t="str" cm="1">
        <f t="array" ref="H880">IF(Tabla1[[#This Row],[Código_Actividad]]="","",_xlfn.XLOOKUP(Tabla1[[#This Row],[Código_Actividad]],CodigoActividad,Tabla2[Actividades Programables Presupuestables],"",0))</f>
        <v/>
      </c>
      <c r="I880" s="783" t="str">
        <f>IFERROR(VLOOKUP('Formulario PPGR3'!$G880,'Formulario PPGR2'!$H$9:$V$536,15,FALSE),"")</f>
        <v/>
      </c>
      <c r="J880" s="525"/>
      <c r="K880" s="524"/>
      <c r="L880" s="521" t="str">
        <f>IF(Tabla1[[#This Row],[Descripción]]="","",_xlfn.XLOOKUP(Tabla1[[#This Row],[Descripción]],Tabla10[Descripción],Tabla10[Unidad de Medida],"",0))</f>
        <v/>
      </c>
      <c r="M880" s="317"/>
      <c r="N880" s="535" t="str">
        <f>IF(Tabla1[[#This Row],[Descripción]]="","",_xlfn.XLOOKUP(Tabla1[[#This Row],[Descripción]],Tabla10[Descripción],Tabla10[Precio Unitario],0))</f>
        <v/>
      </c>
      <c r="O880" s="535" t="str">
        <f>IF(Tabla1[[#This Row],[Cantidad de Insumos]]="","",Tabla1[[#This Row],[Precio Unitario]]*Tabla1[[#This Row],[Cantidad de Insumos]])</f>
        <v/>
      </c>
      <c r="P880" s="522" t="str">
        <f>IF(Tabla1[[#This Row],[Descripción]]="","",_xlfn.XLOOKUP(Tabla1[[#This Row],[Descripción]],Tabla10[Descripción],Tabla10[CODIGO PRESUPUESTARIO],0))</f>
        <v/>
      </c>
      <c r="Q880" s="523"/>
      <c r="R880" s="523" t="str">
        <f>IF(Tabla1[[#This Row],[Insumos]]="","",_xlfn.XLOOKUP(Tabla1[[#This Row],[Insumos]],Tabla10[Insumo],Tabla10[InsumoAbrev],"",0))</f>
        <v/>
      </c>
      <c r="S880" s="694"/>
      <c r="T880" s="187"/>
      <c r="U880" s="187"/>
    </row>
    <row r="881" spans="2:21" ht="15" x14ac:dyDescent="0.25">
      <c r="B881" s="187" t="str">
        <f>IF('Formulario PPGR3'!$G881="","",CONCATENATE('Formulario PPGR3'!$C881,".",'Formulario PPGR3'!$D881,".",'Formulario PPGR3'!$E881,".",'Formulario PPGR3'!$F881))</f>
        <v/>
      </c>
      <c r="C881" s="187" t="str">
        <f>IF('Formulario PPGR3'!$G881="","",'Formulario PPGR1'!#REF!)</f>
        <v/>
      </c>
      <c r="D881" s="187" t="str">
        <f>IF('Formulario PPGR3'!$G881="","",'Formulario PPGR1'!#REF!)</f>
        <v/>
      </c>
      <c r="E881" s="187" t="str">
        <f>IF('Formulario PPGR3'!$G881="","",'Formulario PPGR1'!#REF!)</f>
        <v/>
      </c>
      <c r="F881" s="187" t="str">
        <f>IF('Formulario PPGR3'!$G881="","",'Formulario PPGR1'!#REF!)</f>
        <v/>
      </c>
      <c r="G881" s="237"/>
      <c r="H881" s="520" t="str" cm="1">
        <f t="array" ref="H881">IF(Tabla1[[#This Row],[Código_Actividad]]="","",_xlfn.XLOOKUP(Tabla1[[#This Row],[Código_Actividad]],CodigoActividad,Tabla2[Actividades Programables Presupuestables],"",0))</f>
        <v/>
      </c>
      <c r="I881" s="783" t="str">
        <f>IFERROR(VLOOKUP('Formulario PPGR3'!$G881,'Formulario PPGR2'!$H$9:$V$536,15,FALSE),"")</f>
        <v/>
      </c>
      <c r="J881" s="525"/>
      <c r="K881" s="524"/>
      <c r="L881" s="521" t="str">
        <f>IF(Tabla1[[#This Row],[Descripción]]="","",_xlfn.XLOOKUP(Tabla1[[#This Row],[Descripción]],Tabla10[Descripción],Tabla10[Unidad de Medida],"",0))</f>
        <v/>
      </c>
      <c r="M881" s="317"/>
      <c r="N881" s="535" t="str">
        <f>IF(Tabla1[[#This Row],[Descripción]]="","",_xlfn.XLOOKUP(Tabla1[[#This Row],[Descripción]],Tabla10[Descripción],Tabla10[Precio Unitario],0))</f>
        <v/>
      </c>
      <c r="O881" s="535" t="str">
        <f>IF(Tabla1[[#This Row],[Cantidad de Insumos]]="","",Tabla1[[#This Row],[Precio Unitario]]*Tabla1[[#This Row],[Cantidad de Insumos]])</f>
        <v/>
      </c>
      <c r="P881" s="522" t="str">
        <f>IF(Tabla1[[#This Row],[Descripción]]="","",_xlfn.XLOOKUP(Tabla1[[#This Row],[Descripción]],Tabla10[Descripción],Tabla10[CODIGO PRESUPUESTARIO],0))</f>
        <v/>
      </c>
      <c r="Q881" s="523"/>
      <c r="R881" s="523" t="str">
        <f>IF(Tabla1[[#This Row],[Insumos]]="","",_xlfn.XLOOKUP(Tabla1[[#This Row],[Insumos]],Tabla10[Insumo],Tabla10[InsumoAbrev],"",0))</f>
        <v/>
      </c>
      <c r="S881" s="694"/>
      <c r="T881" s="187"/>
      <c r="U881" s="187"/>
    </row>
    <row r="882" spans="2:21" ht="15" x14ac:dyDescent="0.25">
      <c r="B882" s="187" t="str">
        <f>IF('Formulario PPGR3'!$G882="","",CONCATENATE('Formulario PPGR3'!$C882,".",'Formulario PPGR3'!$D882,".",'Formulario PPGR3'!$E882,".",'Formulario PPGR3'!$F882))</f>
        <v/>
      </c>
      <c r="C882" s="187" t="str">
        <f>IF('Formulario PPGR3'!$G882="","",'Formulario PPGR1'!#REF!)</f>
        <v/>
      </c>
      <c r="D882" s="187" t="str">
        <f>IF('Formulario PPGR3'!$G882="","",'Formulario PPGR1'!#REF!)</f>
        <v/>
      </c>
      <c r="E882" s="187" t="str">
        <f>IF('Formulario PPGR3'!$G882="","",'Formulario PPGR1'!#REF!)</f>
        <v/>
      </c>
      <c r="F882" s="187" t="str">
        <f>IF('Formulario PPGR3'!$G882="","",'Formulario PPGR1'!#REF!)</f>
        <v/>
      </c>
      <c r="G882" s="237"/>
      <c r="H882" s="520" t="str" cm="1">
        <f t="array" ref="H882">IF(Tabla1[[#This Row],[Código_Actividad]]="","",_xlfn.XLOOKUP(Tabla1[[#This Row],[Código_Actividad]],CodigoActividad,Tabla2[Actividades Programables Presupuestables],"",0))</f>
        <v/>
      </c>
      <c r="I882" s="783" t="str">
        <f>IFERROR(VLOOKUP('Formulario PPGR3'!$G882,'Formulario PPGR2'!$H$9:$V$536,15,FALSE),"")</f>
        <v/>
      </c>
      <c r="J882" s="525"/>
      <c r="K882" s="524"/>
      <c r="L882" s="521" t="str">
        <f>IF(Tabla1[[#This Row],[Descripción]]="","",_xlfn.XLOOKUP(Tabla1[[#This Row],[Descripción]],Tabla10[Descripción],Tabla10[Unidad de Medida],"",0))</f>
        <v/>
      </c>
      <c r="M882" s="317"/>
      <c r="N882" s="535" t="str">
        <f>IF(Tabla1[[#This Row],[Descripción]]="","",_xlfn.XLOOKUP(Tabla1[[#This Row],[Descripción]],Tabla10[Descripción],Tabla10[Precio Unitario],0))</f>
        <v/>
      </c>
      <c r="O882" s="535" t="str">
        <f>IF(Tabla1[[#This Row],[Cantidad de Insumos]]="","",Tabla1[[#This Row],[Precio Unitario]]*Tabla1[[#This Row],[Cantidad de Insumos]])</f>
        <v/>
      </c>
      <c r="P882" s="522" t="str">
        <f>IF(Tabla1[[#This Row],[Descripción]]="","",_xlfn.XLOOKUP(Tabla1[[#This Row],[Descripción]],Tabla10[Descripción],Tabla10[CODIGO PRESUPUESTARIO],0))</f>
        <v/>
      </c>
      <c r="Q882" s="523"/>
      <c r="R882" s="523" t="str">
        <f>IF(Tabla1[[#This Row],[Insumos]]="","",_xlfn.XLOOKUP(Tabla1[[#This Row],[Insumos]],Tabla10[Insumo],Tabla10[InsumoAbrev],"",0))</f>
        <v/>
      </c>
      <c r="S882" s="694"/>
      <c r="T882" s="187"/>
      <c r="U882" s="187"/>
    </row>
    <row r="883" spans="2:21" ht="15" x14ac:dyDescent="0.25">
      <c r="B883" s="187" t="str">
        <f>IF('Formulario PPGR3'!$G883="","",CONCATENATE('Formulario PPGR3'!$C883,".",'Formulario PPGR3'!$D883,".",'Formulario PPGR3'!$E883,".",'Formulario PPGR3'!$F883))</f>
        <v/>
      </c>
      <c r="C883" s="187" t="str">
        <f>IF('Formulario PPGR3'!$G883="","",'Formulario PPGR1'!#REF!)</f>
        <v/>
      </c>
      <c r="D883" s="187" t="str">
        <f>IF('Formulario PPGR3'!$G883="","",'Formulario PPGR1'!#REF!)</f>
        <v/>
      </c>
      <c r="E883" s="187" t="str">
        <f>IF('Formulario PPGR3'!$G883="","",'Formulario PPGR1'!#REF!)</f>
        <v/>
      </c>
      <c r="F883" s="187" t="str">
        <f>IF('Formulario PPGR3'!$G883="","",'Formulario PPGR1'!#REF!)</f>
        <v/>
      </c>
      <c r="G883" s="237"/>
      <c r="H883" s="520" t="str" cm="1">
        <f t="array" ref="H883">IF(Tabla1[[#This Row],[Código_Actividad]]="","",_xlfn.XLOOKUP(Tabla1[[#This Row],[Código_Actividad]],CodigoActividad,Tabla2[Actividades Programables Presupuestables],"",0))</f>
        <v/>
      </c>
      <c r="I883" s="783" t="str">
        <f>IFERROR(VLOOKUP('Formulario PPGR3'!$G883,'Formulario PPGR2'!$H$9:$V$536,15,FALSE),"")</f>
        <v/>
      </c>
      <c r="J883" s="525"/>
      <c r="K883" s="524"/>
      <c r="L883" s="521" t="str">
        <f>IF(Tabla1[[#This Row],[Descripción]]="","",_xlfn.XLOOKUP(Tabla1[[#This Row],[Descripción]],Tabla10[Descripción],Tabla10[Unidad de Medida],"",0))</f>
        <v/>
      </c>
      <c r="M883" s="317"/>
      <c r="N883" s="535" t="str">
        <f>IF(Tabla1[[#This Row],[Descripción]]="","",_xlfn.XLOOKUP(Tabla1[[#This Row],[Descripción]],Tabla10[Descripción],Tabla10[Precio Unitario],0))</f>
        <v/>
      </c>
      <c r="O883" s="535" t="str">
        <f>IF(Tabla1[[#This Row],[Cantidad de Insumos]]="","",Tabla1[[#This Row],[Precio Unitario]]*Tabla1[[#This Row],[Cantidad de Insumos]])</f>
        <v/>
      </c>
      <c r="P883" s="522" t="str">
        <f>IF(Tabla1[[#This Row],[Descripción]]="","",_xlfn.XLOOKUP(Tabla1[[#This Row],[Descripción]],Tabla10[Descripción],Tabla10[CODIGO PRESUPUESTARIO],0))</f>
        <v/>
      </c>
      <c r="Q883" s="523"/>
      <c r="R883" s="523" t="str">
        <f>IF(Tabla1[[#This Row],[Insumos]]="","",_xlfn.XLOOKUP(Tabla1[[#This Row],[Insumos]],Tabla10[Insumo],Tabla10[InsumoAbrev],"",0))</f>
        <v/>
      </c>
      <c r="S883" s="694"/>
      <c r="T883" s="187"/>
      <c r="U883" s="187"/>
    </row>
    <row r="884" spans="2:21" ht="15" x14ac:dyDescent="0.25">
      <c r="B884" s="187" t="str">
        <f>IF('Formulario PPGR3'!$G884="","",CONCATENATE('Formulario PPGR3'!$C884,".",'Formulario PPGR3'!$D884,".",'Formulario PPGR3'!$E884,".",'Formulario PPGR3'!$F884))</f>
        <v/>
      </c>
      <c r="C884" s="187" t="str">
        <f>IF('Formulario PPGR3'!$G884="","",'Formulario PPGR1'!#REF!)</f>
        <v/>
      </c>
      <c r="D884" s="187" t="str">
        <f>IF('Formulario PPGR3'!$G884="","",'Formulario PPGR1'!#REF!)</f>
        <v/>
      </c>
      <c r="E884" s="187" t="str">
        <f>IF('Formulario PPGR3'!$G884="","",'Formulario PPGR1'!#REF!)</f>
        <v/>
      </c>
      <c r="F884" s="187" t="str">
        <f>IF('Formulario PPGR3'!$G884="","",'Formulario PPGR1'!#REF!)</f>
        <v/>
      </c>
      <c r="G884" s="237"/>
      <c r="H884" s="520" t="str" cm="1">
        <f t="array" ref="H884">IF(Tabla1[[#This Row],[Código_Actividad]]="","",_xlfn.XLOOKUP(Tabla1[[#This Row],[Código_Actividad]],CodigoActividad,Tabla2[Actividades Programables Presupuestables],"",0))</f>
        <v/>
      </c>
      <c r="I884" s="783" t="str">
        <f>IFERROR(VLOOKUP('Formulario PPGR3'!$G884,'Formulario PPGR2'!$H$9:$V$536,15,FALSE),"")</f>
        <v/>
      </c>
      <c r="J884" s="525"/>
      <c r="K884" s="524"/>
      <c r="L884" s="521" t="str">
        <f>IF(Tabla1[[#This Row],[Descripción]]="","",_xlfn.XLOOKUP(Tabla1[[#This Row],[Descripción]],Tabla10[Descripción],Tabla10[Unidad de Medida],"",0))</f>
        <v/>
      </c>
      <c r="M884" s="317"/>
      <c r="N884" s="535" t="str">
        <f>IF(Tabla1[[#This Row],[Descripción]]="","",_xlfn.XLOOKUP(Tabla1[[#This Row],[Descripción]],Tabla10[Descripción],Tabla10[Precio Unitario],0))</f>
        <v/>
      </c>
      <c r="O884" s="535" t="str">
        <f>IF(Tabla1[[#This Row],[Cantidad de Insumos]]="","",Tabla1[[#This Row],[Precio Unitario]]*Tabla1[[#This Row],[Cantidad de Insumos]])</f>
        <v/>
      </c>
      <c r="P884" s="522" t="str">
        <f>IF(Tabla1[[#This Row],[Descripción]]="","",_xlfn.XLOOKUP(Tabla1[[#This Row],[Descripción]],Tabla10[Descripción],Tabla10[CODIGO PRESUPUESTARIO],0))</f>
        <v/>
      </c>
      <c r="Q884" s="523"/>
      <c r="R884" s="523" t="str">
        <f>IF(Tabla1[[#This Row],[Insumos]]="","",_xlfn.XLOOKUP(Tabla1[[#This Row],[Insumos]],Tabla10[Insumo],Tabla10[InsumoAbrev],"",0))</f>
        <v/>
      </c>
      <c r="S884" s="694"/>
      <c r="T884" s="187"/>
      <c r="U884" s="187"/>
    </row>
    <row r="885" spans="2:21" ht="15" x14ac:dyDescent="0.25">
      <c r="B885" s="187" t="str">
        <f>IF('Formulario PPGR3'!$G885="","",CONCATENATE('Formulario PPGR3'!$C885,".",'Formulario PPGR3'!$D885,".",'Formulario PPGR3'!$E885,".",'Formulario PPGR3'!$F885))</f>
        <v/>
      </c>
      <c r="C885" s="187" t="str">
        <f>IF('Formulario PPGR3'!$G885="","",'Formulario PPGR1'!#REF!)</f>
        <v/>
      </c>
      <c r="D885" s="187" t="str">
        <f>IF('Formulario PPGR3'!$G885="","",'Formulario PPGR1'!#REF!)</f>
        <v/>
      </c>
      <c r="E885" s="187" t="str">
        <f>IF('Formulario PPGR3'!$G885="","",'Formulario PPGR1'!#REF!)</f>
        <v/>
      </c>
      <c r="F885" s="187" t="str">
        <f>IF('Formulario PPGR3'!$G885="","",'Formulario PPGR1'!#REF!)</f>
        <v/>
      </c>
      <c r="G885" s="237"/>
      <c r="H885" s="520" t="str" cm="1">
        <f t="array" ref="H885">IF(Tabla1[[#This Row],[Código_Actividad]]="","",_xlfn.XLOOKUP(Tabla1[[#This Row],[Código_Actividad]],CodigoActividad,Tabla2[Actividades Programables Presupuestables],"",0))</f>
        <v/>
      </c>
      <c r="I885" s="783" t="str">
        <f>IFERROR(VLOOKUP('Formulario PPGR3'!$G885,'Formulario PPGR2'!$H$9:$V$536,15,FALSE),"")</f>
        <v/>
      </c>
      <c r="J885" s="525"/>
      <c r="K885" s="524"/>
      <c r="L885" s="521" t="str">
        <f>IF(Tabla1[[#This Row],[Descripción]]="","",_xlfn.XLOOKUP(Tabla1[[#This Row],[Descripción]],Tabla10[Descripción],Tabla10[Unidad de Medida],"",0))</f>
        <v/>
      </c>
      <c r="M885" s="317"/>
      <c r="N885" s="535" t="str">
        <f>IF(Tabla1[[#This Row],[Descripción]]="","",_xlfn.XLOOKUP(Tabla1[[#This Row],[Descripción]],Tabla10[Descripción],Tabla10[Precio Unitario],0))</f>
        <v/>
      </c>
      <c r="O885" s="535" t="str">
        <f>IF(Tabla1[[#This Row],[Cantidad de Insumos]]="","",Tabla1[[#This Row],[Precio Unitario]]*Tabla1[[#This Row],[Cantidad de Insumos]])</f>
        <v/>
      </c>
      <c r="P885" s="522" t="str">
        <f>IF(Tabla1[[#This Row],[Descripción]]="","",_xlfn.XLOOKUP(Tabla1[[#This Row],[Descripción]],Tabla10[Descripción],Tabla10[CODIGO PRESUPUESTARIO],0))</f>
        <v/>
      </c>
      <c r="Q885" s="523"/>
      <c r="R885" s="523" t="str">
        <f>IF(Tabla1[[#This Row],[Insumos]]="","",_xlfn.XLOOKUP(Tabla1[[#This Row],[Insumos]],Tabla10[Insumo],Tabla10[InsumoAbrev],"",0))</f>
        <v/>
      </c>
      <c r="S885" s="694"/>
      <c r="T885" s="187"/>
      <c r="U885" s="187"/>
    </row>
    <row r="886" spans="2:21" ht="15" x14ac:dyDescent="0.25">
      <c r="B886" s="187" t="str">
        <f>IF('Formulario PPGR3'!$G886="","",CONCATENATE('Formulario PPGR3'!$C886,".",'Formulario PPGR3'!$D886,".",'Formulario PPGR3'!$E886,".",'Formulario PPGR3'!$F886))</f>
        <v/>
      </c>
      <c r="C886" s="187" t="str">
        <f>IF('Formulario PPGR3'!$G886="","",'Formulario PPGR1'!#REF!)</f>
        <v/>
      </c>
      <c r="D886" s="187" t="str">
        <f>IF('Formulario PPGR3'!$G886="","",'Formulario PPGR1'!#REF!)</f>
        <v/>
      </c>
      <c r="E886" s="187" t="str">
        <f>IF('Formulario PPGR3'!$G886="","",'Formulario PPGR1'!#REF!)</f>
        <v/>
      </c>
      <c r="F886" s="187" t="str">
        <f>IF('Formulario PPGR3'!$G886="","",'Formulario PPGR1'!#REF!)</f>
        <v/>
      </c>
      <c r="G886" s="237"/>
      <c r="H886" s="520" t="str" cm="1">
        <f t="array" ref="H886">IF(Tabla1[[#This Row],[Código_Actividad]]="","",_xlfn.XLOOKUP(Tabla1[[#This Row],[Código_Actividad]],CodigoActividad,Tabla2[Actividades Programables Presupuestables],"",0))</f>
        <v/>
      </c>
      <c r="I886" s="783" t="str">
        <f>IFERROR(VLOOKUP('Formulario PPGR3'!$G886,'Formulario PPGR2'!$H$9:$V$536,15,FALSE),"")</f>
        <v/>
      </c>
      <c r="J886" s="525"/>
      <c r="K886" s="524"/>
      <c r="L886" s="521" t="str">
        <f>IF(Tabla1[[#This Row],[Descripción]]="","",_xlfn.XLOOKUP(Tabla1[[#This Row],[Descripción]],Tabla10[Descripción],Tabla10[Unidad de Medida],"",0))</f>
        <v/>
      </c>
      <c r="M886" s="317"/>
      <c r="N886" s="535" t="str">
        <f>IF(Tabla1[[#This Row],[Descripción]]="","",_xlfn.XLOOKUP(Tabla1[[#This Row],[Descripción]],Tabla10[Descripción],Tabla10[Precio Unitario],0))</f>
        <v/>
      </c>
      <c r="O886" s="535" t="str">
        <f>IF(Tabla1[[#This Row],[Cantidad de Insumos]]="","",Tabla1[[#This Row],[Precio Unitario]]*Tabla1[[#This Row],[Cantidad de Insumos]])</f>
        <v/>
      </c>
      <c r="P886" s="522" t="str">
        <f>IF(Tabla1[[#This Row],[Descripción]]="","",_xlfn.XLOOKUP(Tabla1[[#This Row],[Descripción]],Tabla10[Descripción],Tabla10[CODIGO PRESUPUESTARIO],0))</f>
        <v/>
      </c>
      <c r="Q886" s="523"/>
      <c r="R886" s="523" t="str">
        <f>IF(Tabla1[[#This Row],[Insumos]]="","",_xlfn.XLOOKUP(Tabla1[[#This Row],[Insumos]],Tabla10[Insumo],Tabla10[InsumoAbrev],"",0))</f>
        <v/>
      </c>
      <c r="S886" s="694"/>
      <c r="T886" s="187"/>
      <c r="U886" s="187"/>
    </row>
    <row r="887" spans="2:21" ht="15" x14ac:dyDescent="0.25">
      <c r="B887" s="187" t="str">
        <f>IF('Formulario PPGR3'!$G887="","",CONCATENATE('Formulario PPGR3'!$C887,".",'Formulario PPGR3'!$D887,".",'Formulario PPGR3'!$E887,".",'Formulario PPGR3'!$F887))</f>
        <v/>
      </c>
      <c r="C887" s="187" t="str">
        <f>IF('Formulario PPGR3'!$G887="","",'Formulario PPGR1'!#REF!)</f>
        <v/>
      </c>
      <c r="D887" s="187" t="str">
        <f>IF('Formulario PPGR3'!$G887="","",'Formulario PPGR1'!#REF!)</f>
        <v/>
      </c>
      <c r="E887" s="187" t="str">
        <f>IF('Formulario PPGR3'!$G887="","",'Formulario PPGR1'!#REF!)</f>
        <v/>
      </c>
      <c r="F887" s="187" t="str">
        <f>IF('Formulario PPGR3'!$G887="","",'Formulario PPGR1'!#REF!)</f>
        <v/>
      </c>
      <c r="G887" s="237"/>
      <c r="H887" s="520" t="str" cm="1">
        <f t="array" ref="H887">IF(Tabla1[[#This Row],[Código_Actividad]]="","",_xlfn.XLOOKUP(Tabla1[[#This Row],[Código_Actividad]],CodigoActividad,Tabla2[Actividades Programables Presupuestables],"",0))</f>
        <v/>
      </c>
      <c r="I887" s="783" t="str">
        <f>IFERROR(VLOOKUP('Formulario PPGR3'!$G887,'Formulario PPGR2'!$H$9:$V$536,15,FALSE),"")</f>
        <v/>
      </c>
      <c r="J887" s="525"/>
      <c r="K887" s="524"/>
      <c r="L887" s="521" t="str">
        <f>IF(Tabla1[[#This Row],[Descripción]]="","",_xlfn.XLOOKUP(Tabla1[[#This Row],[Descripción]],Tabla10[Descripción],Tabla10[Unidad de Medida],"",0))</f>
        <v/>
      </c>
      <c r="M887" s="317"/>
      <c r="N887" s="535" t="str">
        <f>IF(Tabla1[[#This Row],[Descripción]]="","",_xlfn.XLOOKUP(Tabla1[[#This Row],[Descripción]],Tabla10[Descripción],Tabla10[Precio Unitario],0))</f>
        <v/>
      </c>
      <c r="O887" s="535" t="str">
        <f>IF(Tabla1[[#This Row],[Cantidad de Insumos]]="","",Tabla1[[#This Row],[Precio Unitario]]*Tabla1[[#This Row],[Cantidad de Insumos]])</f>
        <v/>
      </c>
      <c r="P887" s="522" t="str">
        <f>IF(Tabla1[[#This Row],[Descripción]]="","",_xlfn.XLOOKUP(Tabla1[[#This Row],[Descripción]],Tabla10[Descripción],Tabla10[CODIGO PRESUPUESTARIO],0))</f>
        <v/>
      </c>
      <c r="Q887" s="523"/>
      <c r="R887" s="523" t="str">
        <f>IF(Tabla1[[#This Row],[Insumos]]="","",_xlfn.XLOOKUP(Tabla1[[#This Row],[Insumos]],Tabla10[Insumo],Tabla10[InsumoAbrev],"",0))</f>
        <v/>
      </c>
      <c r="S887" s="694"/>
      <c r="T887" s="187"/>
      <c r="U887" s="187"/>
    </row>
    <row r="888" spans="2:21" ht="15" x14ac:dyDescent="0.25">
      <c r="B888" s="187" t="str">
        <f>IF('Formulario PPGR3'!$G888="","",CONCATENATE('Formulario PPGR3'!$C888,".",'Formulario PPGR3'!$D888,".",'Formulario PPGR3'!$E888,".",'Formulario PPGR3'!$F888))</f>
        <v/>
      </c>
      <c r="C888" s="187" t="str">
        <f>IF('Formulario PPGR3'!$G888="","",'Formulario PPGR1'!#REF!)</f>
        <v/>
      </c>
      <c r="D888" s="187" t="str">
        <f>IF('Formulario PPGR3'!$G888="","",'Formulario PPGR1'!#REF!)</f>
        <v/>
      </c>
      <c r="E888" s="187" t="str">
        <f>IF('Formulario PPGR3'!$G888="","",'Formulario PPGR1'!#REF!)</f>
        <v/>
      </c>
      <c r="F888" s="187" t="str">
        <f>IF('Formulario PPGR3'!$G888="","",'Formulario PPGR1'!#REF!)</f>
        <v/>
      </c>
      <c r="G888" s="237"/>
      <c r="H888" s="520" t="str" cm="1">
        <f t="array" ref="H888">IF(Tabla1[[#This Row],[Código_Actividad]]="","",_xlfn.XLOOKUP(Tabla1[[#This Row],[Código_Actividad]],CodigoActividad,Tabla2[Actividades Programables Presupuestables],"",0))</f>
        <v/>
      </c>
      <c r="I888" s="783" t="str">
        <f>IFERROR(VLOOKUP('Formulario PPGR3'!$G888,'Formulario PPGR2'!$H$9:$V$536,15,FALSE),"")</f>
        <v/>
      </c>
      <c r="J888" s="525"/>
      <c r="K888" s="524"/>
      <c r="L888" s="521" t="str">
        <f>IF(Tabla1[[#This Row],[Descripción]]="","",_xlfn.XLOOKUP(Tabla1[[#This Row],[Descripción]],Tabla10[Descripción],Tabla10[Unidad de Medida],"",0))</f>
        <v/>
      </c>
      <c r="M888" s="317"/>
      <c r="N888" s="535" t="str">
        <f>IF(Tabla1[[#This Row],[Descripción]]="","",_xlfn.XLOOKUP(Tabla1[[#This Row],[Descripción]],Tabla10[Descripción],Tabla10[Precio Unitario],0))</f>
        <v/>
      </c>
      <c r="O888" s="535" t="str">
        <f>IF(Tabla1[[#This Row],[Cantidad de Insumos]]="","",Tabla1[[#This Row],[Precio Unitario]]*Tabla1[[#This Row],[Cantidad de Insumos]])</f>
        <v/>
      </c>
      <c r="P888" s="522" t="str">
        <f>IF(Tabla1[[#This Row],[Descripción]]="","",_xlfn.XLOOKUP(Tabla1[[#This Row],[Descripción]],Tabla10[Descripción],Tabla10[CODIGO PRESUPUESTARIO],0))</f>
        <v/>
      </c>
      <c r="Q888" s="523"/>
      <c r="R888" s="523" t="str">
        <f>IF(Tabla1[[#This Row],[Insumos]]="","",_xlfn.XLOOKUP(Tabla1[[#This Row],[Insumos]],Tabla10[Insumo],Tabla10[InsumoAbrev],"",0))</f>
        <v/>
      </c>
      <c r="S888" s="694"/>
      <c r="T888" s="187"/>
      <c r="U888" s="187"/>
    </row>
    <row r="889" spans="2:21" ht="15" x14ac:dyDescent="0.25">
      <c r="B889" s="187" t="str">
        <f>IF('Formulario PPGR3'!$G889="","",CONCATENATE('Formulario PPGR3'!$C889,".",'Formulario PPGR3'!$D889,".",'Formulario PPGR3'!$E889,".",'Formulario PPGR3'!$F889))</f>
        <v/>
      </c>
      <c r="C889" s="187" t="str">
        <f>IF('Formulario PPGR3'!$G889="","",'Formulario PPGR1'!#REF!)</f>
        <v/>
      </c>
      <c r="D889" s="187" t="str">
        <f>IF('Formulario PPGR3'!$G889="","",'Formulario PPGR1'!#REF!)</f>
        <v/>
      </c>
      <c r="E889" s="187" t="str">
        <f>IF('Formulario PPGR3'!$G889="","",'Formulario PPGR1'!#REF!)</f>
        <v/>
      </c>
      <c r="F889" s="187" t="str">
        <f>IF('Formulario PPGR3'!$G889="","",'Formulario PPGR1'!#REF!)</f>
        <v/>
      </c>
      <c r="G889" s="237"/>
      <c r="H889" s="520" t="str" cm="1">
        <f t="array" ref="H889">IF(Tabla1[[#This Row],[Código_Actividad]]="","",_xlfn.XLOOKUP(Tabla1[[#This Row],[Código_Actividad]],CodigoActividad,Tabla2[Actividades Programables Presupuestables],"",0))</f>
        <v/>
      </c>
      <c r="I889" s="783" t="str">
        <f>IFERROR(VLOOKUP('Formulario PPGR3'!$G889,'Formulario PPGR2'!$H$9:$V$536,15,FALSE),"")</f>
        <v/>
      </c>
      <c r="J889" s="525"/>
      <c r="K889" s="524"/>
      <c r="L889" s="521" t="str">
        <f>IF(Tabla1[[#This Row],[Descripción]]="","",_xlfn.XLOOKUP(Tabla1[[#This Row],[Descripción]],Tabla10[Descripción],Tabla10[Unidad de Medida],"",0))</f>
        <v/>
      </c>
      <c r="M889" s="317"/>
      <c r="N889" s="535" t="str">
        <f>IF(Tabla1[[#This Row],[Descripción]]="","",_xlfn.XLOOKUP(Tabla1[[#This Row],[Descripción]],Tabla10[Descripción],Tabla10[Precio Unitario],0))</f>
        <v/>
      </c>
      <c r="O889" s="535" t="str">
        <f>IF(Tabla1[[#This Row],[Cantidad de Insumos]]="","",Tabla1[[#This Row],[Precio Unitario]]*Tabla1[[#This Row],[Cantidad de Insumos]])</f>
        <v/>
      </c>
      <c r="P889" s="522" t="str">
        <f>IF(Tabla1[[#This Row],[Descripción]]="","",_xlfn.XLOOKUP(Tabla1[[#This Row],[Descripción]],Tabla10[Descripción],Tabla10[CODIGO PRESUPUESTARIO],0))</f>
        <v/>
      </c>
      <c r="Q889" s="523"/>
      <c r="R889" s="523" t="str">
        <f>IF(Tabla1[[#This Row],[Insumos]]="","",_xlfn.XLOOKUP(Tabla1[[#This Row],[Insumos]],Tabla10[Insumo],Tabla10[InsumoAbrev],"",0))</f>
        <v/>
      </c>
      <c r="S889" s="694"/>
      <c r="T889" s="187"/>
      <c r="U889" s="187"/>
    </row>
    <row r="890" spans="2:21" ht="15" x14ac:dyDescent="0.25">
      <c r="B890" s="187" t="str">
        <f>IF('Formulario PPGR3'!$G890="","",CONCATENATE('Formulario PPGR3'!$C890,".",'Formulario PPGR3'!$D890,".",'Formulario PPGR3'!$E890,".",'Formulario PPGR3'!$F890))</f>
        <v/>
      </c>
      <c r="C890" s="187" t="str">
        <f>IF('Formulario PPGR3'!$G890="","",'Formulario PPGR1'!#REF!)</f>
        <v/>
      </c>
      <c r="D890" s="187" t="str">
        <f>IF('Formulario PPGR3'!$G890="","",'Formulario PPGR1'!#REF!)</f>
        <v/>
      </c>
      <c r="E890" s="187" t="str">
        <f>IF('Formulario PPGR3'!$G890="","",'Formulario PPGR1'!#REF!)</f>
        <v/>
      </c>
      <c r="F890" s="187" t="str">
        <f>IF('Formulario PPGR3'!$G890="","",'Formulario PPGR1'!#REF!)</f>
        <v/>
      </c>
      <c r="G890" s="237"/>
      <c r="H890" s="520" t="str" cm="1">
        <f t="array" ref="H890">IF(Tabla1[[#This Row],[Código_Actividad]]="","",_xlfn.XLOOKUP(Tabla1[[#This Row],[Código_Actividad]],CodigoActividad,Tabla2[Actividades Programables Presupuestables],"",0))</f>
        <v/>
      </c>
      <c r="I890" s="783" t="str">
        <f>IFERROR(VLOOKUP('Formulario PPGR3'!$G890,'Formulario PPGR2'!$H$9:$V$536,15,FALSE),"")</f>
        <v/>
      </c>
      <c r="J890" s="525"/>
      <c r="K890" s="524"/>
      <c r="L890" s="521" t="str">
        <f>IF(Tabla1[[#This Row],[Descripción]]="","",_xlfn.XLOOKUP(Tabla1[[#This Row],[Descripción]],Tabla10[Descripción],Tabla10[Unidad de Medida],"",0))</f>
        <v/>
      </c>
      <c r="M890" s="317"/>
      <c r="N890" s="535" t="str">
        <f>IF(Tabla1[[#This Row],[Descripción]]="","",_xlfn.XLOOKUP(Tabla1[[#This Row],[Descripción]],Tabla10[Descripción],Tabla10[Precio Unitario],0))</f>
        <v/>
      </c>
      <c r="O890" s="535" t="str">
        <f>IF(Tabla1[[#This Row],[Cantidad de Insumos]]="","",Tabla1[[#This Row],[Precio Unitario]]*Tabla1[[#This Row],[Cantidad de Insumos]])</f>
        <v/>
      </c>
      <c r="P890" s="522" t="str">
        <f>IF(Tabla1[[#This Row],[Descripción]]="","",_xlfn.XLOOKUP(Tabla1[[#This Row],[Descripción]],Tabla10[Descripción],Tabla10[CODIGO PRESUPUESTARIO],0))</f>
        <v/>
      </c>
      <c r="Q890" s="523"/>
      <c r="R890" s="523" t="str">
        <f>IF(Tabla1[[#This Row],[Insumos]]="","",_xlfn.XLOOKUP(Tabla1[[#This Row],[Insumos]],Tabla10[Insumo],Tabla10[InsumoAbrev],"",0))</f>
        <v/>
      </c>
      <c r="S890" s="694"/>
      <c r="T890" s="187"/>
      <c r="U890" s="187"/>
    </row>
    <row r="891" spans="2:21" ht="15" x14ac:dyDescent="0.25">
      <c r="B891" s="187" t="str">
        <f>IF('Formulario PPGR3'!$G891="","",CONCATENATE('Formulario PPGR3'!$C891,".",'Formulario PPGR3'!$D891,".",'Formulario PPGR3'!$E891,".",'Formulario PPGR3'!$F891))</f>
        <v/>
      </c>
      <c r="C891" s="187" t="str">
        <f>IF('Formulario PPGR3'!$G891="","",'Formulario PPGR1'!#REF!)</f>
        <v/>
      </c>
      <c r="D891" s="187" t="str">
        <f>IF('Formulario PPGR3'!$G891="","",'Formulario PPGR1'!#REF!)</f>
        <v/>
      </c>
      <c r="E891" s="187" t="str">
        <f>IF('Formulario PPGR3'!$G891="","",'Formulario PPGR1'!#REF!)</f>
        <v/>
      </c>
      <c r="F891" s="187" t="str">
        <f>IF('Formulario PPGR3'!$G891="","",'Formulario PPGR1'!#REF!)</f>
        <v/>
      </c>
      <c r="G891" s="237"/>
      <c r="H891" s="520" t="str" cm="1">
        <f t="array" ref="H891">IF(Tabla1[[#This Row],[Código_Actividad]]="","",_xlfn.XLOOKUP(Tabla1[[#This Row],[Código_Actividad]],CodigoActividad,Tabla2[Actividades Programables Presupuestables],"",0))</f>
        <v/>
      </c>
      <c r="I891" s="783" t="str">
        <f>IFERROR(VLOOKUP('Formulario PPGR3'!$G891,'Formulario PPGR2'!$H$9:$V$536,15,FALSE),"")</f>
        <v/>
      </c>
      <c r="J891" s="525"/>
      <c r="K891" s="524"/>
      <c r="L891" s="521" t="str">
        <f>IF(Tabla1[[#This Row],[Descripción]]="","",_xlfn.XLOOKUP(Tabla1[[#This Row],[Descripción]],Tabla10[Descripción],Tabla10[Unidad de Medida],"",0))</f>
        <v/>
      </c>
      <c r="M891" s="317"/>
      <c r="N891" s="535" t="str">
        <f>IF(Tabla1[[#This Row],[Descripción]]="","",_xlfn.XLOOKUP(Tabla1[[#This Row],[Descripción]],Tabla10[Descripción],Tabla10[Precio Unitario],0))</f>
        <v/>
      </c>
      <c r="O891" s="535" t="str">
        <f>IF(Tabla1[[#This Row],[Cantidad de Insumos]]="","",Tabla1[[#This Row],[Precio Unitario]]*Tabla1[[#This Row],[Cantidad de Insumos]])</f>
        <v/>
      </c>
      <c r="P891" s="522" t="str">
        <f>IF(Tabla1[[#This Row],[Descripción]]="","",_xlfn.XLOOKUP(Tabla1[[#This Row],[Descripción]],Tabla10[Descripción],Tabla10[CODIGO PRESUPUESTARIO],0))</f>
        <v/>
      </c>
      <c r="Q891" s="523"/>
      <c r="R891" s="523" t="str">
        <f>IF(Tabla1[[#This Row],[Insumos]]="","",_xlfn.XLOOKUP(Tabla1[[#This Row],[Insumos]],Tabla10[Insumo],Tabla10[InsumoAbrev],"",0))</f>
        <v/>
      </c>
      <c r="S891" s="694"/>
      <c r="T891" s="187"/>
      <c r="U891" s="187"/>
    </row>
    <row r="892" spans="2:21" ht="15" x14ac:dyDescent="0.25">
      <c r="B892" s="187" t="str">
        <f>IF('Formulario PPGR3'!$G892="","",CONCATENATE('Formulario PPGR3'!$C892,".",'Formulario PPGR3'!$D892,".",'Formulario PPGR3'!$E892,".",'Formulario PPGR3'!$F892))</f>
        <v/>
      </c>
      <c r="C892" s="187" t="str">
        <f>IF('Formulario PPGR3'!$G892="","",'Formulario PPGR1'!#REF!)</f>
        <v/>
      </c>
      <c r="D892" s="187" t="str">
        <f>IF('Formulario PPGR3'!$G892="","",'Formulario PPGR1'!#REF!)</f>
        <v/>
      </c>
      <c r="E892" s="187" t="str">
        <f>IF('Formulario PPGR3'!$G892="","",'Formulario PPGR1'!#REF!)</f>
        <v/>
      </c>
      <c r="F892" s="187" t="str">
        <f>IF('Formulario PPGR3'!$G892="","",'Formulario PPGR1'!#REF!)</f>
        <v/>
      </c>
      <c r="G892" s="237"/>
      <c r="H892" s="520" t="str" cm="1">
        <f t="array" ref="H892">IF(Tabla1[[#This Row],[Código_Actividad]]="","",_xlfn.XLOOKUP(Tabla1[[#This Row],[Código_Actividad]],CodigoActividad,Tabla2[Actividades Programables Presupuestables],"",0))</f>
        <v/>
      </c>
      <c r="I892" s="783" t="str">
        <f>IFERROR(VLOOKUP('Formulario PPGR3'!$G892,'Formulario PPGR2'!$H$9:$V$536,15,FALSE),"")</f>
        <v/>
      </c>
      <c r="J892" s="525"/>
      <c r="K892" s="524"/>
      <c r="L892" s="521" t="str">
        <f>IF(Tabla1[[#This Row],[Descripción]]="","",_xlfn.XLOOKUP(Tabla1[[#This Row],[Descripción]],Tabla10[Descripción],Tabla10[Unidad de Medida],"",0))</f>
        <v/>
      </c>
      <c r="M892" s="317"/>
      <c r="N892" s="535" t="str">
        <f>IF(Tabla1[[#This Row],[Descripción]]="","",_xlfn.XLOOKUP(Tabla1[[#This Row],[Descripción]],Tabla10[Descripción],Tabla10[Precio Unitario],0))</f>
        <v/>
      </c>
      <c r="O892" s="535" t="str">
        <f>IF(Tabla1[[#This Row],[Cantidad de Insumos]]="","",Tabla1[[#This Row],[Precio Unitario]]*Tabla1[[#This Row],[Cantidad de Insumos]])</f>
        <v/>
      </c>
      <c r="P892" s="522" t="str">
        <f>IF(Tabla1[[#This Row],[Descripción]]="","",_xlfn.XLOOKUP(Tabla1[[#This Row],[Descripción]],Tabla10[Descripción],Tabla10[CODIGO PRESUPUESTARIO],0))</f>
        <v/>
      </c>
      <c r="Q892" s="523"/>
      <c r="R892" s="523" t="str">
        <f>IF(Tabla1[[#This Row],[Insumos]]="","",_xlfn.XLOOKUP(Tabla1[[#This Row],[Insumos]],Tabla10[Insumo],Tabla10[InsumoAbrev],"",0))</f>
        <v/>
      </c>
      <c r="S892" s="694"/>
      <c r="T892" s="187"/>
      <c r="U892" s="187"/>
    </row>
    <row r="893" spans="2:21" ht="15" x14ac:dyDescent="0.25">
      <c r="B893" s="187" t="str">
        <f>IF('Formulario PPGR3'!$G893="","",CONCATENATE('Formulario PPGR3'!$C893,".",'Formulario PPGR3'!$D893,".",'Formulario PPGR3'!$E893,".",'Formulario PPGR3'!$F893))</f>
        <v/>
      </c>
      <c r="C893" s="187" t="str">
        <f>IF('Formulario PPGR3'!$G893="","",'Formulario PPGR1'!#REF!)</f>
        <v/>
      </c>
      <c r="D893" s="187" t="str">
        <f>IF('Formulario PPGR3'!$G893="","",'Formulario PPGR1'!#REF!)</f>
        <v/>
      </c>
      <c r="E893" s="187" t="str">
        <f>IF('Formulario PPGR3'!$G893="","",'Formulario PPGR1'!#REF!)</f>
        <v/>
      </c>
      <c r="F893" s="187" t="str">
        <f>IF('Formulario PPGR3'!$G893="","",'Formulario PPGR1'!#REF!)</f>
        <v/>
      </c>
      <c r="G893" s="237"/>
      <c r="H893" s="520" t="str" cm="1">
        <f t="array" ref="H893">IF(Tabla1[[#This Row],[Código_Actividad]]="","",_xlfn.XLOOKUP(Tabla1[[#This Row],[Código_Actividad]],CodigoActividad,Tabla2[Actividades Programables Presupuestables],"",0))</f>
        <v/>
      </c>
      <c r="I893" s="783" t="str">
        <f>IFERROR(VLOOKUP('Formulario PPGR3'!$G893,'Formulario PPGR2'!$H$9:$V$536,15,FALSE),"")</f>
        <v/>
      </c>
      <c r="J893" s="525"/>
      <c r="K893" s="524"/>
      <c r="L893" s="521" t="str">
        <f>IF(Tabla1[[#This Row],[Descripción]]="","",_xlfn.XLOOKUP(Tabla1[[#This Row],[Descripción]],Tabla10[Descripción],Tabla10[Unidad de Medida],"",0))</f>
        <v/>
      </c>
      <c r="M893" s="317"/>
      <c r="N893" s="535" t="str">
        <f>IF(Tabla1[[#This Row],[Descripción]]="","",_xlfn.XLOOKUP(Tabla1[[#This Row],[Descripción]],Tabla10[Descripción],Tabla10[Precio Unitario],0))</f>
        <v/>
      </c>
      <c r="O893" s="535" t="str">
        <f>IF(Tabla1[[#This Row],[Cantidad de Insumos]]="","",Tabla1[[#This Row],[Precio Unitario]]*Tabla1[[#This Row],[Cantidad de Insumos]])</f>
        <v/>
      </c>
      <c r="P893" s="522" t="str">
        <f>IF(Tabla1[[#This Row],[Descripción]]="","",_xlfn.XLOOKUP(Tabla1[[#This Row],[Descripción]],Tabla10[Descripción],Tabla10[CODIGO PRESUPUESTARIO],0))</f>
        <v/>
      </c>
      <c r="Q893" s="523"/>
      <c r="R893" s="523" t="str">
        <f>IF(Tabla1[[#This Row],[Insumos]]="","",_xlfn.XLOOKUP(Tabla1[[#This Row],[Insumos]],Tabla10[Insumo],Tabla10[InsumoAbrev],"",0))</f>
        <v/>
      </c>
      <c r="S893" s="694"/>
      <c r="T893" s="187"/>
      <c r="U893" s="187"/>
    </row>
    <row r="894" spans="2:21" ht="15" x14ac:dyDescent="0.25">
      <c r="B894" s="187" t="str">
        <f>IF('Formulario PPGR3'!$G894="","",CONCATENATE('Formulario PPGR3'!$C894,".",'Formulario PPGR3'!$D894,".",'Formulario PPGR3'!$E894,".",'Formulario PPGR3'!$F894))</f>
        <v/>
      </c>
      <c r="C894" s="187" t="str">
        <f>IF('Formulario PPGR3'!$G894="","",'Formulario PPGR1'!#REF!)</f>
        <v/>
      </c>
      <c r="D894" s="187" t="str">
        <f>IF('Formulario PPGR3'!$G894="","",'Formulario PPGR1'!#REF!)</f>
        <v/>
      </c>
      <c r="E894" s="187" t="str">
        <f>IF('Formulario PPGR3'!$G894="","",'Formulario PPGR1'!#REF!)</f>
        <v/>
      </c>
      <c r="F894" s="187" t="str">
        <f>IF('Formulario PPGR3'!$G894="","",'Formulario PPGR1'!#REF!)</f>
        <v/>
      </c>
      <c r="G894" s="237"/>
      <c r="H894" s="520" t="str" cm="1">
        <f t="array" ref="H894">IF(Tabla1[[#This Row],[Código_Actividad]]="","",_xlfn.XLOOKUP(Tabla1[[#This Row],[Código_Actividad]],CodigoActividad,Tabla2[Actividades Programables Presupuestables],"",0))</f>
        <v/>
      </c>
      <c r="I894" s="783" t="str">
        <f>IFERROR(VLOOKUP('Formulario PPGR3'!$G894,'Formulario PPGR2'!$H$9:$V$536,15,FALSE),"")</f>
        <v/>
      </c>
      <c r="J894" s="525"/>
      <c r="K894" s="524"/>
      <c r="L894" s="521" t="str">
        <f>IF(Tabla1[[#This Row],[Descripción]]="","",_xlfn.XLOOKUP(Tabla1[[#This Row],[Descripción]],Tabla10[Descripción],Tabla10[Unidad de Medida],"",0))</f>
        <v/>
      </c>
      <c r="M894" s="317"/>
      <c r="N894" s="535" t="str">
        <f>IF(Tabla1[[#This Row],[Descripción]]="","",_xlfn.XLOOKUP(Tabla1[[#This Row],[Descripción]],Tabla10[Descripción],Tabla10[Precio Unitario],0))</f>
        <v/>
      </c>
      <c r="O894" s="535" t="str">
        <f>IF(Tabla1[[#This Row],[Cantidad de Insumos]]="","",Tabla1[[#This Row],[Precio Unitario]]*Tabla1[[#This Row],[Cantidad de Insumos]])</f>
        <v/>
      </c>
      <c r="P894" s="522" t="str">
        <f>IF(Tabla1[[#This Row],[Descripción]]="","",_xlfn.XLOOKUP(Tabla1[[#This Row],[Descripción]],Tabla10[Descripción],Tabla10[CODIGO PRESUPUESTARIO],0))</f>
        <v/>
      </c>
      <c r="Q894" s="523"/>
      <c r="R894" s="523" t="str">
        <f>IF(Tabla1[[#This Row],[Insumos]]="","",_xlfn.XLOOKUP(Tabla1[[#This Row],[Insumos]],Tabla10[Insumo],Tabla10[InsumoAbrev],"",0))</f>
        <v/>
      </c>
      <c r="S894" s="694"/>
      <c r="T894" s="187"/>
      <c r="U894" s="187"/>
    </row>
    <row r="895" spans="2:21" ht="15" x14ac:dyDescent="0.25">
      <c r="B895" s="187" t="str">
        <f>IF('Formulario PPGR3'!$G895="","",CONCATENATE('Formulario PPGR3'!$C895,".",'Formulario PPGR3'!$D895,".",'Formulario PPGR3'!$E895,".",'Formulario PPGR3'!$F895))</f>
        <v/>
      </c>
      <c r="C895" s="187" t="str">
        <f>IF('Formulario PPGR3'!$G895="","",'Formulario PPGR1'!#REF!)</f>
        <v/>
      </c>
      <c r="D895" s="187" t="str">
        <f>IF('Formulario PPGR3'!$G895="","",'Formulario PPGR1'!#REF!)</f>
        <v/>
      </c>
      <c r="E895" s="187" t="str">
        <f>IF('Formulario PPGR3'!$G895="","",'Formulario PPGR1'!#REF!)</f>
        <v/>
      </c>
      <c r="F895" s="187" t="str">
        <f>IF('Formulario PPGR3'!$G895="","",'Formulario PPGR1'!#REF!)</f>
        <v/>
      </c>
      <c r="G895" s="237"/>
      <c r="H895" s="520" t="str" cm="1">
        <f t="array" ref="H895">IF(Tabla1[[#This Row],[Código_Actividad]]="","",_xlfn.XLOOKUP(Tabla1[[#This Row],[Código_Actividad]],CodigoActividad,Tabla2[Actividades Programables Presupuestables],"",0))</f>
        <v/>
      </c>
      <c r="I895" s="783" t="str">
        <f>IFERROR(VLOOKUP('Formulario PPGR3'!$G895,'Formulario PPGR2'!$H$9:$V$536,15,FALSE),"")</f>
        <v/>
      </c>
      <c r="J895" s="525"/>
      <c r="K895" s="524"/>
      <c r="L895" s="521" t="str">
        <f>IF(Tabla1[[#This Row],[Descripción]]="","",_xlfn.XLOOKUP(Tabla1[[#This Row],[Descripción]],Tabla10[Descripción],Tabla10[Unidad de Medida],"",0))</f>
        <v/>
      </c>
      <c r="M895" s="317"/>
      <c r="N895" s="535" t="str">
        <f>IF(Tabla1[[#This Row],[Descripción]]="","",_xlfn.XLOOKUP(Tabla1[[#This Row],[Descripción]],Tabla10[Descripción],Tabla10[Precio Unitario],0))</f>
        <v/>
      </c>
      <c r="O895" s="535" t="str">
        <f>IF(Tabla1[[#This Row],[Cantidad de Insumos]]="","",Tabla1[[#This Row],[Precio Unitario]]*Tabla1[[#This Row],[Cantidad de Insumos]])</f>
        <v/>
      </c>
      <c r="P895" s="522" t="str">
        <f>IF(Tabla1[[#This Row],[Descripción]]="","",_xlfn.XLOOKUP(Tabla1[[#This Row],[Descripción]],Tabla10[Descripción],Tabla10[CODIGO PRESUPUESTARIO],0))</f>
        <v/>
      </c>
      <c r="Q895" s="523"/>
      <c r="R895" s="523" t="str">
        <f>IF(Tabla1[[#This Row],[Insumos]]="","",_xlfn.XLOOKUP(Tabla1[[#This Row],[Insumos]],Tabla10[Insumo],Tabla10[InsumoAbrev],"",0))</f>
        <v/>
      </c>
      <c r="S895" s="694"/>
      <c r="T895" s="187"/>
      <c r="U895" s="187"/>
    </row>
    <row r="896" spans="2:21" ht="15" x14ac:dyDescent="0.25">
      <c r="B896" s="187" t="str">
        <f>IF('Formulario PPGR3'!$G896="","",CONCATENATE('Formulario PPGR3'!$C896,".",'Formulario PPGR3'!$D896,".",'Formulario PPGR3'!$E896,".",'Formulario PPGR3'!$F896))</f>
        <v/>
      </c>
      <c r="C896" s="187" t="str">
        <f>IF('Formulario PPGR3'!$G896="","",'Formulario PPGR1'!#REF!)</f>
        <v/>
      </c>
      <c r="D896" s="187" t="str">
        <f>IF('Formulario PPGR3'!$G896="","",'Formulario PPGR1'!#REF!)</f>
        <v/>
      </c>
      <c r="E896" s="187" t="str">
        <f>IF('Formulario PPGR3'!$G896="","",'Formulario PPGR1'!#REF!)</f>
        <v/>
      </c>
      <c r="F896" s="187" t="str">
        <f>IF('Formulario PPGR3'!$G896="","",'Formulario PPGR1'!#REF!)</f>
        <v/>
      </c>
      <c r="G896" s="237"/>
      <c r="H896" s="520" t="str" cm="1">
        <f t="array" ref="H896">IF(Tabla1[[#This Row],[Código_Actividad]]="","",_xlfn.XLOOKUP(Tabla1[[#This Row],[Código_Actividad]],CodigoActividad,Tabla2[Actividades Programables Presupuestables],"",0))</f>
        <v/>
      </c>
      <c r="I896" s="783" t="str">
        <f>IFERROR(VLOOKUP('Formulario PPGR3'!$G896,'Formulario PPGR2'!$H$9:$V$536,15,FALSE),"")</f>
        <v/>
      </c>
      <c r="J896" s="525"/>
      <c r="K896" s="524"/>
      <c r="L896" s="521" t="str">
        <f>IF(Tabla1[[#This Row],[Descripción]]="","",_xlfn.XLOOKUP(Tabla1[[#This Row],[Descripción]],Tabla10[Descripción],Tabla10[Unidad de Medida],"",0))</f>
        <v/>
      </c>
      <c r="M896" s="317"/>
      <c r="N896" s="535" t="str">
        <f>IF(Tabla1[[#This Row],[Descripción]]="","",_xlfn.XLOOKUP(Tabla1[[#This Row],[Descripción]],Tabla10[Descripción],Tabla10[Precio Unitario],0))</f>
        <v/>
      </c>
      <c r="O896" s="535" t="str">
        <f>IF(Tabla1[[#This Row],[Cantidad de Insumos]]="","",Tabla1[[#This Row],[Precio Unitario]]*Tabla1[[#This Row],[Cantidad de Insumos]])</f>
        <v/>
      </c>
      <c r="P896" s="522" t="str">
        <f>IF(Tabla1[[#This Row],[Descripción]]="","",_xlfn.XLOOKUP(Tabla1[[#This Row],[Descripción]],Tabla10[Descripción],Tabla10[CODIGO PRESUPUESTARIO],0))</f>
        <v/>
      </c>
      <c r="Q896" s="523"/>
      <c r="R896" s="523" t="str">
        <f>IF(Tabla1[[#This Row],[Insumos]]="","",_xlfn.XLOOKUP(Tabla1[[#This Row],[Insumos]],Tabla10[Insumo],Tabla10[InsumoAbrev],"",0))</f>
        <v/>
      </c>
      <c r="S896" s="694"/>
      <c r="T896" s="187"/>
      <c r="U896" s="187"/>
    </row>
    <row r="897" spans="2:21" ht="15" x14ac:dyDescent="0.25">
      <c r="B897" s="187" t="str">
        <f>IF('Formulario PPGR3'!$G897="","",CONCATENATE('Formulario PPGR3'!$C897,".",'Formulario PPGR3'!$D897,".",'Formulario PPGR3'!$E897,".",'Formulario PPGR3'!$F897))</f>
        <v/>
      </c>
      <c r="C897" s="187" t="str">
        <f>IF('Formulario PPGR3'!$G897="","",'Formulario PPGR1'!#REF!)</f>
        <v/>
      </c>
      <c r="D897" s="187" t="str">
        <f>IF('Formulario PPGR3'!$G897="","",'Formulario PPGR1'!#REF!)</f>
        <v/>
      </c>
      <c r="E897" s="187" t="str">
        <f>IF('Formulario PPGR3'!$G897="","",'Formulario PPGR1'!#REF!)</f>
        <v/>
      </c>
      <c r="F897" s="187" t="str">
        <f>IF('Formulario PPGR3'!$G897="","",'Formulario PPGR1'!#REF!)</f>
        <v/>
      </c>
      <c r="G897" s="237"/>
      <c r="H897" s="520" t="str" cm="1">
        <f t="array" ref="H897">IF(Tabla1[[#This Row],[Código_Actividad]]="","",_xlfn.XLOOKUP(Tabla1[[#This Row],[Código_Actividad]],CodigoActividad,Tabla2[Actividades Programables Presupuestables],"",0))</f>
        <v/>
      </c>
      <c r="I897" s="783" t="str">
        <f>IFERROR(VLOOKUP('Formulario PPGR3'!$G897,'Formulario PPGR2'!$H$9:$V$536,15,FALSE),"")</f>
        <v/>
      </c>
      <c r="J897" s="525"/>
      <c r="K897" s="524"/>
      <c r="L897" s="521" t="str">
        <f>IF(Tabla1[[#This Row],[Descripción]]="","",_xlfn.XLOOKUP(Tabla1[[#This Row],[Descripción]],Tabla10[Descripción],Tabla10[Unidad de Medida],"",0))</f>
        <v/>
      </c>
      <c r="M897" s="317"/>
      <c r="N897" s="535" t="str">
        <f>IF(Tabla1[[#This Row],[Descripción]]="","",_xlfn.XLOOKUP(Tabla1[[#This Row],[Descripción]],Tabla10[Descripción],Tabla10[Precio Unitario],0))</f>
        <v/>
      </c>
      <c r="O897" s="535" t="str">
        <f>IF(Tabla1[[#This Row],[Cantidad de Insumos]]="","",Tabla1[[#This Row],[Precio Unitario]]*Tabla1[[#This Row],[Cantidad de Insumos]])</f>
        <v/>
      </c>
      <c r="P897" s="522" t="str">
        <f>IF(Tabla1[[#This Row],[Descripción]]="","",_xlfn.XLOOKUP(Tabla1[[#This Row],[Descripción]],Tabla10[Descripción],Tabla10[CODIGO PRESUPUESTARIO],0))</f>
        <v/>
      </c>
      <c r="Q897" s="523"/>
      <c r="R897" s="523" t="str">
        <f>IF(Tabla1[[#This Row],[Insumos]]="","",_xlfn.XLOOKUP(Tabla1[[#This Row],[Insumos]],Tabla10[Insumo],Tabla10[InsumoAbrev],"",0))</f>
        <v/>
      </c>
      <c r="S897" s="694"/>
      <c r="T897" s="187"/>
      <c r="U897" s="187"/>
    </row>
    <row r="898" spans="2:21" ht="15" x14ac:dyDescent="0.25">
      <c r="B898" s="187" t="str">
        <f>IF('Formulario PPGR3'!$G898="","",CONCATENATE('Formulario PPGR3'!$C898,".",'Formulario PPGR3'!$D898,".",'Formulario PPGR3'!$E898,".",'Formulario PPGR3'!$F898))</f>
        <v/>
      </c>
      <c r="C898" s="187" t="str">
        <f>IF('Formulario PPGR3'!$G898="","",'Formulario PPGR1'!#REF!)</f>
        <v/>
      </c>
      <c r="D898" s="187" t="str">
        <f>IF('Formulario PPGR3'!$G898="","",'Formulario PPGR1'!#REF!)</f>
        <v/>
      </c>
      <c r="E898" s="187" t="str">
        <f>IF('Formulario PPGR3'!$G898="","",'Formulario PPGR1'!#REF!)</f>
        <v/>
      </c>
      <c r="F898" s="187" t="str">
        <f>IF('Formulario PPGR3'!$G898="","",'Formulario PPGR1'!#REF!)</f>
        <v/>
      </c>
      <c r="G898" s="237"/>
      <c r="H898" s="520" t="str" cm="1">
        <f t="array" ref="H898">IF(Tabla1[[#This Row],[Código_Actividad]]="","",_xlfn.XLOOKUP(Tabla1[[#This Row],[Código_Actividad]],CodigoActividad,Tabla2[Actividades Programables Presupuestables],"",0))</f>
        <v/>
      </c>
      <c r="I898" s="783" t="str">
        <f>IFERROR(VLOOKUP('Formulario PPGR3'!$G898,'Formulario PPGR2'!$H$9:$V$536,15,FALSE),"")</f>
        <v/>
      </c>
      <c r="J898" s="525"/>
      <c r="K898" s="524"/>
      <c r="L898" s="521" t="str">
        <f>IF(Tabla1[[#This Row],[Descripción]]="","",_xlfn.XLOOKUP(Tabla1[[#This Row],[Descripción]],Tabla10[Descripción],Tabla10[Unidad de Medida],"",0))</f>
        <v/>
      </c>
      <c r="M898" s="317"/>
      <c r="N898" s="535" t="str">
        <f>IF(Tabla1[[#This Row],[Descripción]]="","",_xlfn.XLOOKUP(Tabla1[[#This Row],[Descripción]],Tabla10[Descripción],Tabla10[Precio Unitario],0))</f>
        <v/>
      </c>
      <c r="O898" s="535" t="str">
        <f>IF(Tabla1[[#This Row],[Cantidad de Insumos]]="","",Tabla1[[#This Row],[Precio Unitario]]*Tabla1[[#This Row],[Cantidad de Insumos]])</f>
        <v/>
      </c>
      <c r="P898" s="522" t="str">
        <f>IF(Tabla1[[#This Row],[Descripción]]="","",_xlfn.XLOOKUP(Tabla1[[#This Row],[Descripción]],Tabla10[Descripción],Tabla10[CODIGO PRESUPUESTARIO],0))</f>
        <v/>
      </c>
      <c r="Q898" s="523"/>
      <c r="R898" s="523" t="str">
        <f>IF(Tabla1[[#This Row],[Insumos]]="","",_xlfn.XLOOKUP(Tabla1[[#This Row],[Insumos]],Tabla10[Insumo],Tabla10[InsumoAbrev],"",0))</f>
        <v/>
      </c>
      <c r="S898" s="694"/>
      <c r="T898" s="187"/>
      <c r="U898" s="187"/>
    </row>
    <row r="899" spans="2:21" ht="15" x14ac:dyDescent="0.25">
      <c r="B899" s="187" t="str">
        <f>IF('Formulario PPGR3'!$G899="","",CONCATENATE('Formulario PPGR3'!$C899,".",'Formulario PPGR3'!$D899,".",'Formulario PPGR3'!$E899,".",'Formulario PPGR3'!$F899))</f>
        <v/>
      </c>
      <c r="C899" s="187" t="str">
        <f>IF('Formulario PPGR3'!$G899="","",'Formulario PPGR1'!#REF!)</f>
        <v/>
      </c>
      <c r="D899" s="187" t="str">
        <f>IF('Formulario PPGR3'!$G899="","",'Formulario PPGR1'!#REF!)</f>
        <v/>
      </c>
      <c r="E899" s="187" t="str">
        <f>IF('Formulario PPGR3'!$G899="","",'Formulario PPGR1'!#REF!)</f>
        <v/>
      </c>
      <c r="F899" s="187" t="str">
        <f>IF('Formulario PPGR3'!$G899="","",'Formulario PPGR1'!#REF!)</f>
        <v/>
      </c>
      <c r="G899" s="237"/>
      <c r="H899" s="520" t="str" cm="1">
        <f t="array" ref="H899">IF(Tabla1[[#This Row],[Código_Actividad]]="","",_xlfn.XLOOKUP(Tabla1[[#This Row],[Código_Actividad]],CodigoActividad,Tabla2[Actividades Programables Presupuestables],"",0))</f>
        <v/>
      </c>
      <c r="I899" s="783" t="str">
        <f>IFERROR(VLOOKUP('Formulario PPGR3'!$G899,'Formulario PPGR2'!$H$9:$V$536,15,FALSE),"")</f>
        <v/>
      </c>
      <c r="J899" s="525"/>
      <c r="K899" s="524"/>
      <c r="L899" s="521" t="str">
        <f>IF(Tabla1[[#This Row],[Descripción]]="","",_xlfn.XLOOKUP(Tabla1[[#This Row],[Descripción]],Tabla10[Descripción],Tabla10[Unidad de Medida],"",0))</f>
        <v/>
      </c>
      <c r="M899" s="317"/>
      <c r="N899" s="535" t="str">
        <f>IF(Tabla1[[#This Row],[Descripción]]="","",_xlfn.XLOOKUP(Tabla1[[#This Row],[Descripción]],Tabla10[Descripción],Tabla10[Precio Unitario],0))</f>
        <v/>
      </c>
      <c r="O899" s="535" t="str">
        <f>IF(Tabla1[[#This Row],[Cantidad de Insumos]]="","",Tabla1[[#This Row],[Precio Unitario]]*Tabla1[[#This Row],[Cantidad de Insumos]])</f>
        <v/>
      </c>
      <c r="P899" s="522" t="str">
        <f>IF(Tabla1[[#This Row],[Descripción]]="","",_xlfn.XLOOKUP(Tabla1[[#This Row],[Descripción]],Tabla10[Descripción],Tabla10[CODIGO PRESUPUESTARIO],0))</f>
        <v/>
      </c>
      <c r="Q899" s="523"/>
      <c r="R899" s="523" t="str">
        <f>IF(Tabla1[[#This Row],[Insumos]]="","",_xlfn.XLOOKUP(Tabla1[[#This Row],[Insumos]],Tabla10[Insumo],Tabla10[InsumoAbrev],"",0))</f>
        <v/>
      </c>
      <c r="S899" s="694"/>
      <c r="T899" s="187"/>
      <c r="U899" s="187"/>
    </row>
    <row r="900" spans="2:21" ht="15" x14ac:dyDescent="0.25">
      <c r="B900" s="187" t="str">
        <f>IF('Formulario PPGR3'!$G900="","",CONCATENATE('Formulario PPGR3'!$C900,".",'Formulario PPGR3'!$D900,".",'Formulario PPGR3'!$E900,".",'Formulario PPGR3'!$F900))</f>
        <v/>
      </c>
      <c r="C900" s="187" t="str">
        <f>IF('Formulario PPGR3'!$G900="","",'Formulario PPGR1'!#REF!)</f>
        <v/>
      </c>
      <c r="D900" s="187" t="str">
        <f>IF('Formulario PPGR3'!$G900="","",'Formulario PPGR1'!#REF!)</f>
        <v/>
      </c>
      <c r="E900" s="187" t="str">
        <f>IF('Formulario PPGR3'!$G900="","",'Formulario PPGR1'!#REF!)</f>
        <v/>
      </c>
      <c r="F900" s="187" t="str">
        <f>IF('Formulario PPGR3'!$G900="","",'Formulario PPGR1'!#REF!)</f>
        <v/>
      </c>
      <c r="G900" s="237"/>
      <c r="H900" s="520" t="str" cm="1">
        <f t="array" ref="H900">IF(Tabla1[[#This Row],[Código_Actividad]]="","",_xlfn.XLOOKUP(Tabla1[[#This Row],[Código_Actividad]],CodigoActividad,Tabla2[Actividades Programables Presupuestables],"",0))</f>
        <v/>
      </c>
      <c r="I900" s="783" t="str">
        <f>IFERROR(VLOOKUP('Formulario PPGR3'!$G900,'Formulario PPGR2'!$H$9:$V$536,15,FALSE),"")</f>
        <v/>
      </c>
      <c r="J900" s="525"/>
      <c r="K900" s="524"/>
      <c r="L900" s="521" t="str">
        <f>IF(Tabla1[[#This Row],[Descripción]]="","",_xlfn.XLOOKUP(Tabla1[[#This Row],[Descripción]],Tabla10[Descripción],Tabla10[Unidad de Medida],"",0))</f>
        <v/>
      </c>
      <c r="M900" s="317"/>
      <c r="N900" s="535" t="str">
        <f>IF(Tabla1[[#This Row],[Descripción]]="","",_xlfn.XLOOKUP(Tabla1[[#This Row],[Descripción]],Tabla10[Descripción],Tabla10[Precio Unitario],0))</f>
        <v/>
      </c>
      <c r="O900" s="535" t="str">
        <f>IF(Tabla1[[#This Row],[Cantidad de Insumos]]="","",Tabla1[[#This Row],[Precio Unitario]]*Tabla1[[#This Row],[Cantidad de Insumos]])</f>
        <v/>
      </c>
      <c r="P900" s="522" t="str">
        <f>IF(Tabla1[[#This Row],[Descripción]]="","",_xlfn.XLOOKUP(Tabla1[[#This Row],[Descripción]],Tabla10[Descripción],Tabla10[CODIGO PRESUPUESTARIO],0))</f>
        <v/>
      </c>
      <c r="Q900" s="523"/>
      <c r="R900" s="523" t="str">
        <f>IF(Tabla1[[#This Row],[Insumos]]="","",_xlfn.XLOOKUP(Tabla1[[#This Row],[Insumos]],Tabla10[Insumo],Tabla10[InsumoAbrev],"",0))</f>
        <v/>
      </c>
      <c r="S900" s="694"/>
      <c r="T900" s="187"/>
      <c r="U900" s="187"/>
    </row>
    <row r="901" spans="2:21" ht="15" x14ac:dyDescent="0.25">
      <c r="B901" s="187" t="str">
        <f>IF('Formulario PPGR3'!$G901="","",CONCATENATE('Formulario PPGR3'!$C901,".",'Formulario PPGR3'!$D901,".",'Formulario PPGR3'!$E901,".",'Formulario PPGR3'!$F901))</f>
        <v/>
      </c>
      <c r="C901" s="187" t="str">
        <f>IF('Formulario PPGR3'!$G901="","",'Formulario PPGR1'!#REF!)</f>
        <v/>
      </c>
      <c r="D901" s="187" t="str">
        <f>IF('Formulario PPGR3'!$G901="","",'Formulario PPGR1'!#REF!)</f>
        <v/>
      </c>
      <c r="E901" s="187" t="str">
        <f>IF('Formulario PPGR3'!$G901="","",'Formulario PPGR1'!#REF!)</f>
        <v/>
      </c>
      <c r="F901" s="187" t="str">
        <f>IF('Formulario PPGR3'!$G901="","",'Formulario PPGR1'!#REF!)</f>
        <v/>
      </c>
      <c r="G901" s="237"/>
      <c r="H901" s="520" t="str" cm="1">
        <f t="array" ref="H901">IF(Tabla1[[#This Row],[Código_Actividad]]="","",_xlfn.XLOOKUP(Tabla1[[#This Row],[Código_Actividad]],CodigoActividad,Tabla2[Actividades Programables Presupuestables],"",0))</f>
        <v/>
      </c>
      <c r="I901" s="783" t="str">
        <f>IFERROR(VLOOKUP('Formulario PPGR3'!$G901,'Formulario PPGR2'!$H$9:$V$536,15,FALSE),"")</f>
        <v/>
      </c>
      <c r="J901" s="525"/>
      <c r="K901" s="524"/>
      <c r="L901" s="521" t="str">
        <f>IF(Tabla1[[#This Row],[Descripción]]="","",_xlfn.XLOOKUP(Tabla1[[#This Row],[Descripción]],Tabla10[Descripción],Tabla10[Unidad de Medida],"",0))</f>
        <v/>
      </c>
      <c r="M901" s="317"/>
      <c r="N901" s="535" t="str">
        <f>IF(Tabla1[[#This Row],[Descripción]]="","",_xlfn.XLOOKUP(Tabla1[[#This Row],[Descripción]],Tabla10[Descripción],Tabla10[Precio Unitario],0))</f>
        <v/>
      </c>
      <c r="O901" s="535" t="str">
        <f>IF(Tabla1[[#This Row],[Cantidad de Insumos]]="","",Tabla1[[#This Row],[Precio Unitario]]*Tabla1[[#This Row],[Cantidad de Insumos]])</f>
        <v/>
      </c>
      <c r="P901" s="522" t="str">
        <f>IF(Tabla1[[#This Row],[Descripción]]="","",_xlfn.XLOOKUP(Tabla1[[#This Row],[Descripción]],Tabla10[Descripción],Tabla10[CODIGO PRESUPUESTARIO],0))</f>
        <v/>
      </c>
      <c r="Q901" s="523"/>
      <c r="R901" s="523" t="str">
        <f>IF(Tabla1[[#This Row],[Insumos]]="","",_xlfn.XLOOKUP(Tabla1[[#This Row],[Insumos]],Tabla10[Insumo],Tabla10[InsumoAbrev],"",0))</f>
        <v/>
      </c>
      <c r="S901" s="694"/>
      <c r="T901" s="187"/>
      <c r="U901" s="187"/>
    </row>
    <row r="902" spans="2:21" ht="15" x14ac:dyDescent="0.25">
      <c r="B902" s="187" t="str">
        <f>IF('Formulario PPGR3'!$G902="","",CONCATENATE('Formulario PPGR3'!$C902,".",'Formulario PPGR3'!$D902,".",'Formulario PPGR3'!$E902,".",'Formulario PPGR3'!$F902))</f>
        <v/>
      </c>
      <c r="C902" s="187" t="str">
        <f>IF('Formulario PPGR3'!$G902="","",'Formulario PPGR1'!#REF!)</f>
        <v/>
      </c>
      <c r="D902" s="187" t="str">
        <f>IF('Formulario PPGR3'!$G902="","",'Formulario PPGR1'!#REF!)</f>
        <v/>
      </c>
      <c r="E902" s="187" t="str">
        <f>IF('Formulario PPGR3'!$G902="","",'Formulario PPGR1'!#REF!)</f>
        <v/>
      </c>
      <c r="F902" s="187" t="str">
        <f>IF('Formulario PPGR3'!$G902="","",'Formulario PPGR1'!#REF!)</f>
        <v/>
      </c>
      <c r="G902" s="237"/>
      <c r="H902" s="520" t="str" cm="1">
        <f t="array" ref="H902">IF(Tabla1[[#This Row],[Código_Actividad]]="","",_xlfn.XLOOKUP(Tabla1[[#This Row],[Código_Actividad]],CodigoActividad,Tabla2[Actividades Programables Presupuestables],"",0))</f>
        <v/>
      </c>
      <c r="I902" s="783" t="str">
        <f>IFERROR(VLOOKUP('Formulario PPGR3'!$G902,'Formulario PPGR2'!$H$9:$V$536,15,FALSE),"")</f>
        <v/>
      </c>
      <c r="J902" s="525"/>
      <c r="K902" s="524"/>
      <c r="L902" s="521" t="str">
        <f>IF(Tabla1[[#This Row],[Descripción]]="","",_xlfn.XLOOKUP(Tabla1[[#This Row],[Descripción]],Tabla10[Descripción],Tabla10[Unidad de Medida],"",0))</f>
        <v/>
      </c>
      <c r="M902" s="317"/>
      <c r="N902" s="535" t="str">
        <f>IF(Tabla1[[#This Row],[Descripción]]="","",_xlfn.XLOOKUP(Tabla1[[#This Row],[Descripción]],Tabla10[Descripción],Tabla10[Precio Unitario],0))</f>
        <v/>
      </c>
      <c r="O902" s="535" t="str">
        <f>IF(Tabla1[[#This Row],[Cantidad de Insumos]]="","",Tabla1[[#This Row],[Precio Unitario]]*Tabla1[[#This Row],[Cantidad de Insumos]])</f>
        <v/>
      </c>
      <c r="P902" s="522" t="str">
        <f>IF(Tabla1[[#This Row],[Descripción]]="","",_xlfn.XLOOKUP(Tabla1[[#This Row],[Descripción]],Tabla10[Descripción],Tabla10[CODIGO PRESUPUESTARIO],0))</f>
        <v/>
      </c>
      <c r="Q902" s="523"/>
      <c r="R902" s="523" t="str">
        <f>IF(Tabla1[[#This Row],[Insumos]]="","",_xlfn.XLOOKUP(Tabla1[[#This Row],[Insumos]],Tabla10[Insumo],Tabla10[InsumoAbrev],"",0))</f>
        <v/>
      </c>
      <c r="S902" s="694"/>
      <c r="T902" s="187"/>
      <c r="U902" s="187"/>
    </row>
    <row r="903" spans="2:21" ht="15" x14ac:dyDescent="0.25">
      <c r="B903" s="187" t="str">
        <f>IF('Formulario PPGR3'!$G903="","",CONCATENATE('Formulario PPGR3'!$C903,".",'Formulario PPGR3'!$D903,".",'Formulario PPGR3'!$E903,".",'Formulario PPGR3'!$F903))</f>
        <v/>
      </c>
      <c r="C903" s="187" t="str">
        <f>IF('Formulario PPGR3'!$G903="","",'Formulario PPGR1'!#REF!)</f>
        <v/>
      </c>
      <c r="D903" s="187" t="str">
        <f>IF('Formulario PPGR3'!$G903="","",'Formulario PPGR1'!#REF!)</f>
        <v/>
      </c>
      <c r="E903" s="187" t="str">
        <f>IF('Formulario PPGR3'!$G903="","",'Formulario PPGR1'!#REF!)</f>
        <v/>
      </c>
      <c r="F903" s="187" t="str">
        <f>IF('Formulario PPGR3'!$G903="","",'Formulario PPGR1'!#REF!)</f>
        <v/>
      </c>
      <c r="G903" s="237"/>
      <c r="H903" s="520" t="str" cm="1">
        <f t="array" ref="H903">IF(Tabla1[[#This Row],[Código_Actividad]]="","",_xlfn.XLOOKUP(Tabla1[[#This Row],[Código_Actividad]],CodigoActividad,Tabla2[Actividades Programables Presupuestables],"",0))</f>
        <v/>
      </c>
      <c r="I903" s="783" t="str">
        <f>IFERROR(VLOOKUP('Formulario PPGR3'!$G903,'Formulario PPGR2'!$H$9:$V$536,15,FALSE),"")</f>
        <v/>
      </c>
      <c r="J903" s="525"/>
      <c r="K903" s="524"/>
      <c r="L903" s="521" t="str">
        <f>IF(Tabla1[[#This Row],[Descripción]]="","",_xlfn.XLOOKUP(Tabla1[[#This Row],[Descripción]],Tabla10[Descripción],Tabla10[Unidad de Medida],"",0))</f>
        <v/>
      </c>
      <c r="M903" s="317"/>
      <c r="N903" s="535" t="str">
        <f>IF(Tabla1[[#This Row],[Descripción]]="","",_xlfn.XLOOKUP(Tabla1[[#This Row],[Descripción]],Tabla10[Descripción],Tabla10[Precio Unitario],0))</f>
        <v/>
      </c>
      <c r="O903" s="535" t="str">
        <f>IF(Tabla1[[#This Row],[Cantidad de Insumos]]="","",Tabla1[[#This Row],[Precio Unitario]]*Tabla1[[#This Row],[Cantidad de Insumos]])</f>
        <v/>
      </c>
      <c r="P903" s="522" t="str">
        <f>IF(Tabla1[[#This Row],[Descripción]]="","",_xlfn.XLOOKUP(Tabla1[[#This Row],[Descripción]],Tabla10[Descripción],Tabla10[CODIGO PRESUPUESTARIO],0))</f>
        <v/>
      </c>
      <c r="Q903" s="523"/>
      <c r="R903" s="523" t="str">
        <f>IF(Tabla1[[#This Row],[Insumos]]="","",_xlfn.XLOOKUP(Tabla1[[#This Row],[Insumos]],Tabla10[Insumo],Tabla10[InsumoAbrev],"",0))</f>
        <v/>
      </c>
      <c r="S903" s="694"/>
      <c r="T903" s="187"/>
      <c r="U903" s="187"/>
    </row>
    <row r="904" spans="2:21" ht="15" x14ac:dyDescent="0.25">
      <c r="B904" s="187" t="str">
        <f>IF('Formulario PPGR3'!$G904="","",CONCATENATE('Formulario PPGR3'!$C904,".",'Formulario PPGR3'!$D904,".",'Formulario PPGR3'!$E904,".",'Formulario PPGR3'!$F904))</f>
        <v/>
      </c>
      <c r="C904" s="187" t="str">
        <f>IF('Formulario PPGR3'!$G904="","",'Formulario PPGR1'!#REF!)</f>
        <v/>
      </c>
      <c r="D904" s="187" t="str">
        <f>IF('Formulario PPGR3'!$G904="","",'Formulario PPGR1'!#REF!)</f>
        <v/>
      </c>
      <c r="E904" s="187" t="str">
        <f>IF('Formulario PPGR3'!$G904="","",'Formulario PPGR1'!#REF!)</f>
        <v/>
      </c>
      <c r="F904" s="187" t="str">
        <f>IF('Formulario PPGR3'!$G904="","",'Formulario PPGR1'!#REF!)</f>
        <v/>
      </c>
      <c r="G904" s="237"/>
      <c r="H904" s="520" t="str" cm="1">
        <f t="array" ref="H904">IF(Tabla1[[#This Row],[Código_Actividad]]="","",_xlfn.XLOOKUP(Tabla1[[#This Row],[Código_Actividad]],CodigoActividad,Tabla2[Actividades Programables Presupuestables],"",0))</f>
        <v/>
      </c>
      <c r="I904" s="783" t="str">
        <f>IFERROR(VLOOKUP('Formulario PPGR3'!$G904,'Formulario PPGR2'!$H$9:$V$536,15,FALSE),"")</f>
        <v/>
      </c>
      <c r="J904" s="525"/>
      <c r="K904" s="524"/>
      <c r="L904" s="521" t="str">
        <f>IF(Tabla1[[#This Row],[Descripción]]="","",_xlfn.XLOOKUP(Tabla1[[#This Row],[Descripción]],Tabla10[Descripción],Tabla10[Unidad de Medida],"",0))</f>
        <v/>
      </c>
      <c r="M904" s="317"/>
      <c r="N904" s="535" t="str">
        <f>IF(Tabla1[[#This Row],[Descripción]]="","",_xlfn.XLOOKUP(Tabla1[[#This Row],[Descripción]],Tabla10[Descripción],Tabla10[Precio Unitario],0))</f>
        <v/>
      </c>
      <c r="O904" s="535" t="str">
        <f>IF(Tabla1[[#This Row],[Cantidad de Insumos]]="","",Tabla1[[#This Row],[Precio Unitario]]*Tabla1[[#This Row],[Cantidad de Insumos]])</f>
        <v/>
      </c>
      <c r="P904" s="522" t="str">
        <f>IF(Tabla1[[#This Row],[Descripción]]="","",_xlfn.XLOOKUP(Tabla1[[#This Row],[Descripción]],Tabla10[Descripción],Tabla10[CODIGO PRESUPUESTARIO],0))</f>
        <v/>
      </c>
      <c r="Q904" s="523"/>
      <c r="R904" s="523" t="str">
        <f>IF(Tabla1[[#This Row],[Insumos]]="","",_xlfn.XLOOKUP(Tabla1[[#This Row],[Insumos]],Tabla10[Insumo],Tabla10[InsumoAbrev],"",0))</f>
        <v/>
      </c>
      <c r="S904" s="694"/>
      <c r="T904" s="187"/>
      <c r="U904" s="187"/>
    </row>
    <row r="905" spans="2:21" ht="15" x14ac:dyDescent="0.25">
      <c r="B905" s="187" t="str">
        <f>IF('Formulario PPGR3'!$G905="","",CONCATENATE('Formulario PPGR3'!$C905,".",'Formulario PPGR3'!$D905,".",'Formulario PPGR3'!$E905,".",'Formulario PPGR3'!$F905))</f>
        <v/>
      </c>
      <c r="C905" s="187" t="str">
        <f>IF('Formulario PPGR3'!$G905="","",'Formulario PPGR1'!#REF!)</f>
        <v/>
      </c>
      <c r="D905" s="187" t="str">
        <f>IF('Formulario PPGR3'!$G905="","",'Formulario PPGR1'!#REF!)</f>
        <v/>
      </c>
      <c r="E905" s="187" t="str">
        <f>IF('Formulario PPGR3'!$G905="","",'Formulario PPGR1'!#REF!)</f>
        <v/>
      </c>
      <c r="F905" s="187" t="str">
        <f>IF('Formulario PPGR3'!$G905="","",'Formulario PPGR1'!#REF!)</f>
        <v/>
      </c>
      <c r="G905" s="237"/>
      <c r="H905" s="520" t="str" cm="1">
        <f t="array" ref="H905">IF(Tabla1[[#This Row],[Código_Actividad]]="","",_xlfn.XLOOKUP(Tabla1[[#This Row],[Código_Actividad]],CodigoActividad,Tabla2[Actividades Programables Presupuestables],"",0))</f>
        <v/>
      </c>
      <c r="I905" s="783" t="str">
        <f>IFERROR(VLOOKUP('Formulario PPGR3'!$G905,'Formulario PPGR2'!$H$9:$V$536,15,FALSE),"")</f>
        <v/>
      </c>
      <c r="J905" s="525"/>
      <c r="K905" s="524"/>
      <c r="L905" s="521" t="str">
        <f>IF(Tabla1[[#This Row],[Descripción]]="","",_xlfn.XLOOKUP(Tabla1[[#This Row],[Descripción]],Tabla10[Descripción],Tabla10[Unidad de Medida],"",0))</f>
        <v/>
      </c>
      <c r="M905" s="317"/>
      <c r="N905" s="535" t="str">
        <f>IF(Tabla1[[#This Row],[Descripción]]="","",_xlfn.XLOOKUP(Tabla1[[#This Row],[Descripción]],Tabla10[Descripción],Tabla10[Precio Unitario],0))</f>
        <v/>
      </c>
      <c r="O905" s="535" t="str">
        <f>IF(Tabla1[[#This Row],[Cantidad de Insumos]]="","",Tabla1[[#This Row],[Precio Unitario]]*Tabla1[[#This Row],[Cantidad de Insumos]])</f>
        <v/>
      </c>
      <c r="P905" s="522" t="str">
        <f>IF(Tabla1[[#This Row],[Descripción]]="","",_xlfn.XLOOKUP(Tabla1[[#This Row],[Descripción]],Tabla10[Descripción],Tabla10[CODIGO PRESUPUESTARIO],0))</f>
        <v/>
      </c>
      <c r="Q905" s="523"/>
      <c r="R905" s="523" t="str">
        <f>IF(Tabla1[[#This Row],[Insumos]]="","",_xlfn.XLOOKUP(Tabla1[[#This Row],[Insumos]],Tabla10[Insumo],Tabla10[InsumoAbrev],"",0))</f>
        <v/>
      </c>
      <c r="S905" s="694"/>
      <c r="T905" s="187"/>
      <c r="U905" s="187"/>
    </row>
    <row r="906" spans="2:21" ht="15" x14ac:dyDescent="0.25">
      <c r="B906" s="187" t="str">
        <f>IF('Formulario PPGR3'!$G906="","",CONCATENATE('Formulario PPGR3'!$C906,".",'Formulario PPGR3'!$D906,".",'Formulario PPGR3'!$E906,".",'Formulario PPGR3'!$F906))</f>
        <v/>
      </c>
      <c r="C906" s="187" t="str">
        <f>IF('Formulario PPGR3'!$G906="","",'Formulario PPGR1'!#REF!)</f>
        <v/>
      </c>
      <c r="D906" s="187" t="str">
        <f>IF('Formulario PPGR3'!$G906="","",'Formulario PPGR1'!#REF!)</f>
        <v/>
      </c>
      <c r="E906" s="187" t="str">
        <f>IF('Formulario PPGR3'!$G906="","",'Formulario PPGR1'!#REF!)</f>
        <v/>
      </c>
      <c r="F906" s="187" t="str">
        <f>IF('Formulario PPGR3'!$G906="","",'Formulario PPGR1'!#REF!)</f>
        <v/>
      </c>
      <c r="G906" s="237"/>
      <c r="H906" s="520" t="str" cm="1">
        <f t="array" ref="H906">IF(Tabla1[[#This Row],[Código_Actividad]]="","",_xlfn.XLOOKUP(Tabla1[[#This Row],[Código_Actividad]],CodigoActividad,Tabla2[Actividades Programables Presupuestables],"",0))</f>
        <v/>
      </c>
      <c r="I906" s="783" t="str">
        <f>IFERROR(VLOOKUP('Formulario PPGR3'!$G906,'Formulario PPGR2'!$H$9:$V$536,15,FALSE),"")</f>
        <v/>
      </c>
      <c r="J906" s="525"/>
      <c r="K906" s="524"/>
      <c r="L906" s="521" t="str">
        <f>IF(Tabla1[[#This Row],[Descripción]]="","",_xlfn.XLOOKUP(Tabla1[[#This Row],[Descripción]],Tabla10[Descripción],Tabla10[Unidad de Medida],"",0))</f>
        <v/>
      </c>
      <c r="M906" s="317"/>
      <c r="N906" s="535" t="str">
        <f>IF(Tabla1[[#This Row],[Descripción]]="","",_xlfn.XLOOKUP(Tabla1[[#This Row],[Descripción]],Tabla10[Descripción],Tabla10[Precio Unitario],0))</f>
        <v/>
      </c>
      <c r="O906" s="535" t="str">
        <f>IF(Tabla1[[#This Row],[Cantidad de Insumos]]="","",Tabla1[[#This Row],[Precio Unitario]]*Tabla1[[#This Row],[Cantidad de Insumos]])</f>
        <v/>
      </c>
      <c r="P906" s="522" t="str">
        <f>IF(Tabla1[[#This Row],[Descripción]]="","",_xlfn.XLOOKUP(Tabla1[[#This Row],[Descripción]],Tabla10[Descripción],Tabla10[CODIGO PRESUPUESTARIO],0))</f>
        <v/>
      </c>
      <c r="Q906" s="523"/>
      <c r="R906" s="523" t="str">
        <f>IF(Tabla1[[#This Row],[Insumos]]="","",_xlfn.XLOOKUP(Tabla1[[#This Row],[Insumos]],Tabla10[Insumo],Tabla10[InsumoAbrev],"",0))</f>
        <v/>
      </c>
      <c r="S906" s="694"/>
      <c r="T906" s="187"/>
      <c r="U906" s="187"/>
    </row>
    <row r="907" spans="2:21" ht="15" x14ac:dyDescent="0.25">
      <c r="B907" s="187" t="str">
        <f>IF('Formulario PPGR3'!$G907="","",CONCATENATE('Formulario PPGR3'!$C907,".",'Formulario PPGR3'!$D907,".",'Formulario PPGR3'!$E907,".",'Formulario PPGR3'!$F907))</f>
        <v/>
      </c>
      <c r="C907" s="187" t="str">
        <f>IF('Formulario PPGR3'!$G907="","",'Formulario PPGR1'!#REF!)</f>
        <v/>
      </c>
      <c r="D907" s="187" t="str">
        <f>IF('Formulario PPGR3'!$G907="","",'Formulario PPGR1'!#REF!)</f>
        <v/>
      </c>
      <c r="E907" s="187" t="str">
        <f>IF('Formulario PPGR3'!$G907="","",'Formulario PPGR1'!#REF!)</f>
        <v/>
      </c>
      <c r="F907" s="187" t="str">
        <f>IF('Formulario PPGR3'!$G907="","",'Formulario PPGR1'!#REF!)</f>
        <v/>
      </c>
      <c r="G907" s="237"/>
      <c r="H907" s="520" t="str" cm="1">
        <f t="array" ref="H907">IF(Tabla1[[#This Row],[Código_Actividad]]="","",_xlfn.XLOOKUP(Tabla1[[#This Row],[Código_Actividad]],CodigoActividad,Tabla2[Actividades Programables Presupuestables],"",0))</f>
        <v/>
      </c>
      <c r="I907" s="783" t="str">
        <f>IFERROR(VLOOKUP('Formulario PPGR3'!$G907,'Formulario PPGR2'!$H$9:$V$536,15,FALSE),"")</f>
        <v/>
      </c>
      <c r="J907" s="525"/>
      <c r="K907" s="524"/>
      <c r="L907" s="521" t="str">
        <f>IF(Tabla1[[#This Row],[Descripción]]="","",_xlfn.XLOOKUP(Tabla1[[#This Row],[Descripción]],Tabla10[Descripción],Tabla10[Unidad de Medida],"",0))</f>
        <v/>
      </c>
      <c r="M907" s="317"/>
      <c r="N907" s="535" t="str">
        <f>IF(Tabla1[[#This Row],[Descripción]]="","",_xlfn.XLOOKUP(Tabla1[[#This Row],[Descripción]],Tabla10[Descripción],Tabla10[Precio Unitario],0))</f>
        <v/>
      </c>
      <c r="O907" s="535" t="str">
        <f>IF(Tabla1[[#This Row],[Cantidad de Insumos]]="","",Tabla1[[#This Row],[Precio Unitario]]*Tabla1[[#This Row],[Cantidad de Insumos]])</f>
        <v/>
      </c>
      <c r="P907" s="522" t="str">
        <f>IF(Tabla1[[#This Row],[Descripción]]="","",_xlfn.XLOOKUP(Tabla1[[#This Row],[Descripción]],Tabla10[Descripción],Tabla10[CODIGO PRESUPUESTARIO],0))</f>
        <v/>
      </c>
      <c r="Q907" s="523"/>
      <c r="R907" s="523" t="str">
        <f>IF(Tabla1[[#This Row],[Insumos]]="","",_xlfn.XLOOKUP(Tabla1[[#This Row],[Insumos]],Tabla10[Insumo],Tabla10[InsumoAbrev],"",0))</f>
        <v/>
      </c>
      <c r="S907" s="694"/>
      <c r="T907" s="187"/>
      <c r="U907" s="187"/>
    </row>
    <row r="908" spans="2:21" ht="15" x14ac:dyDescent="0.25">
      <c r="B908" s="187" t="str">
        <f>IF('Formulario PPGR3'!$G908="","",CONCATENATE('Formulario PPGR3'!$C908,".",'Formulario PPGR3'!$D908,".",'Formulario PPGR3'!$E908,".",'Formulario PPGR3'!$F908))</f>
        <v/>
      </c>
      <c r="C908" s="187" t="str">
        <f>IF('Formulario PPGR3'!$G908="","",'Formulario PPGR1'!#REF!)</f>
        <v/>
      </c>
      <c r="D908" s="187" t="str">
        <f>IF('Formulario PPGR3'!$G908="","",'Formulario PPGR1'!#REF!)</f>
        <v/>
      </c>
      <c r="E908" s="187" t="str">
        <f>IF('Formulario PPGR3'!$G908="","",'Formulario PPGR1'!#REF!)</f>
        <v/>
      </c>
      <c r="F908" s="187" t="str">
        <f>IF('Formulario PPGR3'!$G908="","",'Formulario PPGR1'!#REF!)</f>
        <v/>
      </c>
      <c r="G908" s="237"/>
      <c r="H908" s="520" t="str" cm="1">
        <f t="array" ref="H908">IF(Tabla1[[#This Row],[Código_Actividad]]="","",_xlfn.XLOOKUP(Tabla1[[#This Row],[Código_Actividad]],CodigoActividad,Tabla2[Actividades Programables Presupuestables],"",0))</f>
        <v/>
      </c>
      <c r="I908" s="783" t="str">
        <f>IFERROR(VLOOKUP('Formulario PPGR3'!$G908,'Formulario PPGR2'!$H$9:$V$536,15,FALSE),"")</f>
        <v/>
      </c>
      <c r="J908" s="525"/>
      <c r="K908" s="524"/>
      <c r="L908" s="521" t="str">
        <f>IF(Tabla1[[#This Row],[Descripción]]="","",_xlfn.XLOOKUP(Tabla1[[#This Row],[Descripción]],Tabla10[Descripción],Tabla10[Unidad de Medida],"",0))</f>
        <v/>
      </c>
      <c r="M908" s="317"/>
      <c r="N908" s="535" t="str">
        <f>IF(Tabla1[[#This Row],[Descripción]]="","",_xlfn.XLOOKUP(Tabla1[[#This Row],[Descripción]],Tabla10[Descripción],Tabla10[Precio Unitario],0))</f>
        <v/>
      </c>
      <c r="O908" s="535" t="str">
        <f>IF(Tabla1[[#This Row],[Cantidad de Insumos]]="","",Tabla1[[#This Row],[Precio Unitario]]*Tabla1[[#This Row],[Cantidad de Insumos]])</f>
        <v/>
      </c>
      <c r="P908" s="522" t="str">
        <f>IF(Tabla1[[#This Row],[Descripción]]="","",_xlfn.XLOOKUP(Tabla1[[#This Row],[Descripción]],Tabla10[Descripción],Tabla10[CODIGO PRESUPUESTARIO],0))</f>
        <v/>
      </c>
      <c r="Q908" s="523"/>
      <c r="R908" s="523" t="str">
        <f>IF(Tabla1[[#This Row],[Insumos]]="","",_xlfn.XLOOKUP(Tabla1[[#This Row],[Insumos]],Tabla10[Insumo],Tabla10[InsumoAbrev],"",0))</f>
        <v/>
      </c>
      <c r="S908" s="694"/>
      <c r="T908" s="187"/>
      <c r="U908" s="187"/>
    </row>
    <row r="909" spans="2:21" ht="15" x14ac:dyDescent="0.25">
      <c r="B909" s="187" t="str">
        <f>IF('Formulario PPGR3'!$G909="","",CONCATENATE('Formulario PPGR3'!$C909,".",'Formulario PPGR3'!$D909,".",'Formulario PPGR3'!$E909,".",'Formulario PPGR3'!$F909))</f>
        <v/>
      </c>
      <c r="C909" s="187" t="str">
        <f>IF('Formulario PPGR3'!$G909="","",'Formulario PPGR1'!#REF!)</f>
        <v/>
      </c>
      <c r="D909" s="187" t="str">
        <f>IF('Formulario PPGR3'!$G909="","",'Formulario PPGR1'!#REF!)</f>
        <v/>
      </c>
      <c r="E909" s="187" t="str">
        <f>IF('Formulario PPGR3'!$G909="","",'Formulario PPGR1'!#REF!)</f>
        <v/>
      </c>
      <c r="F909" s="187" t="str">
        <f>IF('Formulario PPGR3'!$G909="","",'Formulario PPGR1'!#REF!)</f>
        <v/>
      </c>
      <c r="G909" s="237"/>
      <c r="H909" s="520" t="str" cm="1">
        <f t="array" ref="H909">IF(Tabla1[[#This Row],[Código_Actividad]]="","",_xlfn.XLOOKUP(Tabla1[[#This Row],[Código_Actividad]],CodigoActividad,Tabla2[Actividades Programables Presupuestables],"",0))</f>
        <v/>
      </c>
      <c r="I909" s="783" t="str">
        <f>IFERROR(VLOOKUP('Formulario PPGR3'!$G909,'Formulario PPGR2'!$H$9:$V$536,15,FALSE),"")</f>
        <v/>
      </c>
      <c r="J909" s="525"/>
      <c r="K909" s="524"/>
      <c r="L909" s="521" t="str">
        <f>IF(Tabla1[[#This Row],[Descripción]]="","",_xlfn.XLOOKUP(Tabla1[[#This Row],[Descripción]],Tabla10[Descripción],Tabla10[Unidad de Medida],"",0))</f>
        <v/>
      </c>
      <c r="M909" s="317"/>
      <c r="N909" s="535" t="str">
        <f>IF(Tabla1[[#This Row],[Descripción]]="","",_xlfn.XLOOKUP(Tabla1[[#This Row],[Descripción]],Tabla10[Descripción],Tabla10[Precio Unitario],0))</f>
        <v/>
      </c>
      <c r="O909" s="535" t="str">
        <f>IF(Tabla1[[#This Row],[Cantidad de Insumos]]="","",Tabla1[[#This Row],[Precio Unitario]]*Tabla1[[#This Row],[Cantidad de Insumos]])</f>
        <v/>
      </c>
      <c r="P909" s="522" t="str">
        <f>IF(Tabla1[[#This Row],[Descripción]]="","",_xlfn.XLOOKUP(Tabla1[[#This Row],[Descripción]],Tabla10[Descripción],Tabla10[CODIGO PRESUPUESTARIO],0))</f>
        <v/>
      </c>
      <c r="Q909" s="523"/>
      <c r="R909" s="523" t="str">
        <f>IF(Tabla1[[#This Row],[Insumos]]="","",_xlfn.XLOOKUP(Tabla1[[#This Row],[Insumos]],Tabla10[Insumo],Tabla10[InsumoAbrev],"",0))</f>
        <v/>
      </c>
      <c r="S909" s="694"/>
      <c r="T909" s="187"/>
      <c r="U909" s="187"/>
    </row>
    <row r="910" spans="2:21" ht="15" x14ac:dyDescent="0.25">
      <c r="B910" s="187" t="str">
        <f>IF('Formulario PPGR3'!$G910="","",CONCATENATE('Formulario PPGR3'!$C910,".",'Formulario PPGR3'!$D910,".",'Formulario PPGR3'!$E910,".",'Formulario PPGR3'!$F910))</f>
        <v/>
      </c>
      <c r="C910" s="187" t="str">
        <f>IF('Formulario PPGR3'!$G910="","",'Formulario PPGR1'!#REF!)</f>
        <v/>
      </c>
      <c r="D910" s="187" t="str">
        <f>IF('Formulario PPGR3'!$G910="","",'Formulario PPGR1'!#REF!)</f>
        <v/>
      </c>
      <c r="E910" s="187" t="str">
        <f>IF('Formulario PPGR3'!$G910="","",'Formulario PPGR1'!#REF!)</f>
        <v/>
      </c>
      <c r="F910" s="187" t="str">
        <f>IF('Formulario PPGR3'!$G910="","",'Formulario PPGR1'!#REF!)</f>
        <v/>
      </c>
      <c r="G910" s="237"/>
      <c r="H910" s="520" t="str" cm="1">
        <f t="array" ref="H910">IF(Tabla1[[#This Row],[Código_Actividad]]="","",_xlfn.XLOOKUP(Tabla1[[#This Row],[Código_Actividad]],CodigoActividad,Tabla2[Actividades Programables Presupuestables],"",0))</f>
        <v/>
      </c>
      <c r="I910" s="783" t="str">
        <f>IFERROR(VLOOKUP('Formulario PPGR3'!$G910,'Formulario PPGR2'!$H$9:$V$536,15,FALSE),"")</f>
        <v/>
      </c>
      <c r="J910" s="525"/>
      <c r="K910" s="524"/>
      <c r="L910" s="521" t="str">
        <f>IF(Tabla1[[#This Row],[Descripción]]="","",_xlfn.XLOOKUP(Tabla1[[#This Row],[Descripción]],Tabla10[Descripción],Tabla10[Unidad de Medida],"",0))</f>
        <v/>
      </c>
      <c r="M910" s="317"/>
      <c r="N910" s="535" t="str">
        <f>IF(Tabla1[[#This Row],[Descripción]]="","",_xlfn.XLOOKUP(Tabla1[[#This Row],[Descripción]],Tabla10[Descripción],Tabla10[Precio Unitario],0))</f>
        <v/>
      </c>
      <c r="O910" s="535" t="str">
        <f>IF(Tabla1[[#This Row],[Cantidad de Insumos]]="","",Tabla1[[#This Row],[Precio Unitario]]*Tabla1[[#This Row],[Cantidad de Insumos]])</f>
        <v/>
      </c>
      <c r="P910" s="522" t="str">
        <f>IF(Tabla1[[#This Row],[Descripción]]="","",_xlfn.XLOOKUP(Tabla1[[#This Row],[Descripción]],Tabla10[Descripción],Tabla10[CODIGO PRESUPUESTARIO],0))</f>
        <v/>
      </c>
      <c r="Q910" s="523"/>
      <c r="R910" s="523" t="str">
        <f>IF(Tabla1[[#This Row],[Insumos]]="","",_xlfn.XLOOKUP(Tabla1[[#This Row],[Insumos]],Tabla10[Insumo],Tabla10[InsumoAbrev],"",0))</f>
        <v/>
      </c>
      <c r="S910" s="694"/>
      <c r="T910" s="187"/>
      <c r="U910" s="187"/>
    </row>
    <row r="911" spans="2:21" ht="15" x14ac:dyDescent="0.25">
      <c r="B911" s="187" t="str">
        <f>IF('Formulario PPGR3'!$G911="","",CONCATENATE('Formulario PPGR3'!$C911,".",'Formulario PPGR3'!$D911,".",'Formulario PPGR3'!$E911,".",'Formulario PPGR3'!$F911))</f>
        <v/>
      </c>
      <c r="C911" s="187" t="str">
        <f>IF('Formulario PPGR3'!$G911="","",'Formulario PPGR1'!#REF!)</f>
        <v/>
      </c>
      <c r="D911" s="187" t="str">
        <f>IF('Formulario PPGR3'!$G911="","",'Formulario PPGR1'!#REF!)</f>
        <v/>
      </c>
      <c r="E911" s="187" t="str">
        <f>IF('Formulario PPGR3'!$G911="","",'Formulario PPGR1'!#REF!)</f>
        <v/>
      </c>
      <c r="F911" s="187" t="str">
        <f>IF('Formulario PPGR3'!$G911="","",'Formulario PPGR1'!#REF!)</f>
        <v/>
      </c>
      <c r="G911" s="237"/>
      <c r="H911" s="520" t="str" cm="1">
        <f t="array" ref="H911">IF(Tabla1[[#This Row],[Código_Actividad]]="","",_xlfn.XLOOKUP(Tabla1[[#This Row],[Código_Actividad]],CodigoActividad,Tabla2[Actividades Programables Presupuestables],"",0))</f>
        <v/>
      </c>
      <c r="I911" s="783" t="str">
        <f>IFERROR(VLOOKUP('Formulario PPGR3'!$G911,'Formulario PPGR2'!$H$9:$V$536,15,FALSE),"")</f>
        <v/>
      </c>
      <c r="J911" s="525"/>
      <c r="K911" s="524"/>
      <c r="L911" s="521" t="str">
        <f>IF(Tabla1[[#This Row],[Descripción]]="","",_xlfn.XLOOKUP(Tabla1[[#This Row],[Descripción]],Tabla10[Descripción],Tabla10[Unidad de Medida],"",0))</f>
        <v/>
      </c>
      <c r="M911" s="317"/>
      <c r="N911" s="535" t="str">
        <f>IF(Tabla1[[#This Row],[Descripción]]="","",_xlfn.XLOOKUP(Tabla1[[#This Row],[Descripción]],Tabla10[Descripción],Tabla10[Precio Unitario],0))</f>
        <v/>
      </c>
      <c r="O911" s="535" t="str">
        <f>IF(Tabla1[[#This Row],[Cantidad de Insumos]]="","",Tabla1[[#This Row],[Precio Unitario]]*Tabla1[[#This Row],[Cantidad de Insumos]])</f>
        <v/>
      </c>
      <c r="P911" s="522" t="str">
        <f>IF(Tabla1[[#This Row],[Descripción]]="","",_xlfn.XLOOKUP(Tabla1[[#This Row],[Descripción]],Tabla10[Descripción],Tabla10[CODIGO PRESUPUESTARIO],0))</f>
        <v/>
      </c>
      <c r="Q911" s="523"/>
      <c r="R911" s="523" t="str">
        <f>IF(Tabla1[[#This Row],[Insumos]]="","",_xlfn.XLOOKUP(Tabla1[[#This Row],[Insumos]],Tabla10[Insumo],Tabla10[InsumoAbrev],"",0))</f>
        <v/>
      </c>
      <c r="S911" s="694"/>
      <c r="T911" s="187"/>
      <c r="U911" s="187"/>
    </row>
    <row r="912" spans="2:21" ht="15" x14ac:dyDescent="0.25">
      <c r="B912" s="187" t="str">
        <f>IF('Formulario PPGR3'!$G912="","",CONCATENATE('Formulario PPGR3'!$C912,".",'Formulario PPGR3'!$D912,".",'Formulario PPGR3'!$E912,".",'Formulario PPGR3'!$F912))</f>
        <v/>
      </c>
      <c r="C912" s="187" t="str">
        <f>IF('Formulario PPGR3'!$G912="","",'Formulario PPGR1'!#REF!)</f>
        <v/>
      </c>
      <c r="D912" s="187" t="str">
        <f>IF('Formulario PPGR3'!$G912="","",'Formulario PPGR1'!#REF!)</f>
        <v/>
      </c>
      <c r="E912" s="187" t="str">
        <f>IF('Formulario PPGR3'!$G912="","",'Formulario PPGR1'!#REF!)</f>
        <v/>
      </c>
      <c r="F912" s="187" t="str">
        <f>IF('Formulario PPGR3'!$G912="","",'Formulario PPGR1'!#REF!)</f>
        <v/>
      </c>
      <c r="G912" s="237"/>
      <c r="H912" s="520" t="str" cm="1">
        <f t="array" ref="H912">IF(Tabla1[[#This Row],[Código_Actividad]]="","",_xlfn.XLOOKUP(Tabla1[[#This Row],[Código_Actividad]],CodigoActividad,Tabla2[Actividades Programables Presupuestables],"",0))</f>
        <v/>
      </c>
      <c r="I912" s="783" t="str">
        <f>IFERROR(VLOOKUP('Formulario PPGR3'!$G912,'Formulario PPGR2'!$H$9:$V$536,15,FALSE),"")</f>
        <v/>
      </c>
      <c r="J912" s="525"/>
      <c r="K912" s="524"/>
      <c r="L912" s="521" t="str">
        <f>IF(Tabla1[[#This Row],[Descripción]]="","",_xlfn.XLOOKUP(Tabla1[[#This Row],[Descripción]],Tabla10[Descripción],Tabla10[Unidad de Medida],"",0))</f>
        <v/>
      </c>
      <c r="M912" s="317"/>
      <c r="N912" s="535" t="str">
        <f>IF(Tabla1[[#This Row],[Descripción]]="","",_xlfn.XLOOKUP(Tabla1[[#This Row],[Descripción]],Tabla10[Descripción],Tabla10[Precio Unitario],0))</f>
        <v/>
      </c>
      <c r="O912" s="535" t="str">
        <f>IF(Tabla1[[#This Row],[Cantidad de Insumos]]="","",Tabla1[[#This Row],[Precio Unitario]]*Tabla1[[#This Row],[Cantidad de Insumos]])</f>
        <v/>
      </c>
      <c r="P912" s="522" t="str">
        <f>IF(Tabla1[[#This Row],[Descripción]]="","",_xlfn.XLOOKUP(Tabla1[[#This Row],[Descripción]],Tabla10[Descripción],Tabla10[CODIGO PRESUPUESTARIO],0))</f>
        <v/>
      </c>
      <c r="Q912" s="523"/>
      <c r="R912" s="523" t="str">
        <f>IF(Tabla1[[#This Row],[Insumos]]="","",_xlfn.XLOOKUP(Tabla1[[#This Row],[Insumos]],Tabla10[Insumo],Tabla10[InsumoAbrev],"",0))</f>
        <v/>
      </c>
      <c r="S912" s="694"/>
      <c r="T912" s="187"/>
      <c r="U912" s="187"/>
    </row>
    <row r="913" spans="2:21" ht="15" x14ac:dyDescent="0.25">
      <c r="B913" s="187" t="str">
        <f>IF('Formulario PPGR3'!$G913="","",CONCATENATE('Formulario PPGR3'!$C913,".",'Formulario PPGR3'!$D913,".",'Formulario PPGR3'!$E913,".",'Formulario PPGR3'!$F913))</f>
        <v/>
      </c>
      <c r="C913" s="187" t="str">
        <f>IF('Formulario PPGR3'!$G913="","",'Formulario PPGR1'!#REF!)</f>
        <v/>
      </c>
      <c r="D913" s="187" t="str">
        <f>IF('Formulario PPGR3'!$G913="","",'Formulario PPGR1'!#REF!)</f>
        <v/>
      </c>
      <c r="E913" s="187" t="str">
        <f>IF('Formulario PPGR3'!$G913="","",'Formulario PPGR1'!#REF!)</f>
        <v/>
      </c>
      <c r="F913" s="187" t="str">
        <f>IF('Formulario PPGR3'!$G913="","",'Formulario PPGR1'!#REF!)</f>
        <v/>
      </c>
      <c r="G913" s="237"/>
      <c r="H913" s="520" t="str" cm="1">
        <f t="array" ref="H913">IF(Tabla1[[#This Row],[Código_Actividad]]="","",_xlfn.XLOOKUP(Tabla1[[#This Row],[Código_Actividad]],CodigoActividad,Tabla2[Actividades Programables Presupuestables],"",0))</f>
        <v/>
      </c>
      <c r="I913" s="783" t="str">
        <f>IFERROR(VLOOKUP('Formulario PPGR3'!$G913,'Formulario PPGR2'!$H$9:$V$536,15,FALSE),"")</f>
        <v/>
      </c>
      <c r="J913" s="525"/>
      <c r="K913" s="524"/>
      <c r="L913" s="521" t="str">
        <f>IF(Tabla1[[#This Row],[Descripción]]="","",_xlfn.XLOOKUP(Tabla1[[#This Row],[Descripción]],Tabla10[Descripción],Tabla10[Unidad de Medida],"",0))</f>
        <v/>
      </c>
      <c r="M913" s="317"/>
      <c r="N913" s="535" t="str">
        <f>IF(Tabla1[[#This Row],[Descripción]]="","",_xlfn.XLOOKUP(Tabla1[[#This Row],[Descripción]],Tabla10[Descripción],Tabla10[Precio Unitario],0))</f>
        <v/>
      </c>
      <c r="O913" s="535" t="str">
        <f>IF(Tabla1[[#This Row],[Cantidad de Insumos]]="","",Tabla1[[#This Row],[Precio Unitario]]*Tabla1[[#This Row],[Cantidad de Insumos]])</f>
        <v/>
      </c>
      <c r="P913" s="522" t="str">
        <f>IF(Tabla1[[#This Row],[Descripción]]="","",_xlfn.XLOOKUP(Tabla1[[#This Row],[Descripción]],Tabla10[Descripción],Tabla10[CODIGO PRESUPUESTARIO],0))</f>
        <v/>
      </c>
      <c r="Q913" s="523"/>
      <c r="R913" s="523" t="str">
        <f>IF(Tabla1[[#This Row],[Insumos]]="","",_xlfn.XLOOKUP(Tabla1[[#This Row],[Insumos]],Tabla10[Insumo],Tabla10[InsumoAbrev],"",0))</f>
        <v/>
      </c>
      <c r="S913" s="694"/>
      <c r="T913" s="187"/>
      <c r="U913" s="187"/>
    </row>
    <row r="914" spans="2:21" ht="15" x14ac:dyDescent="0.25">
      <c r="B914" s="187" t="str">
        <f>IF('Formulario PPGR3'!$G914="","",CONCATENATE('Formulario PPGR3'!$C914,".",'Formulario PPGR3'!$D914,".",'Formulario PPGR3'!$E914,".",'Formulario PPGR3'!$F914))</f>
        <v/>
      </c>
      <c r="C914" s="187" t="str">
        <f>IF('Formulario PPGR3'!$G914="","",'Formulario PPGR1'!#REF!)</f>
        <v/>
      </c>
      <c r="D914" s="187" t="str">
        <f>IF('Formulario PPGR3'!$G914="","",'Formulario PPGR1'!#REF!)</f>
        <v/>
      </c>
      <c r="E914" s="187" t="str">
        <f>IF('Formulario PPGR3'!$G914="","",'Formulario PPGR1'!#REF!)</f>
        <v/>
      </c>
      <c r="F914" s="187" t="str">
        <f>IF('Formulario PPGR3'!$G914="","",'Formulario PPGR1'!#REF!)</f>
        <v/>
      </c>
      <c r="G914" s="237"/>
      <c r="H914" s="520" t="str" cm="1">
        <f t="array" ref="H914">IF(Tabla1[[#This Row],[Código_Actividad]]="","",_xlfn.XLOOKUP(Tabla1[[#This Row],[Código_Actividad]],CodigoActividad,Tabla2[Actividades Programables Presupuestables],"",0))</f>
        <v/>
      </c>
      <c r="I914" s="783" t="str">
        <f>IFERROR(VLOOKUP('Formulario PPGR3'!$G914,'Formulario PPGR2'!$H$9:$V$536,15,FALSE),"")</f>
        <v/>
      </c>
      <c r="J914" s="525"/>
      <c r="K914" s="524"/>
      <c r="L914" s="521" t="str">
        <f>IF(Tabla1[[#This Row],[Descripción]]="","",_xlfn.XLOOKUP(Tabla1[[#This Row],[Descripción]],Tabla10[Descripción],Tabla10[Unidad de Medida],"",0))</f>
        <v/>
      </c>
      <c r="M914" s="317"/>
      <c r="N914" s="535" t="str">
        <f>IF(Tabla1[[#This Row],[Descripción]]="","",_xlfn.XLOOKUP(Tabla1[[#This Row],[Descripción]],Tabla10[Descripción],Tabla10[Precio Unitario],0))</f>
        <v/>
      </c>
      <c r="O914" s="535" t="str">
        <f>IF(Tabla1[[#This Row],[Cantidad de Insumos]]="","",Tabla1[[#This Row],[Precio Unitario]]*Tabla1[[#This Row],[Cantidad de Insumos]])</f>
        <v/>
      </c>
      <c r="P914" s="522" t="str">
        <f>IF(Tabla1[[#This Row],[Descripción]]="","",_xlfn.XLOOKUP(Tabla1[[#This Row],[Descripción]],Tabla10[Descripción],Tabla10[CODIGO PRESUPUESTARIO],0))</f>
        <v/>
      </c>
      <c r="Q914" s="523"/>
      <c r="R914" s="523" t="str">
        <f>IF(Tabla1[[#This Row],[Insumos]]="","",_xlfn.XLOOKUP(Tabla1[[#This Row],[Insumos]],Tabla10[Insumo],Tabla10[InsumoAbrev],"",0))</f>
        <v/>
      </c>
      <c r="S914" s="694"/>
      <c r="T914" s="187"/>
      <c r="U914" s="187"/>
    </row>
    <row r="915" spans="2:21" ht="15" x14ac:dyDescent="0.25">
      <c r="B915" s="187" t="str">
        <f>IF('Formulario PPGR3'!$G915="","",CONCATENATE('Formulario PPGR3'!$C915,".",'Formulario PPGR3'!$D915,".",'Formulario PPGR3'!$E915,".",'Formulario PPGR3'!$F915))</f>
        <v/>
      </c>
      <c r="C915" s="187" t="str">
        <f>IF('Formulario PPGR3'!$G915="","",'Formulario PPGR1'!#REF!)</f>
        <v/>
      </c>
      <c r="D915" s="187" t="str">
        <f>IF('Formulario PPGR3'!$G915="","",'Formulario PPGR1'!#REF!)</f>
        <v/>
      </c>
      <c r="E915" s="187" t="str">
        <f>IF('Formulario PPGR3'!$G915="","",'Formulario PPGR1'!#REF!)</f>
        <v/>
      </c>
      <c r="F915" s="187" t="str">
        <f>IF('Formulario PPGR3'!$G915="","",'Formulario PPGR1'!#REF!)</f>
        <v/>
      </c>
      <c r="G915" s="237"/>
      <c r="H915" s="520" t="str" cm="1">
        <f t="array" ref="H915">IF(Tabla1[[#This Row],[Código_Actividad]]="","",_xlfn.XLOOKUP(Tabla1[[#This Row],[Código_Actividad]],CodigoActividad,Tabla2[Actividades Programables Presupuestables],"",0))</f>
        <v/>
      </c>
      <c r="I915" s="783" t="str">
        <f>IFERROR(VLOOKUP('Formulario PPGR3'!$G915,'Formulario PPGR2'!$H$9:$V$536,15,FALSE),"")</f>
        <v/>
      </c>
      <c r="J915" s="525"/>
      <c r="K915" s="524"/>
      <c r="L915" s="521" t="str">
        <f>IF(Tabla1[[#This Row],[Descripción]]="","",_xlfn.XLOOKUP(Tabla1[[#This Row],[Descripción]],Tabla10[Descripción],Tabla10[Unidad de Medida],"",0))</f>
        <v/>
      </c>
      <c r="M915" s="317"/>
      <c r="N915" s="535" t="str">
        <f>IF(Tabla1[[#This Row],[Descripción]]="","",_xlfn.XLOOKUP(Tabla1[[#This Row],[Descripción]],Tabla10[Descripción],Tabla10[Precio Unitario],0))</f>
        <v/>
      </c>
      <c r="O915" s="535" t="str">
        <f>IF(Tabla1[[#This Row],[Cantidad de Insumos]]="","",Tabla1[[#This Row],[Precio Unitario]]*Tabla1[[#This Row],[Cantidad de Insumos]])</f>
        <v/>
      </c>
      <c r="P915" s="522" t="str">
        <f>IF(Tabla1[[#This Row],[Descripción]]="","",_xlfn.XLOOKUP(Tabla1[[#This Row],[Descripción]],Tabla10[Descripción],Tabla10[CODIGO PRESUPUESTARIO],0))</f>
        <v/>
      </c>
      <c r="Q915" s="523"/>
      <c r="R915" s="523" t="str">
        <f>IF(Tabla1[[#This Row],[Insumos]]="","",_xlfn.XLOOKUP(Tabla1[[#This Row],[Insumos]],Tabla10[Insumo],Tabla10[InsumoAbrev],"",0))</f>
        <v/>
      </c>
      <c r="S915" s="694"/>
      <c r="T915" s="187"/>
      <c r="U915" s="187"/>
    </row>
    <row r="916" spans="2:21" ht="15" x14ac:dyDescent="0.25">
      <c r="B916" s="187" t="str">
        <f>IF('Formulario PPGR3'!$G916="","",CONCATENATE('Formulario PPGR3'!$C916,".",'Formulario PPGR3'!$D916,".",'Formulario PPGR3'!$E916,".",'Formulario PPGR3'!$F916))</f>
        <v/>
      </c>
      <c r="C916" s="187" t="str">
        <f>IF('Formulario PPGR3'!$G916="","",'Formulario PPGR1'!#REF!)</f>
        <v/>
      </c>
      <c r="D916" s="187" t="str">
        <f>IF('Formulario PPGR3'!$G916="","",'Formulario PPGR1'!#REF!)</f>
        <v/>
      </c>
      <c r="E916" s="187" t="str">
        <f>IF('Formulario PPGR3'!$G916="","",'Formulario PPGR1'!#REF!)</f>
        <v/>
      </c>
      <c r="F916" s="187" t="str">
        <f>IF('Formulario PPGR3'!$G916="","",'Formulario PPGR1'!#REF!)</f>
        <v/>
      </c>
      <c r="G916" s="237"/>
      <c r="H916" s="520" t="str" cm="1">
        <f t="array" ref="H916">IF(Tabla1[[#This Row],[Código_Actividad]]="","",_xlfn.XLOOKUP(Tabla1[[#This Row],[Código_Actividad]],CodigoActividad,Tabla2[Actividades Programables Presupuestables],"",0))</f>
        <v/>
      </c>
      <c r="I916" s="783" t="str">
        <f>IFERROR(VLOOKUP('Formulario PPGR3'!$G916,'Formulario PPGR2'!$H$9:$V$536,15,FALSE),"")</f>
        <v/>
      </c>
      <c r="J916" s="525"/>
      <c r="K916" s="524"/>
      <c r="L916" s="521" t="str">
        <f>IF(Tabla1[[#This Row],[Descripción]]="","",_xlfn.XLOOKUP(Tabla1[[#This Row],[Descripción]],Tabla10[Descripción],Tabla10[Unidad de Medida],"",0))</f>
        <v/>
      </c>
      <c r="M916" s="317"/>
      <c r="N916" s="535" t="str">
        <f>IF(Tabla1[[#This Row],[Descripción]]="","",_xlfn.XLOOKUP(Tabla1[[#This Row],[Descripción]],Tabla10[Descripción],Tabla10[Precio Unitario],0))</f>
        <v/>
      </c>
      <c r="O916" s="535" t="str">
        <f>IF(Tabla1[[#This Row],[Cantidad de Insumos]]="","",Tabla1[[#This Row],[Precio Unitario]]*Tabla1[[#This Row],[Cantidad de Insumos]])</f>
        <v/>
      </c>
      <c r="P916" s="522" t="str">
        <f>IF(Tabla1[[#This Row],[Descripción]]="","",_xlfn.XLOOKUP(Tabla1[[#This Row],[Descripción]],Tabla10[Descripción],Tabla10[CODIGO PRESUPUESTARIO],0))</f>
        <v/>
      </c>
      <c r="Q916" s="523"/>
      <c r="R916" s="523" t="str">
        <f>IF(Tabla1[[#This Row],[Insumos]]="","",_xlfn.XLOOKUP(Tabla1[[#This Row],[Insumos]],Tabla10[Insumo],Tabla10[InsumoAbrev],"",0))</f>
        <v/>
      </c>
      <c r="S916" s="694"/>
      <c r="T916" s="187"/>
      <c r="U916" s="187"/>
    </row>
    <row r="917" spans="2:21" ht="15" x14ac:dyDescent="0.25">
      <c r="B917" s="187" t="str">
        <f>IF('Formulario PPGR3'!$G917="","",CONCATENATE('Formulario PPGR3'!$C917,".",'Formulario PPGR3'!$D917,".",'Formulario PPGR3'!$E917,".",'Formulario PPGR3'!$F917))</f>
        <v/>
      </c>
      <c r="C917" s="187" t="str">
        <f>IF('Formulario PPGR3'!$G917="","",'Formulario PPGR1'!#REF!)</f>
        <v/>
      </c>
      <c r="D917" s="187" t="str">
        <f>IF('Formulario PPGR3'!$G917="","",'Formulario PPGR1'!#REF!)</f>
        <v/>
      </c>
      <c r="E917" s="187" t="str">
        <f>IF('Formulario PPGR3'!$G917="","",'Formulario PPGR1'!#REF!)</f>
        <v/>
      </c>
      <c r="F917" s="187" t="str">
        <f>IF('Formulario PPGR3'!$G917="","",'Formulario PPGR1'!#REF!)</f>
        <v/>
      </c>
      <c r="G917" s="237"/>
      <c r="H917" s="520" t="str" cm="1">
        <f t="array" ref="H917">IF(Tabla1[[#This Row],[Código_Actividad]]="","",_xlfn.XLOOKUP(Tabla1[[#This Row],[Código_Actividad]],CodigoActividad,Tabla2[Actividades Programables Presupuestables],"",0))</f>
        <v/>
      </c>
      <c r="I917" s="783" t="str">
        <f>IFERROR(VLOOKUP('Formulario PPGR3'!$G917,'Formulario PPGR2'!$H$9:$V$536,15,FALSE),"")</f>
        <v/>
      </c>
      <c r="J917" s="525"/>
      <c r="K917" s="524"/>
      <c r="L917" s="521" t="str">
        <f>IF(Tabla1[[#This Row],[Descripción]]="","",_xlfn.XLOOKUP(Tabla1[[#This Row],[Descripción]],Tabla10[Descripción],Tabla10[Unidad de Medida],"",0))</f>
        <v/>
      </c>
      <c r="M917" s="317"/>
      <c r="N917" s="535" t="str">
        <f>IF(Tabla1[[#This Row],[Descripción]]="","",_xlfn.XLOOKUP(Tabla1[[#This Row],[Descripción]],Tabla10[Descripción],Tabla10[Precio Unitario],0))</f>
        <v/>
      </c>
      <c r="O917" s="535" t="str">
        <f>IF(Tabla1[[#This Row],[Cantidad de Insumos]]="","",Tabla1[[#This Row],[Precio Unitario]]*Tabla1[[#This Row],[Cantidad de Insumos]])</f>
        <v/>
      </c>
      <c r="P917" s="522" t="str">
        <f>IF(Tabla1[[#This Row],[Descripción]]="","",_xlfn.XLOOKUP(Tabla1[[#This Row],[Descripción]],Tabla10[Descripción],Tabla10[CODIGO PRESUPUESTARIO],0))</f>
        <v/>
      </c>
      <c r="Q917" s="523"/>
      <c r="R917" s="523" t="str">
        <f>IF(Tabla1[[#This Row],[Insumos]]="","",_xlfn.XLOOKUP(Tabla1[[#This Row],[Insumos]],Tabla10[Insumo],Tabla10[InsumoAbrev],"",0))</f>
        <v/>
      </c>
      <c r="S917" s="694"/>
      <c r="T917" s="187"/>
      <c r="U917" s="187"/>
    </row>
    <row r="918" spans="2:21" ht="15" x14ac:dyDescent="0.25">
      <c r="B918" s="187" t="str">
        <f>IF('Formulario PPGR3'!$G918="","",CONCATENATE('Formulario PPGR3'!$C918,".",'Formulario PPGR3'!$D918,".",'Formulario PPGR3'!$E918,".",'Formulario PPGR3'!$F918))</f>
        <v/>
      </c>
      <c r="C918" s="187" t="str">
        <f>IF('Formulario PPGR3'!$G918="","",'Formulario PPGR1'!#REF!)</f>
        <v/>
      </c>
      <c r="D918" s="187" t="str">
        <f>IF('Formulario PPGR3'!$G918="","",'Formulario PPGR1'!#REF!)</f>
        <v/>
      </c>
      <c r="E918" s="187" t="str">
        <f>IF('Formulario PPGR3'!$G918="","",'Formulario PPGR1'!#REF!)</f>
        <v/>
      </c>
      <c r="F918" s="187" t="str">
        <f>IF('Formulario PPGR3'!$G918="","",'Formulario PPGR1'!#REF!)</f>
        <v/>
      </c>
      <c r="G918" s="237"/>
      <c r="H918" s="520" t="str" cm="1">
        <f t="array" ref="H918">IF(Tabla1[[#This Row],[Código_Actividad]]="","",_xlfn.XLOOKUP(Tabla1[[#This Row],[Código_Actividad]],CodigoActividad,Tabla2[Actividades Programables Presupuestables],"",0))</f>
        <v/>
      </c>
      <c r="I918" s="783" t="str">
        <f>IFERROR(VLOOKUP('Formulario PPGR3'!$G918,'Formulario PPGR2'!$H$9:$V$536,15,FALSE),"")</f>
        <v/>
      </c>
      <c r="J918" s="525"/>
      <c r="K918" s="524"/>
      <c r="L918" s="521" t="str">
        <f>IF(Tabla1[[#This Row],[Descripción]]="","",_xlfn.XLOOKUP(Tabla1[[#This Row],[Descripción]],Tabla10[Descripción],Tabla10[Unidad de Medida],"",0))</f>
        <v/>
      </c>
      <c r="M918" s="317"/>
      <c r="N918" s="535" t="str">
        <f>IF(Tabla1[[#This Row],[Descripción]]="","",_xlfn.XLOOKUP(Tabla1[[#This Row],[Descripción]],Tabla10[Descripción],Tabla10[Precio Unitario],0))</f>
        <v/>
      </c>
      <c r="O918" s="535" t="str">
        <f>IF(Tabla1[[#This Row],[Cantidad de Insumos]]="","",Tabla1[[#This Row],[Precio Unitario]]*Tabla1[[#This Row],[Cantidad de Insumos]])</f>
        <v/>
      </c>
      <c r="P918" s="522" t="str">
        <f>IF(Tabla1[[#This Row],[Descripción]]="","",_xlfn.XLOOKUP(Tabla1[[#This Row],[Descripción]],Tabla10[Descripción],Tabla10[CODIGO PRESUPUESTARIO],0))</f>
        <v/>
      </c>
      <c r="Q918" s="523"/>
      <c r="R918" s="523" t="str">
        <f>IF(Tabla1[[#This Row],[Insumos]]="","",_xlfn.XLOOKUP(Tabla1[[#This Row],[Insumos]],Tabla10[Insumo],Tabla10[InsumoAbrev],"",0))</f>
        <v/>
      </c>
      <c r="S918" s="694"/>
      <c r="T918" s="187"/>
      <c r="U918" s="187"/>
    </row>
    <row r="919" spans="2:21" ht="15" x14ac:dyDescent="0.25">
      <c r="B919" s="187" t="str">
        <f>IF('Formulario PPGR3'!$G919="","",CONCATENATE('Formulario PPGR3'!$C919,".",'Formulario PPGR3'!$D919,".",'Formulario PPGR3'!$E919,".",'Formulario PPGR3'!$F919))</f>
        <v/>
      </c>
      <c r="C919" s="187" t="str">
        <f>IF('Formulario PPGR3'!$G919="","",'Formulario PPGR1'!#REF!)</f>
        <v/>
      </c>
      <c r="D919" s="187" t="str">
        <f>IF('Formulario PPGR3'!$G919="","",'Formulario PPGR1'!#REF!)</f>
        <v/>
      </c>
      <c r="E919" s="187" t="str">
        <f>IF('Formulario PPGR3'!$G919="","",'Formulario PPGR1'!#REF!)</f>
        <v/>
      </c>
      <c r="F919" s="187" t="str">
        <f>IF('Formulario PPGR3'!$G919="","",'Formulario PPGR1'!#REF!)</f>
        <v/>
      </c>
      <c r="G919" s="237"/>
      <c r="H919" s="520" t="str" cm="1">
        <f t="array" ref="H919">IF(Tabla1[[#This Row],[Código_Actividad]]="","",_xlfn.XLOOKUP(Tabla1[[#This Row],[Código_Actividad]],CodigoActividad,Tabla2[Actividades Programables Presupuestables],"",0))</f>
        <v/>
      </c>
      <c r="I919" s="783" t="str">
        <f>IFERROR(VLOOKUP('Formulario PPGR3'!$G919,'Formulario PPGR2'!$H$9:$V$536,15,FALSE),"")</f>
        <v/>
      </c>
      <c r="J919" s="525"/>
      <c r="K919" s="524"/>
      <c r="L919" s="521" t="str">
        <f>IF(Tabla1[[#This Row],[Descripción]]="","",_xlfn.XLOOKUP(Tabla1[[#This Row],[Descripción]],Tabla10[Descripción],Tabla10[Unidad de Medida],"",0))</f>
        <v/>
      </c>
      <c r="M919" s="317"/>
      <c r="N919" s="535" t="str">
        <f>IF(Tabla1[[#This Row],[Descripción]]="","",_xlfn.XLOOKUP(Tabla1[[#This Row],[Descripción]],Tabla10[Descripción],Tabla10[Precio Unitario],0))</f>
        <v/>
      </c>
      <c r="O919" s="535" t="str">
        <f>IF(Tabla1[[#This Row],[Cantidad de Insumos]]="","",Tabla1[[#This Row],[Precio Unitario]]*Tabla1[[#This Row],[Cantidad de Insumos]])</f>
        <v/>
      </c>
      <c r="P919" s="522" t="str">
        <f>IF(Tabla1[[#This Row],[Descripción]]="","",_xlfn.XLOOKUP(Tabla1[[#This Row],[Descripción]],Tabla10[Descripción],Tabla10[CODIGO PRESUPUESTARIO],0))</f>
        <v/>
      </c>
      <c r="Q919" s="523"/>
      <c r="R919" s="523" t="str">
        <f>IF(Tabla1[[#This Row],[Insumos]]="","",_xlfn.XLOOKUP(Tabla1[[#This Row],[Insumos]],Tabla10[Insumo],Tabla10[InsumoAbrev],"",0))</f>
        <v/>
      </c>
      <c r="S919" s="694"/>
      <c r="T919" s="187"/>
      <c r="U919" s="187"/>
    </row>
    <row r="920" spans="2:21" ht="15" x14ac:dyDescent="0.25">
      <c r="B920" s="187" t="str">
        <f>IF('Formulario PPGR3'!$G920="","",CONCATENATE('Formulario PPGR3'!$C920,".",'Formulario PPGR3'!$D920,".",'Formulario PPGR3'!$E920,".",'Formulario PPGR3'!$F920))</f>
        <v/>
      </c>
      <c r="C920" s="187" t="str">
        <f>IF('Formulario PPGR3'!$G920="","",'Formulario PPGR1'!#REF!)</f>
        <v/>
      </c>
      <c r="D920" s="187" t="str">
        <f>IF('Formulario PPGR3'!$G920="","",'Formulario PPGR1'!#REF!)</f>
        <v/>
      </c>
      <c r="E920" s="187" t="str">
        <f>IF('Formulario PPGR3'!$G920="","",'Formulario PPGR1'!#REF!)</f>
        <v/>
      </c>
      <c r="F920" s="187" t="str">
        <f>IF('Formulario PPGR3'!$G920="","",'Formulario PPGR1'!#REF!)</f>
        <v/>
      </c>
      <c r="G920" s="237"/>
      <c r="H920" s="520" t="str" cm="1">
        <f t="array" ref="H920">IF(Tabla1[[#This Row],[Código_Actividad]]="","",_xlfn.XLOOKUP(Tabla1[[#This Row],[Código_Actividad]],CodigoActividad,Tabla2[Actividades Programables Presupuestables],"",0))</f>
        <v/>
      </c>
      <c r="I920" s="783" t="str">
        <f>IFERROR(VLOOKUP('Formulario PPGR3'!$G920,'Formulario PPGR2'!$H$9:$V$536,15,FALSE),"")</f>
        <v/>
      </c>
      <c r="J920" s="525"/>
      <c r="K920" s="524"/>
      <c r="L920" s="521" t="str">
        <f>IF(Tabla1[[#This Row],[Descripción]]="","",_xlfn.XLOOKUP(Tabla1[[#This Row],[Descripción]],Tabla10[Descripción],Tabla10[Unidad de Medida],"",0))</f>
        <v/>
      </c>
      <c r="M920" s="317"/>
      <c r="N920" s="535" t="str">
        <f>IF(Tabla1[[#This Row],[Descripción]]="","",_xlfn.XLOOKUP(Tabla1[[#This Row],[Descripción]],Tabla10[Descripción],Tabla10[Precio Unitario],0))</f>
        <v/>
      </c>
      <c r="O920" s="535" t="str">
        <f>IF(Tabla1[[#This Row],[Cantidad de Insumos]]="","",Tabla1[[#This Row],[Precio Unitario]]*Tabla1[[#This Row],[Cantidad de Insumos]])</f>
        <v/>
      </c>
      <c r="P920" s="522" t="str">
        <f>IF(Tabla1[[#This Row],[Descripción]]="","",_xlfn.XLOOKUP(Tabla1[[#This Row],[Descripción]],Tabla10[Descripción],Tabla10[CODIGO PRESUPUESTARIO],0))</f>
        <v/>
      </c>
      <c r="Q920" s="523"/>
      <c r="R920" s="523" t="str">
        <f>IF(Tabla1[[#This Row],[Insumos]]="","",_xlfn.XLOOKUP(Tabla1[[#This Row],[Insumos]],Tabla10[Insumo],Tabla10[InsumoAbrev],"",0))</f>
        <v/>
      </c>
      <c r="S920" s="694"/>
      <c r="T920" s="187"/>
      <c r="U920" s="187"/>
    </row>
    <row r="921" spans="2:21" ht="15" x14ac:dyDescent="0.25">
      <c r="B921" s="187" t="str">
        <f>IF('Formulario PPGR3'!$G921="","",CONCATENATE('Formulario PPGR3'!$C921,".",'Formulario PPGR3'!$D921,".",'Formulario PPGR3'!$E921,".",'Formulario PPGR3'!$F921))</f>
        <v/>
      </c>
      <c r="C921" s="187" t="str">
        <f>IF('Formulario PPGR3'!$G921="","",'Formulario PPGR1'!#REF!)</f>
        <v/>
      </c>
      <c r="D921" s="187" t="str">
        <f>IF('Formulario PPGR3'!$G921="","",'Formulario PPGR1'!#REF!)</f>
        <v/>
      </c>
      <c r="E921" s="187" t="str">
        <f>IF('Formulario PPGR3'!$G921="","",'Formulario PPGR1'!#REF!)</f>
        <v/>
      </c>
      <c r="F921" s="187" t="str">
        <f>IF('Formulario PPGR3'!$G921="","",'Formulario PPGR1'!#REF!)</f>
        <v/>
      </c>
      <c r="G921" s="237"/>
      <c r="H921" s="520" t="str" cm="1">
        <f t="array" ref="H921">IF(Tabla1[[#This Row],[Código_Actividad]]="","",_xlfn.XLOOKUP(Tabla1[[#This Row],[Código_Actividad]],CodigoActividad,Tabla2[Actividades Programables Presupuestables],"",0))</f>
        <v/>
      </c>
      <c r="I921" s="783" t="str">
        <f>IFERROR(VLOOKUP('Formulario PPGR3'!$G921,'Formulario PPGR2'!$H$9:$V$536,15,FALSE),"")</f>
        <v/>
      </c>
      <c r="J921" s="525"/>
      <c r="K921" s="524"/>
      <c r="L921" s="521" t="str">
        <f>IF(Tabla1[[#This Row],[Descripción]]="","",_xlfn.XLOOKUP(Tabla1[[#This Row],[Descripción]],Tabla10[Descripción],Tabla10[Unidad de Medida],"",0))</f>
        <v/>
      </c>
      <c r="M921" s="317"/>
      <c r="N921" s="535" t="str">
        <f>IF(Tabla1[[#This Row],[Descripción]]="","",_xlfn.XLOOKUP(Tabla1[[#This Row],[Descripción]],Tabla10[Descripción],Tabla10[Precio Unitario],0))</f>
        <v/>
      </c>
      <c r="O921" s="535" t="str">
        <f>IF(Tabla1[[#This Row],[Cantidad de Insumos]]="","",Tabla1[[#This Row],[Precio Unitario]]*Tabla1[[#This Row],[Cantidad de Insumos]])</f>
        <v/>
      </c>
      <c r="P921" s="522" t="str">
        <f>IF(Tabla1[[#This Row],[Descripción]]="","",_xlfn.XLOOKUP(Tabla1[[#This Row],[Descripción]],Tabla10[Descripción],Tabla10[CODIGO PRESUPUESTARIO],0))</f>
        <v/>
      </c>
      <c r="Q921" s="523"/>
      <c r="R921" s="523" t="str">
        <f>IF(Tabla1[[#This Row],[Insumos]]="","",_xlfn.XLOOKUP(Tabla1[[#This Row],[Insumos]],Tabla10[Insumo],Tabla10[InsumoAbrev],"",0))</f>
        <v/>
      </c>
      <c r="S921" s="694"/>
      <c r="T921" s="187"/>
      <c r="U921" s="187"/>
    </row>
    <row r="922" spans="2:21" ht="15" x14ac:dyDescent="0.25">
      <c r="B922" s="187" t="str">
        <f>IF('Formulario PPGR3'!$G922="","",CONCATENATE('Formulario PPGR3'!$C922,".",'Formulario PPGR3'!$D922,".",'Formulario PPGR3'!$E922,".",'Formulario PPGR3'!$F922))</f>
        <v/>
      </c>
      <c r="C922" s="187" t="str">
        <f>IF('Formulario PPGR3'!$G922="","",'Formulario PPGR1'!#REF!)</f>
        <v/>
      </c>
      <c r="D922" s="187" t="str">
        <f>IF('Formulario PPGR3'!$G922="","",'Formulario PPGR1'!#REF!)</f>
        <v/>
      </c>
      <c r="E922" s="187" t="str">
        <f>IF('Formulario PPGR3'!$G922="","",'Formulario PPGR1'!#REF!)</f>
        <v/>
      </c>
      <c r="F922" s="187" t="str">
        <f>IF('Formulario PPGR3'!$G922="","",'Formulario PPGR1'!#REF!)</f>
        <v/>
      </c>
      <c r="G922" s="237"/>
      <c r="H922" s="520" t="str" cm="1">
        <f t="array" ref="H922">IF(Tabla1[[#This Row],[Código_Actividad]]="","",_xlfn.XLOOKUP(Tabla1[[#This Row],[Código_Actividad]],CodigoActividad,Tabla2[Actividades Programables Presupuestables],"",0))</f>
        <v/>
      </c>
      <c r="I922" s="783" t="str">
        <f>IFERROR(VLOOKUP('Formulario PPGR3'!$G922,'Formulario PPGR2'!$H$9:$V$536,15,FALSE),"")</f>
        <v/>
      </c>
      <c r="J922" s="525"/>
      <c r="K922" s="524"/>
      <c r="L922" s="521" t="str">
        <f>IF(Tabla1[[#This Row],[Descripción]]="","",_xlfn.XLOOKUP(Tabla1[[#This Row],[Descripción]],Tabla10[Descripción],Tabla10[Unidad de Medida],"",0))</f>
        <v/>
      </c>
      <c r="M922" s="317"/>
      <c r="N922" s="535" t="str">
        <f>IF(Tabla1[[#This Row],[Descripción]]="","",_xlfn.XLOOKUP(Tabla1[[#This Row],[Descripción]],Tabla10[Descripción],Tabla10[Precio Unitario],0))</f>
        <v/>
      </c>
      <c r="O922" s="535" t="str">
        <f>IF(Tabla1[[#This Row],[Cantidad de Insumos]]="","",Tabla1[[#This Row],[Precio Unitario]]*Tabla1[[#This Row],[Cantidad de Insumos]])</f>
        <v/>
      </c>
      <c r="P922" s="522" t="str">
        <f>IF(Tabla1[[#This Row],[Descripción]]="","",_xlfn.XLOOKUP(Tabla1[[#This Row],[Descripción]],Tabla10[Descripción],Tabla10[CODIGO PRESUPUESTARIO],0))</f>
        <v/>
      </c>
      <c r="Q922" s="523"/>
      <c r="R922" s="523" t="str">
        <f>IF(Tabla1[[#This Row],[Insumos]]="","",_xlfn.XLOOKUP(Tabla1[[#This Row],[Insumos]],Tabla10[Insumo],Tabla10[InsumoAbrev],"",0))</f>
        <v/>
      </c>
      <c r="S922" s="694"/>
      <c r="T922" s="187"/>
      <c r="U922" s="187"/>
    </row>
    <row r="923" spans="2:21" ht="15" x14ac:dyDescent="0.25">
      <c r="B923" s="187" t="str">
        <f>IF('Formulario PPGR3'!$G923="","",CONCATENATE('Formulario PPGR3'!$C923,".",'Formulario PPGR3'!$D923,".",'Formulario PPGR3'!$E923,".",'Formulario PPGR3'!$F923))</f>
        <v/>
      </c>
      <c r="C923" s="187" t="str">
        <f>IF('Formulario PPGR3'!$G923="","",'Formulario PPGR1'!#REF!)</f>
        <v/>
      </c>
      <c r="D923" s="187" t="str">
        <f>IF('Formulario PPGR3'!$G923="","",'Formulario PPGR1'!#REF!)</f>
        <v/>
      </c>
      <c r="E923" s="187" t="str">
        <f>IF('Formulario PPGR3'!$G923="","",'Formulario PPGR1'!#REF!)</f>
        <v/>
      </c>
      <c r="F923" s="187" t="str">
        <f>IF('Formulario PPGR3'!$G923="","",'Formulario PPGR1'!#REF!)</f>
        <v/>
      </c>
      <c r="G923" s="237"/>
      <c r="H923" s="520" t="str" cm="1">
        <f t="array" ref="H923">IF(Tabla1[[#This Row],[Código_Actividad]]="","",_xlfn.XLOOKUP(Tabla1[[#This Row],[Código_Actividad]],CodigoActividad,Tabla2[Actividades Programables Presupuestables],"",0))</f>
        <v/>
      </c>
      <c r="I923" s="783" t="str">
        <f>IFERROR(VLOOKUP('Formulario PPGR3'!$G923,'Formulario PPGR2'!$H$9:$V$536,15,FALSE),"")</f>
        <v/>
      </c>
      <c r="J923" s="525"/>
      <c r="K923" s="524"/>
      <c r="L923" s="521" t="str">
        <f>IF(Tabla1[[#This Row],[Descripción]]="","",_xlfn.XLOOKUP(Tabla1[[#This Row],[Descripción]],Tabla10[Descripción],Tabla10[Unidad de Medida],"",0))</f>
        <v/>
      </c>
      <c r="M923" s="317"/>
      <c r="N923" s="535" t="str">
        <f>IF(Tabla1[[#This Row],[Descripción]]="","",_xlfn.XLOOKUP(Tabla1[[#This Row],[Descripción]],Tabla10[Descripción],Tabla10[Precio Unitario],0))</f>
        <v/>
      </c>
      <c r="O923" s="535" t="str">
        <f>IF(Tabla1[[#This Row],[Cantidad de Insumos]]="","",Tabla1[[#This Row],[Precio Unitario]]*Tabla1[[#This Row],[Cantidad de Insumos]])</f>
        <v/>
      </c>
      <c r="P923" s="522" t="str">
        <f>IF(Tabla1[[#This Row],[Descripción]]="","",_xlfn.XLOOKUP(Tabla1[[#This Row],[Descripción]],Tabla10[Descripción],Tabla10[CODIGO PRESUPUESTARIO],0))</f>
        <v/>
      </c>
      <c r="Q923" s="523"/>
      <c r="R923" s="523" t="str">
        <f>IF(Tabla1[[#This Row],[Insumos]]="","",_xlfn.XLOOKUP(Tabla1[[#This Row],[Insumos]],Tabla10[Insumo],Tabla10[InsumoAbrev],"",0))</f>
        <v/>
      </c>
      <c r="S923" s="694"/>
      <c r="T923" s="187"/>
      <c r="U923" s="187"/>
    </row>
    <row r="924" spans="2:21" ht="15" x14ac:dyDescent="0.25">
      <c r="B924" s="187" t="str">
        <f>IF('Formulario PPGR3'!$G924="","",CONCATENATE('Formulario PPGR3'!$C924,".",'Formulario PPGR3'!$D924,".",'Formulario PPGR3'!$E924,".",'Formulario PPGR3'!$F924))</f>
        <v/>
      </c>
      <c r="C924" s="187" t="str">
        <f>IF('Formulario PPGR3'!$G924="","",'Formulario PPGR1'!#REF!)</f>
        <v/>
      </c>
      <c r="D924" s="187" t="str">
        <f>IF('Formulario PPGR3'!$G924="","",'Formulario PPGR1'!#REF!)</f>
        <v/>
      </c>
      <c r="E924" s="187" t="str">
        <f>IF('Formulario PPGR3'!$G924="","",'Formulario PPGR1'!#REF!)</f>
        <v/>
      </c>
      <c r="F924" s="187" t="str">
        <f>IF('Formulario PPGR3'!$G924="","",'Formulario PPGR1'!#REF!)</f>
        <v/>
      </c>
      <c r="G924" s="237"/>
      <c r="H924" s="520" t="str" cm="1">
        <f t="array" ref="H924">IF(Tabla1[[#This Row],[Código_Actividad]]="","",_xlfn.XLOOKUP(Tabla1[[#This Row],[Código_Actividad]],CodigoActividad,Tabla2[Actividades Programables Presupuestables],"",0))</f>
        <v/>
      </c>
      <c r="I924" s="783" t="str">
        <f>IFERROR(VLOOKUP('Formulario PPGR3'!$G924,'Formulario PPGR2'!$H$9:$V$536,15,FALSE),"")</f>
        <v/>
      </c>
      <c r="J924" s="525"/>
      <c r="K924" s="524"/>
      <c r="L924" s="521" t="str">
        <f>IF(Tabla1[[#This Row],[Descripción]]="","",_xlfn.XLOOKUP(Tabla1[[#This Row],[Descripción]],Tabla10[Descripción],Tabla10[Unidad de Medida],"",0))</f>
        <v/>
      </c>
      <c r="M924" s="317"/>
      <c r="N924" s="535" t="str">
        <f>IF(Tabla1[[#This Row],[Descripción]]="","",_xlfn.XLOOKUP(Tabla1[[#This Row],[Descripción]],Tabla10[Descripción],Tabla10[Precio Unitario],0))</f>
        <v/>
      </c>
      <c r="O924" s="535" t="str">
        <f>IF(Tabla1[[#This Row],[Cantidad de Insumos]]="","",Tabla1[[#This Row],[Precio Unitario]]*Tabla1[[#This Row],[Cantidad de Insumos]])</f>
        <v/>
      </c>
      <c r="P924" s="522" t="str">
        <f>IF(Tabla1[[#This Row],[Descripción]]="","",_xlfn.XLOOKUP(Tabla1[[#This Row],[Descripción]],Tabla10[Descripción],Tabla10[CODIGO PRESUPUESTARIO],0))</f>
        <v/>
      </c>
      <c r="Q924" s="523"/>
      <c r="R924" s="523" t="str">
        <f>IF(Tabla1[[#This Row],[Insumos]]="","",_xlfn.XLOOKUP(Tabla1[[#This Row],[Insumos]],Tabla10[Insumo],Tabla10[InsumoAbrev],"",0))</f>
        <v/>
      </c>
      <c r="S924" s="694"/>
      <c r="T924" s="187"/>
      <c r="U924" s="187"/>
    </row>
    <row r="925" spans="2:21" ht="15" x14ac:dyDescent="0.25">
      <c r="B925" s="187" t="str">
        <f>IF('Formulario PPGR3'!$G925="","",CONCATENATE('Formulario PPGR3'!$C925,".",'Formulario PPGR3'!$D925,".",'Formulario PPGR3'!$E925,".",'Formulario PPGR3'!$F925))</f>
        <v/>
      </c>
      <c r="C925" s="187" t="str">
        <f>IF('Formulario PPGR3'!$G925="","",'Formulario PPGR1'!#REF!)</f>
        <v/>
      </c>
      <c r="D925" s="187" t="str">
        <f>IF('Formulario PPGR3'!$G925="","",'Formulario PPGR1'!#REF!)</f>
        <v/>
      </c>
      <c r="E925" s="187" t="str">
        <f>IF('Formulario PPGR3'!$G925="","",'Formulario PPGR1'!#REF!)</f>
        <v/>
      </c>
      <c r="F925" s="187" t="str">
        <f>IF('Formulario PPGR3'!$G925="","",'Formulario PPGR1'!#REF!)</f>
        <v/>
      </c>
      <c r="G925" s="237"/>
      <c r="H925" s="520" t="str" cm="1">
        <f t="array" ref="H925">IF(Tabla1[[#This Row],[Código_Actividad]]="","",_xlfn.XLOOKUP(Tabla1[[#This Row],[Código_Actividad]],CodigoActividad,Tabla2[Actividades Programables Presupuestables],"",0))</f>
        <v/>
      </c>
      <c r="I925" s="783" t="str">
        <f>IFERROR(VLOOKUP('Formulario PPGR3'!$G925,'Formulario PPGR2'!$H$9:$V$536,15,FALSE),"")</f>
        <v/>
      </c>
      <c r="J925" s="525"/>
      <c r="K925" s="524"/>
      <c r="L925" s="521" t="str">
        <f>IF(Tabla1[[#This Row],[Descripción]]="","",_xlfn.XLOOKUP(Tabla1[[#This Row],[Descripción]],Tabla10[Descripción],Tabla10[Unidad de Medida],"",0))</f>
        <v/>
      </c>
      <c r="M925" s="317"/>
      <c r="N925" s="535" t="str">
        <f>IF(Tabla1[[#This Row],[Descripción]]="","",_xlfn.XLOOKUP(Tabla1[[#This Row],[Descripción]],Tabla10[Descripción],Tabla10[Precio Unitario],0))</f>
        <v/>
      </c>
      <c r="O925" s="535" t="str">
        <f>IF(Tabla1[[#This Row],[Cantidad de Insumos]]="","",Tabla1[[#This Row],[Precio Unitario]]*Tabla1[[#This Row],[Cantidad de Insumos]])</f>
        <v/>
      </c>
      <c r="P925" s="522" t="str">
        <f>IF(Tabla1[[#This Row],[Descripción]]="","",_xlfn.XLOOKUP(Tabla1[[#This Row],[Descripción]],Tabla10[Descripción],Tabla10[CODIGO PRESUPUESTARIO],0))</f>
        <v/>
      </c>
      <c r="Q925" s="523"/>
      <c r="R925" s="523" t="str">
        <f>IF(Tabla1[[#This Row],[Insumos]]="","",_xlfn.XLOOKUP(Tabla1[[#This Row],[Insumos]],Tabla10[Insumo],Tabla10[InsumoAbrev],"",0))</f>
        <v/>
      </c>
      <c r="S925" s="694"/>
      <c r="T925" s="187"/>
      <c r="U925" s="187"/>
    </row>
    <row r="926" spans="2:21" ht="15" x14ac:dyDescent="0.25">
      <c r="B926" s="187" t="str">
        <f>IF('Formulario PPGR3'!$G926="","",CONCATENATE('Formulario PPGR3'!$C926,".",'Formulario PPGR3'!$D926,".",'Formulario PPGR3'!$E926,".",'Formulario PPGR3'!$F926))</f>
        <v/>
      </c>
      <c r="C926" s="187" t="str">
        <f>IF('Formulario PPGR3'!$G926="","",'Formulario PPGR1'!#REF!)</f>
        <v/>
      </c>
      <c r="D926" s="187" t="str">
        <f>IF('Formulario PPGR3'!$G926="","",'Formulario PPGR1'!#REF!)</f>
        <v/>
      </c>
      <c r="E926" s="187" t="str">
        <f>IF('Formulario PPGR3'!$G926="","",'Formulario PPGR1'!#REF!)</f>
        <v/>
      </c>
      <c r="F926" s="187" t="str">
        <f>IF('Formulario PPGR3'!$G926="","",'Formulario PPGR1'!#REF!)</f>
        <v/>
      </c>
      <c r="G926" s="237"/>
      <c r="H926" s="520" t="str" cm="1">
        <f t="array" ref="H926">IF(Tabla1[[#This Row],[Código_Actividad]]="","",_xlfn.XLOOKUP(Tabla1[[#This Row],[Código_Actividad]],CodigoActividad,Tabla2[Actividades Programables Presupuestables],"",0))</f>
        <v/>
      </c>
      <c r="I926" s="783" t="str">
        <f>IFERROR(VLOOKUP('Formulario PPGR3'!$G926,'Formulario PPGR2'!$H$9:$V$536,15,FALSE),"")</f>
        <v/>
      </c>
      <c r="J926" s="525"/>
      <c r="K926" s="524"/>
      <c r="L926" s="521" t="str">
        <f>IF(Tabla1[[#This Row],[Descripción]]="","",_xlfn.XLOOKUP(Tabla1[[#This Row],[Descripción]],Tabla10[Descripción],Tabla10[Unidad de Medida],"",0))</f>
        <v/>
      </c>
      <c r="M926" s="317"/>
      <c r="N926" s="535" t="str">
        <f>IF(Tabla1[[#This Row],[Descripción]]="","",_xlfn.XLOOKUP(Tabla1[[#This Row],[Descripción]],Tabla10[Descripción],Tabla10[Precio Unitario],0))</f>
        <v/>
      </c>
      <c r="O926" s="535" t="str">
        <f>IF(Tabla1[[#This Row],[Cantidad de Insumos]]="","",Tabla1[[#This Row],[Precio Unitario]]*Tabla1[[#This Row],[Cantidad de Insumos]])</f>
        <v/>
      </c>
      <c r="P926" s="522" t="str">
        <f>IF(Tabla1[[#This Row],[Descripción]]="","",_xlfn.XLOOKUP(Tabla1[[#This Row],[Descripción]],Tabla10[Descripción],Tabla10[CODIGO PRESUPUESTARIO],0))</f>
        <v/>
      </c>
      <c r="Q926" s="523"/>
      <c r="R926" s="523" t="str">
        <f>IF(Tabla1[[#This Row],[Insumos]]="","",_xlfn.XLOOKUP(Tabla1[[#This Row],[Insumos]],Tabla10[Insumo],Tabla10[InsumoAbrev],"",0))</f>
        <v/>
      </c>
      <c r="S926" s="694"/>
      <c r="T926" s="187"/>
      <c r="U926" s="187"/>
    </row>
    <row r="927" spans="2:21" ht="15" x14ac:dyDescent="0.25">
      <c r="B927" s="187" t="str">
        <f>IF('Formulario PPGR3'!$G927="","",CONCATENATE('Formulario PPGR3'!$C927,".",'Formulario PPGR3'!$D927,".",'Formulario PPGR3'!$E927,".",'Formulario PPGR3'!$F927))</f>
        <v/>
      </c>
      <c r="C927" s="187" t="str">
        <f>IF('Formulario PPGR3'!$G927="","",'Formulario PPGR1'!#REF!)</f>
        <v/>
      </c>
      <c r="D927" s="187" t="str">
        <f>IF('Formulario PPGR3'!$G927="","",'Formulario PPGR1'!#REF!)</f>
        <v/>
      </c>
      <c r="E927" s="187" t="str">
        <f>IF('Formulario PPGR3'!$G927="","",'Formulario PPGR1'!#REF!)</f>
        <v/>
      </c>
      <c r="F927" s="187" t="str">
        <f>IF('Formulario PPGR3'!$G927="","",'Formulario PPGR1'!#REF!)</f>
        <v/>
      </c>
      <c r="G927" s="237"/>
      <c r="H927" s="520" t="str" cm="1">
        <f t="array" ref="H927">IF(Tabla1[[#This Row],[Código_Actividad]]="","",_xlfn.XLOOKUP(Tabla1[[#This Row],[Código_Actividad]],CodigoActividad,Tabla2[Actividades Programables Presupuestables],"",0))</f>
        <v/>
      </c>
      <c r="I927" s="783" t="str">
        <f>IFERROR(VLOOKUP('Formulario PPGR3'!$G927,'Formulario PPGR2'!$H$9:$V$536,15,FALSE),"")</f>
        <v/>
      </c>
      <c r="J927" s="525"/>
      <c r="K927" s="524"/>
      <c r="L927" s="521" t="str">
        <f>IF(Tabla1[[#This Row],[Descripción]]="","",_xlfn.XLOOKUP(Tabla1[[#This Row],[Descripción]],Tabla10[Descripción],Tabla10[Unidad de Medida],"",0))</f>
        <v/>
      </c>
      <c r="M927" s="317"/>
      <c r="N927" s="535" t="str">
        <f>IF(Tabla1[[#This Row],[Descripción]]="","",_xlfn.XLOOKUP(Tabla1[[#This Row],[Descripción]],Tabla10[Descripción],Tabla10[Precio Unitario],0))</f>
        <v/>
      </c>
      <c r="O927" s="535" t="str">
        <f>IF(Tabla1[[#This Row],[Cantidad de Insumos]]="","",Tabla1[[#This Row],[Precio Unitario]]*Tabla1[[#This Row],[Cantidad de Insumos]])</f>
        <v/>
      </c>
      <c r="P927" s="522" t="str">
        <f>IF(Tabla1[[#This Row],[Descripción]]="","",_xlfn.XLOOKUP(Tabla1[[#This Row],[Descripción]],Tabla10[Descripción],Tabla10[CODIGO PRESUPUESTARIO],0))</f>
        <v/>
      </c>
      <c r="Q927" s="523"/>
      <c r="R927" s="523" t="str">
        <f>IF(Tabla1[[#This Row],[Insumos]]="","",_xlfn.XLOOKUP(Tabla1[[#This Row],[Insumos]],Tabla10[Insumo],Tabla10[InsumoAbrev],"",0))</f>
        <v/>
      </c>
      <c r="S927" s="694"/>
      <c r="T927" s="187"/>
      <c r="U927" s="187"/>
    </row>
    <row r="928" spans="2:21" ht="15" x14ac:dyDescent="0.25">
      <c r="B928" s="187" t="str">
        <f>IF('Formulario PPGR3'!$G928="","",CONCATENATE('Formulario PPGR3'!$C928,".",'Formulario PPGR3'!$D928,".",'Formulario PPGR3'!$E928,".",'Formulario PPGR3'!$F928))</f>
        <v/>
      </c>
      <c r="C928" s="187" t="str">
        <f>IF('Formulario PPGR3'!$G928="","",'Formulario PPGR1'!#REF!)</f>
        <v/>
      </c>
      <c r="D928" s="187" t="str">
        <f>IF('Formulario PPGR3'!$G928="","",'Formulario PPGR1'!#REF!)</f>
        <v/>
      </c>
      <c r="E928" s="187" t="str">
        <f>IF('Formulario PPGR3'!$G928="","",'Formulario PPGR1'!#REF!)</f>
        <v/>
      </c>
      <c r="F928" s="187" t="str">
        <f>IF('Formulario PPGR3'!$G928="","",'Formulario PPGR1'!#REF!)</f>
        <v/>
      </c>
      <c r="G928" s="237"/>
      <c r="H928" s="520" t="str" cm="1">
        <f t="array" ref="H928">IF(Tabla1[[#This Row],[Código_Actividad]]="","",_xlfn.XLOOKUP(Tabla1[[#This Row],[Código_Actividad]],CodigoActividad,Tabla2[Actividades Programables Presupuestables],"",0))</f>
        <v/>
      </c>
      <c r="I928" s="783" t="str">
        <f>IFERROR(VLOOKUP('Formulario PPGR3'!$G928,'Formulario PPGR2'!$H$9:$V$536,15,FALSE),"")</f>
        <v/>
      </c>
      <c r="J928" s="525"/>
      <c r="K928" s="524"/>
      <c r="L928" s="521" t="str">
        <f>IF(Tabla1[[#This Row],[Descripción]]="","",_xlfn.XLOOKUP(Tabla1[[#This Row],[Descripción]],Tabla10[Descripción],Tabla10[Unidad de Medida],"",0))</f>
        <v/>
      </c>
      <c r="M928" s="317"/>
      <c r="N928" s="535" t="str">
        <f>IF(Tabla1[[#This Row],[Descripción]]="","",_xlfn.XLOOKUP(Tabla1[[#This Row],[Descripción]],Tabla10[Descripción],Tabla10[Precio Unitario],0))</f>
        <v/>
      </c>
      <c r="O928" s="535" t="str">
        <f>IF(Tabla1[[#This Row],[Cantidad de Insumos]]="","",Tabla1[[#This Row],[Precio Unitario]]*Tabla1[[#This Row],[Cantidad de Insumos]])</f>
        <v/>
      </c>
      <c r="P928" s="522" t="str">
        <f>IF(Tabla1[[#This Row],[Descripción]]="","",_xlfn.XLOOKUP(Tabla1[[#This Row],[Descripción]],Tabla10[Descripción],Tabla10[CODIGO PRESUPUESTARIO],0))</f>
        <v/>
      </c>
      <c r="Q928" s="523"/>
      <c r="R928" s="523" t="str">
        <f>IF(Tabla1[[#This Row],[Insumos]]="","",_xlfn.XLOOKUP(Tabla1[[#This Row],[Insumos]],Tabla10[Insumo],Tabla10[InsumoAbrev],"",0))</f>
        <v/>
      </c>
      <c r="S928" s="694"/>
      <c r="T928" s="187"/>
      <c r="U928" s="187"/>
    </row>
    <row r="929" spans="2:21" ht="15" x14ac:dyDescent="0.25">
      <c r="B929" s="187" t="str">
        <f>IF('Formulario PPGR3'!$G929="","",CONCATENATE('Formulario PPGR3'!$C929,".",'Formulario PPGR3'!$D929,".",'Formulario PPGR3'!$E929,".",'Formulario PPGR3'!$F929))</f>
        <v/>
      </c>
      <c r="C929" s="187" t="str">
        <f>IF('Formulario PPGR3'!$G929="","",'Formulario PPGR1'!#REF!)</f>
        <v/>
      </c>
      <c r="D929" s="187" t="str">
        <f>IF('Formulario PPGR3'!$G929="","",'Formulario PPGR1'!#REF!)</f>
        <v/>
      </c>
      <c r="E929" s="187" t="str">
        <f>IF('Formulario PPGR3'!$G929="","",'Formulario PPGR1'!#REF!)</f>
        <v/>
      </c>
      <c r="F929" s="187" t="str">
        <f>IF('Formulario PPGR3'!$G929="","",'Formulario PPGR1'!#REF!)</f>
        <v/>
      </c>
      <c r="G929" s="237"/>
      <c r="H929" s="520" t="str" cm="1">
        <f t="array" ref="H929">IF(Tabla1[[#This Row],[Código_Actividad]]="","",_xlfn.XLOOKUP(Tabla1[[#This Row],[Código_Actividad]],CodigoActividad,Tabla2[Actividades Programables Presupuestables],"",0))</f>
        <v/>
      </c>
      <c r="I929" s="783" t="str">
        <f>IFERROR(VLOOKUP('Formulario PPGR3'!$G929,'Formulario PPGR2'!$H$9:$V$536,15,FALSE),"")</f>
        <v/>
      </c>
      <c r="J929" s="525"/>
      <c r="K929" s="524"/>
      <c r="L929" s="521" t="str">
        <f>IF(Tabla1[[#This Row],[Descripción]]="","",_xlfn.XLOOKUP(Tabla1[[#This Row],[Descripción]],Tabla10[Descripción],Tabla10[Unidad de Medida],"",0))</f>
        <v/>
      </c>
      <c r="M929" s="317"/>
      <c r="N929" s="535" t="str">
        <f>IF(Tabla1[[#This Row],[Descripción]]="","",_xlfn.XLOOKUP(Tabla1[[#This Row],[Descripción]],Tabla10[Descripción],Tabla10[Precio Unitario],0))</f>
        <v/>
      </c>
      <c r="O929" s="535" t="str">
        <f>IF(Tabla1[[#This Row],[Cantidad de Insumos]]="","",Tabla1[[#This Row],[Precio Unitario]]*Tabla1[[#This Row],[Cantidad de Insumos]])</f>
        <v/>
      </c>
      <c r="P929" s="522" t="str">
        <f>IF(Tabla1[[#This Row],[Descripción]]="","",_xlfn.XLOOKUP(Tabla1[[#This Row],[Descripción]],Tabla10[Descripción],Tabla10[CODIGO PRESUPUESTARIO],0))</f>
        <v/>
      </c>
      <c r="Q929" s="523"/>
      <c r="R929" s="523" t="str">
        <f>IF(Tabla1[[#This Row],[Insumos]]="","",_xlfn.XLOOKUP(Tabla1[[#This Row],[Insumos]],Tabla10[Insumo],Tabla10[InsumoAbrev],"",0))</f>
        <v/>
      </c>
      <c r="S929" s="694"/>
      <c r="T929" s="187"/>
      <c r="U929" s="187"/>
    </row>
    <row r="930" spans="2:21" ht="15" x14ac:dyDescent="0.25">
      <c r="B930" s="187" t="str">
        <f>IF('Formulario PPGR3'!$G930="","",CONCATENATE('Formulario PPGR3'!$C930,".",'Formulario PPGR3'!$D930,".",'Formulario PPGR3'!$E930,".",'Formulario PPGR3'!$F930))</f>
        <v/>
      </c>
      <c r="C930" s="187" t="str">
        <f>IF('Formulario PPGR3'!$G930="","",'Formulario PPGR1'!#REF!)</f>
        <v/>
      </c>
      <c r="D930" s="187" t="str">
        <f>IF('Formulario PPGR3'!$G930="","",'Formulario PPGR1'!#REF!)</f>
        <v/>
      </c>
      <c r="E930" s="187" t="str">
        <f>IF('Formulario PPGR3'!$G930="","",'Formulario PPGR1'!#REF!)</f>
        <v/>
      </c>
      <c r="F930" s="187" t="str">
        <f>IF('Formulario PPGR3'!$G930="","",'Formulario PPGR1'!#REF!)</f>
        <v/>
      </c>
      <c r="G930" s="237"/>
      <c r="H930" s="520" t="str" cm="1">
        <f t="array" ref="H930">IF(Tabla1[[#This Row],[Código_Actividad]]="","",_xlfn.XLOOKUP(Tabla1[[#This Row],[Código_Actividad]],CodigoActividad,Tabla2[Actividades Programables Presupuestables],"",0))</f>
        <v/>
      </c>
      <c r="I930" s="783" t="str">
        <f>IFERROR(VLOOKUP('Formulario PPGR3'!$G930,'Formulario PPGR2'!$H$9:$V$536,15,FALSE),"")</f>
        <v/>
      </c>
      <c r="J930" s="525"/>
      <c r="K930" s="524"/>
      <c r="L930" s="521" t="str">
        <f>IF(Tabla1[[#This Row],[Descripción]]="","",_xlfn.XLOOKUP(Tabla1[[#This Row],[Descripción]],Tabla10[Descripción],Tabla10[Unidad de Medida],"",0))</f>
        <v/>
      </c>
      <c r="M930" s="317"/>
      <c r="N930" s="535" t="str">
        <f>IF(Tabla1[[#This Row],[Descripción]]="","",_xlfn.XLOOKUP(Tabla1[[#This Row],[Descripción]],Tabla10[Descripción],Tabla10[Precio Unitario],0))</f>
        <v/>
      </c>
      <c r="O930" s="535" t="str">
        <f>IF(Tabla1[[#This Row],[Cantidad de Insumos]]="","",Tabla1[[#This Row],[Precio Unitario]]*Tabla1[[#This Row],[Cantidad de Insumos]])</f>
        <v/>
      </c>
      <c r="P930" s="522" t="str">
        <f>IF(Tabla1[[#This Row],[Descripción]]="","",_xlfn.XLOOKUP(Tabla1[[#This Row],[Descripción]],Tabla10[Descripción],Tabla10[CODIGO PRESUPUESTARIO],0))</f>
        <v/>
      </c>
      <c r="Q930" s="523"/>
      <c r="R930" s="523" t="str">
        <f>IF(Tabla1[[#This Row],[Insumos]]="","",_xlfn.XLOOKUP(Tabla1[[#This Row],[Insumos]],Tabla10[Insumo],Tabla10[InsumoAbrev],"",0))</f>
        <v/>
      </c>
      <c r="S930" s="694"/>
      <c r="T930" s="187"/>
      <c r="U930" s="187"/>
    </row>
    <row r="931" spans="2:21" ht="15" x14ac:dyDescent="0.25">
      <c r="B931" s="187" t="str">
        <f>IF('Formulario PPGR3'!$G931="","",CONCATENATE('Formulario PPGR3'!$C931,".",'Formulario PPGR3'!$D931,".",'Formulario PPGR3'!$E931,".",'Formulario PPGR3'!$F931))</f>
        <v/>
      </c>
      <c r="C931" s="187" t="str">
        <f>IF('Formulario PPGR3'!$G931="","",'Formulario PPGR1'!#REF!)</f>
        <v/>
      </c>
      <c r="D931" s="187" t="str">
        <f>IF('Formulario PPGR3'!$G931="","",'Formulario PPGR1'!#REF!)</f>
        <v/>
      </c>
      <c r="E931" s="187" t="str">
        <f>IF('Formulario PPGR3'!$G931="","",'Formulario PPGR1'!#REF!)</f>
        <v/>
      </c>
      <c r="F931" s="187" t="str">
        <f>IF('Formulario PPGR3'!$G931="","",'Formulario PPGR1'!#REF!)</f>
        <v/>
      </c>
      <c r="G931" s="237"/>
      <c r="H931" s="520" t="str" cm="1">
        <f t="array" ref="H931">IF(Tabla1[[#This Row],[Código_Actividad]]="","",_xlfn.XLOOKUP(Tabla1[[#This Row],[Código_Actividad]],CodigoActividad,Tabla2[Actividades Programables Presupuestables],"",0))</f>
        <v/>
      </c>
      <c r="I931" s="783" t="str">
        <f>IFERROR(VLOOKUP('Formulario PPGR3'!$G931,'Formulario PPGR2'!$H$9:$V$536,15,FALSE),"")</f>
        <v/>
      </c>
      <c r="J931" s="525"/>
      <c r="K931" s="524"/>
      <c r="L931" s="521" t="str">
        <f>IF(Tabla1[[#This Row],[Descripción]]="","",_xlfn.XLOOKUP(Tabla1[[#This Row],[Descripción]],Tabla10[Descripción],Tabla10[Unidad de Medida],"",0))</f>
        <v/>
      </c>
      <c r="M931" s="317"/>
      <c r="N931" s="535" t="str">
        <f>IF(Tabla1[[#This Row],[Descripción]]="","",_xlfn.XLOOKUP(Tabla1[[#This Row],[Descripción]],Tabla10[Descripción],Tabla10[Precio Unitario],0))</f>
        <v/>
      </c>
      <c r="O931" s="535" t="str">
        <f>IF(Tabla1[[#This Row],[Cantidad de Insumos]]="","",Tabla1[[#This Row],[Precio Unitario]]*Tabla1[[#This Row],[Cantidad de Insumos]])</f>
        <v/>
      </c>
      <c r="P931" s="522" t="str">
        <f>IF(Tabla1[[#This Row],[Descripción]]="","",_xlfn.XLOOKUP(Tabla1[[#This Row],[Descripción]],Tabla10[Descripción],Tabla10[CODIGO PRESUPUESTARIO],0))</f>
        <v/>
      </c>
      <c r="Q931" s="523"/>
      <c r="R931" s="523" t="str">
        <f>IF(Tabla1[[#This Row],[Insumos]]="","",_xlfn.XLOOKUP(Tabla1[[#This Row],[Insumos]],Tabla10[Insumo],Tabla10[InsumoAbrev],"",0))</f>
        <v/>
      </c>
      <c r="S931" s="694"/>
      <c r="T931" s="187"/>
      <c r="U931" s="187"/>
    </row>
    <row r="932" spans="2:21" ht="15" x14ac:dyDescent="0.25">
      <c r="B932" s="187" t="str">
        <f>IF('Formulario PPGR3'!$G932="","",CONCATENATE('Formulario PPGR3'!$C932,".",'Formulario PPGR3'!$D932,".",'Formulario PPGR3'!$E932,".",'Formulario PPGR3'!$F932))</f>
        <v/>
      </c>
      <c r="C932" s="187" t="str">
        <f>IF('Formulario PPGR3'!$G932="","",'Formulario PPGR1'!#REF!)</f>
        <v/>
      </c>
      <c r="D932" s="187" t="str">
        <f>IF('Formulario PPGR3'!$G932="","",'Formulario PPGR1'!#REF!)</f>
        <v/>
      </c>
      <c r="E932" s="187" t="str">
        <f>IF('Formulario PPGR3'!$G932="","",'Formulario PPGR1'!#REF!)</f>
        <v/>
      </c>
      <c r="F932" s="187" t="str">
        <f>IF('Formulario PPGR3'!$G932="","",'Formulario PPGR1'!#REF!)</f>
        <v/>
      </c>
      <c r="G932" s="237"/>
      <c r="H932" s="520" t="str" cm="1">
        <f t="array" ref="H932">IF(Tabla1[[#This Row],[Código_Actividad]]="","",_xlfn.XLOOKUP(Tabla1[[#This Row],[Código_Actividad]],CodigoActividad,Tabla2[Actividades Programables Presupuestables],"",0))</f>
        <v/>
      </c>
      <c r="I932" s="783" t="str">
        <f>IFERROR(VLOOKUP('Formulario PPGR3'!$G932,'Formulario PPGR2'!$H$9:$V$536,15,FALSE),"")</f>
        <v/>
      </c>
      <c r="J932" s="525"/>
      <c r="K932" s="524"/>
      <c r="L932" s="521" t="str">
        <f>IF(Tabla1[[#This Row],[Descripción]]="","",_xlfn.XLOOKUP(Tabla1[[#This Row],[Descripción]],Tabla10[Descripción],Tabla10[Unidad de Medida],"",0))</f>
        <v/>
      </c>
      <c r="M932" s="317"/>
      <c r="N932" s="535" t="str">
        <f>IF(Tabla1[[#This Row],[Descripción]]="","",_xlfn.XLOOKUP(Tabla1[[#This Row],[Descripción]],Tabla10[Descripción],Tabla10[Precio Unitario],0))</f>
        <v/>
      </c>
      <c r="O932" s="535" t="str">
        <f>IF(Tabla1[[#This Row],[Cantidad de Insumos]]="","",Tabla1[[#This Row],[Precio Unitario]]*Tabla1[[#This Row],[Cantidad de Insumos]])</f>
        <v/>
      </c>
      <c r="P932" s="522" t="str">
        <f>IF(Tabla1[[#This Row],[Descripción]]="","",_xlfn.XLOOKUP(Tabla1[[#This Row],[Descripción]],Tabla10[Descripción],Tabla10[CODIGO PRESUPUESTARIO],0))</f>
        <v/>
      </c>
      <c r="Q932" s="523"/>
      <c r="R932" s="523" t="str">
        <f>IF(Tabla1[[#This Row],[Insumos]]="","",_xlfn.XLOOKUP(Tabla1[[#This Row],[Insumos]],Tabla10[Insumo],Tabla10[InsumoAbrev],"",0))</f>
        <v/>
      </c>
      <c r="S932" s="694"/>
      <c r="T932" s="187"/>
      <c r="U932" s="187"/>
    </row>
    <row r="933" spans="2:21" ht="15" x14ac:dyDescent="0.25">
      <c r="B933" s="187" t="str">
        <f>IF('Formulario PPGR3'!$G933="","",CONCATENATE('Formulario PPGR3'!$C933,".",'Formulario PPGR3'!$D933,".",'Formulario PPGR3'!$E933,".",'Formulario PPGR3'!$F933))</f>
        <v/>
      </c>
      <c r="C933" s="187" t="str">
        <f>IF('Formulario PPGR3'!$G933="","",'Formulario PPGR1'!#REF!)</f>
        <v/>
      </c>
      <c r="D933" s="187" t="str">
        <f>IF('Formulario PPGR3'!$G933="","",'Formulario PPGR1'!#REF!)</f>
        <v/>
      </c>
      <c r="E933" s="187" t="str">
        <f>IF('Formulario PPGR3'!$G933="","",'Formulario PPGR1'!#REF!)</f>
        <v/>
      </c>
      <c r="F933" s="187" t="str">
        <f>IF('Formulario PPGR3'!$G933="","",'Formulario PPGR1'!#REF!)</f>
        <v/>
      </c>
      <c r="G933" s="237"/>
      <c r="H933" s="520" t="str" cm="1">
        <f t="array" ref="H933">IF(Tabla1[[#This Row],[Código_Actividad]]="","",_xlfn.XLOOKUP(Tabla1[[#This Row],[Código_Actividad]],CodigoActividad,Tabla2[Actividades Programables Presupuestables],"",0))</f>
        <v/>
      </c>
      <c r="I933" s="783" t="str">
        <f>IFERROR(VLOOKUP('Formulario PPGR3'!$G933,'Formulario PPGR2'!$H$9:$V$536,15,FALSE),"")</f>
        <v/>
      </c>
      <c r="J933" s="525"/>
      <c r="K933" s="524"/>
      <c r="L933" s="521" t="str">
        <f>IF(Tabla1[[#This Row],[Descripción]]="","",_xlfn.XLOOKUP(Tabla1[[#This Row],[Descripción]],Tabla10[Descripción],Tabla10[Unidad de Medida],"",0))</f>
        <v/>
      </c>
      <c r="M933" s="317"/>
      <c r="N933" s="535" t="str">
        <f>IF(Tabla1[[#This Row],[Descripción]]="","",_xlfn.XLOOKUP(Tabla1[[#This Row],[Descripción]],Tabla10[Descripción],Tabla10[Precio Unitario],0))</f>
        <v/>
      </c>
      <c r="O933" s="535" t="str">
        <f>IF(Tabla1[[#This Row],[Cantidad de Insumos]]="","",Tabla1[[#This Row],[Precio Unitario]]*Tabla1[[#This Row],[Cantidad de Insumos]])</f>
        <v/>
      </c>
      <c r="P933" s="522" t="str">
        <f>IF(Tabla1[[#This Row],[Descripción]]="","",_xlfn.XLOOKUP(Tabla1[[#This Row],[Descripción]],Tabla10[Descripción],Tabla10[CODIGO PRESUPUESTARIO],0))</f>
        <v/>
      </c>
      <c r="Q933" s="523"/>
      <c r="R933" s="523" t="str">
        <f>IF(Tabla1[[#This Row],[Insumos]]="","",_xlfn.XLOOKUP(Tabla1[[#This Row],[Insumos]],Tabla10[Insumo],Tabla10[InsumoAbrev],"",0))</f>
        <v/>
      </c>
      <c r="S933" s="694"/>
      <c r="T933" s="187"/>
      <c r="U933" s="187"/>
    </row>
    <row r="934" spans="2:21" ht="15" x14ac:dyDescent="0.25">
      <c r="B934" s="187" t="str">
        <f>IF('Formulario PPGR3'!$G934="","",CONCATENATE('Formulario PPGR3'!$C934,".",'Formulario PPGR3'!$D934,".",'Formulario PPGR3'!$E934,".",'Formulario PPGR3'!$F934))</f>
        <v/>
      </c>
      <c r="C934" s="187" t="str">
        <f>IF('Formulario PPGR3'!$G934="","",'Formulario PPGR1'!#REF!)</f>
        <v/>
      </c>
      <c r="D934" s="187" t="str">
        <f>IF('Formulario PPGR3'!$G934="","",'Formulario PPGR1'!#REF!)</f>
        <v/>
      </c>
      <c r="E934" s="187" t="str">
        <f>IF('Formulario PPGR3'!$G934="","",'Formulario PPGR1'!#REF!)</f>
        <v/>
      </c>
      <c r="F934" s="187" t="str">
        <f>IF('Formulario PPGR3'!$G934="","",'Formulario PPGR1'!#REF!)</f>
        <v/>
      </c>
      <c r="G934" s="237"/>
      <c r="H934" s="520" t="str" cm="1">
        <f t="array" ref="H934">IF(Tabla1[[#This Row],[Código_Actividad]]="","",_xlfn.XLOOKUP(Tabla1[[#This Row],[Código_Actividad]],CodigoActividad,Tabla2[Actividades Programables Presupuestables],"",0))</f>
        <v/>
      </c>
      <c r="I934" s="783" t="str">
        <f>IFERROR(VLOOKUP('Formulario PPGR3'!$G934,'Formulario PPGR2'!$H$9:$V$536,15,FALSE),"")</f>
        <v/>
      </c>
      <c r="J934" s="525"/>
      <c r="K934" s="524"/>
      <c r="L934" s="521" t="str">
        <f>IF(Tabla1[[#This Row],[Descripción]]="","",_xlfn.XLOOKUP(Tabla1[[#This Row],[Descripción]],Tabla10[Descripción],Tabla10[Unidad de Medida],"",0))</f>
        <v/>
      </c>
      <c r="M934" s="317"/>
      <c r="N934" s="535" t="str">
        <f>IF(Tabla1[[#This Row],[Descripción]]="","",_xlfn.XLOOKUP(Tabla1[[#This Row],[Descripción]],Tabla10[Descripción],Tabla10[Precio Unitario],0))</f>
        <v/>
      </c>
      <c r="O934" s="535" t="str">
        <f>IF(Tabla1[[#This Row],[Cantidad de Insumos]]="","",Tabla1[[#This Row],[Precio Unitario]]*Tabla1[[#This Row],[Cantidad de Insumos]])</f>
        <v/>
      </c>
      <c r="P934" s="522" t="str">
        <f>IF(Tabla1[[#This Row],[Descripción]]="","",_xlfn.XLOOKUP(Tabla1[[#This Row],[Descripción]],Tabla10[Descripción],Tabla10[CODIGO PRESUPUESTARIO],0))</f>
        <v/>
      </c>
      <c r="Q934" s="523"/>
      <c r="R934" s="523" t="str">
        <f>IF(Tabla1[[#This Row],[Insumos]]="","",_xlfn.XLOOKUP(Tabla1[[#This Row],[Insumos]],Tabla10[Insumo],Tabla10[InsumoAbrev],"",0))</f>
        <v/>
      </c>
      <c r="S934" s="694"/>
      <c r="T934" s="187"/>
      <c r="U934" s="187"/>
    </row>
    <row r="935" spans="2:21" ht="15" x14ac:dyDescent="0.25">
      <c r="B935" s="187" t="str">
        <f>IF('Formulario PPGR3'!$G935="","",CONCATENATE('Formulario PPGR3'!$C935,".",'Formulario PPGR3'!$D935,".",'Formulario PPGR3'!$E935,".",'Formulario PPGR3'!$F935))</f>
        <v/>
      </c>
      <c r="C935" s="187" t="str">
        <f>IF('Formulario PPGR3'!$G935="","",'Formulario PPGR1'!#REF!)</f>
        <v/>
      </c>
      <c r="D935" s="187" t="str">
        <f>IF('Formulario PPGR3'!$G935="","",'Formulario PPGR1'!#REF!)</f>
        <v/>
      </c>
      <c r="E935" s="187" t="str">
        <f>IF('Formulario PPGR3'!$G935="","",'Formulario PPGR1'!#REF!)</f>
        <v/>
      </c>
      <c r="F935" s="187" t="str">
        <f>IF('Formulario PPGR3'!$G935="","",'Formulario PPGR1'!#REF!)</f>
        <v/>
      </c>
      <c r="G935" s="237"/>
      <c r="H935" s="520" t="str" cm="1">
        <f t="array" ref="H935">IF(Tabla1[[#This Row],[Código_Actividad]]="","",_xlfn.XLOOKUP(Tabla1[[#This Row],[Código_Actividad]],CodigoActividad,Tabla2[Actividades Programables Presupuestables],"",0))</f>
        <v/>
      </c>
      <c r="I935" s="783" t="str">
        <f>IFERROR(VLOOKUP('Formulario PPGR3'!$G935,'Formulario PPGR2'!$H$9:$V$536,15,FALSE),"")</f>
        <v/>
      </c>
      <c r="J935" s="525"/>
      <c r="K935" s="524"/>
      <c r="L935" s="521" t="str">
        <f>IF(Tabla1[[#This Row],[Descripción]]="","",_xlfn.XLOOKUP(Tabla1[[#This Row],[Descripción]],Tabla10[Descripción],Tabla10[Unidad de Medida],"",0))</f>
        <v/>
      </c>
      <c r="M935" s="317"/>
      <c r="N935" s="535" t="str">
        <f>IF(Tabla1[[#This Row],[Descripción]]="","",_xlfn.XLOOKUP(Tabla1[[#This Row],[Descripción]],Tabla10[Descripción],Tabla10[Precio Unitario],0))</f>
        <v/>
      </c>
      <c r="O935" s="535" t="str">
        <f>IF(Tabla1[[#This Row],[Cantidad de Insumos]]="","",Tabla1[[#This Row],[Precio Unitario]]*Tabla1[[#This Row],[Cantidad de Insumos]])</f>
        <v/>
      </c>
      <c r="P935" s="522" t="str">
        <f>IF(Tabla1[[#This Row],[Descripción]]="","",_xlfn.XLOOKUP(Tabla1[[#This Row],[Descripción]],Tabla10[Descripción],Tabla10[CODIGO PRESUPUESTARIO],0))</f>
        <v/>
      </c>
      <c r="Q935" s="523"/>
      <c r="R935" s="523" t="str">
        <f>IF(Tabla1[[#This Row],[Insumos]]="","",_xlfn.XLOOKUP(Tabla1[[#This Row],[Insumos]],Tabla10[Insumo],Tabla10[InsumoAbrev],"",0))</f>
        <v/>
      </c>
      <c r="S935" s="694"/>
      <c r="T935" s="187"/>
      <c r="U935" s="187"/>
    </row>
    <row r="936" spans="2:21" ht="15" x14ac:dyDescent="0.25">
      <c r="B936" s="187" t="str">
        <f>IF('Formulario PPGR3'!$G936="","",CONCATENATE('Formulario PPGR3'!$C936,".",'Formulario PPGR3'!$D936,".",'Formulario PPGR3'!$E936,".",'Formulario PPGR3'!$F936))</f>
        <v/>
      </c>
      <c r="C936" s="187" t="str">
        <f>IF('Formulario PPGR3'!$G936="","",'Formulario PPGR1'!#REF!)</f>
        <v/>
      </c>
      <c r="D936" s="187" t="str">
        <f>IF('Formulario PPGR3'!$G936="","",'Formulario PPGR1'!#REF!)</f>
        <v/>
      </c>
      <c r="E936" s="187" t="str">
        <f>IF('Formulario PPGR3'!$G936="","",'Formulario PPGR1'!#REF!)</f>
        <v/>
      </c>
      <c r="F936" s="187" t="str">
        <f>IF('Formulario PPGR3'!$G936="","",'Formulario PPGR1'!#REF!)</f>
        <v/>
      </c>
      <c r="G936" s="237"/>
      <c r="H936" s="520" t="str" cm="1">
        <f t="array" ref="H936">IF(Tabla1[[#This Row],[Código_Actividad]]="","",_xlfn.XLOOKUP(Tabla1[[#This Row],[Código_Actividad]],CodigoActividad,Tabla2[Actividades Programables Presupuestables],"",0))</f>
        <v/>
      </c>
      <c r="I936" s="783" t="str">
        <f>IFERROR(VLOOKUP('Formulario PPGR3'!$G936,'Formulario PPGR2'!$H$9:$V$536,15,FALSE),"")</f>
        <v/>
      </c>
      <c r="J936" s="525"/>
      <c r="K936" s="524"/>
      <c r="L936" s="521" t="str">
        <f>IF(Tabla1[[#This Row],[Descripción]]="","",_xlfn.XLOOKUP(Tabla1[[#This Row],[Descripción]],Tabla10[Descripción],Tabla10[Unidad de Medida],"",0))</f>
        <v/>
      </c>
      <c r="M936" s="317"/>
      <c r="N936" s="535" t="str">
        <f>IF(Tabla1[[#This Row],[Descripción]]="","",_xlfn.XLOOKUP(Tabla1[[#This Row],[Descripción]],Tabla10[Descripción],Tabla10[Precio Unitario],0))</f>
        <v/>
      </c>
      <c r="O936" s="535" t="str">
        <f>IF(Tabla1[[#This Row],[Cantidad de Insumos]]="","",Tabla1[[#This Row],[Precio Unitario]]*Tabla1[[#This Row],[Cantidad de Insumos]])</f>
        <v/>
      </c>
      <c r="P936" s="522" t="str">
        <f>IF(Tabla1[[#This Row],[Descripción]]="","",_xlfn.XLOOKUP(Tabla1[[#This Row],[Descripción]],Tabla10[Descripción],Tabla10[CODIGO PRESUPUESTARIO],0))</f>
        <v/>
      </c>
      <c r="Q936" s="523"/>
      <c r="R936" s="523" t="str">
        <f>IF(Tabla1[[#This Row],[Insumos]]="","",_xlfn.XLOOKUP(Tabla1[[#This Row],[Insumos]],Tabla10[Insumo],Tabla10[InsumoAbrev],"",0))</f>
        <v/>
      </c>
      <c r="S936" s="694"/>
      <c r="T936" s="187"/>
      <c r="U936" s="187"/>
    </row>
    <row r="937" spans="2:21" ht="15" x14ac:dyDescent="0.25">
      <c r="B937" s="187" t="str">
        <f>IF('Formulario PPGR3'!$G937="","",CONCATENATE('Formulario PPGR3'!$C937,".",'Formulario PPGR3'!$D937,".",'Formulario PPGR3'!$E937,".",'Formulario PPGR3'!$F937))</f>
        <v/>
      </c>
      <c r="C937" s="187" t="str">
        <f>IF('Formulario PPGR3'!$G937="","",'Formulario PPGR1'!#REF!)</f>
        <v/>
      </c>
      <c r="D937" s="187" t="str">
        <f>IF('Formulario PPGR3'!$G937="","",'Formulario PPGR1'!#REF!)</f>
        <v/>
      </c>
      <c r="E937" s="187" t="str">
        <f>IF('Formulario PPGR3'!$G937="","",'Formulario PPGR1'!#REF!)</f>
        <v/>
      </c>
      <c r="F937" s="187" t="str">
        <f>IF('Formulario PPGR3'!$G937="","",'Formulario PPGR1'!#REF!)</f>
        <v/>
      </c>
      <c r="G937" s="237"/>
      <c r="H937" s="520" t="str" cm="1">
        <f t="array" ref="H937">IF(Tabla1[[#This Row],[Código_Actividad]]="","",_xlfn.XLOOKUP(Tabla1[[#This Row],[Código_Actividad]],CodigoActividad,Tabla2[Actividades Programables Presupuestables],"",0))</f>
        <v/>
      </c>
      <c r="I937" s="783" t="str">
        <f>IFERROR(VLOOKUP('Formulario PPGR3'!$G937,'Formulario PPGR2'!$H$9:$V$536,15,FALSE),"")</f>
        <v/>
      </c>
      <c r="J937" s="525"/>
      <c r="K937" s="524"/>
      <c r="L937" s="521" t="str">
        <f>IF(Tabla1[[#This Row],[Descripción]]="","",_xlfn.XLOOKUP(Tabla1[[#This Row],[Descripción]],Tabla10[Descripción],Tabla10[Unidad de Medida],"",0))</f>
        <v/>
      </c>
      <c r="M937" s="317"/>
      <c r="N937" s="535" t="str">
        <f>IF(Tabla1[[#This Row],[Descripción]]="","",_xlfn.XLOOKUP(Tabla1[[#This Row],[Descripción]],Tabla10[Descripción],Tabla10[Precio Unitario],0))</f>
        <v/>
      </c>
      <c r="O937" s="535" t="str">
        <f>IF(Tabla1[[#This Row],[Cantidad de Insumos]]="","",Tabla1[[#This Row],[Precio Unitario]]*Tabla1[[#This Row],[Cantidad de Insumos]])</f>
        <v/>
      </c>
      <c r="P937" s="522" t="str">
        <f>IF(Tabla1[[#This Row],[Descripción]]="","",_xlfn.XLOOKUP(Tabla1[[#This Row],[Descripción]],Tabla10[Descripción],Tabla10[CODIGO PRESUPUESTARIO],0))</f>
        <v/>
      </c>
      <c r="Q937" s="523"/>
      <c r="R937" s="523" t="str">
        <f>IF(Tabla1[[#This Row],[Insumos]]="","",_xlfn.XLOOKUP(Tabla1[[#This Row],[Insumos]],Tabla10[Insumo],Tabla10[InsumoAbrev],"",0))</f>
        <v/>
      </c>
      <c r="S937" s="694"/>
      <c r="T937" s="187"/>
      <c r="U937" s="187"/>
    </row>
    <row r="938" spans="2:21" ht="15" x14ac:dyDescent="0.25">
      <c r="B938" s="187" t="str">
        <f>IF('Formulario PPGR3'!$G938="","",CONCATENATE('Formulario PPGR3'!$C938,".",'Formulario PPGR3'!$D938,".",'Formulario PPGR3'!$E938,".",'Formulario PPGR3'!$F938))</f>
        <v/>
      </c>
      <c r="C938" s="187" t="str">
        <f>IF('Formulario PPGR3'!$G938="","",'Formulario PPGR1'!#REF!)</f>
        <v/>
      </c>
      <c r="D938" s="187" t="str">
        <f>IF('Formulario PPGR3'!$G938="","",'Formulario PPGR1'!#REF!)</f>
        <v/>
      </c>
      <c r="E938" s="187" t="str">
        <f>IF('Formulario PPGR3'!$G938="","",'Formulario PPGR1'!#REF!)</f>
        <v/>
      </c>
      <c r="F938" s="187" t="str">
        <f>IF('Formulario PPGR3'!$G938="","",'Formulario PPGR1'!#REF!)</f>
        <v/>
      </c>
      <c r="G938" s="237"/>
      <c r="H938" s="520" t="str" cm="1">
        <f t="array" ref="H938">IF(Tabla1[[#This Row],[Código_Actividad]]="","",_xlfn.XLOOKUP(Tabla1[[#This Row],[Código_Actividad]],CodigoActividad,Tabla2[Actividades Programables Presupuestables],"",0))</f>
        <v/>
      </c>
      <c r="I938" s="783" t="str">
        <f>IFERROR(VLOOKUP('Formulario PPGR3'!$G938,'Formulario PPGR2'!$H$9:$V$536,15,FALSE),"")</f>
        <v/>
      </c>
      <c r="J938" s="525"/>
      <c r="K938" s="524"/>
      <c r="L938" s="521" t="str">
        <f>IF(Tabla1[[#This Row],[Descripción]]="","",_xlfn.XLOOKUP(Tabla1[[#This Row],[Descripción]],Tabla10[Descripción],Tabla10[Unidad de Medida],"",0))</f>
        <v/>
      </c>
      <c r="M938" s="317"/>
      <c r="N938" s="535" t="str">
        <f>IF(Tabla1[[#This Row],[Descripción]]="","",_xlfn.XLOOKUP(Tabla1[[#This Row],[Descripción]],Tabla10[Descripción],Tabla10[Precio Unitario],0))</f>
        <v/>
      </c>
      <c r="O938" s="535" t="str">
        <f>IF(Tabla1[[#This Row],[Cantidad de Insumos]]="","",Tabla1[[#This Row],[Precio Unitario]]*Tabla1[[#This Row],[Cantidad de Insumos]])</f>
        <v/>
      </c>
      <c r="P938" s="522" t="str">
        <f>IF(Tabla1[[#This Row],[Descripción]]="","",_xlfn.XLOOKUP(Tabla1[[#This Row],[Descripción]],Tabla10[Descripción],Tabla10[CODIGO PRESUPUESTARIO],0))</f>
        <v/>
      </c>
      <c r="Q938" s="523"/>
      <c r="R938" s="523" t="str">
        <f>IF(Tabla1[[#This Row],[Insumos]]="","",_xlfn.XLOOKUP(Tabla1[[#This Row],[Insumos]],Tabla10[Insumo],Tabla10[InsumoAbrev],"",0))</f>
        <v/>
      </c>
      <c r="S938" s="694"/>
      <c r="T938" s="187"/>
      <c r="U938" s="187"/>
    </row>
    <row r="939" spans="2:21" ht="15" x14ac:dyDescent="0.25">
      <c r="B939" s="187" t="str">
        <f>IF('Formulario PPGR3'!$G939="","",CONCATENATE('Formulario PPGR3'!$C939,".",'Formulario PPGR3'!$D939,".",'Formulario PPGR3'!$E939,".",'Formulario PPGR3'!$F939))</f>
        <v/>
      </c>
      <c r="C939" s="187" t="str">
        <f>IF('Formulario PPGR3'!$G939="","",'Formulario PPGR1'!#REF!)</f>
        <v/>
      </c>
      <c r="D939" s="187" t="str">
        <f>IF('Formulario PPGR3'!$G939="","",'Formulario PPGR1'!#REF!)</f>
        <v/>
      </c>
      <c r="E939" s="187" t="str">
        <f>IF('Formulario PPGR3'!$G939="","",'Formulario PPGR1'!#REF!)</f>
        <v/>
      </c>
      <c r="F939" s="187" t="str">
        <f>IF('Formulario PPGR3'!$G939="","",'Formulario PPGR1'!#REF!)</f>
        <v/>
      </c>
      <c r="G939" s="237"/>
      <c r="H939" s="520" t="str" cm="1">
        <f t="array" ref="H939">IF(Tabla1[[#This Row],[Código_Actividad]]="","",_xlfn.XLOOKUP(Tabla1[[#This Row],[Código_Actividad]],CodigoActividad,Tabla2[Actividades Programables Presupuestables],"",0))</f>
        <v/>
      </c>
      <c r="I939" s="783" t="str">
        <f>IFERROR(VLOOKUP('Formulario PPGR3'!$G939,'Formulario PPGR2'!$H$9:$V$536,15,FALSE),"")</f>
        <v/>
      </c>
      <c r="J939" s="525"/>
      <c r="K939" s="524"/>
      <c r="L939" s="521" t="str">
        <f>IF(Tabla1[[#This Row],[Descripción]]="","",_xlfn.XLOOKUP(Tabla1[[#This Row],[Descripción]],Tabla10[Descripción],Tabla10[Unidad de Medida],"",0))</f>
        <v/>
      </c>
      <c r="M939" s="317"/>
      <c r="N939" s="535" t="str">
        <f>IF(Tabla1[[#This Row],[Descripción]]="","",_xlfn.XLOOKUP(Tabla1[[#This Row],[Descripción]],Tabla10[Descripción],Tabla10[Precio Unitario],0))</f>
        <v/>
      </c>
      <c r="O939" s="535" t="str">
        <f>IF(Tabla1[[#This Row],[Cantidad de Insumos]]="","",Tabla1[[#This Row],[Precio Unitario]]*Tabla1[[#This Row],[Cantidad de Insumos]])</f>
        <v/>
      </c>
      <c r="P939" s="522" t="str">
        <f>IF(Tabla1[[#This Row],[Descripción]]="","",_xlfn.XLOOKUP(Tabla1[[#This Row],[Descripción]],Tabla10[Descripción],Tabla10[CODIGO PRESUPUESTARIO],0))</f>
        <v/>
      </c>
      <c r="Q939" s="523"/>
      <c r="R939" s="523" t="str">
        <f>IF(Tabla1[[#This Row],[Insumos]]="","",_xlfn.XLOOKUP(Tabla1[[#This Row],[Insumos]],Tabla10[Insumo],Tabla10[InsumoAbrev],"",0))</f>
        <v/>
      </c>
      <c r="S939" s="694"/>
      <c r="T939" s="187"/>
      <c r="U939" s="187"/>
    </row>
    <row r="940" spans="2:21" ht="15" x14ac:dyDescent="0.25">
      <c r="B940" s="187" t="str">
        <f>IF('Formulario PPGR3'!$G940="","",CONCATENATE('Formulario PPGR3'!$C940,".",'Formulario PPGR3'!$D940,".",'Formulario PPGR3'!$E940,".",'Formulario PPGR3'!$F940))</f>
        <v/>
      </c>
      <c r="C940" s="187" t="str">
        <f>IF('Formulario PPGR3'!$G940="","",'Formulario PPGR1'!#REF!)</f>
        <v/>
      </c>
      <c r="D940" s="187" t="str">
        <f>IF('Formulario PPGR3'!$G940="","",'Formulario PPGR1'!#REF!)</f>
        <v/>
      </c>
      <c r="E940" s="187" t="str">
        <f>IF('Formulario PPGR3'!$G940="","",'Formulario PPGR1'!#REF!)</f>
        <v/>
      </c>
      <c r="F940" s="187" t="str">
        <f>IF('Formulario PPGR3'!$G940="","",'Formulario PPGR1'!#REF!)</f>
        <v/>
      </c>
      <c r="G940" s="237"/>
      <c r="H940" s="520" t="str" cm="1">
        <f t="array" ref="H940">IF(Tabla1[[#This Row],[Código_Actividad]]="","",_xlfn.XLOOKUP(Tabla1[[#This Row],[Código_Actividad]],CodigoActividad,Tabla2[Actividades Programables Presupuestables],"",0))</f>
        <v/>
      </c>
      <c r="I940" s="783" t="str">
        <f>IFERROR(VLOOKUP('Formulario PPGR3'!$G940,'Formulario PPGR2'!$H$9:$V$536,15,FALSE),"")</f>
        <v/>
      </c>
      <c r="J940" s="525"/>
      <c r="K940" s="524"/>
      <c r="L940" s="521" t="str">
        <f>IF(Tabla1[[#This Row],[Descripción]]="","",_xlfn.XLOOKUP(Tabla1[[#This Row],[Descripción]],Tabla10[Descripción],Tabla10[Unidad de Medida],"",0))</f>
        <v/>
      </c>
      <c r="M940" s="317"/>
      <c r="N940" s="535" t="str">
        <f>IF(Tabla1[[#This Row],[Descripción]]="","",_xlfn.XLOOKUP(Tabla1[[#This Row],[Descripción]],Tabla10[Descripción],Tabla10[Precio Unitario],0))</f>
        <v/>
      </c>
      <c r="O940" s="535" t="str">
        <f>IF(Tabla1[[#This Row],[Cantidad de Insumos]]="","",Tabla1[[#This Row],[Precio Unitario]]*Tabla1[[#This Row],[Cantidad de Insumos]])</f>
        <v/>
      </c>
      <c r="P940" s="522" t="str">
        <f>IF(Tabla1[[#This Row],[Descripción]]="","",_xlfn.XLOOKUP(Tabla1[[#This Row],[Descripción]],Tabla10[Descripción],Tabla10[CODIGO PRESUPUESTARIO],0))</f>
        <v/>
      </c>
      <c r="Q940" s="523"/>
      <c r="R940" s="523" t="str">
        <f>IF(Tabla1[[#This Row],[Insumos]]="","",_xlfn.XLOOKUP(Tabla1[[#This Row],[Insumos]],Tabla10[Insumo],Tabla10[InsumoAbrev],"",0))</f>
        <v/>
      </c>
      <c r="S940" s="694"/>
      <c r="T940" s="187"/>
      <c r="U940" s="187"/>
    </row>
    <row r="941" spans="2:21" ht="15" x14ac:dyDescent="0.25">
      <c r="B941" s="187" t="str">
        <f>IF('Formulario PPGR3'!$G941="","",CONCATENATE('Formulario PPGR3'!$C941,".",'Formulario PPGR3'!$D941,".",'Formulario PPGR3'!$E941,".",'Formulario PPGR3'!$F941))</f>
        <v/>
      </c>
      <c r="C941" s="187" t="str">
        <f>IF('Formulario PPGR3'!$G941="","",'Formulario PPGR1'!#REF!)</f>
        <v/>
      </c>
      <c r="D941" s="187" t="str">
        <f>IF('Formulario PPGR3'!$G941="","",'Formulario PPGR1'!#REF!)</f>
        <v/>
      </c>
      <c r="E941" s="187" t="str">
        <f>IF('Formulario PPGR3'!$G941="","",'Formulario PPGR1'!#REF!)</f>
        <v/>
      </c>
      <c r="F941" s="187" t="str">
        <f>IF('Formulario PPGR3'!$G941="","",'Formulario PPGR1'!#REF!)</f>
        <v/>
      </c>
      <c r="G941" s="237"/>
      <c r="H941" s="520" t="str" cm="1">
        <f t="array" ref="H941">IF(Tabla1[[#This Row],[Código_Actividad]]="","",_xlfn.XLOOKUP(Tabla1[[#This Row],[Código_Actividad]],CodigoActividad,Tabla2[Actividades Programables Presupuestables],"",0))</f>
        <v/>
      </c>
      <c r="I941" s="783" t="str">
        <f>IFERROR(VLOOKUP('Formulario PPGR3'!$G941,'Formulario PPGR2'!$H$9:$V$536,15,FALSE),"")</f>
        <v/>
      </c>
      <c r="J941" s="525"/>
      <c r="K941" s="524"/>
      <c r="L941" s="521" t="str">
        <f>IF(Tabla1[[#This Row],[Descripción]]="","",_xlfn.XLOOKUP(Tabla1[[#This Row],[Descripción]],Tabla10[Descripción],Tabla10[Unidad de Medida],"",0))</f>
        <v/>
      </c>
      <c r="M941" s="317"/>
      <c r="N941" s="535" t="str">
        <f>IF(Tabla1[[#This Row],[Descripción]]="","",_xlfn.XLOOKUP(Tabla1[[#This Row],[Descripción]],Tabla10[Descripción],Tabla10[Precio Unitario],0))</f>
        <v/>
      </c>
      <c r="O941" s="535" t="str">
        <f>IF(Tabla1[[#This Row],[Cantidad de Insumos]]="","",Tabla1[[#This Row],[Precio Unitario]]*Tabla1[[#This Row],[Cantidad de Insumos]])</f>
        <v/>
      </c>
      <c r="P941" s="522" t="str">
        <f>IF(Tabla1[[#This Row],[Descripción]]="","",_xlfn.XLOOKUP(Tabla1[[#This Row],[Descripción]],Tabla10[Descripción],Tabla10[CODIGO PRESUPUESTARIO],0))</f>
        <v/>
      </c>
      <c r="Q941" s="523"/>
      <c r="R941" s="523" t="str">
        <f>IF(Tabla1[[#This Row],[Insumos]]="","",_xlfn.XLOOKUP(Tabla1[[#This Row],[Insumos]],Tabla10[Insumo],Tabla10[InsumoAbrev],"",0))</f>
        <v/>
      </c>
      <c r="S941" s="694"/>
      <c r="T941" s="187"/>
      <c r="U941" s="187"/>
    </row>
    <row r="942" spans="2:21" ht="15" x14ac:dyDescent="0.25">
      <c r="B942" s="187" t="str">
        <f>IF('Formulario PPGR3'!$G942="","",CONCATENATE('Formulario PPGR3'!$C942,".",'Formulario PPGR3'!$D942,".",'Formulario PPGR3'!$E942,".",'Formulario PPGR3'!$F942))</f>
        <v/>
      </c>
      <c r="C942" s="187" t="str">
        <f>IF('Formulario PPGR3'!$G942="","",'Formulario PPGR1'!#REF!)</f>
        <v/>
      </c>
      <c r="D942" s="187" t="str">
        <f>IF('Formulario PPGR3'!$G942="","",'Formulario PPGR1'!#REF!)</f>
        <v/>
      </c>
      <c r="E942" s="187" t="str">
        <f>IF('Formulario PPGR3'!$G942="","",'Formulario PPGR1'!#REF!)</f>
        <v/>
      </c>
      <c r="F942" s="187" t="str">
        <f>IF('Formulario PPGR3'!$G942="","",'Formulario PPGR1'!#REF!)</f>
        <v/>
      </c>
      <c r="G942" s="237"/>
      <c r="H942" s="520" t="str" cm="1">
        <f t="array" ref="H942">IF(Tabla1[[#This Row],[Código_Actividad]]="","",_xlfn.XLOOKUP(Tabla1[[#This Row],[Código_Actividad]],CodigoActividad,Tabla2[Actividades Programables Presupuestables],"",0))</f>
        <v/>
      </c>
      <c r="I942" s="783" t="str">
        <f>IFERROR(VLOOKUP('Formulario PPGR3'!$G942,'Formulario PPGR2'!$H$9:$V$536,15,FALSE),"")</f>
        <v/>
      </c>
      <c r="J942" s="525"/>
      <c r="K942" s="524"/>
      <c r="L942" s="521" t="str">
        <f>IF(Tabla1[[#This Row],[Descripción]]="","",_xlfn.XLOOKUP(Tabla1[[#This Row],[Descripción]],Tabla10[Descripción],Tabla10[Unidad de Medida],"",0))</f>
        <v/>
      </c>
      <c r="M942" s="317"/>
      <c r="N942" s="535" t="str">
        <f>IF(Tabla1[[#This Row],[Descripción]]="","",_xlfn.XLOOKUP(Tabla1[[#This Row],[Descripción]],Tabla10[Descripción],Tabla10[Precio Unitario],0))</f>
        <v/>
      </c>
      <c r="O942" s="535" t="str">
        <f>IF(Tabla1[[#This Row],[Cantidad de Insumos]]="","",Tabla1[[#This Row],[Precio Unitario]]*Tabla1[[#This Row],[Cantidad de Insumos]])</f>
        <v/>
      </c>
      <c r="P942" s="522" t="str">
        <f>IF(Tabla1[[#This Row],[Descripción]]="","",_xlfn.XLOOKUP(Tabla1[[#This Row],[Descripción]],Tabla10[Descripción],Tabla10[CODIGO PRESUPUESTARIO],0))</f>
        <v/>
      </c>
      <c r="Q942" s="523"/>
      <c r="R942" s="523" t="str">
        <f>IF(Tabla1[[#This Row],[Insumos]]="","",_xlfn.XLOOKUP(Tabla1[[#This Row],[Insumos]],Tabla10[Insumo],Tabla10[InsumoAbrev],"",0))</f>
        <v/>
      </c>
      <c r="S942" s="694"/>
      <c r="T942" s="187"/>
      <c r="U942" s="187"/>
    </row>
    <row r="943" spans="2:21" ht="15" x14ac:dyDescent="0.25">
      <c r="B943" s="187" t="str">
        <f>IF('Formulario PPGR3'!$G943="","",CONCATENATE('Formulario PPGR3'!$C943,".",'Formulario PPGR3'!$D943,".",'Formulario PPGR3'!$E943,".",'Formulario PPGR3'!$F943))</f>
        <v/>
      </c>
      <c r="C943" s="187" t="str">
        <f>IF('Formulario PPGR3'!$G943="","",'Formulario PPGR1'!#REF!)</f>
        <v/>
      </c>
      <c r="D943" s="187" t="str">
        <f>IF('Formulario PPGR3'!$G943="","",'Formulario PPGR1'!#REF!)</f>
        <v/>
      </c>
      <c r="E943" s="187" t="str">
        <f>IF('Formulario PPGR3'!$G943="","",'Formulario PPGR1'!#REF!)</f>
        <v/>
      </c>
      <c r="F943" s="187" t="str">
        <f>IF('Formulario PPGR3'!$G943="","",'Formulario PPGR1'!#REF!)</f>
        <v/>
      </c>
      <c r="G943" s="237"/>
      <c r="H943" s="520" t="str" cm="1">
        <f t="array" ref="H943">IF(Tabla1[[#This Row],[Código_Actividad]]="","",_xlfn.XLOOKUP(Tabla1[[#This Row],[Código_Actividad]],CodigoActividad,Tabla2[Actividades Programables Presupuestables],"",0))</f>
        <v/>
      </c>
      <c r="I943" s="783" t="str">
        <f>IFERROR(VLOOKUP('Formulario PPGR3'!$G943,'Formulario PPGR2'!$H$9:$V$536,15,FALSE),"")</f>
        <v/>
      </c>
      <c r="J943" s="525"/>
      <c r="K943" s="524"/>
      <c r="L943" s="521" t="str">
        <f>IF(Tabla1[[#This Row],[Descripción]]="","",_xlfn.XLOOKUP(Tabla1[[#This Row],[Descripción]],Tabla10[Descripción],Tabla10[Unidad de Medida],"",0))</f>
        <v/>
      </c>
      <c r="M943" s="317"/>
      <c r="N943" s="535" t="str">
        <f>IF(Tabla1[[#This Row],[Descripción]]="","",_xlfn.XLOOKUP(Tabla1[[#This Row],[Descripción]],Tabla10[Descripción],Tabla10[Precio Unitario],0))</f>
        <v/>
      </c>
      <c r="O943" s="535" t="str">
        <f>IF(Tabla1[[#This Row],[Cantidad de Insumos]]="","",Tabla1[[#This Row],[Precio Unitario]]*Tabla1[[#This Row],[Cantidad de Insumos]])</f>
        <v/>
      </c>
      <c r="P943" s="522" t="str">
        <f>IF(Tabla1[[#This Row],[Descripción]]="","",_xlfn.XLOOKUP(Tabla1[[#This Row],[Descripción]],Tabla10[Descripción],Tabla10[CODIGO PRESUPUESTARIO],0))</f>
        <v/>
      </c>
      <c r="Q943" s="523"/>
      <c r="R943" s="523" t="str">
        <f>IF(Tabla1[[#This Row],[Insumos]]="","",_xlfn.XLOOKUP(Tabla1[[#This Row],[Insumos]],Tabla10[Insumo],Tabla10[InsumoAbrev],"",0))</f>
        <v/>
      </c>
      <c r="S943" s="694"/>
      <c r="T943" s="187"/>
      <c r="U943" s="187"/>
    </row>
    <row r="944" spans="2:21" ht="15" x14ac:dyDescent="0.25">
      <c r="B944" s="187" t="str">
        <f>IF('Formulario PPGR3'!$G944="","",CONCATENATE('Formulario PPGR3'!$C944,".",'Formulario PPGR3'!$D944,".",'Formulario PPGR3'!$E944,".",'Formulario PPGR3'!$F944))</f>
        <v/>
      </c>
      <c r="C944" s="187" t="str">
        <f>IF('Formulario PPGR3'!$G944="","",'Formulario PPGR1'!#REF!)</f>
        <v/>
      </c>
      <c r="D944" s="187" t="str">
        <f>IF('Formulario PPGR3'!$G944="","",'Formulario PPGR1'!#REF!)</f>
        <v/>
      </c>
      <c r="E944" s="187" t="str">
        <f>IF('Formulario PPGR3'!$G944="","",'Formulario PPGR1'!#REF!)</f>
        <v/>
      </c>
      <c r="F944" s="187" t="str">
        <f>IF('Formulario PPGR3'!$G944="","",'Formulario PPGR1'!#REF!)</f>
        <v/>
      </c>
      <c r="G944" s="237"/>
      <c r="H944" s="520" t="str" cm="1">
        <f t="array" ref="H944">IF(Tabla1[[#This Row],[Código_Actividad]]="","",_xlfn.XLOOKUP(Tabla1[[#This Row],[Código_Actividad]],CodigoActividad,Tabla2[Actividades Programables Presupuestables],"",0))</f>
        <v/>
      </c>
      <c r="I944" s="783" t="str">
        <f>IFERROR(VLOOKUP('Formulario PPGR3'!$G944,'Formulario PPGR2'!$H$9:$V$536,15,FALSE),"")</f>
        <v/>
      </c>
      <c r="J944" s="525"/>
      <c r="K944" s="524"/>
      <c r="L944" s="521" t="str">
        <f>IF(Tabla1[[#This Row],[Descripción]]="","",_xlfn.XLOOKUP(Tabla1[[#This Row],[Descripción]],Tabla10[Descripción],Tabla10[Unidad de Medida],"",0))</f>
        <v/>
      </c>
      <c r="M944" s="317"/>
      <c r="N944" s="535" t="str">
        <f>IF(Tabla1[[#This Row],[Descripción]]="","",_xlfn.XLOOKUP(Tabla1[[#This Row],[Descripción]],Tabla10[Descripción],Tabla10[Precio Unitario],0))</f>
        <v/>
      </c>
      <c r="O944" s="535" t="str">
        <f>IF(Tabla1[[#This Row],[Cantidad de Insumos]]="","",Tabla1[[#This Row],[Precio Unitario]]*Tabla1[[#This Row],[Cantidad de Insumos]])</f>
        <v/>
      </c>
      <c r="P944" s="522" t="str">
        <f>IF(Tabla1[[#This Row],[Descripción]]="","",_xlfn.XLOOKUP(Tabla1[[#This Row],[Descripción]],Tabla10[Descripción],Tabla10[CODIGO PRESUPUESTARIO],0))</f>
        <v/>
      </c>
      <c r="Q944" s="523"/>
      <c r="R944" s="523" t="str">
        <f>IF(Tabla1[[#This Row],[Insumos]]="","",_xlfn.XLOOKUP(Tabla1[[#This Row],[Insumos]],Tabla10[Insumo],Tabla10[InsumoAbrev],"",0))</f>
        <v/>
      </c>
      <c r="S944" s="694"/>
      <c r="T944" s="187"/>
      <c r="U944" s="187"/>
    </row>
    <row r="945" spans="2:21" ht="15" x14ac:dyDescent="0.25">
      <c r="B945" s="187" t="str">
        <f>IF('Formulario PPGR3'!$G945="","",CONCATENATE('Formulario PPGR3'!$C945,".",'Formulario PPGR3'!$D945,".",'Formulario PPGR3'!$E945,".",'Formulario PPGR3'!$F945))</f>
        <v/>
      </c>
      <c r="C945" s="187" t="str">
        <f>IF('Formulario PPGR3'!$G945="","",'Formulario PPGR1'!#REF!)</f>
        <v/>
      </c>
      <c r="D945" s="187" t="str">
        <f>IF('Formulario PPGR3'!$G945="","",'Formulario PPGR1'!#REF!)</f>
        <v/>
      </c>
      <c r="E945" s="187" t="str">
        <f>IF('Formulario PPGR3'!$G945="","",'Formulario PPGR1'!#REF!)</f>
        <v/>
      </c>
      <c r="F945" s="187" t="str">
        <f>IF('Formulario PPGR3'!$G945="","",'Formulario PPGR1'!#REF!)</f>
        <v/>
      </c>
      <c r="G945" s="237"/>
      <c r="H945" s="520" t="str" cm="1">
        <f t="array" ref="H945">IF(Tabla1[[#This Row],[Código_Actividad]]="","",_xlfn.XLOOKUP(Tabla1[[#This Row],[Código_Actividad]],CodigoActividad,Tabla2[Actividades Programables Presupuestables],"",0))</f>
        <v/>
      </c>
      <c r="I945" s="783" t="str">
        <f>IFERROR(VLOOKUP('Formulario PPGR3'!$G945,'Formulario PPGR2'!$H$9:$V$536,15,FALSE),"")</f>
        <v/>
      </c>
      <c r="J945" s="525"/>
      <c r="K945" s="524"/>
      <c r="L945" s="521" t="str">
        <f>IF(Tabla1[[#This Row],[Descripción]]="","",_xlfn.XLOOKUP(Tabla1[[#This Row],[Descripción]],Tabla10[Descripción],Tabla10[Unidad de Medida],"",0))</f>
        <v/>
      </c>
      <c r="M945" s="317"/>
      <c r="N945" s="535" t="str">
        <f>IF(Tabla1[[#This Row],[Descripción]]="","",_xlfn.XLOOKUP(Tabla1[[#This Row],[Descripción]],Tabla10[Descripción],Tabla10[Precio Unitario],0))</f>
        <v/>
      </c>
      <c r="O945" s="535" t="str">
        <f>IF(Tabla1[[#This Row],[Cantidad de Insumos]]="","",Tabla1[[#This Row],[Precio Unitario]]*Tabla1[[#This Row],[Cantidad de Insumos]])</f>
        <v/>
      </c>
      <c r="P945" s="522" t="str">
        <f>IF(Tabla1[[#This Row],[Descripción]]="","",_xlfn.XLOOKUP(Tabla1[[#This Row],[Descripción]],Tabla10[Descripción],Tabla10[CODIGO PRESUPUESTARIO],0))</f>
        <v/>
      </c>
      <c r="Q945" s="523"/>
      <c r="R945" s="523" t="str">
        <f>IF(Tabla1[[#This Row],[Insumos]]="","",_xlfn.XLOOKUP(Tabla1[[#This Row],[Insumos]],Tabla10[Insumo],Tabla10[InsumoAbrev],"",0))</f>
        <v/>
      </c>
      <c r="S945" s="694"/>
      <c r="T945" s="187"/>
      <c r="U945" s="187"/>
    </row>
    <row r="946" spans="2:21" ht="15" x14ac:dyDescent="0.25">
      <c r="B946" s="187" t="str">
        <f>IF('Formulario PPGR3'!$G946="","",CONCATENATE('Formulario PPGR3'!$C946,".",'Formulario PPGR3'!$D946,".",'Formulario PPGR3'!$E946,".",'Formulario PPGR3'!$F946))</f>
        <v/>
      </c>
      <c r="C946" s="187" t="str">
        <f>IF('Formulario PPGR3'!$G946="","",'Formulario PPGR1'!#REF!)</f>
        <v/>
      </c>
      <c r="D946" s="187" t="str">
        <f>IF('Formulario PPGR3'!$G946="","",'Formulario PPGR1'!#REF!)</f>
        <v/>
      </c>
      <c r="E946" s="187" t="str">
        <f>IF('Formulario PPGR3'!$G946="","",'Formulario PPGR1'!#REF!)</f>
        <v/>
      </c>
      <c r="F946" s="187" t="str">
        <f>IF('Formulario PPGR3'!$G946="","",'Formulario PPGR1'!#REF!)</f>
        <v/>
      </c>
      <c r="G946" s="237"/>
      <c r="H946" s="520" t="str" cm="1">
        <f t="array" ref="H946">IF(Tabla1[[#This Row],[Código_Actividad]]="","",_xlfn.XLOOKUP(Tabla1[[#This Row],[Código_Actividad]],CodigoActividad,Tabla2[Actividades Programables Presupuestables],"",0))</f>
        <v/>
      </c>
      <c r="I946" s="783" t="str">
        <f>IFERROR(VLOOKUP('Formulario PPGR3'!$G946,'Formulario PPGR2'!$H$9:$V$536,15,FALSE),"")</f>
        <v/>
      </c>
      <c r="J946" s="525"/>
      <c r="K946" s="524"/>
      <c r="L946" s="521" t="str">
        <f>IF(Tabla1[[#This Row],[Descripción]]="","",_xlfn.XLOOKUP(Tabla1[[#This Row],[Descripción]],Tabla10[Descripción],Tabla10[Unidad de Medida],"",0))</f>
        <v/>
      </c>
      <c r="M946" s="317"/>
      <c r="N946" s="535" t="str">
        <f>IF(Tabla1[[#This Row],[Descripción]]="","",_xlfn.XLOOKUP(Tabla1[[#This Row],[Descripción]],Tabla10[Descripción],Tabla10[Precio Unitario],0))</f>
        <v/>
      </c>
      <c r="O946" s="535" t="str">
        <f>IF(Tabla1[[#This Row],[Cantidad de Insumos]]="","",Tabla1[[#This Row],[Precio Unitario]]*Tabla1[[#This Row],[Cantidad de Insumos]])</f>
        <v/>
      </c>
      <c r="P946" s="522" t="str">
        <f>IF(Tabla1[[#This Row],[Descripción]]="","",_xlfn.XLOOKUP(Tabla1[[#This Row],[Descripción]],Tabla10[Descripción],Tabla10[CODIGO PRESUPUESTARIO],0))</f>
        <v/>
      </c>
      <c r="Q946" s="523"/>
      <c r="R946" s="523" t="str">
        <f>IF(Tabla1[[#This Row],[Insumos]]="","",_xlfn.XLOOKUP(Tabla1[[#This Row],[Insumos]],Tabla10[Insumo],Tabla10[InsumoAbrev],"",0))</f>
        <v/>
      </c>
      <c r="S946" s="694"/>
      <c r="T946" s="187"/>
      <c r="U946" s="187"/>
    </row>
    <row r="947" spans="2:21" ht="15" x14ac:dyDescent="0.25">
      <c r="B947" s="187" t="str">
        <f>IF('Formulario PPGR3'!$G947="","",CONCATENATE('Formulario PPGR3'!$C947,".",'Formulario PPGR3'!$D947,".",'Formulario PPGR3'!$E947,".",'Formulario PPGR3'!$F947))</f>
        <v/>
      </c>
      <c r="C947" s="187" t="str">
        <f>IF('Formulario PPGR3'!$G947="","",'Formulario PPGR1'!#REF!)</f>
        <v/>
      </c>
      <c r="D947" s="187" t="str">
        <f>IF('Formulario PPGR3'!$G947="","",'Formulario PPGR1'!#REF!)</f>
        <v/>
      </c>
      <c r="E947" s="187" t="str">
        <f>IF('Formulario PPGR3'!$G947="","",'Formulario PPGR1'!#REF!)</f>
        <v/>
      </c>
      <c r="F947" s="187" t="str">
        <f>IF('Formulario PPGR3'!$G947="","",'Formulario PPGR1'!#REF!)</f>
        <v/>
      </c>
      <c r="G947" s="237"/>
      <c r="H947" s="520" t="str" cm="1">
        <f t="array" ref="H947">IF(Tabla1[[#This Row],[Código_Actividad]]="","",_xlfn.XLOOKUP(Tabla1[[#This Row],[Código_Actividad]],CodigoActividad,Tabla2[Actividades Programables Presupuestables],"",0))</f>
        <v/>
      </c>
      <c r="I947" s="783" t="str">
        <f>IFERROR(VLOOKUP('Formulario PPGR3'!$G947,'Formulario PPGR2'!$H$9:$V$536,15,FALSE),"")</f>
        <v/>
      </c>
      <c r="J947" s="525"/>
      <c r="K947" s="524"/>
      <c r="L947" s="521" t="str">
        <f>IF(Tabla1[[#This Row],[Descripción]]="","",_xlfn.XLOOKUP(Tabla1[[#This Row],[Descripción]],Tabla10[Descripción],Tabla10[Unidad de Medida],"",0))</f>
        <v/>
      </c>
      <c r="M947" s="317"/>
      <c r="N947" s="535" t="str">
        <f>IF(Tabla1[[#This Row],[Descripción]]="","",_xlfn.XLOOKUP(Tabla1[[#This Row],[Descripción]],Tabla10[Descripción],Tabla10[Precio Unitario],0))</f>
        <v/>
      </c>
      <c r="O947" s="535" t="str">
        <f>IF(Tabla1[[#This Row],[Cantidad de Insumos]]="","",Tabla1[[#This Row],[Precio Unitario]]*Tabla1[[#This Row],[Cantidad de Insumos]])</f>
        <v/>
      </c>
      <c r="P947" s="522" t="str">
        <f>IF(Tabla1[[#This Row],[Descripción]]="","",_xlfn.XLOOKUP(Tabla1[[#This Row],[Descripción]],Tabla10[Descripción],Tabla10[CODIGO PRESUPUESTARIO],0))</f>
        <v/>
      </c>
      <c r="Q947" s="523"/>
      <c r="R947" s="523" t="str">
        <f>IF(Tabla1[[#This Row],[Insumos]]="","",_xlfn.XLOOKUP(Tabla1[[#This Row],[Insumos]],Tabla10[Insumo],Tabla10[InsumoAbrev],"",0))</f>
        <v/>
      </c>
      <c r="S947" s="694"/>
      <c r="T947" s="187"/>
      <c r="U947" s="187"/>
    </row>
    <row r="948" spans="2:21" ht="15" x14ac:dyDescent="0.25">
      <c r="B948" s="187" t="str">
        <f>IF('Formulario PPGR3'!$G948="","",CONCATENATE('Formulario PPGR3'!$C948,".",'Formulario PPGR3'!$D948,".",'Formulario PPGR3'!$E948,".",'Formulario PPGR3'!$F948))</f>
        <v/>
      </c>
      <c r="C948" s="187" t="str">
        <f>IF('Formulario PPGR3'!$G948="","",'Formulario PPGR1'!#REF!)</f>
        <v/>
      </c>
      <c r="D948" s="187" t="str">
        <f>IF('Formulario PPGR3'!$G948="","",'Formulario PPGR1'!#REF!)</f>
        <v/>
      </c>
      <c r="E948" s="187" t="str">
        <f>IF('Formulario PPGR3'!$G948="","",'Formulario PPGR1'!#REF!)</f>
        <v/>
      </c>
      <c r="F948" s="187" t="str">
        <f>IF('Formulario PPGR3'!$G948="","",'Formulario PPGR1'!#REF!)</f>
        <v/>
      </c>
      <c r="G948" s="237"/>
      <c r="H948" s="520" t="str" cm="1">
        <f t="array" ref="H948">IF(Tabla1[[#This Row],[Código_Actividad]]="","",_xlfn.XLOOKUP(Tabla1[[#This Row],[Código_Actividad]],CodigoActividad,Tabla2[Actividades Programables Presupuestables],"",0))</f>
        <v/>
      </c>
      <c r="I948" s="783" t="str">
        <f>IFERROR(VLOOKUP('Formulario PPGR3'!$G948,'Formulario PPGR2'!$H$9:$V$536,15,FALSE),"")</f>
        <v/>
      </c>
      <c r="J948" s="525"/>
      <c r="K948" s="524"/>
      <c r="L948" s="521" t="str">
        <f>IF(Tabla1[[#This Row],[Descripción]]="","",_xlfn.XLOOKUP(Tabla1[[#This Row],[Descripción]],Tabla10[Descripción],Tabla10[Unidad de Medida],"",0))</f>
        <v/>
      </c>
      <c r="M948" s="317"/>
      <c r="N948" s="535" t="str">
        <f>IF(Tabla1[[#This Row],[Descripción]]="","",_xlfn.XLOOKUP(Tabla1[[#This Row],[Descripción]],Tabla10[Descripción],Tabla10[Precio Unitario],0))</f>
        <v/>
      </c>
      <c r="O948" s="535" t="str">
        <f>IF(Tabla1[[#This Row],[Cantidad de Insumos]]="","",Tabla1[[#This Row],[Precio Unitario]]*Tabla1[[#This Row],[Cantidad de Insumos]])</f>
        <v/>
      </c>
      <c r="P948" s="522" t="str">
        <f>IF(Tabla1[[#This Row],[Descripción]]="","",_xlfn.XLOOKUP(Tabla1[[#This Row],[Descripción]],Tabla10[Descripción],Tabla10[CODIGO PRESUPUESTARIO],0))</f>
        <v/>
      </c>
      <c r="Q948" s="523"/>
      <c r="R948" s="523" t="str">
        <f>IF(Tabla1[[#This Row],[Insumos]]="","",_xlfn.XLOOKUP(Tabla1[[#This Row],[Insumos]],Tabla10[Insumo],Tabla10[InsumoAbrev],"",0))</f>
        <v/>
      </c>
      <c r="S948" s="694"/>
      <c r="T948" s="187"/>
      <c r="U948" s="187"/>
    </row>
    <row r="949" spans="2:21" ht="15" x14ac:dyDescent="0.25">
      <c r="B949" s="187" t="str">
        <f>IF('Formulario PPGR3'!$G949="","",CONCATENATE('Formulario PPGR3'!$C949,".",'Formulario PPGR3'!$D949,".",'Formulario PPGR3'!$E949,".",'Formulario PPGR3'!$F949))</f>
        <v/>
      </c>
      <c r="C949" s="187" t="str">
        <f>IF('Formulario PPGR3'!$G949="","",'Formulario PPGR1'!#REF!)</f>
        <v/>
      </c>
      <c r="D949" s="187" t="str">
        <f>IF('Formulario PPGR3'!$G949="","",'Formulario PPGR1'!#REF!)</f>
        <v/>
      </c>
      <c r="E949" s="187" t="str">
        <f>IF('Formulario PPGR3'!$G949="","",'Formulario PPGR1'!#REF!)</f>
        <v/>
      </c>
      <c r="F949" s="187" t="str">
        <f>IF('Formulario PPGR3'!$G949="","",'Formulario PPGR1'!#REF!)</f>
        <v/>
      </c>
      <c r="G949" s="237"/>
      <c r="H949" s="520" t="str" cm="1">
        <f t="array" ref="H949">IF(Tabla1[[#This Row],[Código_Actividad]]="","",_xlfn.XLOOKUP(Tabla1[[#This Row],[Código_Actividad]],CodigoActividad,Tabla2[Actividades Programables Presupuestables],"",0))</f>
        <v/>
      </c>
      <c r="I949" s="783" t="str">
        <f>IFERROR(VLOOKUP('Formulario PPGR3'!$G949,'Formulario PPGR2'!$H$9:$V$536,15,FALSE),"")</f>
        <v/>
      </c>
      <c r="J949" s="525"/>
      <c r="K949" s="524"/>
      <c r="L949" s="521" t="str">
        <f>IF(Tabla1[[#This Row],[Descripción]]="","",_xlfn.XLOOKUP(Tabla1[[#This Row],[Descripción]],Tabla10[Descripción],Tabla10[Unidad de Medida],"",0))</f>
        <v/>
      </c>
      <c r="M949" s="317"/>
      <c r="N949" s="535" t="str">
        <f>IF(Tabla1[[#This Row],[Descripción]]="","",_xlfn.XLOOKUP(Tabla1[[#This Row],[Descripción]],Tabla10[Descripción],Tabla10[Precio Unitario],0))</f>
        <v/>
      </c>
      <c r="O949" s="535" t="str">
        <f>IF(Tabla1[[#This Row],[Cantidad de Insumos]]="","",Tabla1[[#This Row],[Precio Unitario]]*Tabla1[[#This Row],[Cantidad de Insumos]])</f>
        <v/>
      </c>
      <c r="P949" s="522" t="str">
        <f>IF(Tabla1[[#This Row],[Descripción]]="","",_xlfn.XLOOKUP(Tabla1[[#This Row],[Descripción]],Tabla10[Descripción],Tabla10[CODIGO PRESUPUESTARIO],0))</f>
        <v/>
      </c>
      <c r="Q949" s="523"/>
      <c r="R949" s="523" t="str">
        <f>IF(Tabla1[[#This Row],[Insumos]]="","",_xlfn.XLOOKUP(Tabla1[[#This Row],[Insumos]],Tabla10[Insumo],Tabla10[InsumoAbrev],"",0))</f>
        <v/>
      </c>
      <c r="S949" s="694"/>
      <c r="T949" s="187"/>
      <c r="U949" s="187"/>
    </row>
    <row r="950" spans="2:21" ht="15" x14ac:dyDescent="0.25">
      <c r="B950" s="187" t="str">
        <f>IF('Formulario PPGR3'!$G950="","",CONCATENATE('Formulario PPGR3'!$C950,".",'Formulario PPGR3'!$D950,".",'Formulario PPGR3'!$E950,".",'Formulario PPGR3'!$F950))</f>
        <v/>
      </c>
      <c r="C950" s="187" t="str">
        <f>IF('Formulario PPGR3'!$G950="","",'Formulario PPGR1'!#REF!)</f>
        <v/>
      </c>
      <c r="D950" s="187" t="str">
        <f>IF('Formulario PPGR3'!$G950="","",'Formulario PPGR1'!#REF!)</f>
        <v/>
      </c>
      <c r="E950" s="187" t="str">
        <f>IF('Formulario PPGR3'!$G950="","",'Formulario PPGR1'!#REF!)</f>
        <v/>
      </c>
      <c r="F950" s="187" t="str">
        <f>IF('Formulario PPGR3'!$G950="","",'Formulario PPGR1'!#REF!)</f>
        <v/>
      </c>
      <c r="G950" s="237"/>
      <c r="H950" s="520" t="str" cm="1">
        <f t="array" ref="H950">IF(Tabla1[[#This Row],[Código_Actividad]]="","",_xlfn.XLOOKUP(Tabla1[[#This Row],[Código_Actividad]],CodigoActividad,Tabla2[Actividades Programables Presupuestables],"",0))</f>
        <v/>
      </c>
      <c r="I950" s="783" t="str">
        <f>IFERROR(VLOOKUP('Formulario PPGR3'!$G950,'Formulario PPGR2'!$H$9:$V$536,15,FALSE),"")</f>
        <v/>
      </c>
      <c r="J950" s="525"/>
      <c r="K950" s="524"/>
      <c r="L950" s="521" t="str">
        <f>IF(Tabla1[[#This Row],[Descripción]]="","",_xlfn.XLOOKUP(Tabla1[[#This Row],[Descripción]],Tabla10[Descripción],Tabla10[Unidad de Medida],"",0))</f>
        <v/>
      </c>
      <c r="M950" s="317"/>
      <c r="N950" s="535" t="str">
        <f>IF(Tabla1[[#This Row],[Descripción]]="","",_xlfn.XLOOKUP(Tabla1[[#This Row],[Descripción]],Tabla10[Descripción],Tabla10[Precio Unitario],0))</f>
        <v/>
      </c>
      <c r="O950" s="535" t="str">
        <f>IF(Tabla1[[#This Row],[Cantidad de Insumos]]="","",Tabla1[[#This Row],[Precio Unitario]]*Tabla1[[#This Row],[Cantidad de Insumos]])</f>
        <v/>
      </c>
      <c r="P950" s="522" t="str">
        <f>IF(Tabla1[[#This Row],[Descripción]]="","",_xlfn.XLOOKUP(Tabla1[[#This Row],[Descripción]],Tabla10[Descripción],Tabla10[CODIGO PRESUPUESTARIO],0))</f>
        <v/>
      </c>
      <c r="Q950" s="523"/>
      <c r="R950" s="523" t="str">
        <f>IF(Tabla1[[#This Row],[Insumos]]="","",_xlfn.XLOOKUP(Tabla1[[#This Row],[Insumos]],Tabla10[Insumo],Tabla10[InsumoAbrev],"",0))</f>
        <v/>
      </c>
      <c r="S950" s="694"/>
      <c r="T950" s="187"/>
      <c r="U950" s="187"/>
    </row>
    <row r="951" spans="2:21" ht="15" x14ac:dyDescent="0.25">
      <c r="B951" s="187" t="str">
        <f>IF('Formulario PPGR3'!$G951="","",CONCATENATE('Formulario PPGR3'!$C951,".",'Formulario PPGR3'!$D951,".",'Formulario PPGR3'!$E951,".",'Formulario PPGR3'!$F951))</f>
        <v/>
      </c>
      <c r="C951" s="187" t="str">
        <f>IF('Formulario PPGR3'!$G951="","",'Formulario PPGR1'!#REF!)</f>
        <v/>
      </c>
      <c r="D951" s="187" t="str">
        <f>IF('Formulario PPGR3'!$G951="","",'Formulario PPGR1'!#REF!)</f>
        <v/>
      </c>
      <c r="E951" s="187" t="str">
        <f>IF('Formulario PPGR3'!$G951="","",'Formulario PPGR1'!#REF!)</f>
        <v/>
      </c>
      <c r="F951" s="187" t="str">
        <f>IF('Formulario PPGR3'!$G951="","",'Formulario PPGR1'!#REF!)</f>
        <v/>
      </c>
      <c r="G951" s="237"/>
      <c r="H951" s="520" t="str" cm="1">
        <f t="array" ref="H951">IF(Tabla1[[#This Row],[Código_Actividad]]="","",_xlfn.XLOOKUP(Tabla1[[#This Row],[Código_Actividad]],CodigoActividad,Tabla2[Actividades Programables Presupuestables],"",0))</f>
        <v/>
      </c>
      <c r="I951" s="783" t="str">
        <f>IFERROR(VLOOKUP('Formulario PPGR3'!$G951,'Formulario PPGR2'!$H$9:$V$536,15,FALSE),"")</f>
        <v/>
      </c>
      <c r="J951" s="525"/>
      <c r="K951" s="524"/>
      <c r="L951" s="521" t="str">
        <f>IF(Tabla1[[#This Row],[Descripción]]="","",_xlfn.XLOOKUP(Tabla1[[#This Row],[Descripción]],Tabla10[Descripción],Tabla10[Unidad de Medida],"",0))</f>
        <v/>
      </c>
      <c r="M951" s="317"/>
      <c r="N951" s="535" t="str">
        <f>IF(Tabla1[[#This Row],[Descripción]]="","",_xlfn.XLOOKUP(Tabla1[[#This Row],[Descripción]],Tabla10[Descripción],Tabla10[Precio Unitario],0))</f>
        <v/>
      </c>
      <c r="O951" s="535" t="str">
        <f>IF(Tabla1[[#This Row],[Cantidad de Insumos]]="","",Tabla1[[#This Row],[Precio Unitario]]*Tabla1[[#This Row],[Cantidad de Insumos]])</f>
        <v/>
      </c>
      <c r="P951" s="522" t="str">
        <f>IF(Tabla1[[#This Row],[Descripción]]="","",_xlfn.XLOOKUP(Tabla1[[#This Row],[Descripción]],Tabla10[Descripción],Tabla10[CODIGO PRESUPUESTARIO],0))</f>
        <v/>
      </c>
      <c r="Q951" s="523"/>
      <c r="R951" s="523" t="str">
        <f>IF(Tabla1[[#This Row],[Insumos]]="","",_xlfn.XLOOKUP(Tabla1[[#This Row],[Insumos]],Tabla10[Insumo],Tabla10[InsumoAbrev],"",0))</f>
        <v/>
      </c>
      <c r="S951" s="694"/>
      <c r="T951" s="187"/>
      <c r="U951" s="187"/>
    </row>
    <row r="952" spans="2:21" ht="15" x14ac:dyDescent="0.25">
      <c r="B952" s="187" t="str">
        <f>IF('Formulario PPGR3'!$G952="","",CONCATENATE('Formulario PPGR3'!$C952,".",'Formulario PPGR3'!$D952,".",'Formulario PPGR3'!$E952,".",'Formulario PPGR3'!$F952))</f>
        <v/>
      </c>
      <c r="C952" s="187" t="str">
        <f>IF('Formulario PPGR3'!$G952="","",'Formulario PPGR1'!#REF!)</f>
        <v/>
      </c>
      <c r="D952" s="187" t="str">
        <f>IF('Formulario PPGR3'!$G952="","",'Formulario PPGR1'!#REF!)</f>
        <v/>
      </c>
      <c r="E952" s="187" t="str">
        <f>IF('Formulario PPGR3'!$G952="","",'Formulario PPGR1'!#REF!)</f>
        <v/>
      </c>
      <c r="F952" s="187" t="str">
        <f>IF('Formulario PPGR3'!$G952="","",'Formulario PPGR1'!#REF!)</f>
        <v/>
      </c>
      <c r="G952" s="237"/>
      <c r="H952" s="520" t="str" cm="1">
        <f t="array" ref="H952">IF(Tabla1[[#This Row],[Código_Actividad]]="","",_xlfn.XLOOKUP(Tabla1[[#This Row],[Código_Actividad]],CodigoActividad,Tabla2[Actividades Programables Presupuestables],"",0))</f>
        <v/>
      </c>
      <c r="I952" s="783" t="str">
        <f>IFERROR(VLOOKUP('Formulario PPGR3'!$G952,'Formulario PPGR2'!$H$9:$V$536,15,FALSE),"")</f>
        <v/>
      </c>
      <c r="J952" s="525"/>
      <c r="K952" s="524"/>
      <c r="L952" s="521" t="str">
        <f>IF(Tabla1[[#This Row],[Descripción]]="","",_xlfn.XLOOKUP(Tabla1[[#This Row],[Descripción]],Tabla10[Descripción],Tabla10[Unidad de Medida],"",0))</f>
        <v/>
      </c>
      <c r="M952" s="317"/>
      <c r="N952" s="535" t="str">
        <f>IF(Tabla1[[#This Row],[Descripción]]="","",_xlfn.XLOOKUP(Tabla1[[#This Row],[Descripción]],Tabla10[Descripción],Tabla10[Precio Unitario],0))</f>
        <v/>
      </c>
      <c r="O952" s="535" t="str">
        <f>IF(Tabla1[[#This Row],[Cantidad de Insumos]]="","",Tabla1[[#This Row],[Precio Unitario]]*Tabla1[[#This Row],[Cantidad de Insumos]])</f>
        <v/>
      </c>
      <c r="P952" s="522" t="str">
        <f>IF(Tabla1[[#This Row],[Descripción]]="","",_xlfn.XLOOKUP(Tabla1[[#This Row],[Descripción]],Tabla10[Descripción],Tabla10[CODIGO PRESUPUESTARIO],0))</f>
        <v/>
      </c>
      <c r="Q952" s="523"/>
      <c r="R952" s="523" t="str">
        <f>IF(Tabla1[[#This Row],[Insumos]]="","",_xlfn.XLOOKUP(Tabla1[[#This Row],[Insumos]],Tabla10[Insumo],Tabla10[InsumoAbrev],"",0))</f>
        <v/>
      </c>
      <c r="S952" s="694"/>
      <c r="T952" s="187"/>
      <c r="U952" s="187"/>
    </row>
    <row r="953" spans="2:21" ht="15" x14ac:dyDescent="0.25">
      <c r="B953" s="187" t="str">
        <f>IF('Formulario PPGR3'!$G953="","",CONCATENATE('Formulario PPGR3'!$C953,".",'Formulario PPGR3'!$D953,".",'Formulario PPGR3'!$E953,".",'Formulario PPGR3'!$F953))</f>
        <v/>
      </c>
      <c r="C953" s="187" t="str">
        <f>IF('Formulario PPGR3'!$G953="","",'Formulario PPGR1'!#REF!)</f>
        <v/>
      </c>
      <c r="D953" s="187" t="str">
        <f>IF('Formulario PPGR3'!$G953="","",'Formulario PPGR1'!#REF!)</f>
        <v/>
      </c>
      <c r="E953" s="187" t="str">
        <f>IF('Formulario PPGR3'!$G953="","",'Formulario PPGR1'!#REF!)</f>
        <v/>
      </c>
      <c r="F953" s="187" t="str">
        <f>IF('Formulario PPGR3'!$G953="","",'Formulario PPGR1'!#REF!)</f>
        <v/>
      </c>
      <c r="G953" s="237"/>
      <c r="H953" s="520" t="str" cm="1">
        <f t="array" ref="H953">IF(Tabla1[[#This Row],[Código_Actividad]]="","",_xlfn.XLOOKUP(Tabla1[[#This Row],[Código_Actividad]],CodigoActividad,Tabla2[Actividades Programables Presupuestables],"",0))</f>
        <v/>
      </c>
      <c r="I953" s="783" t="str">
        <f>IFERROR(VLOOKUP('Formulario PPGR3'!$G953,'Formulario PPGR2'!$H$9:$V$536,15,FALSE),"")</f>
        <v/>
      </c>
      <c r="J953" s="525"/>
      <c r="K953" s="524"/>
      <c r="L953" s="521" t="str">
        <f>IF(Tabla1[[#This Row],[Descripción]]="","",_xlfn.XLOOKUP(Tabla1[[#This Row],[Descripción]],Tabla10[Descripción],Tabla10[Unidad de Medida],"",0))</f>
        <v/>
      </c>
      <c r="M953" s="317"/>
      <c r="N953" s="535" t="str">
        <f>IF(Tabla1[[#This Row],[Descripción]]="","",_xlfn.XLOOKUP(Tabla1[[#This Row],[Descripción]],Tabla10[Descripción],Tabla10[Precio Unitario],0))</f>
        <v/>
      </c>
      <c r="O953" s="535" t="str">
        <f>IF(Tabla1[[#This Row],[Cantidad de Insumos]]="","",Tabla1[[#This Row],[Precio Unitario]]*Tabla1[[#This Row],[Cantidad de Insumos]])</f>
        <v/>
      </c>
      <c r="P953" s="522" t="str">
        <f>IF(Tabla1[[#This Row],[Descripción]]="","",_xlfn.XLOOKUP(Tabla1[[#This Row],[Descripción]],Tabla10[Descripción],Tabla10[CODIGO PRESUPUESTARIO],0))</f>
        <v/>
      </c>
      <c r="Q953" s="523"/>
      <c r="R953" s="523" t="str">
        <f>IF(Tabla1[[#This Row],[Insumos]]="","",_xlfn.XLOOKUP(Tabla1[[#This Row],[Insumos]],Tabla10[Insumo],Tabla10[InsumoAbrev],"",0))</f>
        <v/>
      </c>
      <c r="S953" s="694"/>
      <c r="T953" s="187"/>
      <c r="U953" s="187"/>
    </row>
    <row r="954" spans="2:21" ht="15" x14ac:dyDescent="0.25">
      <c r="B954" s="187" t="str">
        <f>IF('Formulario PPGR3'!$G954="","",CONCATENATE('Formulario PPGR3'!$C954,".",'Formulario PPGR3'!$D954,".",'Formulario PPGR3'!$E954,".",'Formulario PPGR3'!$F954))</f>
        <v/>
      </c>
      <c r="C954" s="187" t="str">
        <f>IF('Formulario PPGR3'!$G954="","",'Formulario PPGR1'!#REF!)</f>
        <v/>
      </c>
      <c r="D954" s="187" t="str">
        <f>IF('Formulario PPGR3'!$G954="","",'Formulario PPGR1'!#REF!)</f>
        <v/>
      </c>
      <c r="E954" s="187" t="str">
        <f>IF('Formulario PPGR3'!$G954="","",'Formulario PPGR1'!#REF!)</f>
        <v/>
      </c>
      <c r="F954" s="187" t="str">
        <f>IF('Formulario PPGR3'!$G954="","",'Formulario PPGR1'!#REF!)</f>
        <v/>
      </c>
      <c r="G954" s="237"/>
      <c r="H954" s="520" t="str" cm="1">
        <f t="array" ref="H954">IF(Tabla1[[#This Row],[Código_Actividad]]="","",_xlfn.XLOOKUP(Tabla1[[#This Row],[Código_Actividad]],CodigoActividad,Tabla2[Actividades Programables Presupuestables],"",0))</f>
        <v/>
      </c>
      <c r="I954" s="783" t="str">
        <f>IFERROR(VLOOKUP('Formulario PPGR3'!$G954,'Formulario PPGR2'!$H$9:$V$536,15,FALSE),"")</f>
        <v/>
      </c>
      <c r="J954" s="525"/>
      <c r="K954" s="524"/>
      <c r="L954" s="521" t="str">
        <f>IF(Tabla1[[#This Row],[Descripción]]="","",_xlfn.XLOOKUP(Tabla1[[#This Row],[Descripción]],Tabla10[Descripción],Tabla10[Unidad de Medida],"",0))</f>
        <v/>
      </c>
      <c r="M954" s="317"/>
      <c r="N954" s="535" t="str">
        <f>IF(Tabla1[[#This Row],[Descripción]]="","",_xlfn.XLOOKUP(Tabla1[[#This Row],[Descripción]],Tabla10[Descripción],Tabla10[Precio Unitario],0))</f>
        <v/>
      </c>
      <c r="O954" s="535" t="str">
        <f>IF(Tabla1[[#This Row],[Cantidad de Insumos]]="","",Tabla1[[#This Row],[Precio Unitario]]*Tabla1[[#This Row],[Cantidad de Insumos]])</f>
        <v/>
      </c>
      <c r="P954" s="522" t="str">
        <f>IF(Tabla1[[#This Row],[Descripción]]="","",_xlfn.XLOOKUP(Tabla1[[#This Row],[Descripción]],Tabla10[Descripción],Tabla10[CODIGO PRESUPUESTARIO],0))</f>
        <v/>
      </c>
      <c r="Q954" s="523"/>
      <c r="R954" s="523" t="str">
        <f>IF(Tabla1[[#This Row],[Insumos]]="","",_xlfn.XLOOKUP(Tabla1[[#This Row],[Insumos]],Tabla10[Insumo],Tabla10[InsumoAbrev],"",0))</f>
        <v/>
      </c>
      <c r="S954" s="694"/>
      <c r="T954" s="187"/>
      <c r="U954" s="187"/>
    </row>
    <row r="955" spans="2:21" ht="15" x14ac:dyDescent="0.25">
      <c r="B955" s="187" t="str">
        <f>IF('Formulario PPGR3'!$G955="","",CONCATENATE('Formulario PPGR3'!$C955,".",'Formulario PPGR3'!$D955,".",'Formulario PPGR3'!$E955,".",'Formulario PPGR3'!$F955))</f>
        <v/>
      </c>
      <c r="C955" s="187" t="str">
        <f>IF('Formulario PPGR3'!$G955="","",'Formulario PPGR1'!#REF!)</f>
        <v/>
      </c>
      <c r="D955" s="187" t="str">
        <f>IF('Formulario PPGR3'!$G955="","",'Formulario PPGR1'!#REF!)</f>
        <v/>
      </c>
      <c r="E955" s="187" t="str">
        <f>IF('Formulario PPGR3'!$G955="","",'Formulario PPGR1'!#REF!)</f>
        <v/>
      </c>
      <c r="F955" s="187" t="str">
        <f>IF('Formulario PPGR3'!$G955="","",'Formulario PPGR1'!#REF!)</f>
        <v/>
      </c>
      <c r="G955" s="237"/>
      <c r="H955" s="520" t="str" cm="1">
        <f t="array" ref="H955">IF(Tabla1[[#This Row],[Código_Actividad]]="","",_xlfn.XLOOKUP(Tabla1[[#This Row],[Código_Actividad]],CodigoActividad,Tabla2[Actividades Programables Presupuestables],"",0))</f>
        <v/>
      </c>
      <c r="I955" s="783" t="str">
        <f>IFERROR(VLOOKUP('Formulario PPGR3'!$G955,'Formulario PPGR2'!$H$9:$V$536,15,FALSE),"")</f>
        <v/>
      </c>
      <c r="J955" s="525"/>
      <c r="K955" s="524"/>
      <c r="L955" s="521" t="str">
        <f>IF(Tabla1[[#This Row],[Descripción]]="","",_xlfn.XLOOKUP(Tabla1[[#This Row],[Descripción]],Tabla10[Descripción],Tabla10[Unidad de Medida],"",0))</f>
        <v/>
      </c>
      <c r="M955" s="317"/>
      <c r="N955" s="535" t="str">
        <f>IF(Tabla1[[#This Row],[Descripción]]="","",_xlfn.XLOOKUP(Tabla1[[#This Row],[Descripción]],Tabla10[Descripción],Tabla10[Precio Unitario],0))</f>
        <v/>
      </c>
      <c r="O955" s="535" t="str">
        <f>IF(Tabla1[[#This Row],[Cantidad de Insumos]]="","",Tabla1[[#This Row],[Precio Unitario]]*Tabla1[[#This Row],[Cantidad de Insumos]])</f>
        <v/>
      </c>
      <c r="P955" s="522" t="str">
        <f>IF(Tabla1[[#This Row],[Descripción]]="","",_xlfn.XLOOKUP(Tabla1[[#This Row],[Descripción]],Tabla10[Descripción],Tabla10[CODIGO PRESUPUESTARIO],0))</f>
        <v/>
      </c>
      <c r="Q955" s="523"/>
      <c r="R955" s="523" t="str">
        <f>IF(Tabla1[[#This Row],[Insumos]]="","",_xlfn.XLOOKUP(Tabla1[[#This Row],[Insumos]],Tabla10[Insumo],Tabla10[InsumoAbrev],"",0))</f>
        <v/>
      </c>
      <c r="S955" s="694"/>
      <c r="T955" s="187"/>
      <c r="U955" s="187"/>
    </row>
    <row r="956" spans="2:21" ht="15" x14ac:dyDescent="0.25">
      <c r="B956" s="187" t="str">
        <f>IF('Formulario PPGR3'!$G956="","",CONCATENATE('Formulario PPGR3'!$C956,".",'Formulario PPGR3'!$D956,".",'Formulario PPGR3'!$E956,".",'Formulario PPGR3'!$F956))</f>
        <v/>
      </c>
      <c r="C956" s="187" t="str">
        <f>IF('Formulario PPGR3'!$G956="","",'Formulario PPGR1'!#REF!)</f>
        <v/>
      </c>
      <c r="D956" s="187" t="str">
        <f>IF('Formulario PPGR3'!$G956="","",'Formulario PPGR1'!#REF!)</f>
        <v/>
      </c>
      <c r="E956" s="187" t="str">
        <f>IF('Formulario PPGR3'!$G956="","",'Formulario PPGR1'!#REF!)</f>
        <v/>
      </c>
      <c r="F956" s="187" t="str">
        <f>IF('Formulario PPGR3'!$G956="","",'Formulario PPGR1'!#REF!)</f>
        <v/>
      </c>
      <c r="G956" s="237"/>
      <c r="H956" s="520" t="str" cm="1">
        <f t="array" ref="H956">IF(Tabla1[[#This Row],[Código_Actividad]]="","",_xlfn.XLOOKUP(Tabla1[[#This Row],[Código_Actividad]],CodigoActividad,Tabla2[Actividades Programables Presupuestables],"",0))</f>
        <v/>
      </c>
      <c r="I956" s="783" t="str">
        <f>IFERROR(VLOOKUP('Formulario PPGR3'!$G956,'Formulario PPGR2'!$H$9:$V$536,15,FALSE),"")</f>
        <v/>
      </c>
      <c r="J956" s="525"/>
      <c r="K956" s="524"/>
      <c r="L956" s="521" t="str">
        <f>IF(Tabla1[[#This Row],[Descripción]]="","",_xlfn.XLOOKUP(Tabla1[[#This Row],[Descripción]],Tabla10[Descripción],Tabla10[Unidad de Medida],"",0))</f>
        <v/>
      </c>
      <c r="M956" s="317"/>
      <c r="N956" s="535" t="str">
        <f>IF(Tabla1[[#This Row],[Descripción]]="","",_xlfn.XLOOKUP(Tabla1[[#This Row],[Descripción]],Tabla10[Descripción],Tabla10[Precio Unitario],0))</f>
        <v/>
      </c>
      <c r="O956" s="535" t="str">
        <f>IF(Tabla1[[#This Row],[Cantidad de Insumos]]="","",Tabla1[[#This Row],[Precio Unitario]]*Tabla1[[#This Row],[Cantidad de Insumos]])</f>
        <v/>
      </c>
      <c r="P956" s="522" t="str">
        <f>IF(Tabla1[[#This Row],[Descripción]]="","",_xlfn.XLOOKUP(Tabla1[[#This Row],[Descripción]],Tabla10[Descripción],Tabla10[CODIGO PRESUPUESTARIO],0))</f>
        <v/>
      </c>
      <c r="Q956" s="523"/>
      <c r="R956" s="523" t="str">
        <f>IF(Tabla1[[#This Row],[Insumos]]="","",_xlfn.XLOOKUP(Tabla1[[#This Row],[Insumos]],Tabla10[Insumo],Tabla10[InsumoAbrev],"",0))</f>
        <v/>
      </c>
      <c r="S956" s="694"/>
      <c r="T956" s="187"/>
      <c r="U956" s="187"/>
    </row>
    <row r="957" spans="2:21" ht="15" x14ac:dyDescent="0.25">
      <c r="B957" s="187" t="str">
        <f>IF('Formulario PPGR3'!$G957="","",CONCATENATE('Formulario PPGR3'!$C957,".",'Formulario PPGR3'!$D957,".",'Formulario PPGR3'!$E957,".",'Formulario PPGR3'!$F957))</f>
        <v/>
      </c>
      <c r="C957" s="187" t="str">
        <f>IF('Formulario PPGR3'!$G957="","",'Formulario PPGR1'!#REF!)</f>
        <v/>
      </c>
      <c r="D957" s="187" t="str">
        <f>IF('Formulario PPGR3'!$G957="","",'Formulario PPGR1'!#REF!)</f>
        <v/>
      </c>
      <c r="E957" s="187" t="str">
        <f>IF('Formulario PPGR3'!$G957="","",'Formulario PPGR1'!#REF!)</f>
        <v/>
      </c>
      <c r="F957" s="187" t="str">
        <f>IF('Formulario PPGR3'!$G957="","",'Formulario PPGR1'!#REF!)</f>
        <v/>
      </c>
      <c r="G957" s="237"/>
      <c r="H957" s="520" t="str" cm="1">
        <f t="array" ref="H957">IF(Tabla1[[#This Row],[Código_Actividad]]="","",_xlfn.XLOOKUP(Tabla1[[#This Row],[Código_Actividad]],CodigoActividad,Tabla2[Actividades Programables Presupuestables],"",0))</f>
        <v/>
      </c>
      <c r="I957" s="783" t="str">
        <f>IFERROR(VLOOKUP('Formulario PPGR3'!$G957,'Formulario PPGR2'!$H$9:$V$536,15,FALSE),"")</f>
        <v/>
      </c>
      <c r="J957" s="525"/>
      <c r="K957" s="524"/>
      <c r="L957" s="521" t="str">
        <f>IF(Tabla1[[#This Row],[Descripción]]="","",_xlfn.XLOOKUP(Tabla1[[#This Row],[Descripción]],Tabla10[Descripción],Tabla10[Unidad de Medida],"",0))</f>
        <v/>
      </c>
      <c r="M957" s="317"/>
      <c r="N957" s="535" t="str">
        <f>IF(Tabla1[[#This Row],[Descripción]]="","",_xlfn.XLOOKUP(Tabla1[[#This Row],[Descripción]],Tabla10[Descripción],Tabla10[Precio Unitario],0))</f>
        <v/>
      </c>
      <c r="O957" s="535" t="str">
        <f>IF(Tabla1[[#This Row],[Cantidad de Insumos]]="","",Tabla1[[#This Row],[Precio Unitario]]*Tabla1[[#This Row],[Cantidad de Insumos]])</f>
        <v/>
      </c>
      <c r="P957" s="522" t="str">
        <f>IF(Tabla1[[#This Row],[Descripción]]="","",_xlfn.XLOOKUP(Tabla1[[#This Row],[Descripción]],Tabla10[Descripción],Tabla10[CODIGO PRESUPUESTARIO],0))</f>
        <v/>
      </c>
      <c r="Q957" s="523"/>
      <c r="R957" s="523" t="str">
        <f>IF(Tabla1[[#This Row],[Insumos]]="","",_xlfn.XLOOKUP(Tabla1[[#This Row],[Insumos]],Tabla10[Insumo],Tabla10[InsumoAbrev],"",0))</f>
        <v/>
      </c>
      <c r="S957" s="694"/>
      <c r="T957" s="187"/>
      <c r="U957" s="187"/>
    </row>
    <row r="958" spans="2:21" ht="15" x14ac:dyDescent="0.25">
      <c r="B958" s="187" t="str">
        <f>IF('Formulario PPGR3'!$G958="","",CONCATENATE('Formulario PPGR3'!$C958,".",'Formulario PPGR3'!$D958,".",'Formulario PPGR3'!$E958,".",'Formulario PPGR3'!$F958))</f>
        <v/>
      </c>
      <c r="C958" s="187" t="str">
        <f>IF('Formulario PPGR3'!$G958="","",'Formulario PPGR1'!#REF!)</f>
        <v/>
      </c>
      <c r="D958" s="187" t="str">
        <f>IF('Formulario PPGR3'!$G958="","",'Formulario PPGR1'!#REF!)</f>
        <v/>
      </c>
      <c r="E958" s="187" t="str">
        <f>IF('Formulario PPGR3'!$G958="","",'Formulario PPGR1'!#REF!)</f>
        <v/>
      </c>
      <c r="F958" s="187" t="str">
        <f>IF('Formulario PPGR3'!$G958="","",'Formulario PPGR1'!#REF!)</f>
        <v/>
      </c>
      <c r="G958" s="237"/>
      <c r="H958" s="520" t="str" cm="1">
        <f t="array" ref="H958">IF(Tabla1[[#This Row],[Código_Actividad]]="","",_xlfn.XLOOKUP(Tabla1[[#This Row],[Código_Actividad]],CodigoActividad,Tabla2[Actividades Programables Presupuestables],"",0))</f>
        <v/>
      </c>
      <c r="I958" s="783" t="str">
        <f>IFERROR(VLOOKUP('Formulario PPGR3'!$G958,'Formulario PPGR2'!$H$9:$V$536,15,FALSE),"")</f>
        <v/>
      </c>
      <c r="J958" s="525"/>
      <c r="K958" s="524"/>
      <c r="L958" s="521" t="str">
        <f>IF(Tabla1[[#This Row],[Descripción]]="","",_xlfn.XLOOKUP(Tabla1[[#This Row],[Descripción]],Tabla10[Descripción],Tabla10[Unidad de Medida],"",0))</f>
        <v/>
      </c>
      <c r="M958" s="317"/>
      <c r="N958" s="535" t="str">
        <f>IF(Tabla1[[#This Row],[Descripción]]="","",_xlfn.XLOOKUP(Tabla1[[#This Row],[Descripción]],Tabla10[Descripción],Tabla10[Precio Unitario],0))</f>
        <v/>
      </c>
      <c r="O958" s="535" t="str">
        <f>IF(Tabla1[[#This Row],[Cantidad de Insumos]]="","",Tabla1[[#This Row],[Precio Unitario]]*Tabla1[[#This Row],[Cantidad de Insumos]])</f>
        <v/>
      </c>
      <c r="P958" s="522" t="str">
        <f>IF(Tabla1[[#This Row],[Descripción]]="","",_xlfn.XLOOKUP(Tabla1[[#This Row],[Descripción]],Tabla10[Descripción],Tabla10[CODIGO PRESUPUESTARIO],0))</f>
        <v/>
      </c>
      <c r="Q958" s="523"/>
      <c r="R958" s="523" t="str">
        <f>IF(Tabla1[[#This Row],[Insumos]]="","",_xlfn.XLOOKUP(Tabla1[[#This Row],[Insumos]],Tabla10[Insumo],Tabla10[InsumoAbrev],"",0))</f>
        <v/>
      </c>
      <c r="S958" s="694"/>
      <c r="T958" s="187"/>
      <c r="U958" s="187"/>
    </row>
    <row r="959" spans="2:21" ht="15" x14ac:dyDescent="0.25">
      <c r="B959" s="187" t="str">
        <f>IF('Formulario PPGR3'!$G959="","",CONCATENATE('Formulario PPGR3'!$C959,".",'Formulario PPGR3'!$D959,".",'Formulario PPGR3'!$E959,".",'Formulario PPGR3'!$F959))</f>
        <v/>
      </c>
      <c r="C959" s="187" t="str">
        <f>IF('Formulario PPGR3'!$G959="","",'Formulario PPGR1'!#REF!)</f>
        <v/>
      </c>
      <c r="D959" s="187" t="str">
        <f>IF('Formulario PPGR3'!$G959="","",'Formulario PPGR1'!#REF!)</f>
        <v/>
      </c>
      <c r="E959" s="187" t="str">
        <f>IF('Formulario PPGR3'!$G959="","",'Formulario PPGR1'!#REF!)</f>
        <v/>
      </c>
      <c r="F959" s="187" t="str">
        <f>IF('Formulario PPGR3'!$G959="","",'Formulario PPGR1'!#REF!)</f>
        <v/>
      </c>
      <c r="G959" s="237"/>
      <c r="H959" s="520" t="str" cm="1">
        <f t="array" ref="H959">IF(Tabla1[[#This Row],[Código_Actividad]]="","",_xlfn.XLOOKUP(Tabla1[[#This Row],[Código_Actividad]],CodigoActividad,Tabla2[Actividades Programables Presupuestables],"",0))</f>
        <v/>
      </c>
      <c r="I959" s="783" t="str">
        <f>IFERROR(VLOOKUP('Formulario PPGR3'!$G959,'Formulario PPGR2'!$H$9:$V$536,15,FALSE),"")</f>
        <v/>
      </c>
      <c r="J959" s="525"/>
      <c r="K959" s="524"/>
      <c r="L959" s="521" t="str">
        <f>IF(Tabla1[[#This Row],[Descripción]]="","",_xlfn.XLOOKUP(Tabla1[[#This Row],[Descripción]],Tabla10[Descripción],Tabla10[Unidad de Medida],"",0))</f>
        <v/>
      </c>
      <c r="M959" s="317"/>
      <c r="N959" s="535" t="str">
        <f>IF(Tabla1[[#This Row],[Descripción]]="","",_xlfn.XLOOKUP(Tabla1[[#This Row],[Descripción]],Tabla10[Descripción],Tabla10[Precio Unitario],0))</f>
        <v/>
      </c>
      <c r="O959" s="535" t="str">
        <f>IF(Tabla1[[#This Row],[Cantidad de Insumos]]="","",Tabla1[[#This Row],[Precio Unitario]]*Tabla1[[#This Row],[Cantidad de Insumos]])</f>
        <v/>
      </c>
      <c r="P959" s="522" t="str">
        <f>IF(Tabla1[[#This Row],[Descripción]]="","",_xlfn.XLOOKUP(Tabla1[[#This Row],[Descripción]],Tabla10[Descripción],Tabla10[CODIGO PRESUPUESTARIO],0))</f>
        <v/>
      </c>
      <c r="Q959" s="523"/>
      <c r="R959" s="523" t="str">
        <f>IF(Tabla1[[#This Row],[Insumos]]="","",_xlfn.XLOOKUP(Tabla1[[#This Row],[Insumos]],Tabla10[Insumo],Tabla10[InsumoAbrev],"",0))</f>
        <v/>
      </c>
      <c r="S959" s="694"/>
      <c r="T959" s="187"/>
      <c r="U959" s="187"/>
    </row>
    <row r="960" spans="2:21" ht="15" x14ac:dyDescent="0.25">
      <c r="B960" s="187" t="str">
        <f>IF('Formulario PPGR3'!$G960="","",CONCATENATE('Formulario PPGR3'!$C960,".",'Formulario PPGR3'!$D960,".",'Formulario PPGR3'!$E960,".",'Formulario PPGR3'!$F960))</f>
        <v/>
      </c>
      <c r="C960" s="187" t="str">
        <f>IF('Formulario PPGR3'!$G960="","",'Formulario PPGR1'!#REF!)</f>
        <v/>
      </c>
      <c r="D960" s="187" t="str">
        <f>IF('Formulario PPGR3'!$G960="","",'Formulario PPGR1'!#REF!)</f>
        <v/>
      </c>
      <c r="E960" s="187" t="str">
        <f>IF('Formulario PPGR3'!$G960="","",'Formulario PPGR1'!#REF!)</f>
        <v/>
      </c>
      <c r="F960" s="187" t="str">
        <f>IF('Formulario PPGR3'!$G960="","",'Formulario PPGR1'!#REF!)</f>
        <v/>
      </c>
      <c r="G960" s="237"/>
      <c r="H960" s="520" t="str" cm="1">
        <f t="array" ref="H960">IF(Tabla1[[#This Row],[Código_Actividad]]="","",_xlfn.XLOOKUP(Tabla1[[#This Row],[Código_Actividad]],CodigoActividad,Tabla2[Actividades Programables Presupuestables],"",0))</f>
        <v/>
      </c>
      <c r="I960" s="783" t="str">
        <f>IFERROR(VLOOKUP('Formulario PPGR3'!$G960,'Formulario PPGR2'!$H$9:$V$536,15,FALSE),"")</f>
        <v/>
      </c>
      <c r="J960" s="525"/>
      <c r="K960" s="524"/>
      <c r="L960" s="521" t="str">
        <f>IF(Tabla1[[#This Row],[Descripción]]="","",_xlfn.XLOOKUP(Tabla1[[#This Row],[Descripción]],Tabla10[Descripción],Tabla10[Unidad de Medida],"",0))</f>
        <v/>
      </c>
      <c r="M960" s="317"/>
      <c r="N960" s="535" t="str">
        <f>IF(Tabla1[[#This Row],[Descripción]]="","",_xlfn.XLOOKUP(Tabla1[[#This Row],[Descripción]],Tabla10[Descripción],Tabla10[Precio Unitario],0))</f>
        <v/>
      </c>
      <c r="O960" s="535" t="str">
        <f>IF(Tabla1[[#This Row],[Cantidad de Insumos]]="","",Tabla1[[#This Row],[Precio Unitario]]*Tabla1[[#This Row],[Cantidad de Insumos]])</f>
        <v/>
      </c>
      <c r="P960" s="522" t="str">
        <f>IF(Tabla1[[#This Row],[Descripción]]="","",_xlfn.XLOOKUP(Tabla1[[#This Row],[Descripción]],Tabla10[Descripción],Tabla10[CODIGO PRESUPUESTARIO],0))</f>
        <v/>
      </c>
      <c r="Q960" s="523"/>
      <c r="R960" s="523" t="str">
        <f>IF(Tabla1[[#This Row],[Insumos]]="","",_xlfn.XLOOKUP(Tabla1[[#This Row],[Insumos]],Tabla10[Insumo],Tabla10[InsumoAbrev],"",0))</f>
        <v/>
      </c>
      <c r="S960" s="694"/>
      <c r="T960" s="187"/>
      <c r="U960" s="187"/>
    </row>
    <row r="961" spans="2:21" ht="15" x14ac:dyDescent="0.25">
      <c r="B961" s="187" t="str">
        <f>IF('Formulario PPGR3'!$G961="","",CONCATENATE('Formulario PPGR3'!$C961,".",'Formulario PPGR3'!$D961,".",'Formulario PPGR3'!$E961,".",'Formulario PPGR3'!$F961))</f>
        <v/>
      </c>
      <c r="C961" s="187" t="str">
        <f>IF('Formulario PPGR3'!$G961="","",'Formulario PPGR1'!#REF!)</f>
        <v/>
      </c>
      <c r="D961" s="187" t="str">
        <f>IF('Formulario PPGR3'!$G961="","",'Formulario PPGR1'!#REF!)</f>
        <v/>
      </c>
      <c r="E961" s="187" t="str">
        <f>IF('Formulario PPGR3'!$G961="","",'Formulario PPGR1'!#REF!)</f>
        <v/>
      </c>
      <c r="F961" s="187" t="str">
        <f>IF('Formulario PPGR3'!$G961="","",'Formulario PPGR1'!#REF!)</f>
        <v/>
      </c>
      <c r="G961" s="237"/>
      <c r="H961" s="520" t="str" cm="1">
        <f t="array" ref="H961">IF(Tabla1[[#This Row],[Código_Actividad]]="","",_xlfn.XLOOKUP(Tabla1[[#This Row],[Código_Actividad]],CodigoActividad,Tabla2[Actividades Programables Presupuestables],"",0))</f>
        <v/>
      </c>
      <c r="I961" s="783" t="str">
        <f>IFERROR(VLOOKUP('Formulario PPGR3'!$G961,'Formulario PPGR2'!$H$9:$V$536,15,FALSE),"")</f>
        <v/>
      </c>
      <c r="J961" s="525"/>
      <c r="K961" s="524"/>
      <c r="L961" s="521" t="str">
        <f>IF(Tabla1[[#This Row],[Descripción]]="","",_xlfn.XLOOKUP(Tabla1[[#This Row],[Descripción]],Tabla10[Descripción],Tabla10[Unidad de Medida],"",0))</f>
        <v/>
      </c>
      <c r="M961" s="317"/>
      <c r="N961" s="535" t="str">
        <f>IF(Tabla1[[#This Row],[Descripción]]="","",_xlfn.XLOOKUP(Tabla1[[#This Row],[Descripción]],Tabla10[Descripción],Tabla10[Precio Unitario],0))</f>
        <v/>
      </c>
      <c r="O961" s="535" t="str">
        <f>IF(Tabla1[[#This Row],[Cantidad de Insumos]]="","",Tabla1[[#This Row],[Precio Unitario]]*Tabla1[[#This Row],[Cantidad de Insumos]])</f>
        <v/>
      </c>
      <c r="P961" s="522" t="str">
        <f>IF(Tabla1[[#This Row],[Descripción]]="","",_xlfn.XLOOKUP(Tabla1[[#This Row],[Descripción]],Tabla10[Descripción],Tabla10[CODIGO PRESUPUESTARIO],0))</f>
        <v/>
      </c>
      <c r="Q961" s="523"/>
      <c r="R961" s="523" t="str">
        <f>IF(Tabla1[[#This Row],[Insumos]]="","",_xlfn.XLOOKUP(Tabla1[[#This Row],[Insumos]],Tabla10[Insumo],Tabla10[InsumoAbrev],"",0))</f>
        <v/>
      </c>
      <c r="S961" s="694"/>
      <c r="T961" s="187"/>
      <c r="U961" s="187"/>
    </row>
    <row r="962" spans="2:21" ht="15" x14ac:dyDescent="0.25">
      <c r="B962" s="187" t="str">
        <f>IF('Formulario PPGR3'!$G962="","",CONCATENATE('Formulario PPGR3'!$C962,".",'Formulario PPGR3'!$D962,".",'Formulario PPGR3'!$E962,".",'Formulario PPGR3'!$F962))</f>
        <v/>
      </c>
      <c r="C962" s="187" t="str">
        <f>IF('Formulario PPGR3'!$G962="","",'Formulario PPGR1'!#REF!)</f>
        <v/>
      </c>
      <c r="D962" s="187" t="str">
        <f>IF('Formulario PPGR3'!$G962="","",'Formulario PPGR1'!#REF!)</f>
        <v/>
      </c>
      <c r="E962" s="187" t="str">
        <f>IF('Formulario PPGR3'!$G962="","",'Formulario PPGR1'!#REF!)</f>
        <v/>
      </c>
      <c r="F962" s="187" t="str">
        <f>IF('Formulario PPGR3'!$G962="","",'Formulario PPGR1'!#REF!)</f>
        <v/>
      </c>
      <c r="G962" s="237"/>
      <c r="H962" s="520" t="str" cm="1">
        <f t="array" ref="H962">IF(Tabla1[[#This Row],[Código_Actividad]]="","",_xlfn.XLOOKUP(Tabla1[[#This Row],[Código_Actividad]],CodigoActividad,Tabla2[Actividades Programables Presupuestables],"",0))</f>
        <v/>
      </c>
      <c r="I962" s="783" t="str">
        <f>IFERROR(VLOOKUP('Formulario PPGR3'!$G962,'Formulario PPGR2'!$H$9:$V$536,15,FALSE),"")</f>
        <v/>
      </c>
      <c r="J962" s="525"/>
      <c r="K962" s="524"/>
      <c r="L962" s="521" t="str">
        <f>IF(Tabla1[[#This Row],[Descripción]]="","",_xlfn.XLOOKUP(Tabla1[[#This Row],[Descripción]],Tabla10[Descripción],Tabla10[Unidad de Medida],"",0))</f>
        <v/>
      </c>
      <c r="M962" s="317"/>
      <c r="N962" s="535" t="str">
        <f>IF(Tabla1[[#This Row],[Descripción]]="","",_xlfn.XLOOKUP(Tabla1[[#This Row],[Descripción]],Tabla10[Descripción],Tabla10[Precio Unitario],0))</f>
        <v/>
      </c>
      <c r="O962" s="535" t="str">
        <f>IF(Tabla1[[#This Row],[Cantidad de Insumos]]="","",Tabla1[[#This Row],[Precio Unitario]]*Tabla1[[#This Row],[Cantidad de Insumos]])</f>
        <v/>
      </c>
      <c r="P962" s="522" t="str">
        <f>IF(Tabla1[[#This Row],[Descripción]]="","",_xlfn.XLOOKUP(Tabla1[[#This Row],[Descripción]],Tabla10[Descripción],Tabla10[CODIGO PRESUPUESTARIO],0))</f>
        <v/>
      </c>
      <c r="Q962" s="523"/>
      <c r="R962" s="523" t="str">
        <f>IF(Tabla1[[#This Row],[Insumos]]="","",_xlfn.XLOOKUP(Tabla1[[#This Row],[Insumos]],Tabla10[Insumo],Tabla10[InsumoAbrev],"",0))</f>
        <v/>
      </c>
      <c r="S962" s="694"/>
      <c r="T962" s="187"/>
      <c r="U962" s="187"/>
    </row>
    <row r="963" spans="2:21" ht="15" x14ac:dyDescent="0.25">
      <c r="B963" s="187" t="str">
        <f>IF('Formulario PPGR3'!$G963="","",CONCATENATE('Formulario PPGR3'!$C963,".",'Formulario PPGR3'!$D963,".",'Formulario PPGR3'!$E963,".",'Formulario PPGR3'!$F963))</f>
        <v/>
      </c>
      <c r="C963" s="187" t="str">
        <f>IF('Formulario PPGR3'!$G963="","",'Formulario PPGR1'!#REF!)</f>
        <v/>
      </c>
      <c r="D963" s="187" t="str">
        <f>IF('Formulario PPGR3'!$G963="","",'Formulario PPGR1'!#REF!)</f>
        <v/>
      </c>
      <c r="E963" s="187" t="str">
        <f>IF('Formulario PPGR3'!$G963="","",'Formulario PPGR1'!#REF!)</f>
        <v/>
      </c>
      <c r="F963" s="187" t="str">
        <f>IF('Formulario PPGR3'!$G963="","",'Formulario PPGR1'!#REF!)</f>
        <v/>
      </c>
      <c r="G963" s="237"/>
      <c r="H963" s="520" t="str" cm="1">
        <f t="array" ref="H963">IF(Tabla1[[#This Row],[Código_Actividad]]="","",_xlfn.XLOOKUP(Tabla1[[#This Row],[Código_Actividad]],CodigoActividad,Tabla2[Actividades Programables Presupuestables],"",0))</f>
        <v/>
      </c>
      <c r="I963" s="783" t="str">
        <f>IFERROR(VLOOKUP('Formulario PPGR3'!$G963,'Formulario PPGR2'!$H$9:$V$536,15,FALSE),"")</f>
        <v/>
      </c>
      <c r="J963" s="525"/>
      <c r="K963" s="524"/>
      <c r="L963" s="521" t="str">
        <f>IF(Tabla1[[#This Row],[Descripción]]="","",_xlfn.XLOOKUP(Tabla1[[#This Row],[Descripción]],Tabla10[Descripción],Tabla10[Unidad de Medida],"",0))</f>
        <v/>
      </c>
      <c r="M963" s="317"/>
      <c r="N963" s="535" t="str">
        <f>IF(Tabla1[[#This Row],[Descripción]]="","",_xlfn.XLOOKUP(Tabla1[[#This Row],[Descripción]],Tabla10[Descripción],Tabla10[Precio Unitario],0))</f>
        <v/>
      </c>
      <c r="O963" s="535" t="str">
        <f>IF(Tabla1[[#This Row],[Cantidad de Insumos]]="","",Tabla1[[#This Row],[Precio Unitario]]*Tabla1[[#This Row],[Cantidad de Insumos]])</f>
        <v/>
      </c>
      <c r="P963" s="522" t="str">
        <f>IF(Tabla1[[#This Row],[Descripción]]="","",_xlfn.XLOOKUP(Tabla1[[#This Row],[Descripción]],Tabla10[Descripción],Tabla10[CODIGO PRESUPUESTARIO],0))</f>
        <v/>
      </c>
      <c r="Q963" s="523"/>
      <c r="R963" s="523" t="str">
        <f>IF(Tabla1[[#This Row],[Insumos]]="","",_xlfn.XLOOKUP(Tabla1[[#This Row],[Insumos]],Tabla10[Insumo],Tabla10[InsumoAbrev],"",0))</f>
        <v/>
      </c>
      <c r="S963" s="694"/>
      <c r="T963" s="187"/>
      <c r="U963" s="187"/>
    </row>
    <row r="964" spans="2:21" ht="15" x14ac:dyDescent="0.25">
      <c r="B964" s="187" t="str">
        <f>IF('Formulario PPGR3'!$G964="","",CONCATENATE('Formulario PPGR3'!$C964,".",'Formulario PPGR3'!$D964,".",'Formulario PPGR3'!$E964,".",'Formulario PPGR3'!$F964))</f>
        <v/>
      </c>
      <c r="C964" s="187" t="str">
        <f>IF('Formulario PPGR3'!$G964="","",'Formulario PPGR1'!#REF!)</f>
        <v/>
      </c>
      <c r="D964" s="187" t="str">
        <f>IF('Formulario PPGR3'!$G964="","",'Formulario PPGR1'!#REF!)</f>
        <v/>
      </c>
      <c r="E964" s="187" t="str">
        <f>IF('Formulario PPGR3'!$G964="","",'Formulario PPGR1'!#REF!)</f>
        <v/>
      </c>
      <c r="F964" s="187" t="str">
        <f>IF('Formulario PPGR3'!$G964="","",'Formulario PPGR1'!#REF!)</f>
        <v/>
      </c>
      <c r="G964" s="237"/>
      <c r="H964" s="520" t="str" cm="1">
        <f t="array" ref="H964">IF(Tabla1[[#This Row],[Código_Actividad]]="","",_xlfn.XLOOKUP(Tabla1[[#This Row],[Código_Actividad]],CodigoActividad,Tabla2[Actividades Programables Presupuestables],"",0))</f>
        <v/>
      </c>
      <c r="I964" s="783" t="str">
        <f>IFERROR(VLOOKUP('Formulario PPGR3'!$G964,'Formulario PPGR2'!$H$9:$V$536,15,FALSE),"")</f>
        <v/>
      </c>
      <c r="J964" s="525"/>
      <c r="K964" s="524"/>
      <c r="L964" s="521" t="str">
        <f>IF(Tabla1[[#This Row],[Descripción]]="","",_xlfn.XLOOKUP(Tabla1[[#This Row],[Descripción]],Tabla10[Descripción],Tabla10[Unidad de Medida],"",0))</f>
        <v/>
      </c>
      <c r="M964" s="317"/>
      <c r="N964" s="535" t="str">
        <f>IF(Tabla1[[#This Row],[Descripción]]="","",_xlfn.XLOOKUP(Tabla1[[#This Row],[Descripción]],Tabla10[Descripción],Tabla10[Precio Unitario],0))</f>
        <v/>
      </c>
      <c r="O964" s="535" t="str">
        <f>IF(Tabla1[[#This Row],[Cantidad de Insumos]]="","",Tabla1[[#This Row],[Precio Unitario]]*Tabla1[[#This Row],[Cantidad de Insumos]])</f>
        <v/>
      </c>
      <c r="P964" s="522" t="str">
        <f>IF(Tabla1[[#This Row],[Descripción]]="","",_xlfn.XLOOKUP(Tabla1[[#This Row],[Descripción]],Tabla10[Descripción],Tabla10[CODIGO PRESUPUESTARIO],0))</f>
        <v/>
      </c>
      <c r="Q964" s="523"/>
      <c r="R964" s="523" t="str">
        <f>IF(Tabla1[[#This Row],[Insumos]]="","",_xlfn.XLOOKUP(Tabla1[[#This Row],[Insumos]],Tabla10[Insumo],Tabla10[InsumoAbrev],"",0))</f>
        <v/>
      </c>
      <c r="S964" s="694"/>
      <c r="T964" s="187"/>
      <c r="U964" s="187"/>
    </row>
    <row r="965" spans="2:21" ht="15" x14ac:dyDescent="0.25">
      <c r="B965" s="187" t="str">
        <f>IF('Formulario PPGR3'!$G965="","",CONCATENATE('Formulario PPGR3'!$C965,".",'Formulario PPGR3'!$D965,".",'Formulario PPGR3'!$E965,".",'Formulario PPGR3'!$F965))</f>
        <v/>
      </c>
      <c r="C965" s="187" t="str">
        <f>IF('Formulario PPGR3'!$G965="","",'Formulario PPGR1'!#REF!)</f>
        <v/>
      </c>
      <c r="D965" s="187" t="str">
        <f>IF('Formulario PPGR3'!$G965="","",'Formulario PPGR1'!#REF!)</f>
        <v/>
      </c>
      <c r="E965" s="187" t="str">
        <f>IF('Formulario PPGR3'!$G965="","",'Formulario PPGR1'!#REF!)</f>
        <v/>
      </c>
      <c r="F965" s="187" t="str">
        <f>IF('Formulario PPGR3'!$G965="","",'Formulario PPGR1'!#REF!)</f>
        <v/>
      </c>
      <c r="G965" s="237"/>
      <c r="H965" s="520" t="str" cm="1">
        <f t="array" ref="H965">IF(Tabla1[[#This Row],[Código_Actividad]]="","",_xlfn.XLOOKUP(Tabla1[[#This Row],[Código_Actividad]],CodigoActividad,Tabla2[Actividades Programables Presupuestables],"",0))</f>
        <v/>
      </c>
      <c r="I965" s="783" t="str">
        <f>IFERROR(VLOOKUP('Formulario PPGR3'!$G965,'Formulario PPGR2'!$H$9:$V$536,15,FALSE),"")</f>
        <v/>
      </c>
      <c r="J965" s="525"/>
      <c r="K965" s="524"/>
      <c r="L965" s="521" t="str">
        <f>IF(Tabla1[[#This Row],[Descripción]]="","",_xlfn.XLOOKUP(Tabla1[[#This Row],[Descripción]],Tabla10[Descripción],Tabla10[Unidad de Medida],"",0))</f>
        <v/>
      </c>
      <c r="M965" s="317"/>
      <c r="N965" s="535" t="str">
        <f>IF(Tabla1[[#This Row],[Descripción]]="","",_xlfn.XLOOKUP(Tabla1[[#This Row],[Descripción]],Tabla10[Descripción],Tabla10[Precio Unitario],0))</f>
        <v/>
      </c>
      <c r="O965" s="535" t="str">
        <f>IF(Tabla1[[#This Row],[Cantidad de Insumos]]="","",Tabla1[[#This Row],[Precio Unitario]]*Tabla1[[#This Row],[Cantidad de Insumos]])</f>
        <v/>
      </c>
      <c r="P965" s="522" t="str">
        <f>IF(Tabla1[[#This Row],[Descripción]]="","",_xlfn.XLOOKUP(Tabla1[[#This Row],[Descripción]],Tabla10[Descripción],Tabla10[CODIGO PRESUPUESTARIO],0))</f>
        <v/>
      </c>
      <c r="Q965" s="523"/>
      <c r="R965" s="523" t="str">
        <f>IF(Tabla1[[#This Row],[Insumos]]="","",_xlfn.XLOOKUP(Tabla1[[#This Row],[Insumos]],Tabla10[Insumo],Tabla10[InsumoAbrev],"",0))</f>
        <v/>
      </c>
      <c r="S965" s="694"/>
      <c r="T965" s="187"/>
      <c r="U965" s="187"/>
    </row>
    <row r="966" spans="2:21" ht="15" x14ac:dyDescent="0.25">
      <c r="B966" s="187" t="str">
        <f>IF('Formulario PPGR3'!$G966="","",CONCATENATE('Formulario PPGR3'!$C966,".",'Formulario PPGR3'!$D966,".",'Formulario PPGR3'!$E966,".",'Formulario PPGR3'!$F966))</f>
        <v/>
      </c>
      <c r="C966" s="187" t="str">
        <f>IF('Formulario PPGR3'!$G966="","",'Formulario PPGR1'!#REF!)</f>
        <v/>
      </c>
      <c r="D966" s="187" t="str">
        <f>IF('Formulario PPGR3'!$G966="","",'Formulario PPGR1'!#REF!)</f>
        <v/>
      </c>
      <c r="E966" s="187" t="str">
        <f>IF('Formulario PPGR3'!$G966="","",'Formulario PPGR1'!#REF!)</f>
        <v/>
      </c>
      <c r="F966" s="187" t="str">
        <f>IF('Formulario PPGR3'!$G966="","",'Formulario PPGR1'!#REF!)</f>
        <v/>
      </c>
      <c r="G966" s="237"/>
      <c r="H966" s="520" t="str" cm="1">
        <f t="array" ref="H966">IF(Tabla1[[#This Row],[Código_Actividad]]="","",_xlfn.XLOOKUP(Tabla1[[#This Row],[Código_Actividad]],CodigoActividad,Tabla2[Actividades Programables Presupuestables],"",0))</f>
        <v/>
      </c>
      <c r="I966" s="783" t="str">
        <f>IFERROR(VLOOKUP('Formulario PPGR3'!$G966,'Formulario PPGR2'!$H$9:$V$536,15,FALSE),"")</f>
        <v/>
      </c>
      <c r="J966" s="525"/>
      <c r="K966" s="524"/>
      <c r="L966" s="521" t="str">
        <f>IF(Tabla1[[#This Row],[Descripción]]="","",_xlfn.XLOOKUP(Tabla1[[#This Row],[Descripción]],Tabla10[Descripción],Tabla10[Unidad de Medida],"",0))</f>
        <v/>
      </c>
      <c r="M966" s="317"/>
      <c r="N966" s="535" t="str">
        <f>IF(Tabla1[[#This Row],[Descripción]]="","",_xlfn.XLOOKUP(Tabla1[[#This Row],[Descripción]],Tabla10[Descripción],Tabla10[Precio Unitario],0))</f>
        <v/>
      </c>
      <c r="O966" s="535" t="str">
        <f>IF(Tabla1[[#This Row],[Cantidad de Insumos]]="","",Tabla1[[#This Row],[Precio Unitario]]*Tabla1[[#This Row],[Cantidad de Insumos]])</f>
        <v/>
      </c>
      <c r="P966" s="522" t="str">
        <f>IF(Tabla1[[#This Row],[Descripción]]="","",_xlfn.XLOOKUP(Tabla1[[#This Row],[Descripción]],Tabla10[Descripción],Tabla10[CODIGO PRESUPUESTARIO],0))</f>
        <v/>
      </c>
      <c r="Q966" s="523"/>
      <c r="R966" s="523" t="str">
        <f>IF(Tabla1[[#This Row],[Insumos]]="","",_xlfn.XLOOKUP(Tabla1[[#This Row],[Insumos]],Tabla10[Insumo],Tabla10[InsumoAbrev],"",0))</f>
        <v/>
      </c>
      <c r="S966" s="694"/>
      <c r="T966" s="187"/>
      <c r="U966" s="187"/>
    </row>
    <row r="967" spans="2:21" ht="15" x14ac:dyDescent="0.25">
      <c r="B967" s="187" t="str">
        <f>IF('Formulario PPGR3'!$G967="","",CONCATENATE('Formulario PPGR3'!$C967,".",'Formulario PPGR3'!$D967,".",'Formulario PPGR3'!$E967,".",'Formulario PPGR3'!$F967))</f>
        <v/>
      </c>
      <c r="C967" s="187" t="str">
        <f>IF('Formulario PPGR3'!$G967="","",'Formulario PPGR1'!#REF!)</f>
        <v/>
      </c>
      <c r="D967" s="187" t="str">
        <f>IF('Formulario PPGR3'!$G967="","",'Formulario PPGR1'!#REF!)</f>
        <v/>
      </c>
      <c r="E967" s="187" t="str">
        <f>IF('Formulario PPGR3'!$G967="","",'Formulario PPGR1'!#REF!)</f>
        <v/>
      </c>
      <c r="F967" s="187" t="str">
        <f>IF('Formulario PPGR3'!$G967="","",'Formulario PPGR1'!#REF!)</f>
        <v/>
      </c>
      <c r="G967" s="237"/>
      <c r="H967" s="520" t="str" cm="1">
        <f t="array" ref="H967">IF(Tabla1[[#This Row],[Código_Actividad]]="","",_xlfn.XLOOKUP(Tabla1[[#This Row],[Código_Actividad]],CodigoActividad,Tabla2[Actividades Programables Presupuestables],"",0))</f>
        <v/>
      </c>
      <c r="I967" s="783" t="str">
        <f>IFERROR(VLOOKUP('Formulario PPGR3'!$G967,'Formulario PPGR2'!$H$9:$V$536,15,FALSE),"")</f>
        <v/>
      </c>
      <c r="J967" s="525"/>
      <c r="K967" s="524"/>
      <c r="L967" s="521" t="str">
        <f>IF(Tabla1[[#This Row],[Descripción]]="","",_xlfn.XLOOKUP(Tabla1[[#This Row],[Descripción]],Tabla10[Descripción],Tabla10[Unidad de Medida],"",0))</f>
        <v/>
      </c>
      <c r="M967" s="317"/>
      <c r="N967" s="535" t="str">
        <f>IF(Tabla1[[#This Row],[Descripción]]="","",_xlfn.XLOOKUP(Tabla1[[#This Row],[Descripción]],Tabla10[Descripción],Tabla10[Precio Unitario],0))</f>
        <v/>
      </c>
      <c r="O967" s="535" t="str">
        <f>IF(Tabla1[[#This Row],[Cantidad de Insumos]]="","",Tabla1[[#This Row],[Precio Unitario]]*Tabla1[[#This Row],[Cantidad de Insumos]])</f>
        <v/>
      </c>
      <c r="P967" s="522" t="str">
        <f>IF(Tabla1[[#This Row],[Descripción]]="","",_xlfn.XLOOKUP(Tabla1[[#This Row],[Descripción]],Tabla10[Descripción],Tabla10[CODIGO PRESUPUESTARIO],0))</f>
        <v/>
      </c>
      <c r="Q967" s="523"/>
      <c r="R967" s="523" t="str">
        <f>IF(Tabla1[[#This Row],[Insumos]]="","",_xlfn.XLOOKUP(Tabla1[[#This Row],[Insumos]],Tabla10[Insumo],Tabla10[InsumoAbrev],"",0))</f>
        <v/>
      </c>
      <c r="S967" s="694"/>
      <c r="T967" s="187"/>
      <c r="U967" s="187"/>
    </row>
    <row r="968" spans="2:21" ht="15" x14ac:dyDescent="0.25">
      <c r="B968" s="187" t="str">
        <f>IF('Formulario PPGR3'!$G968="","",CONCATENATE('Formulario PPGR3'!$C968,".",'Formulario PPGR3'!$D968,".",'Formulario PPGR3'!$E968,".",'Formulario PPGR3'!$F968))</f>
        <v/>
      </c>
      <c r="C968" s="187" t="str">
        <f>IF('Formulario PPGR3'!$G968="","",'Formulario PPGR1'!#REF!)</f>
        <v/>
      </c>
      <c r="D968" s="187" t="str">
        <f>IF('Formulario PPGR3'!$G968="","",'Formulario PPGR1'!#REF!)</f>
        <v/>
      </c>
      <c r="E968" s="187" t="str">
        <f>IF('Formulario PPGR3'!$G968="","",'Formulario PPGR1'!#REF!)</f>
        <v/>
      </c>
      <c r="F968" s="187" t="str">
        <f>IF('Formulario PPGR3'!$G968="","",'Formulario PPGR1'!#REF!)</f>
        <v/>
      </c>
      <c r="G968" s="237"/>
      <c r="H968" s="520" t="str" cm="1">
        <f t="array" ref="H968">IF(Tabla1[[#This Row],[Código_Actividad]]="","",_xlfn.XLOOKUP(Tabla1[[#This Row],[Código_Actividad]],CodigoActividad,Tabla2[Actividades Programables Presupuestables],"",0))</f>
        <v/>
      </c>
      <c r="I968" s="783" t="str">
        <f>IFERROR(VLOOKUP('Formulario PPGR3'!$G968,'Formulario PPGR2'!$H$9:$V$536,15,FALSE),"")</f>
        <v/>
      </c>
      <c r="J968" s="525"/>
      <c r="K968" s="524"/>
      <c r="L968" s="521" t="str">
        <f>IF(Tabla1[[#This Row],[Descripción]]="","",_xlfn.XLOOKUP(Tabla1[[#This Row],[Descripción]],Tabla10[Descripción],Tabla10[Unidad de Medida],"",0))</f>
        <v/>
      </c>
      <c r="M968" s="317"/>
      <c r="N968" s="535" t="str">
        <f>IF(Tabla1[[#This Row],[Descripción]]="","",_xlfn.XLOOKUP(Tabla1[[#This Row],[Descripción]],Tabla10[Descripción],Tabla10[Precio Unitario],0))</f>
        <v/>
      </c>
      <c r="O968" s="535" t="str">
        <f>IF(Tabla1[[#This Row],[Cantidad de Insumos]]="","",Tabla1[[#This Row],[Precio Unitario]]*Tabla1[[#This Row],[Cantidad de Insumos]])</f>
        <v/>
      </c>
      <c r="P968" s="522" t="str">
        <f>IF(Tabla1[[#This Row],[Descripción]]="","",_xlfn.XLOOKUP(Tabla1[[#This Row],[Descripción]],Tabla10[Descripción],Tabla10[CODIGO PRESUPUESTARIO],0))</f>
        <v/>
      </c>
      <c r="Q968" s="523"/>
      <c r="R968" s="523" t="str">
        <f>IF(Tabla1[[#This Row],[Insumos]]="","",_xlfn.XLOOKUP(Tabla1[[#This Row],[Insumos]],Tabla10[Insumo],Tabla10[InsumoAbrev],"",0))</f>
        <v/>
      </c>
      <c r="S968" s="694"/>
      <c r="T968" s="187"/>
      <c r="U968" s="187"/>
    </row>
    <row r="969" spans="2:21" ht="15" x14ac:dyDescent="0.25">
      <c r="B969" s="187" t="str">
        <f>IF('Formulario PPGR3'!$G969="","",CONCATENATE('Formulario PPGR3'!$C969,".",'Formulario PPGR3'!$D969,".",'Formulario PPGR3'!$E969,".",'Formulario PPGR3'!$F969))</f>
        <v/>
      </c>
      <c r="C969" s="187" t="str">
        <f>IF('Formulario PPGR3'!$G969="","",'Formulario PPGR1'!#REF!)</f>
        <v/>
      </c>
      <c r="D969" s="187" t="str">
        <f>IF('Formulario PPGR3'!$G969="","",'Formulario PPGR1'!#REF!)</f>
        <v/>
      </c>
      <c r="E969" s="187" t="str">
        <f>IF('Formulario PPGR3'!$G969="","",'Formulario PPGR1'!#REF!)</f>
        <v/>
      </c>
      <c r="F969" s="187" t="str">
        <f>IF('Formulario PPGR3'!$G969="","",'Formulario PPGR1'!#REF!)</f>
        <v/>
      </c>
      <c r="G969" s="237"/>
      <c r="H969" s="520" t="str" cm="1">
        <f t="array" ref="H969">IF(Tabla1[[#This Row],[Código_Actividad]]="","",_xlfn.XLOOKUP(Tabla1[[#This Row],[Código_Actividad]],CodigoActividad,Tabla2[Actividades Programables Presupuestables],"",0))</f>
        <v/>
      </c>
      <c r="I969" s="783" t="str">
        <f>IFERROR(VLOOKUP('Formulario PPGR3'!$G969,'Formulario PPGR2'!$H$9:$V$536,15,FALSE),"")</f>
        <v/>
      </c>
      <c r="J969" s="525"/>
      <c r="K969" s="524"/>
      <c r="L969" s="521" t="str">
        <f>IF(Tabla1[[#This Row],[Descripción]]="","",_xlfn.XLOOKUP(Tabla1[[#This Row],[Descripción]],Tabla10[Descripción],Tabla10[Unidad de Medida],"",0))</f>
        <v/>
      </c>
      <c r="M969" s="317"/>
      <c r="N969" s="535" t="str">
        <f>IF(Tabla1[[#This Row],[Descripción]]="","",_xlfn.XLOOKUP(Tabla1[[#This Row],[Descripción]],Tabla10[Descripción],Tabla10[Precio Unitario],0))</f>
        <v/>
      </c>
      <c r="O969" s="535" t="str">
        <f>IF(Tabla1[[#This Row],[Cantidad de Insumos]]="","",Tabla1[[#This Row],[Precio Unitario]]*Tabla1[[#This Row],[Cantidad de Insumos]])</f>
        <v/>
      </c>
      <c r="P969" s="522" t="str">
        <f>IF(Tabla1[[#This Row],[Descripción]]="","",_xlfn.XLOOKUP(Tabla1[[#This Row],[Descripción]],Tabla10[Descripción],Tabla10[CODIGO PRESUPUESTARIO],0))</f>
        <v/>
      </c>
      <c r="Q969" s="523"/>
      <c r="R969" s="523" t="str">
        <f>IF(Tabla1[[#This Row],[Insumos]]="","",_xlfn.XLOOKUP(Tabla1[[#This Row],[Insumos]],Tabla10[Insumo],Tabla10[InsumoAbrev],"",0))</f>
        <v/>
      </c>
      <c r="S969" s="694"/>
      <c r="T969" s="187"/>
      <c r="U969" s="187"/>
    </row>
    <row r="970" spans="2:21" ht="15" x14ac:dyDescent="0.25">
      <c r="B970" s="187" t="str">
        <f>IF('Formulario PPGR3'!$G970="","",CONCATENATE('Formulario PPGR3'!$C970,".",'Formulario PPGR3'!$D970,".",'Formulario PPGR3'!$E970,".",'Formulario PPGR3'!$F970))</f>
        <v/>
      </c>
      <c r="C970" s="187" t="str">
        <f>IF('Formulario PPGR3'!$G970="","",'Formulario PPGR1'!#REF!)</f>
        <v/>
      </c>
      <c r="D970" s="187" t="str">
        <f>IF('Formulario PPGR3'!$G970="","",'Formulario PPGR1'!#REF!)</f>
        <v/>
      </c>
      <c r="E970" s="187" t="str">
        <f>IF('Formulario PPGR3'!$G970="","",'Formulario PPGR1'!#REF!)</f>
        <v/>
      </c>
      <c r="F970" s="187" t="str">
        <f>IF('Formulario PPGR3'!$G970="","",'Formulario PPGR1'!#REF!)</f>
        <v/>
      </c>
      <c r="G970" s="237"/>
      <c r="H970" s="520" t="str" cm="1">
        <f t="array" ref="H970">IF(Tabla1[[#This Row],[Código_Actividad]]="","",_xlfn.XLOOKUP(Tabla1[[#This Row],[Código_Actividad]],CodigoActividad,Tabla2[Actividades Programables Presupuestables],"",0))</f>
        <v/>
      </c>
      <c r="I970" s="783" t="str">
        <f>IFERROR(VLOOKUP('Formulario PPGR3'!$G970,'Formulario PPGR2'!$H$9:$V$536,15,FALSE),"")</f>
        <v/>
      </c>
      <c r="J970" s="525"/>
      <c r="K970" s="524"/>
      <c r="L970" s="521" t="str">
        <f>IF(Tabla1[[#This Row],[Descripción]]="","",_xlfn.XLOOKUP(Tabla1[[#This Row],[Descripción]],Tabla10[Descripción],Tabla10[Unidad de Medida],"",0))</f>
        <v/>
      </c>
      <c r="M970" s="317"/>
      <c r="N970" s="535" t="str">
        <f>IF(Tabla1[[#This Row],[Descripción]]="","",_xlfn.XLOOKUP(Tabla1[[#This Row],[Descripción]],Tabla10[Descripción],Tabla10[Precio Unitario],0))</f>
        <v/>
      </c>
      <c r="O970" s="535" t="str">
        <f>IF(Tabla1[[#This Row],[Cantidad de Insumos]]="","",Tabla1[[#This Row],[Precio Unitario]]*Tabla1[[#This Row],[Cantidad de Insumos]])</f>
        <v/>
      </c>
      <c r="P970" s="522" t="str">
        <f>IF(Tabla1[[#This Row],[Descripción]]="","",_xlfn.XLOOKUP(Tabla1[[#This Row],[Descripción]],Tabla10[Descripción],Tabla10[CODIGO PRESUPUESTARIO],0))</f>
        <v/>
      </c>
      <c r="Q970" s="523"/>
      <c r="R970" s="523" t="str">
        <f>IF(Tabla1[[#This Row],[Insumos]]="","",_xlfn.XLOOKUP(Tabla1[[#This Row],[Insumos]],Tabla10[Insumo],Tabla10[InsumoAbrev],"",0))</f>
        <v/>
      </c>
      <c r="S970" s="694"/>
      <c r="T970" s="187"/>
      <c r="U970" s="187"/>
    </row>
    <row r="971" spans="2:21" ht="15" x14ac:dyDescent="0.25">
      <c r="B971" s="187" t="str">
        <f>IF('Formulario PPGR3'!$G971="","",CONCATENATE('Formulario PPGR3'!$C971,".",'Formulario PPGR3'!$D971,".",'Formulario PPGR3'!$E971,".",'Formulario PPGR3'!$F971))</f>
        <v/>
      </c>
      <c r="C971" s="187" t="str">
        <f>IF('Formulario PPGR3'!$G971="","",'Formulario PPGR1'!#REF!)</f>
        <v/>
      </c>
      <c r="D971" s="187" t="str">
        <f>IF('Formulario PPGR3'!$G971="","",'Formulario PPGR1'!#REF!)</f>
        <v/>
      </c>
      <c r="E971" s="187" t="str">
        <f>IF('Formulario PPGR3'!$G971="","",'Formulario PPGR1'!#REF!)</f>
        <v/>
      </c>
      <c r="F971" s="187" t="str">
        <f>IF('Formulario PPGR3'!$G971="","",'Formulario PPGR1'!#REF!)</f>
        <v/>
      </c>
      <c r="G971" s="237"/>
      <c r="H971" s="520" t="str" cm="1">
        <f t="array" ref="H971">IF(Tabla1[[#This Row],[Código_Actividad]]="","",_xlfn.XLOOKUP(Tabla1[[#This Row],[Código_Actividad]],CodigoActividad,Tabla2[Actividades Programables Presupuestables],"",0))</f>
        <v/>
      </c>
      <c r="I971" s="783" t="str">
        <f>IFERROR(VLOOKUP('Formulario PPGR3'!$G971,'Formulario PPGR2'!$H$9:$V$536,15,FALSE),"")</f>
        <v/>
      </c>
      <c r="J971" s="525"/>
      <c r="K971" s="524"/>
      <c r="L971" s="521" t="str">
        <f>IF(Tabla1[[#This Row],[Descripción]]="","",_xlfn.XLOOKUP(Tabla1[[#This Row],[Descripción]],Tabla10[Descripción],Tabla10[Unidad de Medida],"",0))</f>
        <v/>
      </c>
      <c r="M971" s="317"/>
      <c r="N971" s="535" t="str">
        <f>IF(Tabla1[[#This Row],[Descripción]]="","",_xlfn.XLOOKUP(Tabla1[[#This Row],[Descripción]],Tabla10[Descripción],Tabla10[Precio Unitario],0))</f>
        <v/>
      </c>
      <c r="O971" s="535" t="str">
        <f>IF(Tabla1[[#This Row],[Cantidad de Insumos]]="","",Tabla1[[#This Row],[Precio Unitario]]*Tabla1[[#This Row],[Cantidad de Insumos]])</f>
        <v/>
      </c>
      <c r="P971" s="522" t="str">
        <f>IF(Tabla1[[#This Row],[Descripción]]="","",_xlfn.XLOOKUP(Tabla1[[#This Row],[Descripción]],Tabla10[Descripción],Tabla10[CODIGO PRESUPUESTARIO],0))</f>
        <v/>
      </c>
      <c r="Q971" s="523"/>
      <c r="R971" s="523" t="str">
        <f>IF(Tabla1[[#This Row],[Insumos]]="","",_xlfn.XLOOKUP(Tabla1[[#This Row],[Insumos]],Tabla10[Insumo],Tabla10[InsumoAbrev],"",0))</f>
        <v/>
      </c>
      <c r="S971" s="694"/>
      <c r="T971" s="187"/>
      <c r="U971" s="187"/>
    </row>
    <row r="972" spans="2:21" ht="15" x14ac:dyDescent="0.25">
      <c r="B972" s="187" t="str">
        <f>IF('Formulario PPGR3'!$G972="","",CONCATENATE('Formulario PPGR3'!$C972,".",'Formulario PPGR3'!$D972,".",'Formulario PPGR3'!$E972,".",'Formulario PPGR3'!$F972))</f>
        <v/>
      </c>
      <c r="C972" s="187" t="str">
        <f>IF('Formulario PPGR3'!$G972="","",'Formulario PPGR1'!#REF!)</f>
        <v/>
      </c>
      <c r="D972" s="187" t="str">
        <f>IF('Formulario PPGR3'!$G972="","",'Formulario PPGR1'!#REF!)</f>
        <v/>
      </c>
      <c r="E972" s="187" t="str">
        <f>IF('Formulario PPGR3'!$G972="","",'Formulario PPGR1'!#REF!)</f>
        <v/>
      </c>
      <c r="F972" s="187" t="str">
        <f>IF('Formulario PPGR3'!$G972="","",'Formulario PPGR1'!#REF!)</f>
        <v/>
      </c>
      <c r="G972" s="237"/>
      <c r="H972" s="520" t="str" cm="1">
        <f t="array" ref="H972">IF(Tabla1[[#This Row],[Código_Actividad]]="","",_xlfn.XLOOKUP(Tabla1[[#This Row],[Código_Actividad]],CodigoActividad,Tabla2[Actividades Programables Presupuestables],"",0))</f>
        <v/>
      </c>
      <c r="I972" s="783" t="str">
        <f>IFERROR(VLOOKUP('Formulario PPGR3'!$G972,'Formulario PPGR2'!$H$9:$V$536,15,FALSE),"")</f>
        <v/>
      </c>
      <c r="J972" s="525"/>
      <c r="K972" s="524"/>
      <c r="L972" s="521" t="str">
        <f>IF(Tabla1[[#This Row],[Descripción]]="","",_xlfn.XLOOKUP(Tabla1[[#This Row],[Descripción]],Tabla10[Descripción],Tabla10[Unidad de Medida],"",0))</f>
        <v/>
      </c>
      <c r="M972" s="317"/>
      <c r="N972" s="535" t="str">
        <f>IF(Tabla1[[#This Row],[Descripción]]="","",_xlfn.XLOOKUP(Tabla1[[#This Row],[Descripción]],Tabla10[Descripción],Tabla10[Precio Unitario],0))</f>
        <v/>
      </c>
      <c r="O972" s="535" t="str">
        <f>IF(Tabla1[[#This Row],[Cantidad de Insumos]]="","",Tabla1[[#This Row],[Precio Unitario]]*Tabla1[[#This Row],[Cantidad de Insumos]])</f>
        <v/>
      </c>
      <c r="P972" s="522" t="str">
        <f>IF(Tabla1[[#This Row],[Descripción]]="","",_xlfn.XLOOKUP(Tabla1[[#This Row],[Descripción]],Tabla10[Descripción],Tabla10[CODIGO PRESUPUESTARIO],0))</f>
        <v/>
      </c>
      <c r="Q972" s="523"/>
      <c r="R972" s="523" t="str">
        <f>IF(Tabla1[[#This Row],[Insumos]]="","",_xlfn.XLOOKUP(Tabla1[[#This Row],[Insumos]],Tabla10[Insumo],Tabla10[InsumoAbrev],"",0))</f>
        <v/>
      </c>
      <c r="S972" s="694"/>
      <c r="T972" s="187"/>
      <c r="U972" s="187"/>
    </row>
    <row r="973" spans="2:21" ht="15" x14ac:dyDescent="0.25">
      <c r="B973" s="187" t="str">
        <f>IF('Formulario PPGR3'!$G973="","",CONCATENATE('Formulario PPGR3'!$C973,".",'Formulario PPGR3'!$D973,".",'Formulario PPGR3'!$E973,".",'Formulario PPGR3'!$F973))</f>
        <v/>
      </c>
      <c r="C973" s="187" t="str">
        <f>IF('Formulario PPGR3'!$G973="","",'Formulario PPGR1'!#REF!)</f>
        <v/>
      </c>
      <c r="D973" s="187" t="str">
        <f>IF('Formulario PPGR3'!$G973="","",'Formulario PPGR1'!#REF!)</f>
        <v/>
      </c>
      <c r="E973" s="187" t="str">
        <f>IF('Formulario PPGR3'!$G973="","",'Formulario PPGR1'!#REF!)</f>
        <v/>
      </c>
      <c r="F973" s="187" t="str">
        <f>IF('Formulario PPGR3'!$G973="","",'Formulario PPGR1'!#REF!)</f>
        <v/>
      </c>
      <c r="G973" s="237"/>
      <c r="H973" s="520" t="str" cm="1">
        <f t="array" ref="H973">IF(Tabla1[[#This Row],[Código_Actividad]]="","",_xlfn.XLOOKUP(Tabla1[[#This Row],[Código_Actividad]],CodigoActividad,Tabla2[Actividades Programables Presupuestables],"",0))</f>
        <v/>
      </c>
      <c r="I973" s="783" t="str">
        <f>IFERROR(VLOOKUP('Formulario PPGR3'!$G973,'Formulario PPGR2'!$H$9:$V$536,15,FALSE),"")</f>
        <v/>
      </c>
      <c r="J973" s="525"/>
      <c r="K973" s="524"/>
      <c r="L973" s="521" t="str">
        <f>IF(Tabla1[[#This Row],[Descripción]]="","",_xlfn.XLOOKUP(Tabla1[[#This Row],[Descripción]],Tabla10[Descripción],Tabla10[Unidad de Medida],"",0))</f>
        <v/>
      </c>
      <c r="M973" s="317"/>
      <c r="N973" s="535" t="str">
        <f>IF(Tabla1[[#This Row],[Descripción]]="","",_xlfn.XLOOKUP(Tabla1[[#This Row],[Descripción]],Tabla10[Descripción],Tabla10[Precio Unitario],0))</f>
        <v/>
      </c>
      <c r="O973" s="535" t="str">
        <f>IF(Tabla1[[#This Row],[Cantidad de Insumos]]="","",Tabla1[[#This Row],[Precio Unitario]]*Tabla1[[#This Row],[Cantidad de Insumos]])</f>
        <v/>
      </c>
      <c r="P973" s="522" t="str">
        <f>IF(Tabla1[[#This Row],[Descripción]]="","",_xlfn.XLOOKUP(Tabla1[[#This Row],[Descripción]],Tabla10[Descripción],Tabla10[CODIGO PRESUPUESTARIO],0))</f>
        <v/>
      </c>
      <c r="Q973" s="523"/>
      <c r="R973" s="523" t="str">
        <f>IF(Tabla1[[#This Row],[Insumos]]="","",_xlfn.XLOOKUP(Tabla1[[#This Row],[Insumos]],Tabla10[Insumo],Tabla10[InsumoAbrev],"",0))</f>
        <v/>
      </c>
      <c r="S973" s="694"/>
      <c r="T973" s="187"/>
      <c r="U973" s="187"/>
    </row>
    <row r="974" spans="2:21" ht="15" x14ac:dyDescent="0.25">
      <c r="B974" s="187" t="str">
        <f>IF('Formulario PPGR3'!$G974="","",CONCATENATE('Formulario PPGR3'!$C974,".",'Formulario PPGR3'!$D974,".",'Formulario PPGR3'!$E974,".",'Formulario PPGR3'!$F974))</f>
        <v/>
      </c>
      <c r="C974" s="187" t="str">
        <f>IF('Formulario PPGR3'!$G974="","",'Formulario PPGR1'!#REF!)</f>
        <v/>
      </c>
      <c r="D974" s="187" t="str">
        <f>IF('Formulario PPGR3'!$G974="","",'Formulario PPGR1'!#REF!)</f>
        <v/>
      </c>
      <c r="E974" s="187" t="str">
        <f>IF('Formulario PPGR3'!$G974="","",'Formulario PPGR1'!#REF!)</f>
        <v/>
      </c>
      <c r="F974" s="187" t="str">
        <f>IF('Formulario PPGR3'!$G974="","",'Formulario PPGR1'!#REF!)</f>
        <v/>
      </c>
      <c r="G974" s="237"/>
      <c r="H974" s="520" t="str" cm="1">
        <f t="array" ref="H974">IF(Tabla1[[#This Row],[Código_Actividad]]="","",_xlfn.XLOOKUP(Tabla1[[#This Row],[Código_Actividad]],CodigoActividad,Tabla2[Actividades Programables Presupuestables],"",0))</f>
        <v/>
      </c>
      <c r="I974" s="783" t="str">
        <f>IFERROR(VLOOKUP('Formulario PPGR3'!$G974,'Formulario PPGR2'!$H$9:$V$536,15,FALSE),"")</f>
        <v/>
      </c>
      <c r="J974" s="525"/>
      <c r="K974" s="524"/>
      <c r="L974" s="521" t="str">
        <f>IF(Tabla1[[#This Row],[Descripción]]="","",_xlfn.XLOOKUP(Tabla1[[#This Row],[Descripción]],Tabla10[Descripción],Tabla10[Unidad de Medida],"",0))</f>
        <v/>
      </c>
      <c r="M974" s="317"/>
      <c r="N974" s="535" t="str">
        <f>IF(Tabla1[[#This Row],[Descripción]]="","",_xlfn.XLOOKUP(Tabla1[[#This Row],[Descripción]],Tabla10[Descripción],Tabla10[Precio Unitario],0))</f>
        <v/>
      </c>
      <c r="O974" s="535" t="str">
        <f>IF(Tabla1[[#This Row],[Cantidad de Insumos]]="","",Tabla1[[#This Row],[Precio Unitario]]*Tabla1[[#This Row],[Cantidad de Insumos]])</f>
        <v/>
      </c>
      <c r="P974" s="522" t="str">
        <f>IF(Tabla1[[#This Row],[Descripción]]="","",_xlfn.XLOOKUP(Tabla1[[#This Row],[Descripción]],Tabla10[Descripción],Tabla10[CODIGO PRESUPUESTARIO],0))</f>
        <v/>
      </c>
      <c r="Q974" s="523"/>
      <c r="R974" s="523" t="str">
        <f>IF(Tabla1[[#This Row],[Insumos]]="","",_xlfn.XLOOKUP(Tabla1[[#This Row],[Insumos]],Tabla10[Insumo],Tabla10[InsumoAbrev],"",0))</f>
        <v/>
      </c>
      <c r="S974" s="694"/>
      <c r="T974" s="187"/>
      <c r="U974" s="187"/>
    </row>
    <row r="975" spans="2:21" ht="15" x14ac:dyDescent="0.25">
      <c r="B975" s="187" t="str">
        <f>IF('Formulario PPGR3'!$G975="","",CONCATENATE('Formulario PPGR3'!$C975,".",'Formulario PPGR3'!$D975,".",'Formulario PPGR3'!$E975,".",'Formulario PPGR3'!$F975))</f>
        <v/>
      </c>
      <c r="C975" s="187" t="str">
        <f>IF('Formulario PPGR3'!$G975="","",'Formulario PPGR1'!#REF!)</f>
        <v/>
      </c>
      <c r="D975" s="187" t="str">
        <f>IF('Formulario PPGR3'!$G975="","",'Formulario PPGR1'!#REF!)</f>
        <v/>
      </c>
      <c r="E975" s="187" t="str">
        <f>IF('Formulario PPGR3'!$G975="","",'Formulario PPGR1'!#REF!)</f>
        <v/>
      </c>
      <c r="F975" s="187" t="str">
        <f>IF('Formulario PPGR3'!$G975="","",'Formulario PPGR1'!#REF!)</f>
        <v/>
      </c>
      <c r="G975" s="237"/>
      <c r="H975" s="520" t="str" cm="1">
        <f t="array" ref="H975">IF(Tabla1[[#This Row],[Código_Actividad]]="","",_xlfn.XLOOKUP(Tabla1[[#This Row],[Código_Actividad]],CodigoActividad,Tabla2[Actividades Programables Presupuestables],"",0))</f>
        <v/>
      </c>
      <c r="I975" s="783" t="str">
        <f>IFERROR(VLOOKUP('Formulario PPGR3'!$G975,'Formulario PPGR2'!$H$9:$V$536,15,FALSE),"")</f>
        <v/>
      </c>
      <c r="J975" s="525"/>
      <c r="K975" s="524"/>
      <c r="L975" s="521" t="str">
        <f>IF(Tabla1[[#This Row],[Descripción]]="","",_xlfn.XLOOKUP(Tabla1[[#This Row],[Descripción]],Tabla10[Descripción],Tabla10[Unidad de Medida],"",0))</f>
        <v/>
      </c>
      <c r="M975" s="317"/>
      <c r="N975" s="535" t="str">
        <f>IF(Tabla1[[#This Row],[Descripción]]="","",_xlfn.XLOOKUP(Tabla1[[#This Row],[Descripción]],Tabla10[Descripción],Tabla10[Precio Unitario],0))</f>
        <v/>
      </c>
      <c r="O975" s="535" t="str">
        <f>IF(Tabla1[[#This Row],[Cantidad de Insumos]]="","",Tabla1[[#This Row],[Precio Unitario]]*Tabla1[[#This Row],[Cantidad de Insumos]])</f>
        <v/>
      </c>
      <c r="P975" s="522" t="str">
        <f>IF(Tabla1[[#This Row],[Descripción]]="","",_xlfn.XLOOKUP(Tabla1[[#This Row],[Descripción]],Tabla10[Descripción],Tabla10[CODIGO PRESUPUESTARIO],0))</f>
        <v/>
      </c>
      <c r="Q975" s="523"/>
      <c r="R975" s="523" t="str">
        <f>IF(Tabla1[[#This Row],[Insumos]]="","",_xlfn.XLOOKUP(Tabla1[[#This Row],[Insumos]],Tabla10[Insumo],Tabla10[InsumoAbrev],"",0))</f>
        <v/>
      </c>
      <c r="S975" s="694"/>
      <c r="T975" s="187"/>
      <c r="U975" s="187"/>
    </row>
    <row r="976" spans="2:21" ht="15" x14ac:dyDescent="0.25">
      <c r="B976" s="187" t="str">
        <f>IF('Formulario PPGR3'!$G976="","",CONCATENATE('Formulario PPGR3'!$C976,".",'Formulario PPGR3'!$D976,".",'Formulario PPGR3'!$E976,".",'Formulario PPGR3'!$F976))</f>
        <v/>
      </c>
      <c r="C976" s="187" t="str">
        <f>IF('Formulario PPGR3'!$G976="","",'Formulario PPGR1'!#REF!)</f>
        <v/>
      </c>
      <c r="D976" s="187" t="str">
        <f>IF('Formulario PPGR3'!$G976="","",'Formulario PPGR1'!#REF!)</f>
        <v/>
      </c>
      <c r="E976" s="187" t="str">
        <f>IF('Formulario PPGR3'!$G976="","",'Formulario PPGR1'!#REF!)</f>
        <v/>
      </c>
      <c r="F976" s="187" t="str">
        <f>IF('Formulario PPGR3'!$G976="","",'Formulario PPGR1'!#REF!)</f>
        <v/>
      </c>
      <c r="G976" s="237"/>
      <c r="H976" s="520" t="str" cm="1">
        <f t="array" ref="H976">IF(Tabla1[[#This Row],[Código_Actividad]]="","",_xlfn.XLOOKUP(Tabla1[[#This Row],[Código_Actividad]],CodigoActividad,Tabla2[Actividades Programables Presupuestables],"",0))</f>
        <v/>
      </c>
      <c r="I976" s="783" t="str">
        <f>IFERROR(VLOOKUP('Formulario PPGR3'!$G976,'Formulario PPGR2'!$H$9:$V$536,15,FALSE),"")</f>
        <v/>
      </c>
      <c r="J976" s="525"/>
      <c r="K976" s="524"/>
      <c r="L976" s="521" t="str">
        <f>IF(Tabla1[[#This Row],[Descripción]]="","",_xlfn.XLOOKUP(Tabla1[[#This Row],[Descripción]],Tabla10[Descripción],Tabla10[Unidad de Medida],"",0))</f>
        <v/>
      </c>
      <c r="M976" s="317"/>
      <c r="N976" s="535" t="str">
        <f>IF(Tabla1[[#This Row],[Descripción]]="","",_xlfn.XLOOKUP(Tabla1[[#This Row],[Descripción]],Tabla10[Descripción],Tabla10[Precio Unitario],0))</f>
        <v/>
      </c>
      <c r="O976" s="535" t="str">
        <f>IF(Tabla1[[#This Row],[Cantidad de Insumos]]="","",Tabla1[[#This Row],[Precio Unitario]]*Tabla1[[#This Row],[Cantidad de Insumos]])</f>
        <v/>
      </c>
      <c r="P976" s="522" t="str">
        <f>IF(Tabla1[[#This Row],[Descripción]]="","",_xlfn.XLOOKUP(Tabla1[[#This Row],[Descripción]],Tabla10[Descripción],Tabla10[CODIGO PRESUPUESTARIO],0))</f>
        <v/>
      </c>
      <c r="Q976" s="523"/>
      <c r="R976" s="523" t="str">
        <f>IF(Tabla1[[#This Row],[Insumos]]="","",_xlfn.XLOOKUP(Tabla1[[#This Row],[Insumos]],Tabla10[Insumo],Tabla10[InsumoAbrev],"",0))</f>
        <v/>
      </c>
      <c r="S976" s="694"/>
      <c r="T976" s="187"/>
      <c r="U976" s="187"/>
    </row>
    <row r="977" spans="2:21" ht="15" x14ac:dyDescent="0.25">
      <c r="B977" s="187" t="str">
        <f>IF('Formulario PPGR3'!$G977="","",CONCATENATE('Formulario PPGR3'!$C977,".",'Formulario PPGR3'!$D977,".",'Formulario PPGR3'!$E977,".",'Formulario PPGR3'!$F977))</f>
        <v/>
      </c>
      <c r="C977" s="187" t="str">
        <f>IF('Formulario PPGR3'!$G977="","",'Formulario PPGR1'!#REF!)</f>
        <v/>
      </c>
      <c r="D977" s="187" t="str">
        <f>IF('Formulario PPGR3'!$G977="","",'Formulario PPGR1'!#REF!)</f>
        <v/>
      </c>
      <c r="E977" s="187" t="str">
        <f>IF('Formulario PPGR3'!$G977="","",'Formulario PPGR1'!#REF!)</f>
        <v/>
      </c>
      <c r="F977" s="187" t="str">
        <f>IF('Formulario PPGR3'!$G977="","",'Formulario PPGR1'!#REF!)</f>
        <v/>
      </c>
      <c r="G977" s="237"/>
      <c r="H977" s="520" t="str" cm="1">
        <f t="array" ref="H977">IF(Tabla1[[#This Row],[Código_Actividad]]="","",_xlfn.XLOOKUP(Tabla1[[#This Row],[Código_Actividad]],CodigoActividad,Tabla2[Actividades Programables Presupuestables],"",0))</f>
        <v/>
      </c>
      <c r="I977" s="783" t="str">
        <f>IFERROR(VLOOKUP('Formulario PPGR3'!$G977,'Formulario PPGR2'!$H$9:$V$536,15,FALSE),"")</f>
        <v/>
      </c>
      <c r="J977" s="525"/>
      <c r="K977" s="524"/>
      <c r="L977" s="521" t="str">
        <f>IF(Tabla1[[#This Row],[Descripción]]="","",_xlfn.XLOOKUP(Tabla1[[#This Row],[Descripción]],Tabla10[Descripción],Tabla10[Unidad de Medida],"",0))</f>
        <v/>
      </c>
      <c r="M977" s="317"/>
      <c r="N977" s="535" t="str">
        <f>IF(Tabla1[[#This Row],[Descripción]]="","",_xlfn.XLOOKUP(Tabla1[[#This Row],[Descripción]],Tabla10[Descripción],Tabla10[Precio Unitario],0))</f>
        <v/>
      </c>
      <c r="O977" s="535" t="str">
        <f>IF(Tabla1[[#This Row],[Cantidad de Insumos]]="","",Tabla1[[#This Row],[Precio Unitario]]*Tabla1[[#This Row],[Cantidad de Insumos]])</f>
        <v/>
      </c>
      <c r="P977" s="522" t="str">
        <f>IF(Tabla1[[#This Row],[Descripción]]="","",_xlfn.XLOOKUP(Tabla1[[#This Row],[Descripción]],Tabla10[Descripción],Tabla10[CODIGO PRESUPUESTARIO],0))</f>
        <v/>
      </c>
      <c r="Q977" s="523"/>
      <c r="R977" s="523" t="str">
        <f>IF(Tabla1[[#This Row],[Insumos]]="","",_xlfn.XLOOKUP(Tabla1[[#This Row],[Insumos]],Tabla10[Insumo],Tabla10[InsumoAbrev],"",0))</f>
        <v/>
      </c>
      <c r="S977" s="694"/>
      <c r="T977" s="187"/>
      <c r="U977" s="187"/>
    </row>
    <row r="978" spans="2:21" ht="15" x14ac:dyDescent="0.25">
      <c r="B978" s="187" t="str">
        <f>IF('Formulario PPGR3'!$G978="","",CONCATENATE('Formulario PPGR3'!$C978,".",'Formulario PPGR3'!$D978,".",'Formulario PPGR3'!$E978,".",'Formulario PPGR3'!$F978))</f>
        <v/>
      </c>
      <c r="C978" s="187" t="str">
        <f>IF('Formulario PPGR3'!$G978="","",'Formulario PPGR1'!#REF!)</f>
        <v/>
      </c>
      <c r="D978" s="187" t="str">
        <f>IF('Formulario PPGR3'!$G978="","",'Formulario PPGR1'!#REF!)</f>
        <v/>
      </c>
      <c r="E978" s="187" t="str">
        <f>IF('Formulario PPGR3'!$G978="","",'Formulario PPGR1'!#REF!)</f>
        <v/>
      </c>
      <c r="F978" s="187" t="str">
        <f>IF('Formulario PPGR3'!$G978="","",'Formulario PPGR1'!#REF!)</f>
        <v/>
      </c>
      <c r="G978" s="237"/>
      <c r="H978" s="520" t="str" cm="1">
        <f t="array" ref="H978">IF(Tabla1[[#This Row],[Código_Actividad]]="","",_xlfn.XLOOKUP(Tabla1[[#This Row],[Código_Actividad]],CodigoActividad,Tabla2[Actividades Programables Presupuestables],"",0))</f>
        <v/>
      </c>
      <c r="I978" s="783" t="str">
        <f>IFERROR(VLOOKUP('Formulario PPGR3'!$G978,'Formulario PPGR2'!$H$9:$V$536,15,FALSE),"")</f>
        <v/>
      </c>
      <c r="J978" s="525"/>
      <c r="K978" s="524"/>
      <c r="L978" s="521" t="str">
        <f>IF(Tabla1[[#This Row],[Descripción]]="","",_xlfn.XLOOKUP(Tabla1[[#This Row],[Descripción]],Tabla10[Descripción],Tabla10[Unidad de Medida],"",0))</f>
        <v/>
      </c>
      <c r="M978" s="317"/>
      <c r="N978" s="535" t="str">
        <f>IF(Tabla1[[#This Row],[Descripción]]="","",_xlfn.XLOOKUP(Tabla1[[#This Row],[Descripción]],Tabla10[Descripción],Tabla10[Precio Unitario],0))</f>
        <v/>
      </c>
      <c r="O978" s="535" t="str">
        <f>IF(Tabla1[[#This Row],[Cantidad de Insumos]]="","",Tabla1[[#This Row],[Precio Unitario]]*Tabla1[[#This Row],[Cantidad de Insumos]])</f>
        <v/>
      </c>
      <c r="P978" s="522" t="str">
        <f>IF(Tabla1[[#This Row],[Descripción]]="","",_xlfn.XLOOKUP(Tabla1[[#This Row],[Descripción]],Tabla10[Descripción],Tabla10[CODIGO PRESUPUESTARIO],0))</f>
        <v/>
      </c>
      <c r="Q978" s="523"/>
      <c r="R978" s="523" t="str">
        <f>IF(Tabla1[[#This Row],[Insumos]]="","",_xlfn.XLOOKUP(Tabla1[[#This Row],[Insumos]],Tabla10[Insumo],Tabla10[InsumoAbrev],"",0))</f>
        <v/>
      </c>
      <c r="S978" s="694"/>
      <c r="T978" s="187"/>
      <c r="U978" s="187"/>
    </row>
    <row r="979" spans="2:21" ht="15" x14ac:dyDescent="0.25">
      <c r="B979" s="187" t="str">
        <f>IF('Formulario PPGR3'!$G979="","",CONCATENATE('Formulario PPGR3'!$C979,".",'Formulario PPGR3'!$D979,".",'Formulario PPGR3'!$E979,".",'Formulario PPGR3'!$F979))</f>
        <v/>
      </c>
      <c r="C979" s="187" t="str">
        <f>IF('Formulario PPGR3'!$G979="","",'Formulario PPGR1'!#REF!)</f>
        <v/>
      </c>
      <c r="D979" s="187" t="str">
        <f>IF('Formulario PPGR3'!$G979="","",'Formulario PPGR1'!#REF!)</f>
        <v/>
      </c>
      <c r="E979" s="187" t="str">
        <f>IF('Formulario PPGR3'!$G979="","",'Formulario PPGR1'!#REF!)</f>
        <v/>
      </c>
      <c r="F979" s="187" t="str">
        <f>IF('Formulario PPGR3'!$G979="","",'Formulario PPGR1'!#REF!)</f>
        <v/>
      </c>
      <c r="G979" s="237"/>
      <c r="H979" s="520" t="str" cm="1">
        <f t="array" ref="H979">IF(Tabla1[[#This Row],[Código_Actividad]]="","",_xlfn.XLOOKUP(Tabla1[[#This Row],[Código_Actividad]],CodigoActividad,Tabla2[Actividades Programables Presupuestables],"",0))</f>
        <v/>
      </c>
      <c r="I979" s="783" t="str">
        <f>IFERROR(VLOOKUP('Formulario PPGR3'!$G979,'Formulario PPGR2'!$H$9:$V$536,15,FALSE),"")</f>
        <v/>
      </c>
      <c r="J979" s="525"/>
      <c r="K979" s="524"/>
      <c r="L979" s="521" t="str">
        <f>IF(Tabla1[[#This Row],[Descripción]]="","",_xlfn.XLOOKUP(Tabla1[[#This Row],[Descripción]],Tabla10[Descripción],Tabla10[Unidad de Medida],"",0))</f>
        <v/>
      </c>
      <c r="M979" s="317"/>
      <c r="N979" s="535" t="str">
        <f>IF(Tabla1[[#This Row],[Descripción]]="","",_xlfn.XLOOKUP(Tabla1[[#This Row],[Descripción]],Tabla10[Descripción],Tabla10[Precio Unitario],0))</f>
        <v/>
      </c>
      <c r="O979" s="535" t="str">
        <f>IF(Tabla1[[#This Row],[Cantidad de Insumos]]="","",Tabla1[[#This Row],[Precio Unitario]]*Tabla1[[#This Row],[Cantidad de Insumos]])</f>
        <v/>
      </c>
      <c r="P979" s="522" t="str">
        <f>IF(Tabla1[[#This Row],[Descripción]]="","",_xlfn.XLOOKUP(Tabla1[[#This Row],[Descripción]],Tabla10[Descripción],Tabla10[CODIGO PRESUPUESTARIO],0))</f>
        <v/>
      </c>
      <c r="Q979" s="523"/>
      <c r="R979" s="523" t="str">
        <f>IF(Tabla1[[#This Row],[Insumos]]="","",_xlfn.XLOOKUP(Tabla1[[#This Row],[Insumos]],Tabla10[Insumo],Tabla10[InsumoAbrev],"",0))</f>
        <v/>
      </c>
      <c r="S979" s="694"/>
      <c r="T979" s="187"/>
      <c r="U979" s="187"/>
    </row>
    <row r="980" spans="2:21" ht="15" x14ac:dyDescent="0.25">
      <c r="B980" s="187" t="str">
        <f>IF('Formulario PPGR3'!$G980="","",CONCATENATE('Formulario PPGR3'!$C980,".",'Formulario PPGR3'!$D980,".",'Formulario PPGR3'!$E980,".",'Formulario PPGR3'!$F980))</f>
        <v/>
      </c>
      <c r="C980" s="187" t="str">
        <f>IF('Formulario PPGR3'!$G980="","",'Formulario PPGR1'!#REF!)</f>
        <v/>
      </c>
      <c r="D980" s="187" t="str">
        <f>IF('Formulario PPGR3'!$G980="","",'Formulario PPGR1'!#REF!)</f>
        <v/>
      </c>
      <c r="E980" s="187" t="str">
        <f>IF('Formulario PPGR3'!$G980="","",'Formulario PPGR1'!#REF!)</f>
        <v/>
      </c>
      <c r="F980" s="187" t="str">
        <f>IF('Formulario PPGR3'!$G980="","",'Formulario PPGR1'!#REF!)</f>
        <v/>
      </c>
      <c r="G980" s="237"/>
      <c r="H980" s="520" t="str" cm="1">
        <f t="array" ref="H980">IF(Tabla1[[#This Row],[Código_Actividad]]="","",_xlfn.XLOOKUP(Tabla1[[#This Row],[Código_Actividad]],CodigoActividad,Tabla2[Actividades Programables Presupuestables],"",0))</f>
        <v/>
      </c>
      <c r="I980" s="783" t="str">
        <f>IFERROR(VLOOKUP('Formulario PPGR3'!$G980,'Formulario PPGR2'!$H$9:$V$536,15,FALSE),"")</f>
        <v/>
      </c>
      <c r="J980" s="525"/>
      <c r="K980" s="524"/>
      <c r="L980" s="521" t="str">
        <f>IF(Tabla1[[#This Row],[Descripción]]="","",_xlfn.XLOOKUP(Tabla1[[#This Row],[Descripción]],Tabla10[Descripción],Tabla10[Unidad de Medida],"",0))</f>
        <v/>
      </c>
      <c r="M980" s="317"/>
      <c r="N980" s="535" t="str">
        <f>IF(Tabla1[[#This Row],[Descripción]]="","",_xlfn.XLOOKUP(Tabla1[[#This Row],[Descripción]],Tabla10[Descripción],Tabla10[Precio Unitario],0))</f>
        <v/>
      </c>
      <c r="O980" s="535" t="str">
        <f>IF(Tabla1[[#This Row],[Cantidad de Insumos]]="","",Tabla1[[#This Row],[Precio Unitario]]*Tabla1[[#This Row],[Cantidad de Insumos]])</f>
        <v/>
      </c>
      <c r="P980" s="522" t="str">
        <f>IF(Tabla1[[#This Row],[Descripción]]="","",_xlfn.XLOOKUP(Tabla1[[#This Row],[Descripción]],Tabla10[Descripción],Tabla10[CODIGO PRESUPUESTARIO],0))</f>
        <v/>
      </c>
      <c r="Q980" s="523"/>
      <c r="R980" s="523" t="str">
        <f>IF(Tabla1[[#This Row],[Insumos]]="","",_xlfn.XLOOKUP(Tabla1[[#This Row],[Insumos]],Tabla10[Insumo],Tabla10[InsumoAbrev],"",0))</f>
        <v/>
      </c>
      <c r="S980" s="694"/>
      <c r="T980" s="187"/>
      <c r="U980" s="187"/>
    </row>
    <row r="981" spans="2:21" ht="15" x14ac:dyDescent="0.25">
      <c r="B981" s="187" t="str">
        <f>IF('Formulario PPGR3'!$G981="","",CONCATENATE('Formulario PPGR3'!$C981,".",'Formulario PPGR3'!$D981,".",'Formulario PPGR3'!$E981,".",'Formulario PPGR3'!$F981))</f>
        <v/>
      </c>
      <c r="C981" s="187" t="str">
        <f>IF('Formulario PPGR3'!$G981="","",'Formulario PPGR1'!#REF!)</f>
        <v/>
      </c>
      <c r="D981" s="187" t="str">
        <f>IF('Formulario PPGR3'!$G981="","",'Formulario PPGR1'!#REF!)</f>
        <v/>
      </c>
      <c r="E981" s="187" t="str">
        <f>IF('Formulario PPGR3'!$G981="","",'Formulario PPGR1'!#REF!)</f>
        <v/>
      </c>
      <c r="F981" s="187" t="str">
        <f>IF('Formulario PPGR3'!$G981="","",'Formulario PPGR1'!#REF!)</f>
        <v/>
      </c>
      <c r="G981" s="237"/>
      <c r="H981" s="520" t="str" cm="1">
        <f t="array" ref="H981">IF(Tabla1[[#This Row],[Código_Actividad]]="","",_xlfn.XLOOKUP(Tabla1[[#This Row],[Código_Actividad]],CodigoActividad,Tabla2[Actividades Programables Presupuestables],"",0))</f>
        <v/>
      </c>
      <c r="I981" s="783" t="str">
        <f>IFERROR(VLOOKUP('Formulario PPGR3'!$G981,'Formulario PPGR2'!$H$9:$V$536,15,FALSE),"")</f>
        <v/>
      </c>
      <c r="J981" s="525"/>
      <c r="K981" s="524"/>
      <c r="L981" s="521" t="str">
        <f>IF(Tabla1[[#This Row],[Descripción]]="","",_xlfn.XLOOKUP(Tabla1[[#This Row],[Descripción]],Tabla10[Descripción],Tabla10[Unidad de Medida],"",0))</f>
        <v/>
      </c>
      <c r="M981" s="317"/>
      <c r="N981" s="535" t="str">
        <f>IF(Tabla1[[#This Row],[Descripción]]="","",_xlfn.XLOOKUP(Tabla1[[#This Row],[Descripción]],Tabla10[Descripción],Tabla10[Precio Unitario],0))</f>
        <v/>
      </c>
      <c r="O981" s="535" t="str">
        <f>IF(Tabla1[[#This Row],[Cantidad de Insumos]]="","",Tabla1[[#This Row],[Precio Unitario]]*Tabla1[[#This Row],[Cantidad de Insumos]])</f>
        <v/>
      </c>
      <c r="P981" s="522" t="str">
        <f>IF(Tabla1[[#This Row],[Descripción]]="","",_xlfn.XLOOKUP(Tabla1[[#This Row],[Descripción]],Tabla10[Descripción],Tabla10[CODIGO PRESUPUESTARIO],0))</f>
        <v/>
      </c>
      <c r="Q981" s="523"/>
      <c r="R981" s="523" t="str">
        <f>IF(Tabla1[[#This Row],[Insumos]]="","",_xlfn.XLOOKUP(Tabla1[[#This Row],[Insumos]],Tabla10[Insumo],Tabla10[InsumoAbrev],"",0))</f>
        <v/>
      </c>
      <c r="S981" s="694"/>
      <c r="T981" s="187"/>
      <c r="U981" s="187"/>
    </row>
    <row r="982" spans="2:21" ht="15" x14ac:dyDescent="0.25">
      <c r="B982" s="187" t="str">
        <f>IF('Formulario PPGR3'!$G982="","",CONCATENATE('Formulario PPGR3'!$C982,".",'Formulario PPGR3'!$D982,".",'Formulario PPGR3'!$E982,".",'Formulario PPGR3'!$F982))</f>
        <v/>
      </c>
      <c r="C982" s="187" t="str">
        <f>IF('Formulario PPGR3'!$G982="","",'Formulario PPGR1'!#REF!)</f>
        <v/>
      </c>
      <c r="D982" s="187" t="str">
        <f>IF('Formulario PPGR3'!$G982="","",'Formulario PPGR1'!#REF!)</f>
        <v/>
      </c>
      <c r="E982" s="187" t="str">
        <f>IF('Formulario PPGR3'!$G982="","",'Formulario PPGR1'!#REF!)</f>
        <v/>
      </c>
      <c r="F982" s="187" t="str">
        <f>IF('Formulario PPGR3'!$G982="","",'Formulario PPGR1'!#REF!)</f>
        <v/>
      </c>
      <c r="G982" s="237"/>
      <c r="H982" s="520" t="str" cm="1">
        <f t="array" ref="H982">IF(Tabla1[[#This Row],[Código_Actividad]]="","",_xlfn.XLOOKUP(Tabla1[[#This Row],[Código_Actividad]],CodigoActividad,Tabla2[Actividades Programables Presupuestables],"",0))</f>
        <v/>
      </c>
      <c r="I982" s="783" t="str">
        <f>IFERROR(VLOOKUP('Formulario PPGR3'!$G982,'Formulario PPGR2'!$H$9:$V$536,15,FALSE),"")</f>
        <v/>
      </c>
      <c r="J982" s="525"/>
      <c r="K982" s="524"/>
      <c r="L982" s="521" t="str">
        <f>IF(Tabla1[[#This Row],[Descripción]]="","",_xlfn.XLOOKUP(Tabla1[[#This Row],[Descripción]],Tabla10[Descripción],Tabla10[Unidad de Medida],"",0))</f>
        <v/>
      </c>
      <c r="M982" s="317"/>
      <c r="N982" s="535" t="str">
        <f>IF(Tabla1[[#This Row],[Descripción]]="","",_xlfn.XLOOKUP(Tabla1[[#This Row],[Descripción]],Tabla10[Descripción],Tabla10[Precio Unitario],0))</f>
        <v/>
      </c>
      <c r="O982" s="535" t="str">
        <f>IF(Tabla1[[#This Row],[Cantidad de Insumos]]="","",Tabla1[[#This Row],[Precio Unitario]]*Tabla1[[#This Row],[Cantidad de Insumos]])</f>
        <v/>
      </c>
      <c r="P982" s="522" t="str">
        <f>IF(Tabla1[[#This Row],[Descripción]]="","",_xlfn.XLOOKUP(Tabla1[[#This Row],[Descripción]],Tabla10[Descripción],Tabla10[CODIGO PRESUPUESTARIO],0))</f>
        <v/>
      </c>
      <c r="Q982" s="523"/>
      <c r="R982" s="523" t="str">
        <f>IF(Tabla1[[#This Row],[Insumos]]="","",_xlfn.XLOOKUP(Tabla1[[#This Row],[Insumos]],Tabla10[Insumo],Tabla10[InsumoAbrev],"",0))</f>
        <v/>
      </c>
      <c r="S982" s="694"/>
      <c r="T982" s="187"/>
      <c r="U982" s="187"/>
    </row>
    <row r="983" spans="2:21" ht="15" x14ac:dyDescent="0.25">
      <c r="B983" s="187" t="str">
        <f>IF('Formulario PPGR3'!$G983="","",CONCATENATE('Formulario PPGR3'!$C983,".",'Formulario PPGR3'!$D983,".",'Formulario PPGR3'!$E983,".",'Formulario PPGR3'!$F983))</f>
        <v/>
      </c>
      <c r="C983" s="187" t="str">
        <f>IF('Formulario PPGR3'!$G983="","",'Formulario PPGR1'!#REF!)</f>
        <v/>
      </c>
      <c r="D983" s="187" t="str">
        <f>IF('Formulario PPGR3'!$G983="","",'Formulario PPGR1'!#REF!)</f>
        <v/>
      </c>
      <c r="E983" s="187" t="str">
        <f>IF('Formulario PPGR3'!$G983="","",'Formulario PPGR1'!#REF!)</f>
        <v/>
      </c>
      <c r="F983" s="187" t="str">
        <f>IF('Formulario PPGR3'!$G983="","",'Formulario PPGR1'!#REF!)</f>
        <v/>
      </c>
      <c r="G983" s="237"/>
      <c r="H983" s="520" t="str" cm="1">
        <f t="array" ref="H983">IF(Tabla1[[#This Row],[Código_Actividad]]="","",_xlfn.XLOOKUP(Tabla1[[#This Row],[Código_Actividad]],CodigoActividad,Tabla2[Actividades Programables Presupuestables],"",0))</f>
        <v/>
      </c>
      <c r="I983" s="783" t="str">
        <f>IFERROR(VLOOKUP('Formulario PPGR3'!$G983,'Formulario PPGR2'!$H$9:$V$536,15,FALSE),"")</f>
        <v/>
      </c>
      <c r="J983" s="525"/>
      <c r="K983" s="524"/>
      <c r="L983" s="521" t="str">
        <f>IF(Tabla1[[#This Row],[Descripción]]="","",_xlfn.XLOOKUP(Tabla1[[#This Row],[Descripción]],Tabla10[Descripción],Tabla10[Unidad de Medida],"",0))</f>
        <v/>
      </c>
      <c r="M983" s="317"/>
      <c r="N983" s="535" t="str">
        <f>IF(Tabla1[[#This Row],[Descripción]]="","",_xlfn.XLOOKUP(Tabla1[[#This Row],[Descripción]],Tabla10[Descripción],Tabla10[Precio Unitario],0))</f>
        <v/>
      </c>
      <c r="O983" s="535" t="str">
        <f>IF(Tabla1[[#This Row],[Cantidad de Insumos]]="","",Tabla1[[#This Row],[Precio Unitario]]*Tabla1[[#This Row],[Cantidad de Insumos]])</f>
        <v/>
      </c>
      <c r="P983" s="522" t="str">
        <f>IF(Tabla1[[#This Row],[Descripción]]="","",_xlfn.XLOOKUP(Tabla1[[#This Row],[Descripción]],Tabla10[Descripción],Tabla10[CODIGO PRESUPUESTARIO],0))</f>
        <v/>
      </c>
      <c r="Q983" s="523"/>
      <c r="R983" s="523" t="str">
        <f>IF(Tabla1[[#This Row],[Insumos]]="","",_xlfn.XLOOKUP(Tabla1[[#This Row],[Insumos]],Tabla10[Insumo],Tabla10[InsumoAbrev],"",0))</f>
        <v/>
      </c>
      <c r="S983" s="694"/>
      <c r="T983" s="187"/>
      <c r="U983" s="187"/>
    </row>
    <row r="984" spans="2:21" ht="15" x14ac:dyDescent="0.25">
      <c r="B984" s="187" t="str">
        <f>IF('Formulario PPGR3'!$G984="","",CONCATENATE('Formulario PPGR3'!$C984,".",'Formulario PPGR3'!$D984,".",'Formulario PPGR3'!$E984,".",'Formulario PPGR3'!$F984))</f>
        <v/>
      </c>
      <c r="C984" s="187" t="str">
        <f>IF('Formulario PPGR3'!$G984="","",'Formulario PPGR1'!#REF!)</f>
        <v/>
      </c>
      <c r="D984" s="187" t="str">
        <f>IF('Formulario PPGR3'!$G984="","",'Formulario PPGR1'!#REF!)</f>
        <v/>
      </c>
      <c r="E984" s="187" t="str">
        <f>IF('Formulario PPGR3'!$G984="","",'Formulario PPGR1'!#REF!)</f>
        <v/>
      </c>
      <c r="F984" s="187" t="str">
        <f>IF('Formulario PPGR3'!$G984="","",'Formulario PPGR1'!#REF!)</f>
        <v/>
      </c>
      <c r="G984" s="237"/>
      <c r="H984" s="520" t="str" cm="1">
        <f t="array" ref="H984">IF(Tabla1[[#This Row],[Código_Actividad]]="","",_xlfn.XLOOKUP(Tabla1[[#This Row],[Código_Actividad]],CodigoActividad,Tabla2[Actividades Programables Presupuestables],"",0))</f>
        <v/>
      </c>
      <c r="I984" s="783" t="str">
        <f>IFERROR(VLOOKUP('Formulario PPGR3'!$G984,'Formulario PPGR2'!$H$9:$V$536,15,FALSE),"")</f>
        <v/>
      </c>
      <c r="J984" s="525"/>
      <c r="K984" s="524"/>
      <c r="L984" s="521" t="str">
        <f>IF(Tabla1[[#This Row],[Descripción]]="","",_xlfn.XLOOKUP(Tabla1[[#This Row],[Descripción]],Tabla10[Descripción],Tabla10[Unidad de Medida],"",0))</f>
        <v/>
      </c>
      <c r="M984" s="317"/>
      <c r="N984" s="535" t="str">
        <f>IF(Tabla1[[#This Row],[Descripción]]="","",_xlfn.XLOOKUP(Tabla1[[#This Row],[Descripción]],Tabla10[Descripción],Tabla10[Precio Unitario],0))</f>
        <v/>
      </c>
      <c r="O984" s="535" t="str">
        <f>IF(Tabla1[[#This Row],[Cantidad de Insumos]]="","",Tabla1[[#This Row],[Precio Unitario]]*Tabla1[[#This Row],[Cantidad de Insumos]])</f>
        <v/>
      </c>
      <c r="P984" s="522" t="str">
        <f>IF(Tabla1[[#This Row],[Descripción]]="","",_xlfn.XLOOKUP(Tabla1[[#This Row],[Descripción]],Tabla10[Descripción],Tabla10[CODIGO PRESUPUESTARIO],0))</f>
        <v/>
      </c>
      <c r="Q984" s="523"/>
      <c r="R984" s="523" t="str">
        <f>IF(Tabla1[[#This Row],[Insumos]]="","",_xlfn.XLOOKUP(Tabla1[[#This Row],[Insumos]],Tabla10[Insumo],Tabla10[InsumoAbrev],"",0))</f>
        <v/>
      </c>
      <c r="S984" s="694"/>
      <c r="T984" s="187"/>
      <c r="U984" s="187"/>
    </row>
    <row r="985" spans="2:21" ht="15" x14ac:dyDescent="0.25">
      <c r="B985" s="187" t="str">
        <f>IF('Formulario PPGR3'!$G985="","",CONCATENATE('Formulario PPGR3'!$C985,".",'Formulario PPGR3'!$D985,".",'Formulario PPGR3'!$E985,".",'Formulario PPGR3'!$F985))</f>
        <v/>
      </c>
      <c r="C985" s="187" t="str">
        <f>IF('Formulario PPGR3'!$G985="","",'Formulario PPGR1'!#REF!)</f>
        <v/>
      </c>
      <c r="D985" s="187" t="str">
        <f>IF('Formulario PPGR3'!$G985="","",'Formulario PPGR1'!#REF!)</f>
        <v/>
      </c>
      <c r="E985" s="187" t="str">
        <f>IF('Formulario PPGR3'!$G985="","",'Formulario PPGR1'!#REF!)</f>
        <v/>
      </c>
      <c r="F985" s="187" t="str">
        <f>IF('Formulario PPGR3'!$G985="","",'Formulario PPGR1'!#REF!)</f>
        <v/>
      </c>
      <c r="G985" s="237"/>
      <c r="H985" s="520" t="str" cm="1">
        <f t="array" ref="H985">IF(Tabla1[[#This Row],[Código_Actividad]]="","",_xlfn.XLOOKUP(Tabla1[[#This Row],[Código_Actividad]],CodigoActividad,Tabla2[Actividades Programables Presupuestables],"",0))</f>
        <v/>
      </c>
      <c r="I985" s="783" t="str">
        <f>IFERROR(VLOOKUP('Formulario PPGR3'!$G985,'Formulario PPGR2'!$H$9:$V$536,15,FALSE),"")</f>
        <v/>
      </c>
      <c r="J985" s="525"/>
      <c r="K985" s="524"/>
      <c r="L985" s="521" t="str">
        <f>IF(Tabla1[[#This Row],[Descripción]]="","",_xlfn.XLOOKUP(Tabla1[[#This Row],[Descripción]],Tabla10[Descripción],Tabla10[Unidad de Medida],"",0))</f>
        <v/>
      </c>
      <c r="M985" s="317"/>
      <c r="N985" s="535" t="str">
        <f>IF(Tabla1[[#This Row],[Descripción]]="","",_xlfn.XLOOKUP(Tabla1[[#This Row],[Descripción]],Tabla10[Descripción],Tabla10[Precio Unitario],0))</f>
        <v/>
      </c>
      <c r="O985" s="535" t="str">
        <f>IF(Tabla1[[#This Row],[Cantidad de Insumos]]="","",Tabla1[[#This Row],[Precio Unitario]]*Tabla1[[#This Row],[Cantidad de Insumos]])</f>
        <v/>
      </c>
      <c r="P985" s="522" t="str">
        <f>IF(Tabla1[[#This Row],[Descripción]]="","",_xlfn.XLOOKUP(Tabla1[[#This Row],[Descripción]],Tabla10[Descripción],Tabla10[CODIGO PRESUPUESTARIO],0))</f>
        <v/>
      </c>
      <c r="Q985" s="523"/>
      <c r="R985" s="523" t="str">
        <f>IF(Tabla1[[#This Row],[Insumos]]="","",_xlfn.XLOOKUP(Tabla1[[#This Row],[Insumos]],Tabla10[Insumo],Tabla10[InsumoAbrev],"",0))</f>
        <v/>
      </c>
      <c r="S985" s="694"/>
      <c r="T985" s="187"/>
      <c r="U985" s="187"/>
    </row>
    <row r="986" spans="2:21" ht="15" x14ac:dyDescent="0.25">
      <c r="B986" s="187" t="str">
        <f>IF('Formulario PPGR3'!$G986="","",CONCATENATE('Formulario PPGR3'!$C986,".",'Formulario PPGR3'!$D986,".",'Formulario PPGR3'!$E986,".",'Formulario PPGR3'!$F986))</f>
        <v/>
      </c>
      <c r="C986" s="187" t="str">
        <f>IF('Formulario PPGR3'!$G986="","",'Formulario PPGR1'!#REF!)</f>
        <v/>
      </c>
      <c r="D986" s="187" t="str">
        <f>IF('Formulario PPGR3'!$G986="","",'Formulario PPGR1'!#REF!)</f>
        <v/>
      </c>
      <c r="E986" s="187" t="str">
        <f>IF('Formulario PPGR3'!$G986="","",'Formulario PPGR1'!#REF!)</f>
        <v/>
      </c>
      <c r="F986" s="187" t="str">
        <f>IF('Formulario PPGR3'!$G986="","",'Formulario PPGR1'!#REF!)</f>
        <v/>
      </c>
      <c r="G986" s="237"/>
      <c r="H986" s="520" t="str" cm="1">
        <f t="array" ref="H986">IF(Tabla1[[#This Row],[Código_Actividad]]="","",_xlfn.XLOOKUP(Tabla1[[#This Row],[Código_Actividad]],CodigoActividad,Tabla2[Actividades Programables Presupuestables],"",0))</f>
        <v/>
      </c>
      <c r="I986" s="783" t="str">
        <f>IFERROR(VLOOKUP('Formulario PPGR3'!$G986,'Formulario PPGR2'!$H$9:$V$536,15,FALSE),"")</f>
        <v/>
      </c>
      <c r="J986" s="525"/>
      <c r="K986" s="524"/>
      <c r="L986" s="521" t="str">
        <f>IF(Tabla1[[#This Row],[Descripción]]="","",_xlfn.XLOOKUP(Tabla1[[#This Row],[Descripción]],Tabla10[Descripción],Tabla10[Unidad de Medida],"",0))</f>
        <v/>
      </c>
      <c r="M986" s="317"/>
      <c r="N986" s="535" t="str">
        <f>IF(Tabla1[[#This Row],[Descripción]]="","",_xlfn.XLOOKUP(Tabla1[[#This Row],[Descripción]],Tabla10[Descripción],Tabla10[Precio Unitario],0))</f>
        <v/>
      </c>
      <c r="O986" s="535" t="str">
        <f>IF(Tabla1[[#This Row],[Cantidad de Insumos]]="","",Tabla1[[#This Row],[Precio Unitario]]*Tabla1[[#This Row],[Cantidad de Insumos]])</f>
        <v/>
      </c>
      <c r="P986" s="522" t="str">
        <f>IF(Tabla1[[#This Row],[Descripción]]="","",_xlfn.XLOOKUP(Tabla1[[#This Row],[Descripción]],Tabla10[Descripción],Tabla10[CODIGO PRESUPUESTARIO],0))</f>
        <v/>
      </c>
      <c r="Q986" s="523"/>
      <c r="R986" s="523" t="str">
        <f>IF(Tabla1[[#This Row],[Insumos]]="","",_xlfn.XLOOKUP(Tabla1[[#This Row],[Insumos]],Tabla10[Insumo],Tabla10[InsumoAbrev],"",0))</f>
        <v/>
      </c>
      <c r="S986" s="694"/>
      <c r="T986" s="187"/>
      <c r="U986" s="187"/>
    </row>
    <row r="987" spans="2:21" ht="15" x14ac:dyDescent="0.25">
      <c r="B987" s="187" t="str">
        <f>IF('Formulario PPGR3'!$G987="","",CONCATENATE('Formulario PPGR3'!$C987,".",'Formulario PPGR3'!$D987,".",'Formulario PPGR3'!$E987,".",'Formulario PPGR3'!$F987))</f>
        <v/>
      </c>
      <c r="C987" s="187" t="str">
        <f>IF('Formulario PPGR3'!$G987="","",'Formulario PPGR1'!#REF!)</f>
        <v/>
      </c>
      <c r="D987" s="187" t="str">
        <f>IF('Formulario PPGR3'!$G987="","",'Formulario PPGR1'!#REF!)</f>
        <v/>
      </c>
      <c r="E987" s="187" t="str">
        <f>IF('Formulario PPGR3'!$G987="","",'Formulario PPGR1'!#REF!)</f>
        <v/>
      </c>
      <c r="F987" s="187" t="str">
        <f>IF('Formulario PPGR3'!$G987="","",'Formulario PPGR1'!#REF!)</f>
        <v/>
      </c>
      <c r="G987" s="237"/>
      <c r="H987" s="520" t="str" cm="1">
        <f t="array" ref="H987">IF(Tabla1[[#This Row],[Código_Actividad]]="","",_xlfn.XLOOKUP(Tabla1[[#This Row],[Código_Actividad]],CodigoActividad,Tabla2[Actividades Programables Presupuestables],"",0))</f>
        <v/>
      </c>
      <c r="I987" s="783" t="str">
        <f>IFERROR(VLOOKUP('Formulario PPGR3'!$G987,'Formulario PPGR2'!$H$9:$V$536,15,FALSE),"")</f>
        <v/>
      </c>
      <c r="J987" s="525"/>
      <c r="K987" s="524"/>
      <c r="L987" s="521" t="str">
        <f>IF(Tabla1[[#This Row],[Descripción]]="","",_xlfn.XLOOKUP(Tabla1[[#This Row],[Descripción]],Tabla10[Descripción],Tabla10[Unidad de Medida],"",0))</f>
        <v/>
      </c>
      <c r="M987" s="317"/>
      <c r="N987" s="535" t="str">
        <f>IF(Tabla1[[#This Row],[Descripción]]="","",_xlfn.XLOOKUP(Tabla1[[#This Row],[Descripción]],Tabla10[Descripción],Tabla10[Precio Unitario],0))</f>
        <v/>
      </c>
      <c r="O987" s="535" t="str">
        <f>IF(Tabla1[[#This Row],[Cantidad de Insumos]]="","",Tabla1[[#This Row],[Precio Unitario]]*Tabla1[[#This Row],[Cantidad de Insumos]])</f>
        <v/>
      </c>
      <c r="P987" s="522" t="str">
        <f>IF(Tabla1[[#This Row],[Descripción]]="","",_xlfn.XLOOKUP(Tabla1[[#This Row],[Descripción]],Tabla10[Descripción],Tabla10[CODIGO PRESUPUESTARIO],0))</f>
        <v/>
      </c>
      <c r="Q987" s="523"/>
      <c r="R987" s="523" t="str">
        <f>IF(Tabla1[[#This Row],[Insumos]]="","",_xlfn.XLOOKUP(Tabla1[[#This Row],[Insumos]],Tabla10[Insumo],Tabla10[InsumoAbrev],"",0))</f>
        <v/>
      </c>
      <c r="S987" s="694"/>
      <c r="T987" s="187"/>
      <c r="U987" s="187"/>
    </row>
    <row r="988" spans="2:21" ht="15" x14ac:dyDescent="0.25">
      <c r="B988" s="187" t="str">
        <f>IF('Formulario PPGR3'!$G988="","",CONCATENATE('Formulario PPGR3'!$C988,".",'Formulario PPGR3'!$D988,".",'Formulario PPGR3'!$E988,".",'Formulario PPGR3'!$F988))</f>
        <v/>
      </c>
      <c r="C988" s="187" t="str">
        <f>IF('Formulario PPGR3'!$G988="","",'Formulario PPGR1'!#REF!)</f>
        <v/>
      </c>
      <c r="D988" s="187" t="str">
        <f>IF('Formulario PPGR3'!$G988="","",'Formulario PPGR1'!#REF!)</f>
        <v/>
      </c>
      <c r="E988" s="187" t="str">
        <f>IF('Formulario PPGR3'!$G988="","",'Formulario PPGR1'!#REF!)</f>
        <v/>
      </c>
      <c r="F988" s="187" t="str">
        <f>IF('Formulario PPGR3'!$G988="","",'Formulario PPGR1'!#REF!)</f>
        <v/>
      </c>
      <c r="G988" s="237"/>
      <c r="H988" s="520" t="str" cm="1">
        <f t="array" ref="H988">IF(Tabla1[[#This Row],[Código_Actividad]]="","",_xlfn.XLOOKUP(Tabla1[[#This Row],[Código_Actividad]],CodigoActividad,Tabla2[Actividades Programables Presupuestables],"",0))</f>
        <v/>
      </c>
      <c r="I988" s="783" t="str">
        <f>IFERROR(VLOOKUP('Formulario PPGR3'!$G988,'Formulario PPGR2'!$H$9:$V$536,15,FALSE),"")</f>
        <v/>
      </c>
      <c r="J988" s="525"/>
      <c r="K988" s="524"/>
      <c r="L988" s="521" t="str">
        <f>IF(Tabla1[[#This Row],[Descripción]]="","",_xlfn.XLOOKUP(Tabla1[[#This Row],[Descripción]],Tabla10[Descripción],Tabla10[Unidad de Medida],"",0))</f>
        <v/>
      </c>
      <c r="M988" s="317"/>
      <c r="N988" s="535" t="str">
        <f>IF(Tabla1[[#This Row],[Descripción]]="","",_xlfn.XLOOKUP(Tabla1[[#This Row],[Descripción]],Tabla10[Descripción],Tabla10[Precio Unitario],0))</f>
        <v/>
      </c>
      <c r="O988" s="535" t="str">
        <f>IF(Tabla1[[#This Row],[Cantidad de Insumos]]="","",Tabla1[[#This Row],[Precio Unitario]]*Tabla1[[#This Row],[Cantidad de Insumos]])</f>
        <v/>
      </c>
      <c r="P988" s="522" t="str">
        <f>IF(Tabla1[[#This Row],[Descripción]]="","",_xlfn.XLOOKUP(Tabla1[[#This Row],[Descripción]],Tabla10[Descripción],Tabla10[CODIGO PRESUPUESTARIO],0))</f>
        <v/>
      </c>
      <c r="Q988" s="523"/>
      <c r="R988" s="523" t="str">
        <f>IF(Tabla1[[#This Row],[Insumos]]="","",_xlfn.XLOOKUP(Tabla1[[#This Row],[Insumos]],Tabla10[Insumo],Tabla10[InsumoAbrev],"",0))</f>
        <v/>
      </c>
      <c r="S988" s="694"/>
      <c r="T988" s="187"/>
      <c r="U988" s="187"/>
    </row>
    <row r="989" spans="2:21" ht="15" x14ac:dyDescent="0.25">
      <c r="B989" s="187" t="str">
        <f>IF('Formulario PPGR3'!$G989="","",CONCATENATE('Formulario PPGR3'!$C989,".",'Formulario PPGR3'!$D989,".",'Formulario PPGR3'!$E989,".",'Formulario PPGR3'!$F989))</f>
        <v/>
      </c>
      <c r="C989" s="187" t="str">
        <f>IF('Formulario PPGR3'!$G989="","",'Formulario PPGR1'!#REF!)</f>
        <v/>
      </c>
      <c r="D989" s="187" t="str">
        <f>IF('Formulario PPGR3'!$G989="","",'Formulario PPGR1'!#REF!)</f>
        <v/>
      </c>
      <c r="E989" s="187" t="str">
        <f>IF('Formulario PPGR3'!$G989="","",'Formulario PPGR1'!#REF!)</f>
        <v/>
      </c>
      <c r="F989" s="187" t="str">
        <f>IF('Formulario PPGR3'!$G989="","",'Formulario PPGR1'!#REF!)</f>
        <v/>
      </c>
      <c r="G989" s="237"/>
      <c r="H989" s="520" t="str" cm="1">
        <f t="array" ref="H989">IF(Tabla1[[#This Row],[Código_Actividad]]="","",_xlfn.XLOOKUP(Tabla1[[#This Row],[Código_Actividad]],CodigoActividad,Tabla2[Actividades Programables Presupuestables],"",0))</f>
        <v/>
      </c>
      <c r="I989" s="783" t="str">
        <f>IFERROR(VLOOKUP('Formulario PPGR3'!$G989,'Formulario PPGR2'!$H$9:$V$536,15,FALSE),"")</f>
        <v/>
      </c>
      <c r="J989" s="525"/>
      <c r="K989" s="524"/>
      <c r="L989" s="521" t="str">
        <f>IF(Tabla1[[#This Row],[Descripción]]="","",_xlfn.XLOOKUP(Tabla1[[#This Row],[Descripción]],Tabla10[Descripción],Tabla10[Unidad de Medida],"",0))</f>
        <v/>
      </c>
      <c r="M989" s="317"/>
      <c r="N989" s="535" t="str">
        <f>IF(Tabla1[[#This Row],[Descripción]]="","",_xlfn.XLOOKUP(Tabla1[[#This Row],[Descripción]],Tabla10[Descripción],Tabla10[Precio Unitario],0))</f>
        <v/>
      </c>
      <c r="O989" s="535" t="str">
        <f>IF(Tabla1[[#This Row],[Cantidad de Insumos]]="","",Tabla1[[#This Row],[Precio Unitario]]*Tabla1[[#This Row],[Cantidad de Insumos]])</f>
        <v/>
      </c>
      <c r="P989" s="522" t="str">
        <f>IF(Tabla1[[#This Row],[Descripción]]="","",_xlfn.XLOOKUP(Tabla1[[#This Row],[Descripción]],Tabla10[Descripción],Tabla10[CODIGO PRESUPUESTARIO],0))</f>
        <v/>
      </c>
      <c r="Q989" s="523"/>
      <c r="R989" s="523" t="str">
        <f>IF(Tabla1[[#This Row],[Insumos]]="","",_xlfn.XLOOKUP(Tabla1[[#This Row],[Insumos]],Tabla10[Insumo],Tabla10[InsumoAbrev],"",0))</f>
        <v/>
      </c>
      <c r="S989" s="694"/>
      <c r="T989" s="187"/>
      <c r="U989" s="187"/>
    </row>
    <row r="990" spans="2:21" ht="15" x14ac:dyDescent="0.25">
      <c r="B990" s="187" t="str">
        <f>IF('Formulario PPGR3'!$G990="","",CONCATENATE('Formulario PPGR3'!$C990,".",'Formulario PPGR3'!$D990,".",'Formulario PPGR3'!$E990,".",'Formulario PPGR3'!$F990))</f>
        <v/>
      </c>
      <c r="C990" s="187" t="str">
        <f>IF('Formulario PPGR3'!$G990="","",'Formulario PPGR1'!#REF!)</f>
        <v/>
      </c>
      <c r="D990" s="187" t="str">
        <f>IF('Formulario PPGR3'!$G990="","",'Formulario PPGR1'!#REF!)</f>
        <v/>
      </c>
      <c r="E990" s="187" t="str">
        <f>IF('Formulario PPGR3'!$G990="","",'Formulario PPGR1'!#REF!)</f>
        <v/>
      </c>
      <c r="F990" s="187" t="str">
        <f>IF('Formulario PPGR3'!$G990="","",'Formulario PPGR1'!#REF!)</f>
        <v/>
      </c>
      <c r="G990" s="237"/>
      <c r="H990" s="520" t="str" cm="1">
        <f t="array" ref="H990">IF(Tabla1[[#This Row],[Código_Actividad]]="","",_xlfn.XLOOKUP(Tabla1[[#This Row],[Código_Actividad]],CodigoActividad,Tabla2[Actividades Programables Presupuestables],"",0))</f>
        <v/>
      </c>
      <c r="I990" s="783" t="str">
        <f>IFERROR(VLOOKUP('Formulario PPGR3'!$G990,'Formulario PPGR2'!$H$9:$V$536,15,FALSE),"")</f>
        <v/>
      </c>
      <c r="J990" s="525"/>
      <c r="K990" s="524"/>
      <c r="L990" s="521" t="str">
        <f>IF(Tabla1[[#This Row],[Descripción]]="","",_xlfn.XLOOKUP(Tabla1[[#This Row],[Descripción]],Tabla10[Descripción],Tabla10[Unidad de Medida],"",0))</f>
        <v/>
      </c>
      <c r="M990" s="317"/>
      <c r="N990" s="535" t="str">
        <f>IF(Tabla1[[#This Row],[Descripción]]="","",_xlfn.XLOOKUP(Tabla1[[#This Row],[Descripción]],Tabla10[Descripción],Tabla10[Precio Unitario],0))</f>
        <v/>
      </c>
      <c r="O990" s="535" t="str">
        <f>IF(Tabla1[[#This Row],[Cantidad de Insumos]]="","",Tabla1[[#This Row],[Precio Unitario]]*Tabla1[[#This Row],[Cantidad de Insumos]])</f>
        <v/>
      </c>
      <c r="P990" s="522" t="str">
        <f>IF(Tabla1[[#This Row],[Descripción]]="","",_xlfn.XLOOKUP(Tabla1[[#This Row],[Descripción]],Tabla10[Descripción],Tabla10[CODIGO PRESUPUESTARIO],0))</f>
        <v/>
      </c>
      <c r="Q990" s="523"/>
      <c r="R990" s="523" t="str">
        <f>IF(Tabla1[[#This Row],[Insumos]]="","",_xlfn.XLOOKUP(Tabla1[[#This Row],[Insumos]],Tabla10[Insumo],Tabla10[InsumoAbrev],"",0))</f>
        <v/>
      </c>
      <c r="S990" s="694"/>
      <c r="T990" s="187"/>
      <c r="U990" s="187"/>
    </row>
    <row r="991" spans="2:21" ht="15" x14ac:dyDescent="0.25">
      <c r="B991" s="187" t="str">
        <f>IF('Formulario PPGR3'!$G991="","",CONCATENATE('Formulario PPGR3'!$C991,".",'Formulario PPGR3'!$D991,".",'Formulario PPGR3'!$E991,".",'Formulario PPGR3'!$F991))</f>
        <v/>
      </c>
      <c r="C991" s="187" t="str">
        <f>IF('Formulario PPGR3'!$G991="","",'Formulario PPGR1'!#REF!)</f>
        <v/>
      </c>
      <c r="D991" s="187" t="str">
        <f>IF('Formulario PPGR3'!$G991="","",'Formulario PPGR1'!#REF!)</f>
        <v/>
      </c>
      <c r="E991" s="187" t="str">
        <f>IF('Formulario PPGR3'!$G991="","",'Formulario PPGR1'!#REF!)</f>
        <v/>
      </c>
      <c r="F991" s="187" t="str">
        <f>IF('Formulario PPGR3'!$G991="","",'Formulario PPGR1'!#REF!)</f>
        <v/>
      </c>
      <c r="G991" s="237"/>
      <c r="H991" s="520" t="str" cm="1">
        <f t="array" ref="H991">IF(Tabla1[[#This Row],[Código_Actividad]]="","",_xlfn.XLOOKUP(Tabla1[[#This Row],[Código_Actividad]],CodigoActividad,Tabla2[Actividades Programables Presupuestables],"",0))</f>
        <v/>
      </c>
      <c r="I991" s="783" t="str">
        <f>IFERROR(VLOOKUP('Formulario PPGR3'!$G991,'Formulario PPGR2'!$H$9:$V$536,15,FALSE),"")</f>
        <v/>
      </c>
      <c r="J991" s="525"/>
      <c r="K991" s="524"/>
      <c r="L991" s="521" t="str">
        <f>IF(Tabla1[[#This Row],[Descripción]]="","",_xlfn.XLOOKUP(Tabla1[[#This Row],[Descripción]],Tabla10[Descripción],Tabla10[Unidad de Medida],"",0))</f>
        <v/>
      </c>
      <c r="M991" s="317"/>
      <c r="N991" s="535" t="str">
        <f>IF(Tabla1[[#This Row],[Descripción]]="","",_xlfn.XLOOKUP(Tabla1[[#This Row],[Descripción]],Tabla10[Descripción],Tabla10[Precio Unitario],0))</f>
        <v/>
      </c>
      <c r="O991" s="535" t="str">
        <f>IF(Tabla1[[#This Row],[Cantidad de Insumos]]="","",Tabla1[[#This Row],[Precio Unitario]]*Tabla1[[#This Row],[Cantidad de Insumos]])</f>
        <v/>
      </c>
      <c r="P991" s="522" t="str">
        <f>IF(Tabla1[[#This Row],[Descripción]]="","",_xlfn.XLOOKUP(Tabla1[[#This Row],[Descripción]],Tabla10[Descripción],Tabla10[CODIGO PRESUPUESTARIO],0))</f>
        <v/>
      </c>
      <c r="Q991" s="523"/>
      <c r="R991" s="523" t="str">
        <f>IF(Tabla1[[#This Row],[Insumos]]="","",_xlfn.XLOOKUP(Tabla1[[#This Row],[Insumos]],Tabla10[Insumo],Tabla10[InsumoAbrev],"",0))</f>
        <v/>
      </c>
      <c r="S991" s="694"/>
      <c r="T991" s="187"/>
      <c r="U991" s="187"/>
    </row>
    <row r="992" spans="2:21" ht="15" x14ac:dyDescent="0.25">
      <c r="B992" s="187" t="str">
        <f>IF('Formulario PPGR3'!$G992="","",CONCATENATE('Formulario PPGR3'!$C992,".",'Formulario PPGR3'!$D992,".",'Formulario PPGR3'!$E992,".",'Formulario PPGR3'!$F992))</f>
        <v/>
      </c>
      <c r="C992" s="187" t="str">
        <f>IF('Formulario PPGR3'!$G992="","",'Formulario PPGR1'!#REF!)</f>
        <v/>
      </c>
      <c r="D992" s="187" t="str">
        <f>IF('Formulario PPGR3'!$G992="","",'Formulario PPGR1'!#REF!)</f>
        <v/>
      </c>
      <c r="E992" s="187" t="str">
        <f>IF('Formulario PPGR3'!$G992="","",'Formulario PPGR1'!#REF!)</f>
        <v/>
      </c>
      <c r="F992" s="187" t="str">
        <f>IF('Formulario PPGR3'!$G992="","",'Formulario PPGR1'!#REF!)</f>
        <v/>
      </c>
      <c r="G992" s="237"/>
      <c r="H992" s="520" t="str" cm="1">
        <f t="array" ref="H992">IF(Tabla1[[#This Row],[Código_Actividad]]="","",_xlfn.XLOOKUP(Tabla1[[#This Row],[Código_Actividad]],CodigoActividad,Tabla2[Actividades Programables Presupuestables],"",0))</f>
        <v/>
      </c>
      <c r="I992" s="783" t="str">
        <f>IFERROR(VLOOKUP('Formulario PPGR3'!$G992,'Formulario PPGR2'!$H$9:$V$536,15,FALSE),"")</f>
        <v/>
      </c>
      <c r="J992" s="525"/>
      <c r="K992" s="524"/>
      <c r="L992" s="521" t="str">
        <f>IF(Tabla1[[#This Row],[Descripción]]="","",_xlfn.XLOOKUP(Tabla1[[#This Row],[Descripción]],Tabla10[Descripción],Tabla10[Unidad de Medida],"",0))</f>
        <v/>
      </c>
      <c r="M992" s="317"/>
      <c r="N992" s="535" t="str">
        <f>IF(Tabla1[[#This Row],[Descripción]]="","",_xlfn.XLOOKUP(Tabla1[[#This Row],[Descripción]],Tabla10[Descripción],Tabla10[Precio Unitario],0))</f>
        <v/>
      </c>
      <c r="O992" s="535" t="str">
        <f>IF(Tabla1[[#This Row],[Cantidad de Insumos]]="","",Tabla1[[#This Row],[Precio Unitario]]*Tabla1[[#This Row],[Cantidad de Insumos]])</f>
        <v/>
      </c>
      <c r="P992" s="522" t="str">
        <f>IF(Tabla1[[#This Row],[Descripción]]="","",_xlfn.XLOOKUP(Tabla1[[#This Row],[Descripción]],Tabla10[Descripción],Tabla10[CODIGO PRESUPUESTARIO],0))</f>
        <v/>
      </c>
      <c r="Q992" s="523"/>
      <c r="R992" s="523" t="str">
        <f>IF(Tabla1[[#This Row],[Insumos]]="","",_xlfn.XLOOKUP(Tabla1[[#This Row],[Insumos]],Tabla10[Insumo],Tabla10[InsumoAbrev],"",0))</f>
        <v/>
      </c>
      <c r="S992" s="694"/>
      <c r="T992" s="187"/>
      <c r="U992" s="187"/>
    </row>
    <row r="993" spans="2:21" ht="15" x14ac:dyDescent="0.25">
      <c r="B993" s="187" t="str">
        <f>IF('Formulario PPGR3'!$G993="","",CONCATENATE('Formulario PPGR3'!$C993,".",'Formulario PPGR3'!$D993,".",'Formulario PPGR3'!$E993,".",'Formulario PPGR3'!$F993))</f>
        <v/>
      </c>
      <c r="C993" s="187" t="str">
        <f>IF('Formulario PPGR3'!$G993="","",'Formulario PPGR1'!#REF!)</f>
        <v/>
      </c>
      <c r="D993" s="187" t="str">
        <f>IF('Formulario PPGR3'!$G993="","",'Formulario PPGR1'!#REF!)</f>
        <v/>
      </c>
      <c r="E993" s="187" t="str">
        <f>IF('Formulario PPGR3'!$G993="","",'Formulario PPGR1'!#REF!)</f>
        <v/>
      </c>
      <c r="F993" s="187" t="str">
        <f>IF('Formulario PPGR3'!$G993="","",'Formulario PPGR1'!#REF!)</f>
        <v/>
      </c>
      <c r="G993" s="237"/>
      <c r="H993" s="520" t="str" cm="1">
        <f t="array" ref="H993">IF(Tabla1[[#This Row],[Código_Actividad]]="","",_xlfn.XLOOKUP(Tabla1[[#This Row],[Código_Actividad]],CodigoActividad,Tabla2[Actividades Programables Presupuestables],"",0))</f>
        <v/>
      </c>
      <c r="I993" s="783" t="str">
        <f>IFERROR(VLOOKUP('Formulario PPGR3'!$G993,'Formulario PPGR2'!$H$9:$V$536,15,FALSE),"")</f>
        <v/>
      </c>
      <c r="J993" s="525"/>
      <c r="K993" s="524"/>
      <c r="L993" s="521" t="str">
        <f>IF(Tabla1[[#This Row],[Descripción]]="","",_xlfn.XLOOKUP(Tabla1[[#This Row],[Descripción]],Tabla10[Descripción],Tabla10[Unidad de Medida],"",0))</f>
        <v/>
      </c>
      <c r="M993" s="317"/>
      <c r="N993" s="535" t="str">
        <f>IF(Tabla1[[#This Row],[Descripción]]="","",_xlfn.XLOOKUP(Tabla1[[#This Row],[Descripción]],Tabla10[Descripción],Tabla10[Precio Unitario],0))</f>
        <v/>
      </c>
      <c r="O993" s="535" t="str">
        <f>IF(Tabla1[[#This Row],[Cantidad de Insumos]]="","",Tabla1[[#This Row],[Precio Unitario]]*Tabla1[[#This Row],[Cantidad de Insumos]])</f>
        <v/>
      </c>
      <c r="P993" s="522" t="str">
        <f>IF(Tabla1[[#This Row],[Descripción]]="","",_xlfn.XLOOKUP(Tabla1[[#This Row],[Descripción]],Tabla10[Descripción],Tabla10[CODIGO PRESUPUESTARIO],0))</f>
        <v/>
      </c>
      <c r="Q993" s="523"/>
      <c r="R993" s="523" t="str">
        <f>IF(Tabla1[[#This Row],[Insumos]]="","",_xlfn.XLOOKUP(Tabla1[[#This Row],[Insumos]],Tabla10[Insumo],Tabla10[InsumoAbrev],"",0))</f>
        <v/>
      </c>
      <c r="S993" s="694"/>
      <c r="T993" s="187"/>
      <c r="U993" s="187"/>
    </row>
    <row r="994" spans="2:21" ht="15" x14ac:dyDescent="0.25">
      <c r="B994" s="187" t="str">
        <f>IF('Formulario PPGR3'!$G994="","",CONCATENATE('Formulario PPGR3'!$C994,".",'Formulario PPGR3'!$D994,".",'Formulario PPGR3'!$E994,".",'Formulario PPGR3'!$F994))</f>
        <v/>
      </c>
      <c r="C994" s="187" t="str">
        <f>IF('Formulario PPGR3'!$G994="","",'Formulario PPGR1'!#REF!)</f>
        <v/>
      </c>
      <c r="D994" s="187" t="str">
        <f>IF('Formulario PPGR3'!$G994="","",'Formulario PPGR1'!#REF!)</f>
        <v/>
      </c>
      <c r="E994" s="187" t="str">
        <f>IF('Formulario PPGR3'!$G994="","",'Formulario PPGR1'!#REF!)</f>
        <v/>
      </c>
      <c r="F994" s="187" t="str">
        <f>IF('Formulario PPGR3'!$G994="","",'Formulario PPGR1'!#REF!)</f>
        <v/>
      </c>
      <c r="G994" s="237"/>
      <c r="H994" s="520" t="str" cm="1">
        <f t="array" ref="H994">IF(Tabla1[[#This Row],[Código_Actividad]]="","",_xlfn.XLOOKUP(Tabla1[[#This Row],[Código_Actividad]],CodigoActividad,Tabla2[Actividades Programables Presupuestables],"",0))</f>
        <v/>
      </c>
      <c r="I994" s="783" t="str">
        <f>IFERROR(VLOOKUP('Formulario PPGR3'!$G994,'Formulario PPGR2'!$H$9:$V$536,15,FALSE),"")</f>
        <v/>
      </c>
      <c r="J994" s="525"/>
      <c r="K994" s="524"/>
      <c r="L994" s="521" t="str">
        <f>IF(Tabla1[[#This Row],[Descripción]]="","",_xlfn.XLOOKUP(Tabla1[[#This Row],[Descripción]],Tabla10[Descripción],Tabla10[Unidad de Medida],"",0))</f>
        <v/>
      </c>
      <c r="M994" s="317"/>
      <c r="N994" s="535" t="str">
        <f>IF(Tabla1[[#This Row],[Descripción]]="","",_xlfn.XLOOKUP(Tabla1[[#This Row],[Descripción]],Tabla10[Descripción],Tabla10[Precio Unitario],0))</f>
        <v/>
      </c>
      <c r="O994" s="535" t="str">
        <f>IF(Tabla1[[#This Row],[Cantidad de Insumos]]="","",Tabla1[[#This Row],[Precio Unitario]]*Tabla1[[#This Row],[Cantidad de Insumos]])</f>
        <v/>
      </c>
      <c r="P994" s="522" t="str">
        <f>IF(Tabla1[[#This Row],[Descripción]]="","",_xlfn.XLOOKUP(Tabla1[[#This Row],[Descripción]],Tabla10[Descripción],Tabla10[CODIGO PRESUPUESTARIO],0))</f>
        <v/>
      </c>
      <c r="Q994" s="523"/>
      <c r="R994" s="523" t="str">
        <f>IF(Tabla1[[#This Row],[Insumos]]="","",_xlfn.XLOOKUP(Tabla1[[#This Row],[Insumos]],Tabla10[Insumo],Tabla10[InsumoAbrev],"",0))</f>
        <v/>
      </c>
      <c r="S994" s="694"/>
      <c r="T994" s="187"/>
      <c r="U994" s="187"/>
    </row>
    <row r="995" spans="2:21" ht="15" x14ac:dyDescent="0.25">
      <c r="B995" s="187" t="str">
        <f>IF('Formulario PPGR3'!$G995="","",CONCATENATE('Formulario PPGR3'!$C995,".",'Formulario PPGR3'!$D995,".",'Formulario PPGR3'!$E995,".",'Formulario PPGR3'!$F995))</f>
        <v/>
      </c>
      <c r="C995" s="187" t="str">
        <f>IF('Formulario PPGR3'!$G995="","",'Formulario PPGR1'!#REF!)</f>
        <v/>
      </c>
      <c r="D995" s="187" t="str">
        <f>IF('Formulario PPGR3'!$G995="","",'Formulario PPGR1'!#REF!)</f>
        <v/>
      </c>
      <c r="E995" s="187" t="str">
        <f>IF('Formulario PPGR3'!$G995="","",'Formulario PPGR1'!#REF!)</f>
        <v/>
      </c>
      <c r="F995" s="187" t="str">
        <f>IF('Formulario PPGR3'!$G995="","",'Formulario PPGR1'!#REF!)</f>
        <v/>
      </c>
      <c r="G995" s="237"/>
      <c r="H995" s="520" t="str" cm="1">
        <f t="array" ref="H995">IF(Tabla1[[#This Row],[Código_Actividad]]="","",_xlfn.XLOOKUP(Tabla1[[#This Row],[Código_Actividad]],CodigoActividad,Tabla2[Actividades Programables Presupuestables],"",0))</f>
        <v/>
      </c>
      <c r="I995" s="783" t="str">
        <f>IFERROR(VLOOKUP('Formulario PPGR3'!$G995,'Formulario PPGR2'!$H$9:$V$536,15,FALSE),"")</f>
        <v/>
      </c>
      <c r="J995" s="525"/>
      <c r="K995" s="524"/>
      <c r="L995" s="521" t="str">
        <f>IF(Tabla1[[#This Row],[Descripción]]="","",_xlfn.XLOOKUP(Tabla1[[#This Row],[Descripción]],Tabla10[Descripción],Tabla10[Unidad de Medida],"",0))</f>
        <v/>
      </c>
      <c r="M995" s="317"/>
      <c r="N995" s="535" t="str">
        <f>IF(Tabla1[[#This Row],[Descripción]]="","",_xlfn.XLOOKUP(Tabla1[[#This Row],[Descripción]],Tabla10[Descripción],Tabla10[Precio Unitario],0))</f>
        <v/>
      </c>
      <c r="O995" s="535" t="str">
        <f>IF(Tabla1[[#This Row],[Cantidad de Insumos]]="","",Tabla1[[#This Row],[Precio Unitario]]*Tabla1[[#This Row],[Cantidad de Insumos]])</f>
        <v/>
      </c>
      <c r="P995" s="522" t="str">
        <f>IF(Tabla1[[#This Row],[Descripción]]="","",_xlfn.XLOOKUP(Tabla1[[#This Row],[Descripción]],Tabla10[Descripción],Tabla10[CODIGO PRESUPUESTARIO],0))</f>
        <v/>
      </c>
      <c r="Q995" s="523"/>
      <c r="R995" s="523" t="str">
        <f>IF(Tabla1[[#This Row],[Insumos]]="","",_xlfn.XLOOKUP(Tabla1[[#This Row],[Insumos]],Tabla10[Insumo],Tabla10[InsumoAbrev],"",0))</f>
        <v/>
      </c>
      <c r="S995" s="694"/>
      <c r="T995" s="187"/>
      <c r="U995" s="187"/>
    </row>
    <row r="996" spans="2:21" ht="15" x14ac:dyDescent="0.25">
      <c r="B996" s="187" t="str">
        <f>IF('Formulario PPGR3'!$G996="","",CONCATENATE('Formulario PPGR3'!$C996,".",'Formulario PPGR3'!$D996,".",'Formulario PPGR3'!$E996,".",'Formulario PPGR3'!$F996))</f>
        <v/>
      </c>
      <c r="C996" s="187" t="str">
        <f>IF('Formulario PPGR3'!$G996="","",'Formulario PPGR1'!#REF!)</f>
        <v/>
      </c>
      <c r="D996" s="187" t="str">
        <f>IF('Formulario PPGR3'!$G996="","",'Formulario PPGR1'!#REF!)</f>
        <v/>
      </c>
      <c r="E996" s="187" t="str">
        <f>IF('Formulario PPGR3'!$G996="","",'Formulario PPGR1'!#REF!)</f>
        <v/>
      </c>
      <c r="F996" s="187" t="str">
        <f>IF('Formulario PPGR3'!$G996="","",'Formulario PPGR1'!#REF!)</f>
        <v/>
      </c>
      <c r="G996" s="237"/>
      <c r="H996" s="520" t="str" cm="1">
        <f t="array" ref="H996">IF(Tabla1[[#This Row],[Código_Actividad]]="","",_xlfn.XLOOKUP(Tabla1[[#This Row],[Código_Actividad]],CodigoActividad,Tabla2[Actividades Programables Presupuestables],"",0))</f>
        <v/>
      </c>
      <c r="I996" s="783" t="str">
        <f>IFERROR(VLOOKUP('Formulario PPGR3'!$G996,'Formulario PPGR2'!$H$9:$V$536,15,FALSE),"")</f>
        <v/>
      </c>
      <c r="J996" s="525"/>
      <c r="K996" s="524"/>
      <c r="L996" s="521" t="str">
        <f>IF(Tabla1[[#This Row],[Descripción]]="","",_xlfn.XLOOKUP(Tabla1[[#This Row],[Descripción]],Tabla10[Descripción],Tabla10[Unidad de Medida],"",0))</f>
        <v/>
      </c>
      <c r="M996" s="317"/>
      <c r="N996" s="535" t="str">
        <f>IF(Tabla1[[#This Row],[Descripción]]="","",_xlfn.XLOOKUP(Tabla1[[#This Row],[Descripción]],Tabla10[Descripción],Tabla10[Precio Unitario],0))</f>
        <v/>
      </c>
      <c r="O996" s="535" t="str">
        <f>IF(Tabla1[[#This Row],[Cantidad de Insumos]]="","",Tabla1[[#This Row],[Precio Unitario]]*Tabla1[[#This Row],[Cantidad de Insumos]])</f>
        <v/>
      </c>
      <c r="P996" s="522" t="str">
        <f>IF(Tabla1[[#This Row],[Descripción]]="","",_xlfn.XLOOKUP(Tabla1[[#This Row],[Descripción]],Tabla10[Descripción],Tabla10[CODIGO PRESUPUESTARIO],0))</f>
        <v/>
      </c>
      <c r="Q996" s="523"/>
      <c r="R996" s="523" t="str">
        <f>IF(Tabla1[[#This Row],[Insumos]]="","",_xlfn.XLOOKUP(Tabla1[[#This Row],[Insumos]],Tabla10[Insumo],Tabla10[InsumoAbrev],"",0))</f>
        <v/>
      </c>
      <c r="S996" s="694"/>
      <c r="T996" s="187"/>
      <c r="U996" s="187"/>
    </row>
    <row r="997" spans="2:21" ht="15" x14ac:dyDescent="0.25">
      <c r="B997" s="187" t="str">
        <f>IF('Formulario PPGR3'!$G997="","",CONCATENATE('Formulario PPGR3'!$C997,".",'Formulario PPGR3'!$D997,".",'Formulario PPGR3'!$E997,".",'Formulario PPGR3'!$F997))</f>
        <v/>
      </c>
      <c r="C997" s="187" t="str">
        <f>IF('Formulario PPGR3'!$G997="","",'Formulario PPGR1'!#REF!)</f>
        <v/>
      </c>
      <c r="D997" s="187" t="str">
        <f>IF('Formulario PPGR3'!$G997="","",'Formulario PPGR1'!#REF!)</f>
        <v/>
      </c>
      <c r="E997" s="187" t="str">
        <f>IF('Formulario PPGR3'!$G997="","",'Formulario PPGR1'!#REF!)</f>
        <v/>
      </c>
      <c r="F997" s="187" t="str">
        <f>IF('Formulario PPGR3'!$G997="","",'Formulario PPGR1'!#REF!)</f>
        <v/>
      </c>
      <c r="G997" s="237"/>
      <c r="H997" s="520" t="str" cm="1">
        <f t="array" ref="H997">IF(Tabla1[[#This Row],[Código_Actividad]]="","",_xlfn.XLOOKUP(Tabla1[[#This Row],[Código_Actividad]],CodigoActividad,Tabla2[Actividades Programables Presupuestables],"",0))</f>
        <v/>
      </c>
      <c r="I997" s="783" t="str">
        <f>IFERROR(VLOOKUP('Formulario PPGR3'!$G997,'Formulario PPGR2'!$H$9:$V$536,15,FALSE),"")</f>
        <v/>
      </c>
      <c r="J997" s="525"/>
      <c r="K997" s="524"/>
      <c r="L997" s="521" t="str">
        <f>IF(Tabla1[[#This Row],[Descripción]]="","",_xlfn.XLOOKUP(Tabla1[[#This Row],[Descripción]],Tabla10[Descripción],Tabla10[Unidad de Medida],"",0))</f>
        <v/>
      </c>
      <c r="M997" s="317"/>
      <c r="N997" s="535" t="str">
        <f>IF(Tabla1[[#This Row],[Descripción]]="","",_xlfn.XLOOKUP(Tabla1[[#This Row],[Descripción]],Tabla10[Descripción],Tabla10[Precio Unitario],0))</f>
        <v/>
      </c>
      <c r="O997" s="535" t="str">
        <f>IF(Tabla1[[#This Row],[Cantidad de Insumos]]="","",Tabla1[[#This Row],[Precio Unitario]]*Tabla1[[#This Row],[Cantidad de Insumos]])</f>
        <v/>
      </c>
      <c r="P997" s="522" t="str">
        <f>IF(Tabla1[[#This Row],[Descripción]]="","",_xlfn.XLOOKUP(Tabla1[[#This Row],[Descripción]],Tabla10[Descripción],Tabla10[CODIGO PRESUPUESTARIO],0))</f>
        <v/>
      </c>
      <c r="Q997" s="523"/>
      <c r="R997" s="523" t="str">
        <f>IF(Tabla1[[#This Row],[Insumos]]="","",_xlfn.XLOOKUP(Tabla1[[#This Row],[Insumos]],Tabla10[Insumo],Tabla10[InsumoAbrev],"",0))</f>
        <v/>
      </c>
      <c r="S997" s="694"/>
      <c r="T997" s="187"/>
      <c r="U997" s="187"/>
    </row>
    <row r="998" spans="2:21" ht="15" x14ac:dyDescent="0.25">
      <c r="B998" s="187" t="str">
        <f>IF('Formulario PPGR3'!$G998="","",CONCATENATE('Formulario PPGR3'!$C998,".",'Formulario PPGR3'!$D998,".",'Formulario PPGR3'!$E998,".",'Formulario PPGR3'!$F998))</f>
        <v/>
      </c>
      <c r="C998" s="187" t="str">
        <f>IF('Formulario PPGR3'!$G998="","",'Formulario PPGR1'!#REF!)</f>
        <v/>
      </c>
      <c r="D998" s="187" t="str">
        <f>IF('Formulario PPGR3'!$G998="","",'Formulario PPGR1'!#REF!)</f>
        <v/>
      </c>
      <c r="E998" s="187" t="str">
        <f>IF('Formulario PPGR3'!$G998="","",'Formulario PPGR1'!#REF!)</f>
        <v/>
      </c>
      <c r="F998" s="187" t="str">
        <f>IF('Formulario PPGR3'!$G998="","",'Formulario PPGR1'!#REF!)</f>
        <v/>
      </c>
      <c r="G998" s="237"/>
      <c r="H998" s="520" t="str" cm="1">
        <f t="array" ref="H998">IF(Tabla1[[#This Row],[Código_Actividad]]="","",_xlfn.XLOOKUP(Tabla1[[#This Row],[Código_Actividad]],CodigoActividad,Tabla2[Actividades Programables Presupuestables],"",0))</f>
        <v/>
      </c>
      <c r="I998" s="783" t="str">
        <f>IFERROR(VLOOKUP('Formulario PPGR3'!$G998,'Formulario PPGR2'!$H$9:$V$536,15,FALSE),"")</f>
        <v/>
      </c>
      <c r="J998" s="525"/>
      <c r="K998" s="524"/>
      <c r="L998" s="521" t="str">
        <f>IF(Tabla1[[#This Row],[Descripción]]="","",_xlfn.XLOOKUP(Tabla1[[#This Row],[Descripción]],Tabla10[Descripción],Tabla10[Unidad de Medida],"",0))</f>
        <v/>
      </c>
      <c r="M998" s="317"/>
      <c r="N998" s="535" t="str">
        <f>IF(Tabla1[[#This Row],[Descripción]]="","",_xlfn.XLOOKUP(Tabla1[[#This Row],[Descripción]],Tabla10[Descripción],Tabla10[Precio Unitario],0))</f>
        <v/>
      </c>
      <c r="O998" s="535" t="str">
        <f>IF(Tabla1[[#This Row],[Cantidad de Insumos]]="","",Tabla1[[#This Row],[Precio Unitario]]*Tabla1[[#This Row],[Cantidad de Insumos]])</f>
        <v/>
      </c>
      <c r="P998" s="522" t="str">
        <f>IF(Tabla1[[#This Row],[Descripción]]="","",_xlfn.XLOOKUP(Tabla1[[#This Row],[Descripción]],Tabla10[Descripción],Tabla10[CODIGO PRESUPUESTARIO],0))</f>
        <v/>
      </c>
      <c r="Q998" s="523"/>
      <c r="R998" s="523" t="str">
        <f>IF(Tabla1[[#This Row],[Insumos]]="","",_xlfn.XLOOKUP(Tabla1[[#This Row],[Insumos]],Tabla10[Insumo],Tabla10[InsumoAbrev],"",0))</f>
        <v/>
      </c>
      <c r="S998" s="694"/>
      <c r="T998" s="187"/>
      <c r="U998" s="187"/>
    </row>
    <row r="999" spans="2:21" ht="15" x14ac:dyDescent="0.25">
      <c r="B999" s="187" t="str">
        <f>IF('Formulario PPGR3'!$G999="","",CONCATENATE('Formulario PPGR3'!$C999,".",'Formulario PPGR3'!$D999,".",'Formulario PPGR3'!$E999,".",'Formulario PPGR3'!$F999))</f>
        <v/>
      </c>
      <c r="C999" s="187" t="str">
        <f>IF('Formulario PPGR3'!$G999="","",'Formulario PPGR1'!#REF!)</f>
        <v/>
      </c>
      <c r="D999" s="187" t="str">
        <f>IF('Formulario PPGR3'!$G999="","",'Formulario PPGR1'!#REF!)</f>
        <v/>
      </c>
      <c r="E999" s="187" t="str">
        <f>IF('Formulario PPGR3'!$G999="","",'Formulario PPGR1'!#REF!)</f>
        <v/>
      </c>
      <c r="F999" s="187" t="str">
        <f>IF('Formulario PPGR3'!$G999="","",'Formulario PPGR1'!#REF!)</f>
        <v/>
      </c>
      <c r="G999" s="237"/>
      <c r="H999" s="520" t="str" cm="1">
        <f t="array" ref="H999">IF(Tabla1[[#This Row],[Código_Actividad]]="","",_xlfn.XLOOKUP(Tabla1[[#This Row],[Código_Actividad]],CodigoActividad,Tabla2[Actividades Programables Presupuestables],"",0))</f>
        <v/>
      </c>
      <c r="I999" s="783" t="str">
        <f>IFERROR(VLOOKUP('Formulario PPGR3'!$G999,'Formulario PPGR2'!$H$9:$V$536,15,FALSE),"")</f>
        <v/>
      </c>
      <c r="J999" s="525"/>
      <c r="K999" s="524"/>
      <c r="L999" s="521" t="str">
        <f>IF(Tabla1[[#This Row],[Descripción]]="","",_xlfn.XLOOKUP(Tabla1[[#This Row],[Descripción]],Tabla10[Descripción],Tabla10[Unidad de Medida],"",0))</f>
        <v/>
      </c>
      <c r="M999" s="317"/>
      <c r="N999" s="535" t="str">
        <f>IF(Tabla1[[#This Row],[Descripción]]="","",_xlfn.XLOOKUP(Tabla1[[#This Row],[Descripción]],Tabla10[Descripción],Tabla10[Precio Unitario],0))</f>
        <v/>
      </c>
      <c r="O999" s="535" t="str">
        <f>IF(Tabla1[[#This Row],[Cantidad de Insumos]]="","",Tabla1[[#This Row],[Precio Unitario]]*Tabla1[[#This Row],[Cantidad de Insumos]])</f>
        <v/>
      </c>
      <c r="P999" s="522" t="str">
        <f>IF(Tabla1[[#This Row],[Descripción]]="","",_xlfn.XLOOKUP(Tabla1[[#This Row],[Descripción]],Tabla10[Descripción],Tabla10[CODIGO PRESUPUESTARIO],0))</f>
        <v/>
      </c>
      <c r="Q999" s="523"/>
      <c r="R999" s="523" t="str">
        <f>IF(Tabla1[[#This Row],[Insumos]]="","",_xlfn.XLOOKUP(Tabla1[[#This Row],[Insumos]],Tabla10[Insumo],Tabla10[InsumoAbrev],"",0))</f>
        <v/>
      </c>
      <c r="S999" s="694"/>
      <c r="T999" s="187"/>
      <c r="U999" s="187"/>
    </row>
    <row r="1000" spans="2:21" ht="15" x14ac:dyDescent="0.25">
      <c r="B1000" s="187" t="str">
        <f>IF('Formulario PPGR3'!$G1000="","",CONCATENATE('Formulario PPGR3'!$C1000,".",'Formulario PPGR3'!$D1000,".",'Formulario PPGR3'!$E1000,".",'Formulario PPGR3'!$F1000))</f>
        <v/>
      </c>
      <c r="C1000" s="187" t="str">
        <f>IF('Formulario PPGR3'!$G1000="","",'Formulario PPGR1'!#REF!)</f>
        <v/>
      </c>
      <c r="D1000" s="187" t="str">
        <f>IF('Formulario PPGR3'!$G1000="","",'Formulario PPGR1'!#REF!)</f>
        <v/>
      </c>
      <c r="E1000" s="187" t="str">
        <f>IF('Formulario PPGR3'!$G1000="","",'Formulario PPGR1'!#REF!)</f>
        <v/>
      </c>
      <c r="F1000" s="187" t="str">
        <f>IF('Formulario PPGR3'!$G1000="","",'Formulario PPGR1'!#REF!)</f>
        <v/>
      </c>
      <c r="G1000" s="237"/>
      <c r="H1000" s="520" t="str" cm="1">
        <f t="array" ref="H1000">IF(Tabla1[[#This Row],[Código_Actividad]]="","",_xlfn.XLOOKUP(Tabla1[[#This Row],[Código_Actividad]],CodigoActividad,Tabla2[Actividades Programables Presupuestables],"",0))</f>
        <v/>
      </c>
      <c r="I1000" s="783" t="str">
        <f>IFERROR(VLOOKUP('Formulario PPGR3'!$G1000,'Formulario PPGR2'!$H$9:$V$536,15,FALSE),"")</f>
        <v/>
      </c>
      <c r="J1000" s="525"/>
      <c r="K1000" s="524"/>
      <c r="L1000" s="521" t="str">
        <f>IF(Tabla1[[#This Row],[Descripción]]="","",_xlfn.XLOOKUP(Tabla1[[#This Row],[Descripción]],Tabla10[Descripción],Tabla10[Unidad de Medida],"",0))</f>
        <v/>
      </c>
      <c r="M1000" s="317"/>
      <c r="N1000" s="535" t="str">
        <f>IF(Tabla1[[#This Row],[Descripción]]="","",_xlfn.XLOOKUP(Tabla1[[#This Row],[Descripción]],Tabla10[Descripción],Tabla10[Precio Unitario],0))</f>
        <v/>
      </c>
      <c r="O1000" s="535" t="str">
        <f>IF(Tabla1[[#This Row],[Cantidad de Insumos]]="","",Tabla1[[#This Row],[Precio Unitario]]*Tabla1[[#This Row],[Cantidad de Insumos]])</f>
        <v/>
      </c>
      <c r="P1000" s="522" t="str">
        <f>IF(Tabla1[[#This Row],[Descripción]]="","",_xlfn.XLOOKUP(Tabla1[[#This Row],[Descripción]],Tabla10[Descripción],Tabla10[CODIGO PRESUPUESTARIO],0))</f>
        <v/>
      </c>
      <c r="Q1000" s="523"/>
      <c r="R1000" s="523" t="str">
        <f>IF(Tabla1[[#This Row],[Insumos]]="","",_xlfn.XLOOKUP(Tabla1[[#This Row],[Insumos]],Tabla10[Insumo],Tabla10[InsumoAbrev],"",0))</f>
        <v/>
      </c>
      <c r="S1000" s="694"/>
      <c r="T1000" s="187"/>
      <c r="U1000" s="187"/>
    </row>
    <row r="1001" spans="2:21" ht="15" x14ac:dyDescent="0.25">
      <c r="B1001" s="187" t="str">
        <f>IF('Formulario PPGR3'!$G1001="","",CONCATENATE('Formulario PPGR3'!$C1001,".",'Formulario PPGR3'!$D1001,".",'Formulario PPGR3'!$E1001,".",'Formulario PPGR3'!$F1001))</f>
        <v/>
      </c>
      <c r="C1001" s="187" t="str">
        <f>IF('Formulario PPGR3'!$G1001="","",'Formulario PPGR1'!#REF!)</f>
        <v/>
      </c>
      <c r="D1001" s="187" t="str">
        <f>IF('Formulario PPGR3'!$G1001="","",'Formulario PPGR1'!#REF!)</f>
        <v/>
      </c>
      <c r="E1001" s="187" t="str">
        <f>IF('Formulario PPGR3'!$G1001="","",'Formulario PPGR1'!#REF!)</f>
        <v/>
      </c>
      <c r="F1001" s="187" t="str">
        <f>IF('Formulario PPGR3'!$G1001="","",'Formulario PPGR1'!#REF!)</f>
        <v/>
      </c>
      <c r="G1001" s="237"/>
      <c r="H1001" s="520" t="str" cm="1">
        <f t="array" ref="H1001">IF(Tabla1[[#This Row],[Código_Actividad]]="","",_xlfn.XLOOKUP(Tabla1[[#This Row],[Código_Actividad]],CodigoActividad,Tabla2[Actividades Programables Presupuestables],"",0))</f>
        <v/>
      </c>
      <c r="I1001" s="783" t="str">
        <f>IFERROR(VLOOKUP('Formulario PPGR3'!$G1001,'Formulario PPGR2'!$H$9:$V$536,15,FALSE),"")</f>
        <v/>
      </c>
      <c r="J1001" s="525"/>
      <c r="K1001" s="524"/>
      <c r="L1001" s="521" t="str">
        <f>IF(Tabla1[[#This Row],[Descripción]]="","",_xlfn.XLOOKUP(Tabla1[[#This Row],[Descripción]],Tabla10[Descripción],Tabla10[Unidad de Medida],"",0))</f>
        <v/>
      </c>
      <c r="M1001" s="317"/>
      <c r="N1001" s="535" t="str">
        <f>IF(Tabla1[[#This Row],[Descripción]]="","",_xlfn.XLOOKUP(Tabla1[[#This Row],[Descripción]],Tabla10[Descripción],Tabla10[Precio Unitario],0))</f>
        <v/>
      </c>
      <c r="O1001" s="535" t="str">
        <f>IF(Tabla1[[#This Row],[Cantidad de Insumos]]="","",Tabla1[[#This Row],[Precio Unitario]]*Tabla1[[#This Row],[Cantidad de Insumos]])</f>
        <v/>
      </c>
      <c r="P1001" s="522" t="str">
        <f>IF(Tabla1[[#This Row],[Descripción]]="","",_xlfn.XLOOKUP(Tabla1[[#This Row],[Descripción]],Tabla10[Descripción],Tabla10[CODIGO PRESUPUESTARIO],0))</f>
        <v/>
      </c>
      <c r="Q1001" s="523"/>
      <c r="R1001" s="523" t="str">
        <f>IF(Tabla1[[#This Row],[Insumos]]="","",_xlfn.XLOOKUP(Tabla1[[#This Row],[Insumos]],Tabla10[Insumo],Tabla10[InsumoAbrev],"",0))</f>
        <v/>
      </c>
      <c r="S1001" s="694"/>
      <c r="T1001" s="187"/>
      <c r="U1001" s="187"/>
    </row>
    <row r="1002" spans="2:21" ht="15" x14ac:dyDescent="0.25">
      <c r="B1002" s="187" t="str">
        <f>IF('Formulario PPGR3'!$G1002="","",CONCATENATE('Formulario PPGR3'!$C1002,".",'Formulario PPGR3'!$D1002,".",'Formulario PPGR3'!$E1002,".",'Formulario PPGR3'!$F1002))</f>
        <v/>
      </c>
      <c r="C1002" s="187" t="str">
        <f>IF('Formulario PPGR3'!$G1002="","",'Formulario PPGR1'!#REF!)</f>
        <v/>
      </c>
      <c r="D1002" s="187" t="str">
        <f>IF('Formulario PPGR3'!$G1002="","",'Formulario PPGR1'!#REF!)</f>
        <v/>
      </c>
      <c r="E1002" s="187" t="str">
        <f>IF('Formulario PPGR3'!$G1002="","",'Formulario PPGR1'!#REF!)</f>
        <v/>
      </c>
      <c r="F1002" s="187" t="str">
        <f>IF('Formulario PPGR3'!$G1002="","",'Formulario PPGR1'!#REF!)</f>
        <v/>
      </c>
      <c r="G1002" s="237"/>
      <c r="H1002" s="520" t="str" cm="1">
        <f t="array" ref="H1002">IF(Tabla1[[#This Row],[Código_Actividad]]="","",_xlfn.XLOOKUP(Tabla1[[#This Row],[Código_Actividad]],CodigoActividad,Tabla2[Actividades Programables Presupuestables],"",0))</f>
        <v/>
      </c>
      <c r="I1002" s="783" t="str">
        <f>IFERROR(VLOOKUP('Formulario PPGR3'!$G1002,'Formulario PPGR2'!$H$9:$V$536,15,FALSE),"")</f>
        <v/>
      </c>
      <c r="J1002" s="525"/>
      <c r="K1002" s="524"/>
      <c r="L1002" s="521" t="str">
        <f>IF(Tabla1[[#This Row],[Descripción]]="","",_xlfn.XLOOKUP(Tabla1[[#This Row],[Descripción]],Tabla10[Descripción],Tabla10[Unidad de Medida],"",0))</f>
        <v/>
      </c>
      <c r="M1002" s="317"/>
      <c r="N1002" s="535" t="str">
        <f>IF(Tabla1[[#This Row],[Descripción]]="","",_xlfn.XLOOKUP(Tabla1[[#This Row],[Descripción]],Tabla10[Descripción],Tabla10[Precio Unitario],0))</f>
        <v/>
      </c>
      <c r="O1002" s="535" t="str">
        <f>IF(Tabla1[[#This Row],[Cantidad de Insumos]]="","",Tabla1[[#This Row],[Precio Unitario]]*Tabla1[[#This Row],[Cantidad de Insumos]])</f>
        <v/>
      </c>
      <c r="P1002" s="522" t="str">
        <f>IF(Tabla1[[#This Row],[Descripción]]="","",_xlfn.XLOOKUP(Tabla1[[#This Row],[Descripción]],Tabla10[Descripción],Tabla10[CODIGO PRESUPUESTARIO],0))</f>
        <v/>
      </c>
      <c r="Q1002" s="523"/>
      <c r="R1002" s="523" t="str">
        <f>IF(Tabla1[[#This Row],[Insumos]]="","",_xlfn.XLOOKUP(Tabla1[[#This Row],[Insumos]],Tabla10[Insumo],Tabla10[InsumoAbrev],"",0))</f>
        <v/>
      </c>
      <c r="S1002" s="694"/>
      <c r="T1002" s="187"/>
      <c r="U1002" s="187"/>
    </row>
    <row r="1003" spans="2:21" ht="15" x14ac:dyDescent="0.25">
      <c r="B1003" s="187" t="str">
        <f>IF('Formulario PPGR3'!$G1003="","",CONCATENATE('Formulario PPGR3'!$C1003,".",'Formulario PPGR3'!$D1003,".",'Formulario PPGR3'!$E1003,".",'Formulario PPGR3'!$F1003))</f>
        <v/>
      </c>
      <c r="C1003" s="187" t="str">
        <f>IF('Formulario PPGR3'!$G1003="","",'Formulario PPGR1'!#REF!)</f>
        <v/>
      </c>
      <c r="D1003" s="187" t="str">
        <f>IF('Formulario PPGR3'!$G1003="","",'Formulario PPGR1'!#REF!)</f>
        <v/>
      </c>
      <c r="E1003" s="187" t="str">
        <f>IF('Formulario PPGR3'!$G1003="","",'Formulario PPGR1'!#REF!)</f>
        <v/>
      </c>
      <c r="F1003" s="187" t="str">
        <f>IF('Formulario PPGR3'!$G1003="","",'Formulario PPGR1'!#REF!)</f>
        <v/>
      </c>
      <c r="G1003" s="237"/>
      <c r="H1003" s="520" t="str" cm="1">
        <f t="array" ref="H1003">IF(Tabla1[[#This Row],[Código_Actividad]]="","",_xlfn.XLOOKUP(Tabla1[[#This Row],[Código_Actividad]],CodigoActividad,Tabla2[Actividades Programables Presupuestables],"",0))</f>
        <v/>
      </c>
      <c r="I1003" s="783" t="str">
        <f>IFERROR(VLOOKUP('Formulario PPGR3'!$G1003,'Formulario PPGR2'!$H$9:$V$536,15,FALSE),"")</f>
        <v/>
      </c>
      <c r="J1003" s="525"/>
      <c r="K1003" s="524"/>
      <c r="L1003" s="521" t="str">
        <f>IF(Tabla1[[#This Row],[Descripción]]="","",_xlfn.XLOOKUP(Tabla1[[#This Row],[Descripción]],Tabla10[Descripción],Tabla10[Unidad de Medida],"",0))</f>
        <v/>
      </c>
      <c r="M1003" s="317"/>
      <c r="N1003" s="535" t="str">
        <f>IF(Tabla1[[#This Row],[Descripción]]="","",_xlfn.XLOOKUP(Tabla1[[#This Row],[Descripción]],Tabla10[Descripción],Tabla10[Precio Unitario],0))</f>
        <v/>
      </c>
      <c r="O1003" s="535" t="str">
        <f>IF(Tabla1[[#This Row],[Cantidad de Insumos]]="","",Tabla1[[#This Row],[Precio Unitario]]*Tabla1[[#This Row],[Cantidad de Insumos]])</f>
        <v/>
      </c>
      <c r="P1003" s="522" t="str">
        <f>IF(Tabla1[[#This Row],[Descripción]]="","",_xlfn.XLOOKUP(Tabla1[[#This Row],[Descripción]],Tabla10[Descripción],Tabla10[CODIGO PRESUPUESTARIO],0))</f>
        <v/>
      </c>
      <c r="Q1003" s="523"/>
      <c r="R1003" s="523" t="str">
        <f>IF(Tabla1[[#This Row],[Insumos]]="","",_xlfn.XLOOKUP(Tabla1[[#This Row],[Insumos]],Tabla10[Insumo],Tabla10[InsumoAbrev],"",0))</f>
        <v/>
      </c>
      <c r="S1003" s="694"/>
      <c r="T1003" s="187"/>
      <c r="U1003" s="187"/>
    </row>
    <row r="1004" spans="2:21" ht="15" x14ac:dyDescent="0.25">
      <c r="B1004" s="187" t="str">
        <f>IF('Formulario PPGR3'!$G1004="","",CONCATENATE('Formulario PPGR3'!$C1004,".",'Formulario PPGR3'!$D1004,".",'Formulario PPGR3'!$E1004,".",'Formulario PPGR3'!$F1004))</f>
        <v/>
      </c>
      <c r="C1004" s="187" t="str">
        <f>IF('Formulario PPGR3'!$G1004="","",'Formulario PPGR1'!#REF!)</f>
        <v/>
      </c>
      <c r="D1004" s="187" t="str">
        <f>IF('Formulario PPGR3'!$G1004="","",'Formulario PPGR1'!#REF!)</f>
        <v/>
      </c>
      <c r="E1004" s="187" t="str">
        <f>IF('Formulario PPGR3'!$G1004="","",'Formulario PPGR1'!#REF!)</f>
        <v/>
      </c>
      <c r="F1004" s="187" t="str">
        <f>IF('Formulario PPGR3'!$G1004="","",'Formulario PPGR1'!#REF!)</f>
        <v/>
      </c>
      <c r="G1004" s="237"/>
      <c r="H1004" s="520" t="str" cm="1">
        <f t="array" ref="H1004">IF(Tabla1[[#This Row],[Código_Actividad]]="","",_xlfn.XLOOKUP(Tabla1[[#This Row],[Código_Actividad]],CodigoActividad,Tabla2[Actividades Programables Presupuestables],"",0))</f>
        <v/>
      </c>
      <c r="I1004" s="783" t="str">
        <f>IFERROR(VLOOKUP('Formulario PPGR3'!$G1004,'Formulario PPGR2'!$H$9:$V$536,15,FALSE),"")</f>
        <v/>
      </c>
      <c r="J1004" s="525"/>
      <c r="K1004" s="524"/>
      <c r="L1004" s="521" t="str">
        <f>IF(Tabla1[[#This Row],[Descripción]]="","",_xlfn.XLOOKUP(Tabla1[[#This Row],[Descripción]],Tabla10[Descripción],Tabla10[Unidad de Medida],"",0))</f>
        <v/>
      </c>
      <c r="M1004" s="317"/>
      <c r="N1004" s="535" t="str">
        <f>IF(Tabla1[[#This Row],[Descripción]]="","",_xlfn.XLOOKUP(Tabla1[[#This Row],[Descripción]],Tabla10[Descripción],Tabla10[Precio Unitario],0))</f>
        <v/>
      </c>
      <c r="O1004" s="535" t="str">
        <f>IF(Tabla1[[#This Row],[Cantidad de Insumos]]="","",Tabla1[[#This Row],[Precio Unitario]]*Tabla1[[#This Row],[Cantidad de Insumos]])</f>
        <v/>
      </c>
      <c r="P1004" s="522" t="str">
        <f>IF(Tabla1[[#This Row],[Descripción]]="","",_xlfn.XLOOKUP(Tabla1[[#This Row],[Descripción]],Tabla10[Descripción],Tabla10[CODIGO PRESUPUESTARIO],0))</f>
        <v/>
      </c>
      <c r="Q1004" s="523"/>
      <c r="R1004" s="523" t="str">
        <f>IF(Tabla1[[#This Row],[Insumos]]="","",_xlfn.XLOOKUP(Tabla1[[#This Row],[Insumos]],Tabla10[Insumo],Tabla10[InsumoAbrev],"",0))</f>
        <v/>
      </c>
      <c r="S1004" s="694"/>
      <c r="T1004" s="187"/>
      <c r="U1004" s="187"/>
    </row>
    <row r="1005" spans="2:21" ht="15" x14ac:dyDescent="0.25">
      <c r="B1005" s="187" t="str">
        <f>IF('Formulario PPGR3'!$G1005="","",CONCATENATE('Formulario PPGR3'!$C1005,".",'Formulario PPGR3'!$D1005,".",'Formulario PPGR3'!$E1005,".",'Formulario PPGR3'!$F1005))</f>
        <v/>
      </c>
      <c r="C1005" s="187" t="str">
        <f>IF('Formulario PPGR3'!$G1005="","",'Formulario PPGR1'!#REF!)</f>
        <v/>
      </c>
      <c r="D1005" s="187" t="str">
        <f>IF('Formulario PPGR3'!$G1005="","",'Formulario PPGR1'!#REF!)</f>
        <v/>
      </c>
      <c r="E1005" s="187" t="str">
        <f>IF('Formulario PPGR3'!$G1005="","",'Formulario PPGR1'!#REF!)</f>
        <v/>
      </c>
      <c r="F1005" s="187" t="str">
        <f>IF('Formulario PPGR3'!$G1005="","",'Formulario PPGR1'!#REF!)</f>
        <v/>
      </c>
      <c r="G1005" s="237"/>
      <c r="H1005" s="520" t="str" cm="1">
        <f t="array" ref="H1005">IF(Tabla1[[#This Row],[Código_Actividad]]="","",_xlfn.XLOOKUP(Tabla1[[#This Row],[Código_Actividad]],CodigoActividad,Tabla2[Actividades Programables Presupuestables],"",0))</f>
        <v/>
      </c>
      <c r="I1005" s="783" t="str">
        <f>IFERROR(VLOOKUP('Formulario PPGR3'!$G1005,'Formulario PPGR2'!$H$9:$V$536,15,FALSE),"")</f>
        <v/>
      </c>
      <c r="J1005" s="525"/>
      <c r="K1005" s="524"/>
      <c r="L1005" s="521" t="str">
        <f>IF(Tabla1[[#This Row],[Descripción]]="","",_xlfn.XLOOKUP(Tabla1[[#This Row],[Descripción]],Tabla10[Descripción],Tabla10[Unidad de Medida],"",0))</f>
        <v/>
      </c>
      <c r="M1005" s="317"/>
      <c r="N1005" s="535" t="str">
        <f>IF(Tabla1[[#This Row],[Descripción]]="","",_xlfn.XLOOKUP(Tabla1[[#This Row],[Descripción]],Tabla10[Descripción],Tabla10[Precio Unitario],0))</f>
        <v/>
      </c>
      <c r="O1005" s="535" t="str">
        <f>IF(Tabla1[[#This Row],[Cantidad de Insumos]]="","",Tabla1[[#This Row],[Precio Unitario]]*Tabla1[[#This Row],[Cantidad de Insumos]])</f>
        <v/>
      </c>
      <c r="P1005" s="522" t="str">
        <f>IF(Tabla1[[#This Row],[Descripción]]="","",_xlfn.XLOOKUP(Tabla1[[#This Row],[Descripción]],Tabla10[Descripción],Tabla10[CODIGO PRESUPUESTARIO],0))</f>
        <v/>
      </c>
      <c r="Q1005" s="523"/>
      <c r="R1005" s="523" t="str">
        <f>IF(Tabla1[[#This Row],[Insumos]]="","",_xlfn.XLOOKUP(Tabla1[[#This Row],[Insumos]],Tabla10[Insumo],Tabla10[InsumoAbrev],"",0))</f>
        <v/>
      </c>
      <c r="S1005" s="694"/>
      <c r="T1005" s="187"/>
      <c r="U1005" s="187"/>
    </row>
    <row r="1006" spans="2:21" ht="15" x14ac:dyDescent="0.25">
      <c r="B1006" s="187" t="str">
        <f>IF('Formulario PPGR3'!$G1006="","",CONCATENATE('Formulario PPGR3'!$C1006,".",'Formulario PPGR3'!$D1006,".",'Formulario PPGR3'!$E1006,".",'Formulario PPGR3'!$F1006))</f>
        <v/>
      </c>
      <c r="C1006" s="187" t="str">
        <f>IF('Formulario PPGR3'!$G1006="","",'Formulario PPGR1'!#REF!)</f>
        <v/>
      </c>
      <c r="D1006" s="187" t="str">
        <f>IF('Formulario PPGR3'!$G1006="","",'Formulario PPGR1'!#REF!)</f>
        <v/>
      </c>
      <c r="E1006" s="187" t="str">
        <f>IF('Formulario PPGR3'!$G1006="","",'Formulario PPGR1'!#REF!)</f>
        <v/>
      </c>
      <c r="F1006" s="187" t="str">
        <f>IF('Formulario PPGR3'!$G1006="","",'Formulario PPGR1'!#REF!)</f>
        <v/>
      </c>
      <c r="G1006" s="237"/>
      <c r="H1006" s="520" t="str" cm="1">
        <f t="array" ref="H1006">IF(Tabla1[[#This Row],[Código_Actividad]]="","",_xlfn.XLOOKUP(Tabla1[[#This Row],[Código_Actividad]],CodigoActividad,Tabla2[Actividades Programables Presupuestables],"",0))</f>
        <v/>
      </c>
      <c r="I1006" s="783" t="str">
        <f>IFERROR(VLOOKUP('Formulario PPGR3'!$G1006,'Formulario PPGR2'!$H$9:$V$536,15,FALSE),"")</f>
        <v/>
      </c>
      <c r="J1006" s="525"/>
      <c r="K1006" s="524"/>
      <c r="L1006" s="521" t="str">
        <f>IF(Tabla1[[#This Row],[Descripción]]="","",_xlfn.XLOOKUP(Tabla1[[#This Row],[Descripción]],Tabla10[Descripción],Tabla10[Unidad de Medida],"",0))</f>
        <v/>
      </c>
      <c r="M1006" s="317"/>
      <c r="N1006" s="535" t="str">
        <f>IF(Tabla1[[#This Row],[Descripción]]="","",_xlfn.XLOOKUP(Tabla1[[#This Row],[Descripción]],Tabla10[Descripción],Tabla10[Precio Unitario],0))</f>
        <v/>
      </c>
      <c r="O1006" s="535" t="str">
        <f>IF(Tabla1[[#This Row],[Cantidad de Insumos]]="","",Tabla1[[#This Row],[Precio Unitario]]*Tabla1[[#This Row],[Cantidad de Insumos]])</f>
        <v/>
      </c>
      <c r="P1006" s="522" t="str">
        <f>IF(Tabla1[[#This Row],[Descripción]]="","",_xlfn.XLOOKUP(Tabla1[[#This Row],[Descripción]],Tabla10[Descripción],Tabla10[CODIGO PRESUPUESTARIO],0))</f>
        <v/>
      </c>
      <c r="Q1006" s="523"/>
      <c r="R1006" s="523" t="str">
        <f>IF(Tabla1[[#This Row],[Insumos]]="","",_xlfn.XLOOKUP(Tabla1[[#This Row],[Insumos]],Tabla10[Insumo],Tabla10[InsumoAbrev],"",0))</f>
        <v/>
      </c>
      <c r="S1006" s="694"/>
      <c r="T1006" s="187"/>
      <c r="U1006" s="187"/>
    </row>
    <row r="1007" spans="2:21" ht="15" x14ac:dyDescent="0.25">
      <c r="B1007" s="187" t="str">
        <f>IF('Formulario PPGR3'!$G1007="","",CONCATENATE('Formulario PPGR3'!$C1007,".",'Formulario PPGR3'!$D1007,".",'Formulario PPGR3'!$E1007,".",'Formulario PPGR3'!$F1007))</f>
        <v/>
      </c>
      <c r="C1007" s="187" t="str">
        <f>IF('Formulario PPGR3'!$G1007="","",'Formulario PPGR1'!#REF!)</f>
        <v/>
      </c>
      <c r="D1007" s="187" t="str">
        <f>IF('Formulario PPGR3'!$G1007="","",'Formulario PPGR1'!#REF!)</f>
        <v/>
      </c>
      <c r="E1007" s="187" t="str">
        <f>IF('Formulario PPGR3'!$G1007="","",'Formulario PPGR1'!#REF!)</f>
        <v/>
      </c>
      <c r="F1007" s="187" t="str">
        <f>IF('Formulario PPGR3'!$G1007="","",'Formulario PPGR1'!#REF!)</f>
        <v/>
      </c>
      <c r="G1007" s="237"/>
      <c r="H1007" s="520" t="str" cm="1">
        <f t="array" ref="H1007">IF(Tabla1[[#This Row],[Código_Actividad]]="","",_xlfn.XLOOKUP(Tabla1[[#This Row],[Código_Actividad]],CodigoActividad,Tabla2[Actividades Programables Presupuestables],"",0))</f>
        <v/>
      </c>
      <c r="I1007" s="783" t="str">
        <f>IFERROR(VLOOKUP('Formulario PPGR3'!$G1007,'Formulario PPGR2'!$H$9:$V$536,15,FALSE),"")</f>
        <v/>
      </c>
      <c r="J1007" s="525"/>
      <c r="K1007" s="524"/>
      <c r="L1007" s="521" t="str">
        <f>IF(Tabla1[[#This Row],[Descripción]]="","",_xlfn.XLOOKUP(Tabla1[[#This Row],[Descripción]],Tabla10[Descripción],Tabla10[Unidad de Medida],"",0))</f>
        <v/>
      </c>
      <c r="M1007" s="317"/>
      <c r="N1007" s="535" t="str">
        <f>IF(Tabla1[[#This Row],[Descripción]]="","",_xlfn.XLOOKUP(Tabla1[[#This Row],[Descripción]],Tabla10[Descripción],Tabla10[Precio Unitario],0))</f>
        <v/>
      </c>
      <c r="O1007" s="535" t="str">
        <f>IF(Tabla1[[#This Row],[Cantidad de Insumos]]="","",Tabla1[[#This Row],[Precio Unitario]]*Tabla1[[#This Row],[Cantidad de Insumos]])</f>
        <v/>
      </c>
      <c r="P1007" s="522" t="str">
        <f>IF(Tabla1[[#This Row],[Descripción]]="","",_xlfn.XLOOKUP(Tabla1[[#This Row],[Descripción]],Tabla10[Descripción],Tabla10[CODIGO PRESUPUESTARIO],0))</f>
        <v/>
      </c>
      <c r="Q1007" s="523"/>
      <c r="R1007" s="523" t="str">
        <f>IF(Tabla1[[#This Row],[Insumos]]="","",_xlfn.XLOOKUP(Tabla1[[#This Row],[Insumos]],Tabla10[Insumo],Tabla10[InsumoAbrev],"",0))</f>
        <v/>
      </c>
      <c r="S1007" s="694"/>
      <c r="T1007" s="187"/>
      <c r="U1007" s="187"/>
    </row>
    <row r="1008" spans="2:21" ht="15" x14ac:dyDescent="0.25">
      <c r="B1008" s="187" t="str">
        <f>IF('Formulario PPGR3'!$G1008="","",CONCATENATE('Formulario PPGR3'!$C1008,".",'Formulario PPGR3'!$D1008,".",'Formulario PPGR3'!$E1008,".",'Formulario PPGR3'!$F1008))</f>
        <v/>
      </c>
      <c r="C1008" s="187" t="str">
        <f>IF('Formulario PPGR3'!$G1008="","",'Formulario PPGR1'!#REF!)</f>
        <v/>
      </c>
      <c r="D1008" s="187" t="str">
        <f>IF('Formulario PPGR3'!$G1008="","",'Formulario PPGR1'!#REF!)</f>
        <v/>
      </c>
      <c r="E1008" s="187" t="str">
        <f>IF('Formulario PPGR3'!$G1008="","",'Formulario PPGR1'!#REF!)</f>
        <v/>
      </c>
      <c r="F1008" s="187" t="str">
        <f>IF('Formulario PPGR3'!$G1008="","",'Formulario PPGR1'!#REF!)</f>
        <v/>
      </c>
      <c r="G1008" s="237"/>
      <c r="H1008" s="520" t="str" cm="1">
        <f t="array" ref="H1008">IF(Tabla1[[#This Row],[Código_Actividad]]="","",_xlfn.XLOOKUP(Tabla1[[#This Row],[Código_Actividad]],CodigoActividad,Tabla2[Actividades Programables Presupuestables],"",0))</f>
        <v/>
      </c>
      <c r="I1008" s="783" t="str">
        <f>IFERROR(VLOOKUP('Formulario PPGR3'!$G1008,'Formulario PPGR2'!$H$9:$V$536,15,FALSE),"")</f>
        <v/>
      </c>
      <c r="J1008" s="525"/>
      <c r="K1008" s="524"/>
      <c r="L1008" s="521" t="str">
        <f>IF(Tabla1[[#This Row],[Descripción]]="","",_xlfn.XLOOKUP(Tabla1[[#This Row],[Descripción]],Tabla10[Descripción],Tabla10[Unidad de Medida],"",0))</f>
        <v/>
      </c>
      <c r="M1008" s="317"/>
      <c r="N1008" s="535" t="str">
        <f>IF(Tabla1[[#This Row],[Descripción]]="","",_xlfn.XLOOKUP(Tabla1[[#This Row],[Descripción]],Tabla10[Descripción],Tabla10[Precio Unitario],0))</f>
        <v/>
      </c>
      <c r="O1008" s="535" t="str">
        <f>IF(Tabla1[[#This Row],[Cantidad de Insumos]]="","",Tabla1[[#This Row],[Precio Unitario]]*Tabla1[[#This Row],[Cantidad de Insumos]])</f>
        <v/>
      </c>
      <c r="P1008" s="522" t="str">
        <f>IF(Tabla1[[#This Row],[Descripción]]="","",_xlfn.XLOOKUP(Tabla1[[#This Row],[Descripción]],Tabla10[Descripción],Tabla10[CODIGO PRESUPUESTARIO],0))</f>
        <v/>
      </c>
      <c r="Q1008" s="523"/>
      <c r="R1008" s="523" t="str">
        <f>IF(Tabla1[[#This Row],[Insumos]]="","",_xlfn.XLOOKUP(Tabla1[[#This Row],[Insumos]],Tabla10[Insumo],Tabla10[InsumoAbrev],"",0))</f>
        <v/>
      </c>
      <c r="S1008" s="694"/>
      <c r="T1008" s="187"/>
      <c r="U1008" s="187"/>
    </row>
    <row r="1009" spans="2:21" ht="15" x14ac:dyDescent="0.25">
      <c r="B1009" s="187" t="str">
        <f>IF('Formulario PPGR3'!$G1009="","",CONCATENATE('Formulario PPGR3'!$C1009,".",'Formulario PPGR3'!$D1009,".",'Formulario PPGR3'!$E1009,".",'Formulario PPGR3'!$F1009))</f>
        <v/>
      </c>
      <c r="C1009" s="187" t="str">
        <f>IF('Formulario PPGR3'!$G1009="","",'Formulario PPGR1'!#REF!)</f>
        <v/>
      </c>
      <c r="D1009" s="187" t="str">
        <f>IF('Formulario PPGR3'!$G1009="","",'Formulario PPGR1'!#REF!)</f>
        <v/>
      </c>
      <c r="E1009" s="187" t="str">
        <f>IF('Formulario PPGR3'!$G1009="","",'Formulario PPGR1'!#REF!)</f>
        <v/>
      </c>
      <c r="F1009" s="187" t="str">
        <f>IF('Formulario PPGR3'!$G1009="","",'Formulario PPGR1'!#REF!)</f>
        <v/>
      </c>
      <c r="G1009" s="237"/>
      <c r="H1009" s="520" t="str" cm="1">
        <f t="array" ref="H1009">IF(Tabla1[[#This Row],[Código_Actividad]]="","",_xlfn.XLOOKUP(Tabla1[[#This Row],[Código_Actividad]],CodigoActividad,Tabla2[Actividades Programables Presupuestables],"",0))</f>
        <v/>
      </c>
      <c r="I1009" s="783" t="str">
        <f>IFERROR(VLOOKUP('Formulario PPGR3'!$G1009,'Formulario PPGR2'!$H$9:$V$536,15,FALSE),"")</f>
        <v/>
      </c>
      <c r="J1009" s="525"/>
      <c r="K1009" s="524"/>
      <c r="L1009" s="521" t="str">
        <f>IF(Tabla1[[#This Row],[Descripción]]="","",_xlfn.XLOOKUP(Tabla1[[#This Row],[Descripción]],Tabla10[Descripción],Tabla10[Unidad de Medida],"",0))</f>
        <v/>
      </c>
      <c r="M1009" s="317"/>
      <c r="N1009" s="535" t="str">
        <f>IF(Tabla1[[#This Row],[Descripción]]="","",_xlfn.XLOOKUP(Tabla1[[#This Row],[Descripción]],Tabla10[Descripción],Tabla10[Precio Unitario],0))</f>
        <v/>
      </c>
      <c r="O1009" s="535" t="str">
        <f>IF(Tabla1[[#This Row],[Cantidad de Insumos]]="","",Tabla1[[#This Row],[Precio Unitario]]*Tabla1[[#This Row],[Cantidad de Insumos]])</f>
        <v/>
      </c>
      <c r="P1009" s="522" t="str">
        <f>IF(Tabla1[[#This Row],[Descripción]]="","",_xlfn.XLOOKUP(Tabla1[[#This Row],[Descripción]],Tabla10[Descripción],Tabla10[CODIGO PRESUPUESTARIO],0))</f>
        <v/>
      </c>
      <c r="Q1009" s="523"/>
      <c r="R1009" s="523" t="str">
        <f>IF(Tabla1[[#This Row],[Insumos]]="","",_xlfn.XLOOKUP(Tabla1[[#This Row],[Insumos]],Tabla10[Insumo],Tabla10[InsumoAbrev],"",0))</f>
        <v/>
      </c>
      <c r="S1009" s="694"/>
      <c r="T1009" s="187"/>
      <c r="U1009" s="187"/>
    </row>
    <row r="1010" spans="2:21" ht="15" x14ac:dyDescent="0.25">
      <c r="B1010" s="187" t="str">
        <f>IF('Formulario PPGR3'!$G1010="","",CONCATENATE('Formulario PPGR3'!$C1010,".",'Formulario PPGR3'!$D1010,".",'Formulario PPGR3'!$E1010,".",'Formulario PPGR3'!$F1010))</f>
        <v/>
      </c>
      <c r="C1010" s="187" t="str">
        <f>IF('Formulario PPGR3'!$G1010="","",'Formulario PPGR1'!#REF!)</f>
        <v/>
      </c>
      <c r="D1010" s="187" t="str">
        <f>IF('Formulario PPGR3'!$G1010="","",'Formulario PPGR1'!#REF!)</f>
        <v/>
      </c>
      <c r="E1010" s="187" t="str">
        <f>IF('Formulario PPGR3'!$G1010="","",'Formulario PPGR1'!#REF!)</f>
        <v/>
      </c>
      <c r="F1010" s="187" t="str">
        <f>IF('Formulario PPGR3'!$G1010="","",'Formulario PPGR1'!#REF!)</f>
        <v/>
      </c>
      <c r="G1010" s="237"/>
      <c r="H1010" s="520" t="str" cm="1">
        <f t="array" ref="H1010">IF(Tabla1[[#This Row],[Código_Actividad]]="","",_xlfn.XLOOKUP(Tabla1[[#This Row],[Código_Actividad]],CodigoActividad,Tabla2[Actividades Programables Presupuestables],"",0))</f>
        <v/>
      </c>
      <c r="I1010" s="783" t="str">
        <f>IFERROR(VLOOKUP('Formulario PPGR3'!$G1010,'Formulario PPGR2'!$H$9:$V$536,15,FALSE),"")</f>
        <v/>
      </c>
      <c r="J1010" s="525"/>
      <c r="K1010" s="524"/>
      <c r="L1010" s="521" t="str">
        <f>IF(Tabla1[[#This Row],[Descripción]]="","",_xlfn.XLOOKUP(Tabla1[[#This Row],[Descripción]],Tabla10[Descripción],Tabla10[Unidad de Medida],"",0))</f>
        <v/>
      </c>
      <c r="M1010" s="317"/>
      <c r="N1010" s="535" t="str">
        <f>IF(Tabla1[[#This Row],[Descripción]]="","",_xlfn.XLOOKUP(Tabla1[[#This Row],[Descripción]],Tabla10[Descripción],Tabla10[Precio Unitario],0))</f>
        <v/>
      </c>
      <c r="O1010" s="535" t="str">
        <f>IF(Tabla1[[#This Row],[Cantidad de Insumos]]="","",Tabla1[[#This Row],[Precio Unitario]]*Tabla1[[#This Row],[Cantidad de Insumos]])</f>
        <v/>
      </c>
      <c r="P1010" s="522" t="str">
        <f>IF(Tabla1[[#This Row],[Descripción]]="","",_xlfn.XLOOKUP(Tabla1[[#This Row],[Descripción]],Tabla10[Descripción],Tabla10[CODIGO PRESUPUESTARIO],0))</f>
        <v/>
      </c>
      <c r="Q1010" s="523"/>
      <c r="R1010" s="523" t="str">
        <f>IF(Tabla1[[#This Row],[Insumos]]="","",_xlfn.XLOOKUP(Tabla1[[#This Row],[Insumos]],Tabla10[Insumo],Tabla10[InsumoAbrev],"",0))</f>
        <v/>
      </c>
      <c r="S1010" s="694"/>
      <c r="T1010" s="187"/>
      <c r="U1010" s="187"/>
    </row>
    <row r="1011" spans="2:21" ht="15" x14ac:dyDescent="0.25">
      <c r="B1011" s="187" t="str">
        <f>IF('Formulario PPGR3'!$G1011="","",CONCATENATE('Formulario PPGR3'!$C1011,".",'Formulario PPGR3'!$D1011,".",'Formulario PPGR3'!$E1011,".",'Formulario PPGR3'!$F1011))</f>
        <v/>
      </c>
      <c r="C1011" s="187" t="str">
        <f>IF('Formulario PPGR3'!$G1011="","",'Formulario PPGR1'!#REF!)</f>
        <v/>
      </c>
      <c r="D1011" s="187" t="str">
        <f>IF('Formulario PPGR3'!$G1011="","",'Formulario PPGR1'!#REF!)</f>
        <v/>
      </c>
      <c r="E1011" s="187" t="str">
        <f>IF('Formulario PPGR3'!$G1011="","",'Formulario PPGR1'!#REF!)</f>
        <v/>
      </c>
      <c r="F1011" s="187" t="str">
        <f>IF('Formulario PPGR3'!$G1011="","",'Formulario PPGR1'!#REF!)</f>
        <v/>
      </c>
      <c r="G1011" s="237"/>
      <c r="H1011" s="520" t="str" cm="1">
        <f t="array" ref="H1011">IF(Tabla1[[#This Row],[Código_Actividad]]="","",_xlfn.XLOOKUP(Tabla1[[#This Row],[Código_Actividad]],CodigoActividad,Tabla2[Actividades Programables Presupuestables],"",0))</f>
        <v/>
      </c>
      <c r="I1011" s="783" t="str">
        <f>IFERROR(VLOOKUP('Formulario PPGR3'!$G1011,'Formulario PPGR2'!$H$9:$V$536,15,FALSE),"")</f>
        <v/>
      </c>
      <c r="J1011" s="525"/>
      <c r="K1011" s="524"/>
      <c r="L1011" s="521" t="str">
        <f>IF(Tabla1[[#This Row],[Descripción]]="","",_xlfn.XLOOKUP(Tabla1[[#This Row],[Descripción]],Tabla10[Descripción],Tabla10[Unidad de Medida],"",0))</f>
        <v/>
      </c>
      <c r="M1011" s="317"/>
      <c r="N1011" s="535" t="str">
        <f>IF(Tabla1[[#This Row],[Descripción]]="","",_xlfn.XLOOKUP(Tabla1[[#This Row],[Descripción]],Tabla10[Descripción],Tabla10[Precio Unitario],0))</f>
        <v/>
      </c>
      <c r="O1011" s="535" t="str">
        <f>IF(Tabla1[[#This Row],[Cantidad de Insumos]]="","",Tabla1[[#This Row],[Precio Unitario]]*Tabla1[[#This Row],[Cantidad de Insumos]])</f>
        <v/>
      </c>
      <c r="P1011" s="522" t="str">
        <f>IF(Tabla1[[#This Row],[Descripción]]="","",_xlfn.XLOOKUP(Tabla1[[#This Row],[Descripción]],Tabla10[Descripción],Tabla10[CODIGO PRESUPUESTARIO],0))</f>
        <v/>
      </c>
      <c r="Q1011" s="523"/>
      <c r="R1011" s="523" t="str">
        <f>IF(Tabla1[[#This Row],[Insumos]]="","",_xlfn.XLOOKUP(Tabla1[[#This Row],[Insumos]],Tabla10[Insumo],Tabla10[InsumoAbrev],"",0))</f>
        <v/>
      </c>
      <c r="S1011" s="694"/>
      <c r="T1011" s="187"/>
      <c r="U1011" s="187"/>
    </row>
    <row r="1012" spans="2:21" ht="15" x14ac:dyDescent="0.25">
      <c r="B1012" s="187" t="str">
        <f>IF('Formulario PPGR3'!$G1012="","",CONCATENATE('Formulario PPGR3'!$C1012,".",'Formulario PPGR3'!$D1012,".",'Formulario PPGR3'!$E1012,".",'Formulario PPGR3'!$F1012))</f>
        <v/>
      </c>
      <c r="C1012" s="187" t="str">
        <f>IF('Formulario PPGR3'!$G1012="","",'Formulario PPGR1'!#REF!)</f>
        <v/>
      </c>
      <c r="D1012" s="187" t="str">
        <f>IF('Formulario PPGR3'!$G1012="","",'Formulario PPGR1'!#REF!)</f>
        <v/>
      </c>
      <c r="E1012" s="187" t="str">
        <f>IF('Formulario PPGR3'!$G1012="","",'Formulario PPGR1'!#REF!)</f>
        <v/>
      </c>
      <c r="F1012" s="187" t="str">
        <f>IF('Formulario PPGR3'!$G1012="","",'Formulario PPGR1'!#REF!)</f>
        <v/>
      </c>
      <c r="G1012" s="237"/>
      <c r="H1012" s="520" t="str" cm="1">
        <f t="array" ref="H1012">IF(Tabla1[[#This Row],[Código_Actividad]]="","",_xlfn.XLOOKUP(Tabla1[[#This Row],[Código_Actividad]],CodigoActividad,Tabla2[Actividades Programables Presupuestables],"",0))</f>
        <v/>
      </c>
      <c r="I1012" s="783" t="str">
        <f>IFERROR(VLOOKUP('Formulario PPGR3'!$G1012,'Formulario PPGR2'!$H$9:$V$536,15,FALSE),"")</f>
        <v/>
      </c>
      <c r="J1012" s="525"/>
      <c r="K1012" s="524"/>
      <c r="L1012" s="521" t="str">
        <f>IF(Tabla1[[#This Row],[Descripción]]="","",_xlfn.XLOOKUP(Tabla1[[#This Row],[Descripción]],Tabla10[Descripción],Tabla10[Unidad de Medida],"",0))</f>
        <v/>
      </c>
      <c r="M1012" s="317"/>
      <c r="N1012" s="535" t="str">
        <f>IF(Tabla1[[#This Row],[Descripción]]="","",_xlfn.XLOOKUP(Tabla1[[#This Row],[Descripción]],Tabla10[Descripción],Tabla10[Precio Unitario],0))</f>
        <v/>
      </c>
      <c r="O1012" s="535" t="str">
        <f>IF(Tabla1[[#This Row],[Cantidad de Insumos]]="","",Tabla1[[#This Row],[Precio Unitario]]*Tabla1[[#This Row],[Cantidad de Insumos]])</f>
        <v/>
      </c>
      <c r="P1012" s="522" t="str">
        <f>IF(Tabla1[[#This Row],[Descripción]]="","",_xlfn.XLOOKUP(Tabla1[[#This Row],[Descripción]],Tabla10[Descripción],Tabla10[CODIGO PRESUPUESTARIO],0))</f>
        <v/>
      </c>
      <c r="Q1012" s="523"/>
      <c r="R1012" s="523" t="str">
        <f>IF(Tabla1[[#This Row],[Insumos]]="","",_xlfn.XLOOKUP(Tabla1[[#This Row],[Insumos]],Tabla10[Insumo],Tabla10[InsumoAbrev],"",0))</f>
        <v/>
      </c>
      <c r="S1012" s="694"/>
      <c r="T1012" s="187"/>
      <c r="U1012" s="187"/>
    </row>
    <row r="1013" spans="2:21" ht="15" x14ac:dyDescent="0.25">
      <c r="B1013" s="187" t="str">
        <f>IF('Formulario PPGR3'!$G1013="","",CONCATENATE('Formulario PPGR3'!$C1013,".",'Formulario PPGR3'!$D1013,".",'Formulario PPGR3'!$E1013,".",'Formulario PPGR3'!$F1013))</f>
        <v/>
      </c>
      <c r="C1013" s="187" t="str">
        <f>IF('Formulario PPGR3'!$G1013="","",'Formulario PPGR1'!#REF!)</f>
        <v/>
      </c>
      <c r="D1013" s="187" t="str">
        <f>IF('Formulario PPGR3'!$G1013="","",'Formulario PPGR1'!#REF!)</f>
        <v/>
      </c>
      <c r="E1013" s="187" t="str">
        <f>IF('Formulario PPGR3'!$G1013="","",'Formulario PPGR1'!#REF!)</f>
        <v/>
      </c>
      <c r="F1013" s="187" t="str">
        <f>IF('Formulario PPGR3'!$G1013="","",'Formulario PPGR1'!#REF!)</f>
        <v/>
      </c>
      <c r="G1013" s="237"/>
      <c r="H1013" s="520" t="str" cm="1">
        <f t="array" ref="H1013">IF(Tabla1[[#This Row],[Código_Actividad]]="","",_xlfn.XLOOKUP(Tabla1[[#This Row],[Código_Actividad]],CodigoActividad,Tabla2[Actividades Programables Presupuestables],"",0))</f>
        <v/>
      </c>
      <c r="I1013" s="783" t="str">
        <f>IFERROR(VLOOKUP('Formulario PPGR3'!$G1013,'Formulario PPGR2'!$H$9:$V$536,15,FALSE),"")</f>
        <v/>
      </c>
      <c r="J1013" s="525"/>
      <c r="K1013" s="524"/>
      <c r="L1013" s="521" t="str">
        <f>IF(Tabla1[[#This Row],[Descripción]]="","",_xlfn.XLOOKUP(Tabla1[[#This Row],[Descripción]],Tabla10[Descripción],Tabla10[Unidad de Medida],"",0))</f>
        <v/>
      </c>
      <c r="M1013" s="317"/>
      <c r="N1013" s="535" t="str">
        <f>IF(Tabla1[[#This Row],[Descripción]]="","",_xlfn.XLOOKUP(Tabla1[[#This Row],[Descripción]],Tabla10[Descripción],Tabla10[Precio Unitario],0))</f>
        <v/>
      </c>
      <c r="O1013" s="535" t="str">
        <f>IF(Tabla1[[#This Row],[Cantidad de Insumos]]="","",Tabla1[[#This Row],[Precio Unitario]]*Tabla1[[#This Row],[Cantidad de Insumos]])</f>
        <v/>
      </c>
      <c r="P1013" s="522" t="str">
        <f>IF(Tabla1[[#This Row],[Descripción]]="","",_xlfn.XLOOKUP(Tabla1[[#This Row],[Descripción]],Tabla10[Descripción],Tabla10[CODIGO PRESUPUESTARIO],0))</f>
        <v/>
      </c>
      <c r="Q1013" s="523"/>
      <c r="R1013" s="523" t="str">
        <f>IF(Tabla1[[#This Row],[Insumos]]="","",_xlfn.XLOOKUP(Tabla1[[#This Row],[Insumos]],Tabla10[Insumo],Tabla10[InsumoAbrev],"",0))</f>
        <v/>
      </c>
      <c r="S1013" s="694"/>
      <c r="T1013" s="187"/>
      <c r="U1013" s="187"/>
    </row>
    <row r="1014" spans="2:21" ht="15" x14ac:dyDescent="0.25">
      <c r="B1014" s="187" t="str">
        <f>IF('Formulario PPGR3'!$G1014="","",CONCATENATE('Formulario PPGR3'!$C1014,".",'Formulario PPGR3'!$D1014,".",'Formulario PPGR3'!$E1014,".",'Formulario PPGR3'!$F1014))</f>
        <v/>
      </c>
      <c r="C1014" s="187" t="str">
        <f>IF('Formulario PPGR3'!$G1014="","",'Formulario PPGR1'!#REF!)</f>
        <v/>
      </c>
      <c r="D1014" s="187" t="str">
        <f>IF('Formulario PPGR3'!$G1014="","",'Formulario PPGR1'!#REF!)</f>
        <v/>
      </c>
      <c r="E1014" s="187" t="str">
        <f>IF('Formulario PPGR3'!$G1014="","",'Formulario PPGR1'!#REF!)</f>
        <v/>
      </c>
      <c r="F1014" s="187" t="str">
        <f>IF('Formulario PPGR3'!$G1014="","",'Formulario PPGR1'!#REF!)</f>
        <v/>
      </c>
      <c r="G1014" s="237"/>
      <c r="H1014" s="520" t="str" cm="1">
        <f t="array" ref="H1014">IF(Tabla1[[#This Row],[Código_Actividad]]="","",_xlfn.XLOOKUP(Tabla1[[#This Row],[Código_Actividad]],CodigoActividad,Tabla2[Actividades Programables Presupuestables],"",0))</f>
        <v/>
      </c>
      <c r="I1014" s="783" t="str">
        <f>IFERROR(VLOOKUP('Formulario PPGR3'!$G1014,'Formulario PPGR2'!$H$9:$V$536,15,FALSE),"")</f>
        <v/>
      </c>
      <c r="J1014" s="525"/>
      <c r="K1014" s="524"/>
      <c r="L1014" s="521" t="str">
        <f>IF(Tabla1[[#This Row],[Descripción]]="","",_xlfn.XLOOKUP(Tabla1[[#This Row],[Descripción]],Tabla10[Descripción],Tabla10[Unidad de Medida],"",0))</f>
        <v/>
      </c>
      <c r="M1014" s="317"/>
      <c r="N1014" s="535" t="str">
        <f>IF(Tabla1[[#This Row],[Descripción]]="","",_xlfn.XLOOKUP(Tabla1[[#This Row],[Descripción]],Tabla10[Descripción],Tabla10[Precio Unitario],0))</f>
        <v/>
      </c>
      <c r="O1014" s="535" t="str">
        <f>IF(Tabla1[[#This Row],[Cantidad de Insumos]]="","",Tabla1[[#This Row],[Precio Unitario]]*Tabla1[[#This Row],[Cantidad de Insumos]])</f>
        <v/>
      </c>
      <c r="P1014" s="522" t="str">
        <f>IF(Tabla1[[#This Row],[Descripción]]="","",_xlfn.XLOOKUP(Tabla1[[#This Row],[Descripción]],Tabla10[Descripción],Tabla10[CODIGO PRESUPUESTARIO],0))</f>
        <v/>
      </c>
      <c r="Q1014" s="523"/>
      <c r="R1014" s="523" t="str">
        <f>IF(Tabla1[[#This Row],[Insumos]]="","",_xlfn.XLOOKUP(Tabla1[[#This Row],[Insumos]],Tabla10[Insumo],Tabla10[InsumoAbrev],"",0))</f>
        <v/>
      </c>
      <c r="S1014" s="694"/>
      <c r="T1014" s="187"/>
      <c r="U1014" s="187"/>
    </row>
    <row r="1015" spans="2:21" ht="15" x14ac:dyDescent="0.25">
      <c r="B1015" s="187" t="str">
        <f>IF('Formulario PPGR3'!$G1015="","",CONCATENATE('Formulario PPGR3'!$C1015,".",'Formulario PPGR3'!$D1015,".",'Formulario PPGR3'!$E1015,".",'Formulario PPGR3'!$F1015))</f>
        <v/>
      </c>
      <c r="C1015" s="187" t="str">
        <f>IF('Formulario PPGR3'!$G1015="","",'Formulario PPGR1'!#REF!)</f>
        <v/>
      </c>
      <c r="D1015" s="187" t="str">
        <f>IF('Formulario PPGR3'!$G1015="","",'Formulario PPGR1'!#REF!)</f>
        <v/>
      </c>
      <c r="E1015" s="187" t="str">
        <f>IF('Formulario PPGR3'!$G1015="","",'Formulario PPGR1'!#REF!)</f>
        <v/>
      </c>
      <c r="F1015" s="187" t="str">
        <f>IF('Formulario PPGR3'!$G1015="","",'Formulario PPGR1'!#REF!)</f>
        <v/>
      </c>
      <c r="G1015" s="237"/>
      <c r="H1015" s="520" t="str" cm="1">
        <f t="array" ref="H1015">IF(Tabla1[[#This Row],[Código_Actividad]]="","",_xlfn.XLOOKUP(Tabla1[[#This Row],[Código_Actividad]],CodigoActividad,Tabla2[Actividades Programables Presupuestables],"",0))</f>
        <v/>
      </c>
      <c r="I1015" s="783" t="str">
        <f>IFERROR(VLOOKUP('Formulario PPGR3'!$G1015,'Formulario PPGR2'!$H$9:$V$536,15,FALSE),"")</f>
        <v/>
      </c>
      <c r="J1015" s="525"/>
      <c r="K1015" s="524"/>
      <c r="L1015" s="521" t="str">
        <f>IF(Tabla1[[#This Row],[Descripción]]="","",_xlfn.XLOOKUP(Tabla1[[#This Row],[Descripción]],Tabla10[Descripción],Tabla10[Unidad de Medida],"",0))</f>
        <v/>
      </c>
      <c r="M1015" s="317"/>
      <c r="N1015" s="535" t="str">
        <f>IF(Tabla1[[#This Row],[Descripción]]="","",_xlfn.XLOOKUP(Tabla1[[#This Row],[Descripción]],Tabla10[Descripción],Tabla10[Precio Unitario],0))</f>
        <v/>
      </c>
      <c r="O1015" s="535" t="str">
        <f>IF(Tabla1[[#This Row],[Cantidad de Insumos]]="","",Tabla1[[#This Row],[Precio Unitario]]*Tabla1[[#This Row],[Cantidad de Insumos]])</f>
        <v/>
      </c>
      <c r="P1015" s="522" t="str">
        <f>IF(Tabla1[[#This Row],[Descripción]]="","",_xlfn.XLOOKUP(Tabla1[[#This Row],[Descripción]],Tabla10[Descripción],Tabla10[CODIGO PRESUPUESTARIO],0))</f>
        <v/>
      </c>
      <c r="Q1015" s="523"/>
      <c r="R1015" s="523" t="str">
        <f>IF(Tabla1[[#This Row],[Insumos]]="","",_xlfn.XLOOKUP(Tabla1[[#This Row],[Insumos]],Tabla10[Insumo],Tabla10[InsumoAbrev],"",0))</f>
        <v/>
      </c>
      <c r="S1015" s="694"/>
      <c r="T1015" s="187"/>
      <c r="U1015" s="187"/>
    </row>
    <row r="1016" spans="2:21" ht="15" x14ac:dyDescent="0.25">
      <c r="B1016" s="187" t="str">
        <f>IF('Formulario PPGR3'!$G1016="","",CONCATENATE('Formulario PPGR3'!$C1016,".",'Formulario PPGR3'!$D1016,".",'Formulario PPGR3'!$E1016,".",'Formulario PPGR3'!$F1016))</f>
        <v/>
      </c>
      <c r="C1016" s="187" t="str">
        <f>IF('Formulario PPGR3'!$G1016="","",'Formulario PPGR1'!#REF!)</f>
        <v/>
      </c>
      <c r="D1016" s="187" t="str">
        <f>IF('Formulario PPGR3'!$G1016="","",'Formulario PPGR1'!#REF!)</f>
        <v/>
      </c>
      <c r="E1016" s="187" t="str">
        <f>IF('Formulario PPGR3'!$G1016="","",'Formulario PPGR1'!#REF!)</f>
        <v/>
      </c>
      <c r="F1016" s="187" t="str">
        <f>IF('Formulario PPGR3'!$G1016="","",'Formulario PPGR1'!#REF!)</f>
        <v/>
      </c>
      <c r="G1016" s="237"/>
      <c r="H1016" s="520" t="str" cm="1">
        <f t="array" ref="H1016">IF(Tabla1[[#This Row],[Código_Actividad]]="","",_xlfn.XLOOKUP(Tabla1[[#This Row],[Código_Actividad]],CodigoActividad,Tabla2[Actividades Programables Presupuestables],"",0))</f>
        <v/>
      </c>
      <c r="I1016" s="783" t="str">
        <f>IFERROR(VLOOKUP('Formulario PPGR3'!$G1016,'Formulario PPGR2'!$H$9:$V$536,15,FALSE),"")</f>
        <v/>
      </c>
      <c r="J1016" s="525"/>
      <c r="K1016" s="524"/>
      <c r="L1016" s="521" t="str">
        <f>IF(Tabla1[[#This Row],[Descripción]]="","",_xlfn.XLOOKUP(Tabla1[[#This Row],[Descripción]],Tabla10[Descripción],Tabla10[Unidad de Medida],"",0))</f>
        <v/>
      </c>
      <c r="M1016" s="317"/>
      <c r="N1016" s="535" t="str">
        <f>IF(Tabla1[[#This Row],[Descripción]]="","",_xlfn.XLOOKUP(Tabla1[[#This Row],[Descripción]],Tabla10[Descripción],Tabla10[Precio Unitario],0))</f>
        <v/>
      </c>
      <c r="O1016" s="535" t="str">
        <f>IF(Tabla1[[#This Row],[Cantidad de Insumos]]="","",Tabla1[[#This Row],[Precio Unitario]]*Tabla1[[#This Row],[Cantidad de Insumos]])</f>
        <v/>
      </c>
      <c r="P1016" s="522" t="str">
        <f>IF(Tabla1[[#This Row],[Descripción]]="","",_xlfn.XLOOKUP(Tabla1[[#This Row],[Descripción]],Tabla10[Descripción],Tabla10[CODIGO PRESUPUESTARIO],0))</f>
        <v/>
      </c>
      <c r="Q1016" s="523"/>
      <c r="R1016" s="523" t="str">
        <f>IF(Tabla1[[#This Row],[Insumos]]="","",_xlfn.XLOOKUP(Tabla1[[#This Row],[Insumos]],Tabla10[Insumo],Tabla10[InsumoAbrev],"",0))</f>
        <v/>
      </c>
      <c r="S1016" s="694"/>
      <c r="T1016" s="187"/>
      <c r="U1016" s="187"/>
    </row>
    <row r="1017" spans="2:21" ht="15" x14ac:dyDescent="0.25">
      <c r="B1017" s="187" t="str">
        <f>IF('Formulario PPGR3'!$G1017="","",CONCATENATE('Formulario PPGR3'!$C1017,".",'Formulario PPGR3'!$D1017,".",'Formulario PPGR3'!$E1017,".",'Formulario PPGR3'!$F1017))</f>
        <v/>
      </c>
      <c r="C1017" s="187" t="str">
        <f>IF('Formulario PPGR3'!$G1017="","",'Formulario PPGR1'!#REF!)</f>
        <v/>
      </c>
      <c r="D1017" s="187" t="str">
        <f>IF('Formulario PPGR3'!$G1017="","",'Formulario PPGR1'!#REF!)</f>
        <v/>
      </c>
      <c r="E1017" s="187" t="str">
        <f>IF('Formulario PPGR3'!$G1017="","",'Formulario PPGR1'!#REF!)</f>
        <v/>
      </c>
      <c r="F1017" s="187" t="str">
        <f>IF('Formulario PPGR3'!$G1017="","",'Formulario PPGR1'!#REF!)</f>
        <v/>
      </c>
      <c r="G1017" s="237"/>
      <c r="H1017" s="520" t="str" cm="1">
        <f t="array" ref="H1017">IF(Tabla1[[#This Row],[Código_Actividad]]="","",_xlfn.XLOOKUP(Tabla1[[#This Row],[Código_Actividad]],CodigoActividad,Tabla2[Actividades Programables Presupuestables],"",0))</f>
        <v/>
      </c>
      <c r="I1017" s="783" t="str">
        <f>IFERROR(VLOOKUP('Formulario PPGR3'!$G1017,'Formulario PPGR2'!$H$9:$V$536,15,FALSE),"")</f>
        <v/>
      </c>
      <c r="J1017" s="525"/>
      <c r="K1017" s="524"/>
      <c r="L1017" s="521" t="str">
        <f>IF(Tabla1[[#This Row],[Descripción]]="","",_xlfn.XLOOKUP(Tabla1[[#This Row],[Descripción]],Tabla10[Descripción],Tabla10[Unidad de Medida],"",0))</f>
        <v/>
      </c>
      <c r="M1017" s="317"/>
      <c r="N1017" s="535" t="str">
        <f>IF(Tabla1[[#This Row],[Descripción]]="","",_xlfn.XLOOKUP(Tabla1[[#This Row],[Descripción]],Tabla10[Descripción],Tabla10[Precio Unitario],0))</f>
        <v/>
      </c>
      <c r="O1017" s="535" t="str">
        <f>IF(Tabla1[[#This Row],[Cantidad de Insumos]]="","",Tabla1[[#This Row],[Precio Unitario]]*Tabla1[[#This Row],[Cantidad de Insumos]])</f>
        <v/>
      </c>
      <c r="P1017" s="522" t="str">
        <f>IF(Tabla1[[#This Row],[Descripción]]="","",_xlfn.XLOOKUP(Tabla1[[#This Row],[Descripción]],Tabla10[Descripción],Tabla10[CODIGO PRESUPUESTARIO],0))</f>
        <v/>
      </c>
      <c r="Q1017" s="523"/>
      <c r="R1017" s="523" t="str">
        <f>IF(Tabla1[[#This Row],[Insumos]]="","",_xlfn.XLOOKUP(Tabla1[[#This Row],[Insumos]],Tabla10[Insumo],Tabla10[InsumoAbrev],"",0))</f>
        <v/>
      </c>
      <c r="S1017" s="694"/>
      <c r="T1017" s="187"/>
      <c r="U1017" s="187"/>
    </row>
    <row r="1018" spans="2:21" ht="15" x14ac:dyDescent="0.25">
      <c r="B1018" s="187" t="str">
        <f>IF('Formulario PPGR3'!$G1018="","",CONCATENATE('Formulario PPGR3'!$C1018,".",'Formulario PPGR3'!$D1018,".",'Formulario PPGR3'!$E1018,".",'Formulario PPGR3'!$F1018))</f>
        <v/>
      </c>
      <c r="C1018" s="187" t="str">
        <f>IF('Formulario PPGR3'!$G1018="","",'Formulario PPGR1'!#REF!)</f>
        <v/>
      </c>
      <c r="D1018" s="187" t="str">
        <f>IF('Formulario PPGR3'!$G1018="","",'Formulario PPGR1'!#REF!)</f>
        <v/>
      </c>
      <c r="E1018" s="187" t="str">
        <f>IF('Formulario PPGR3'!$G1018="","",'Formulario PPGR1'!#REF!)</f>
        <v/>
      </c>
      <c r="F1018" s="187" t="str">
        <f>IF('Formulario PPGR3'!$G1018="","",'Formulario PPGR1'!#REF!)</f>
        <v/>
      </c>
      <c r="G1018" s="237"/>
      <c r="H1018" s="520" t="str" cm="1">
        <f t="array" ref="H1018">IF(Tabla1[[#This Row],[Código_Actividad]]="","",_xlfn.XLOOKUP(Tabla1[[#This Row],[Código_Actividad]],CodigoActividad,Tabla2[Actividades Programables Presupuestables],"",0))</f>
        <v/>
      </c>
      <c r="I1018" s="783" t="str">
        <f>IFERROR(VLOOKUP('Formulario PPGR3'!$G1018,'Formulario PPGR2'!$H$9:$V$536,15,FALSE),"")</f>
        <v/>
      </c>
      <c r="J1018" s="525"/>
      <c r="K1018" s="524"/>
      <c r="L1018" s="521" t="str">
        <f>IF(Tabla1[[#This Row],[Descripción]]="","",_xlfn.XLOOKUP(Tabla1[[#This Row],[Descripción]],Tabla10[Descripción],Tabla10[Unidad de Medida],"",0))</f>
        <v/>
      </c>
      <c r="M1018" s="317"/>
      <c r="N1018" s="535" t="str">
        <f>IF(Tabla1[[#This Row],[Descripción]]="","",_xlfn.XLOOKUP(Tabla1[[#This Row],[Descripción]],Tabla10[Descripción],Tabla10[Precio Unitario],0))</f>
        <v/>
      </c>
      <c r="O1018" s="535" t="str">
        <f>IF(Tabla1[[#This Row],[Cantidad de Insumos]]="","",Tabla1[[#This Row],[Precio Unitario]]*Tabla1[[#This Row],[Cantidad de Insumos]])</f>
        <v/>
      </c>
      <c r="P1018" s="522" t="str">
        <f>IF(Tabla1[[#This Row],[Descripción]]="","",_xlfn.XLOOKUP(Tabla1[[#This Row],[Descripción]],Tabla10[Descripción],Tabla10[CODIGO PRESUPUESTARIO],0))</f>
        <v/>
      </c>
      <c r="Q1018" s="523"/>
      <c r="R1018" s="523" t="str">
        <f>IF(Tabla1[[#This Row],[Insumos]]="","",_xlfn.XLOOKUP(Tabla1[[#This Row],[Insumos]],Tabla10[Insumo],Tabla10[InsumoAbrev],"",0))</f>
        <v/>
      </c>
      <c r="S1018" s="694"/>
      <c r="T1018" s="187"/>
      <c r="U1018" s="187"/>
    </row>
    <row r="1019" spans="2:21" ht="15" x14ac:dyDescent="0.25">
      <c r="B1019" s="187" t="str">
        <f>IF('Formulario PPGR3'!$G1019="","",CONCATENATE('Formulario PPGR3'!$C1019,".",'Formulario PPGR3'!$D1019,".",'Formulario PPGR3'!$E1019,".",'Formulario PPGR3'!$F1019))</f>
        <v/>
      </c>
      <c r="C1019" s="187" t="str">
        <f>IF('Formulario PPGR3'!$G1019="","",'Formulario PPGR1'!#REF!)</f>
        <v/>
      </c>
      <c r="D1019" s="187" t="str">
        <f>IF('Formulario PPGR3'!$G1019="","",'Formulario PPGR1'!#REF!)</f>
        <v/>
      </c>
      <c r="E1019" s="187" t="str">
        <f>IF('Formulario PPGR3'!$G1019="","",'Formulario PPGR1'!#REF!)</f>
        <v/>
      </c>
      <c r="F1019" s="187" t="str">
        <f>IF('Formulario PPGR3'!$G1019="","",'Formulario PPGR1'!#REF!)</f>
        <v/>
      </c>
      <c r="G1019" s="237"/>
      <c r="H1019" s="520" t="str" cm="1">
        <f t="array" ref="H1019">IF(Tabla1[[#This Row],[Código_Actividad]]="","",_xlfn.XLOOKUP(Tabla1[[#This Row],[Código_Actividad]],CodigoActividad,Tabla2[Actividades Programables Presupuestables],"",0))</f>
        <v/>
      </c>
      <c r="I1019" s="783" t="str">
        <f>IFERROR(VLOOKUP('Formulario PPGR3'!$G1019,'Formulario PPGR2'!$H$9:$V$536,15,FALSE),"")</f>
        <v/>
      </c>
      <c r="J1019" s="525"/>
      <c r="K1019" s="524"/>
      <c r="L1019" s="521" t="str">
        <f>IF(Tabla1[[#This Row],[Descripción]]="","",_xlfn.XLOOKUP(Tabla1[[#This Row],[Descripción]],Tabla10[Descripción],Tabla10[Unidad de Medida],"",0))</f>
        <v/>
      </c>
      <c r="M1019" s="317"/>
      <c r="N1019" s="535" t="str">
        <f>IF(Tabla1[[#This Row],[Descripción]]="","",_xlfn.XLOOKUP(Tabla1[[#This Row],[Descripción]],Tabla10[Descripción],Tabla10[Precio Unitario],0))</f>
        <v/>
      </c>
      <c r="O1019" s="535" t="str">
        <f>IF(Tabla1[[#This Row],[Cantidad de Insumos]]="","",Tabla1[[#This Row],[Precio Unitario]]*Tabla1[[#This Row],[Cantidad de Insumos]])</f>
        <v/>
      </c>
      <c r="P1019" s="522" t="str">
        <f>IF(Tabla1[[#This Row],[Descripción]]="","",_xlfn.XLOOKUP(Tabla1[[#This Row],[Descripción]],Tabla10[Descripción],Tabla10[CODIGO PRESUPUESTARIO],0))</f>
        <v/>
      </c>
      <c r="Q1019" s="523"/>
      <c r="R1019" s="523" t="str">
        <f>IF(Tabla1[[#This Row],[Insumos]]="","",_xlfn.XLOOKUP(Tabla1[[#This Row],[Insumos]],Tabla10[Insumo],Tabla10[InsumoAbrev],"",0))</f>
        <v/>
      </c>
      <c r="S1019" s="694"/>
      <c r="T1019" s="187"/>
      <c r="U1019" s="187"/>
    </row>
    <row r="1020" spans="2:21" ht="15" x14ac:dyDescent="0.25">
      <c r="B1020" s="187" t="str">
        <f>IF('Formulario PPGR3'!$G1020="","",CONCATENATE('Formulario PPGR3'!$C1020,".",'Formulario PPGR3'!$D1020,".",'Formulario PPGR3'!$E1020,".",'Formulario PPGR3'!$F1020))</f>
        <v/>
      </c>
      <c r="C1020" s="187" t="str">
        <f>IF('Formulario PPGR3'!$G1020="","",'Formulario PPGR1'!#REF!)</f>
        <v/>
      </c>
      <c r="D1020" s="187" t="str">
        <f>IF('Formulario PPGR3'!$G1020="","",'Formulario PPGR1'!#REF!)</f>
        <v/>
      </c>
      <c r="E1020" s="187" t="str">
        <f>IF('Formulario PPGR3'!$G1020="","",'Formulario PPGR1'!#REF!)</f>
        <v/>
      </c>
      <c r="F1020" s="187" t="str">
        <f>IF('Formulario PPGR3'!$G1020="","",'Formulario PPGR1'!#REF!)</f>
        <v/>
      </c>
      <c r="G1020" s="237"/>
      <c r="H1020" s="520" t="str" cm="1">
        <f t="array" ref="H1020">IF(Tabla1[[#This Row],[Código_Actividad]]="","",_xlfn.XLOOKUP(Tabla1[[#This Row],[Código_Actividad]],CodigoActividad,Tabla2[Actividades Programables Presupuestables],"",0))</f>
        <v/>
      </c>
      <c r="I1020" s="783" t="str">
        <f>IFERROR(VLOOKUP('Formulario PPGR3'!$G1020,'Formulario PPGR2'!$H$9:$V$536,15,FALSE),"")</f>
        <v/>
      </c>
      <c r="J1020" s="525"/>
      <c r="K1020" s="524"/>
      <c r="L1020" s="521" t="str">
        <f>IF(Tabla1[[#This Row],[Descripción]]="","",_xlfn.XLOOKUP(Tabla1[[#This Row],[Descripción]],Tabla10[Descripción],Tabla10[Unidad de Medida],"",0))</f>
        <v/>
      </c>
      <c r="M1020" s="317"/>
      <c r="N1020" s="535" t="str">
        <f>IF(Tabla1[[#This Row],[Descripción]]="","",_xlfn.XLOOKUP(Tabla1[[#This Row],[Descripción]],Tabla10[Descripción],Tabla10[Precio Unitario],0))</f>
        <v/>
      </c>
      <c r="O1020" s="535" t="str">
        <f>IF(Tabla1[[#This Row],[Cantidad de Insumos]]="","",Tabla1[[#This Row],[Precio Unitario]]*Tabla1[[#This Row],[Cantidad de Insumos]])</f>
        <v/>
      </c>
      <c r="P1020" s="522" t="str">
        <f>IF(Tabla1[[#This Row],[Descripción]]="","",_xlfn.XLOOKUP(Tabla1[[#This Row],[Descripción]],Tabla10[Descripción],Tabla10[CODIGO PRESUPUESTARIO],0))</f>
        <v/>
      </c>
      <c r="Q1020" s="523"/>
      <c r="R1020" s="523" t="str">
        <f>IF(Tabla1[[#This Row],[Insumos]]="","",_xlfn.XLOOKUP(Tabla1[[#This Row],[Insumos]],Tabla10[Insumo],Tabla10[InsumoAbrev],"",0))</f>
        <v/>
      </c>
      <c r="S1020" s="694"/>
      <c r="T1020" s="187"/>
      <c r="U1020" s="187"/>
    </row>
    <row r="1021" spans="2:21" ht="15" x14ac:dyDescent="0.25">
      <c r="B1021" s="187" t="str">
        <f>IF('Formulario PPGR3'!$G1021="","",CONCATENATE('Formulario PPGR3'!$C1021,".",'Formulario PPGR3'!$D1021,".",'Formulario PPGR3'!$E1021,".",'Formulario PPGR3'!$F1021))</f>
        <v/>
      </c>
      <c r="C1021" s="187" t="str">
        <f>IF('Formulario PPGR3'!$G1021="","",'Formulario PPGR1'!#REF!)</f>
        <v/>
      </c>
      <c r="D1021" s="187" t="str">
        <f>IF('Formulario PPGR3'!$G1021="","",'Formulario PPGR1'!#REF!)</f>
        <v/>
      </c>
      <c r="E1021" s="187" t="str">
        <f>IF('Formulario PPGR3'!$G1021="","",'Formulario PPGR1'!#REF!)</f>
        <v/>
      </c>
      <c r="F1021" s="187" t="str">
        <f>IF('Formulario PPGR3'!$G1021="","",'Formulario PPGR1'!#REF!)</f>
        <v/>
      </c>
      <c r="G1021" s="237"/>
      <c r="H1021" s="520" t="str" cm="1">
        <f t="array" ref="H1021">IF(Tabla1[[#This Row],[Código_Actividad]]="","",_xlfn.XLOOKUP(Tabla1[[#This Row],[Código_Actividad]],CodigoActividad,Tabla2[Actividades Programables Presupuestables],"",0))</f>
        <v/>
      </c>
      <c r="I1021" s="783" t="str">
        <f>IFERROR(VLOOKUP('Formulario PPGR3'!$G1021,'Formulario PPGR2'!$H$9:$V$536,15,FALSE),"")</f>
        <v/>
      </c>
      <c r="J1021" s="525"/>
      <c r="K1021" s="524"/>
      <c r="L1021" s="521" t="str">
        <f>IF(Tabla1[[#This Row],[Descripción]]="","",_xlfn.XLOOKUP(Tabla1[[#This Row],[Descripción]],Tabla10[Descripción],Tabla10[Unidad de Medida],"",0))</f>
        <v/>
      </c>
      <c r="M1021" s="317"/>
      <c r="N1021" s="535" t="str">
        <f>IF(Tabla1[[#This Row],[Descripción]]="","",_xlfn.XLOOKUP(Tabla1[[#This Row],[Descripción]],Tabla10[Descripción],Tabla10[Precio Unitario],0))</f>
        <v/>
      </c>
      <c r="O1021" s="535" t="str">
        <f>IF(Tabla1[[#This Row],[Cantidad de Insumos]]="","",Tabla1[[#This Row],[Precio Unitario]]*Tabla1[[#This Row],[Cantidad de Insumos]])</f>
        <v/>
      </c>
      <c r="P1021" s="522" t="str">
        <f>IF(Tabla1[[#This Row],[Descripción]]="","",_xlfn.XLOOKUP(Tabla1[[#This Row],[Descripción]],Tabla10[Descripción],Tabla10[CODIGO PRESUPUESTARIO],0))</f>
        <v/>
      </c>
      <c r="Q1021" s="523"/>
      <c r="R1021" s="523" t="str">
        <f>IF(Tabla1[[#This Row],[Insumos]]="","",_xlfn.XLOOKUP(Tabla1[[#This Row],[Insumos]],Tabla10[Insumo],Tabla10[InsumoAbrev],"",0))</f>
        <v/>
      </c>
      <c r="S1021" s="694"/>
      <c r="T1021" s="187"/>
      <c r="U1021" s="187"/>
    </row>
    <row r="1022" spans="2:21" ht="15" x14ac:dyDescent="0.25">
      <c r="B1022" s="187" t="str">
        <f>IF('Formulario PPGR3'!$G1022="","",CONCATENATE('Formulario PPGR3'!$C1022,".",'Formulario PPGR3'!$D1022,".",'Formulario PPGR3'!$E1022,".",'Formulario PPGR3'!$F1022))</f>
        <v/>
      </c>
      <c r="C1022" s="187" t="str">
        <f>IF('Formulario PPGR3'!$G1022="","",'Formulario PPGR1'!#REF!)</f>
        <v/>
      </c>
      <c r="D1022" s="187" t="str">
        <f>IF('Formulario PPGR3'!$G1022="","",'Formulario PPGR1'!#REF!)</f>
        <v/>
      </c>
      <c r="E1022" s="187" t="str">
        <f>IF('Formulario PPGR3'!$G1022="","",'Formulario PPGR1'!#REF!)</f>
        <v/>
      </c>
      <c r="F1022" s="187" t="str">
        <f>IF('Formulario PPGR3'!$G1022="","",'Formulario PPGR1'!#REF!)</f>
        <v/>
      </c>
      <c r="G1022" s="237"/>
      <c r="H1022" s="520" t="str" cm="1">
        <f t="array" ref="H1022">IF(Tabla1[[#This Row],[Código_Actividad]]="","",_xlfn.XLOOKUP(Tabla1[[#This Row],[Código_Actividad]],CodigoActividad,Tabla2[Actividades Programables Presupuestables],"",0))</f>
        <v/>
      </c>
      <c r="I1022" s="783" t="str">
        <f>IFERROR(VLOOKUP('Formulario PPGR3'!$G1022,'Formulario PPGR2'!$H$9:$V$536,15,FALSE),"")</f>
        <v/>
      </c>
      <c r="J1022" s="525"/>
      <c r="K1022" s="524"/>
      <c r="L1022" s="521" t="str">
        <f>IF(Tabla1[[#This Row],[Descripción]]="","",_xlfn.XLOOKUP(Tabla1[[#This Row],[Descripción]],Tabla10[Descripción],Tabla10[Unidad de Medida],"",0))</f>
        <v/>
      </c>
      <c r="M1022" s="317"/>
      <c r="N1022" s="535" t="str">
        <f>IF(Tabla1[[#This Row],[Descripción]]="","",_xlfn.XLOOKUP(Tabla1[[#This Row],[Descripción]],Tabla10[Descripción],Tabla10[Precio Unitario],0))</f>
        <v/>
      </c>
      <c r="O1022" s="535" t="str">
        <f>IF(Tabla1[[#This Row],[Cantidad de Insumos]]="","",Tabla1[[#This Row],[Precio Unitario]]*Tabla1[[#This Row],[Cantidad de Insumos]])</f>
        <v/>
      </c>
      <c r="P1022" s="522" t="str">
        <f>IF(Tabla1[[#This Row],[Descripción]]="","",_xlfn.XLOOKUP(Tabla1[[#This Row],[Descripción]],Tabla10[Descripción],Tabla10[CODIGO PRESUPUESTARIO],0))</f>
        <v/>
      </c>
      <c r="Q1022" s="523"/>
      <c r="R1022" s="523" t="str">
        <f>IF(Tabla1[[#This Row],[Insumos]]="","",_xlfn.XLOOKUP(Tabla1[[#This Row],[Insumos]],Tabla10[Insumo],Tabla10[InsumoAbrev],"",0))</f>
        <v/>
      </c>
      <c r="S1022" s="694"/>
      <c r="T1022" s="187"/>
      <c r="U1022" s="187"/>
    </row>
    <row r="1023" spans="2:21" ht="15" x14ac:dyDescent="0.25">
      <c r="B1023" s="187" t="str">
        <f>IF('Formulario PPGR3'!$G1023="","",CONCATENATE('Formulario PPGR3'!$C1023,".",'Formulario PPGR3'!$D1023,".",'Formulario PPGR3'!$E1023,".",'Formulario PPGR3'!$F1023))</f>
        <v/>
      </c>
      <c r="C1023" s="187" t="str">
        <f>IF('Formulario PPGR3'!$G1023="","",'Formulario PPGR1'!#REF!)</f>
        <v/>
      </c>
      <c r="D1023" s="187" t="str">
        <f>IF('Formulario PPGR3'!$G1023="","",'Formulario PPGR1'!#REF!)</f>
        <v/>
      </c>
      <c r="E1023" s="187" t="str">
        <f>IF('Formulario PPGR3'!$G1023="","",'Formulario PPGR1'!#REF!)</f>
        <v/>
      </c>
      <c r="F1023" s="187" t="str">
        <f>IF('Formulario PPGR3'!$G1023="","",'Formulario PPGR1'!#REF!)</f>
        <v/>
      </c>
      <c r="G1023" s="237"/>
      <c r="H1023" s="520" t="str" cm="1">
        <f t="array" ref="H1023">IF(Tabla1[[#This Row],[Código_Actividad]]="","",_xlfn.XLOOKUP(Tabla1[[#This Row],[Código_Actividad]],CodigoActividad,Tabla2[Actividades Programables Presupuestables],"",0))</f>
        <v/>
      </c>
      <c r="I1023" s="783" t="str">
        <f>IFERROR(VLOOKUP('Formulario PPGR3'!$G1023,'Formulario PPGR2'!$H$9:$V$536,15,FALSE),"")</f>
        <v/>
      </c>
      <c r="J1023" s="525"/>
      <c r="K1023" s="524"/>
      <c r="L1023" s="521" t="str">
        <f>IF(Tabla1[[#This Row],[Descripción]]="","",_xlfn.XLOOKUP(Tabla1[[#This Row],[Descripción]],Tabla10[Descripción],Tabla10[Unidad de Medida],"",0))</f>
        <v/>
      </c>
      <c r="M1023" s="317"/>
      <c r="N1023" s="535" t="str">
        <f>IF(Tabla1[[#This Row],[Descripción]]="","",_xlfn.XLOOKUP(Tabla1[[#This Row],[Descripción]],Tabla10[Descripción],Tabla10[Precio Unitario],0))</f>
        <v/>
      </c>
      <c r="O1023" s="535" t="str">
        <f>IF(Tabla1[[#This Row],[Cantidad de Insumos]]="","",Tabla1[[#This Row],[Precio Unitario]]*Tabla1[[#This Row],[Cantidad de Insumos]])</f>
        <v/>
      </c>
      <c r="P1023" s="522" t="str">
        <f>IF(Tabla1[[#This Row],[Descripción]]="","",_xlfn.XLOOKUP(Tabla1[[#This Row],[Descripción]],Tabla10[Descripción],Tabla10[CODIGO PRESUPUESTARIO],0))</f>
        <v/>
      </c>
      <c r="Q1023" s="523"/>
      <c r="R1023" s="523" t="str">
        <f>IF(Tabla1[[#This Row],[Insumos]]="","",_xlfn.XLOOKUP(Tabla1[[#This Row],[Insumos]],Tabla10[Insumo],Tabla10[InsumoAbrev],"",0))</f>
        <v/>
      </c>
      <c r="S1023" s="694"/>
      <c r="T1023" s="187"/>
      <c r="U1023" s="187"/>
    </row>
    <row r="1024" spans="2:21" ht="15" x14ac:dyDescent="0.25">
      <c r="B1024" s="187" t="str">
        <f>IF('Formulario PPGR3'!$G1024="","",CONCATENATE('Formulario PPGR3'!$C1024,".",'Formulario PPGR3'!$D1024,".",'Formulario PPGR3'!$E1024,".",'Formulario PPGR3'!$F1024))</f>
        <v/>
      </c>
      <c r="C1024" s="187" t="str">
        <f>IF('Formulario PPGR3'!$G1024="","",'Formulario PPGR1'!#REF!)</f>
        <v/>
      </c>
      <c r="D1024" s="187" t="str">
        <f>IF('Formulario PPGR3'!$G1024="","",'Formulario PPGR1'!#REF!)</f>
        <v/>
      </c>
      <c r="E1024" s="187" t="str">
        <f>IF('Formulario PPGR3'!$G1024="","",'Formulario PPGR1'!#REF!)</f>
        <v/>
      </c>
      <c r="F1024" s="187" t="str">
        <f>IF('Formulario PPGR3'!$G1024="","",'Formulario PPGR1'!#REF!)</f>
        <v/>
      </c>
      <c r="G1024" s="237"/>
      <c r="H1024" s="520" t="str" cm="1">
        <f t="array" ref="H1024">IF(Tabla1[[#This Row],[Código_Actividad]]="","",_xlfn.XLOOKUP(Tabla1[[#This Row],[Código_Actividad]],CodigoActividad,Tabla2[Actividades Programables Presupuestables],"",0))</f>
        <v/>
      </c>
      <c r="I1024" s="783" t="str">
        <f>IFERROR(VLOOKUP('Formulario PPGR3'!$G1024,'Formulario PPGR2'!$H$9:$V$536,15,FALSE),"")</f>
        <v/>
      </c>
      <c r="J1024" s="525"/>
      <c r="K1024" s="524"/>
      <c r="L1024" s="521" t="str">
        <f>IF(Tabla1[[#This Row],[Descripción]]="","",_xlfn.XLOOKUP(Tabla1[[#This Row],[Descripción]],Tabla10[Descripción],Tabla10[Unidad de Medida],"",0))</f>
        <v/>
      </c>
      <c r="M1024" s="317"/>
      <c r="N1024" s="535" t="str">
        <f>IF(Tabla1[[#This Row],[Descripción]]="","",_xlfn.XLOOKUP(Tabla1[[#This Row],[Descripción]],Tabla10[Descripción],Tabla10[Precio Unitario],0))</f>
        <v/>
      </c>
      <c r="O1024" s="535" t="str">
        <f>IF(Tabla1[[#This Row],[Cantidad de Insumos]]="","",Tabla1[[#This Row],[Precio Unitario]]*Tabla1[[#This Row],[Cantidad de Insumos]])</f>
        <v/>
      </c>
      <c r="P1024" s="522" t="str">
        <f>IF(Tabla1[[#This Row],[Descripción]]="","",_xlfn.XLOOKUP(Tabla1[[#This Row],[Descripción]],Tabla10[Descripción],Tabla10[CODIGO PRESUPUESTARIO],0))</f>
        <v/>
      </c>
      <c r="Q1024" s="523"/>
      <c r="R1024" s="523" t="str">
        <f>IF(Tabla1[[#This Row],[Insumos]]="","",_xlfn.XLOOKUP(Tabla1[[#This Row],[Insumos]],Tabla10[Insumo],Tabla10[InsumoAbrev],"",0))</f>
        <v/>
      </c>
      <c r="S1024" s="694"/>
      <c r="T1024" s="187"/>
      <c r="U1024" s="187"/>
    </row>
    <row r="1025" spans="2:21" ht="15" x14ac:dyDescent="0.25">
      <c r="B1025" s="187" t="str">
        <f>IF('Formulario PPGR3'!$G1025="","",CONCATENATE('Formulario PPGR3'!$C1025,".",'Formulario PPGR3'!$D1025,".",'Formulario PPGR3'!$E1025,".",'Formulario PPGR3'!$F1025))</f>
        <v/>
      </c>
      <c r="C1025" s="187" t="str">
        <f>IF('Formulario PPGR3'!$G1025="","",'Formulario PPGR1'!#REF!)</f>
        <v/>
      </c>
      <c r="D1025" s="187" t="str">
        <f>IF('Formulario PPGR3'!$G1025="","",'Formulario PPGR1'!#REF!)</f>
        <v/>
      </c>
      <c r="E1025" s="187" t="str">
        <f>IF('Formulario PPGR3'!$G1025="","",'Formulario PPGR1'!#REF!)</f>
        <v/>
      </c>
      <c r="F1025" s="187" t="str">
        <f>IF('Formulario PPGR3'!$G1025="","",'Formulario PPGR1'!#REF!)</f>
        <v/>
      </c>
      <c r="G1025" s="237"/>
      <c r="H1025" s="520" t="str" cm="1">
        <f t="array" ref="H1025">IF(Tabla1[[#This Row],[Código_Actividad]]="","",_xlfn.XLOOKUP(Tabla1[[#This Row],[Código_Actividad]],CodigoActividad,Tabla2[Actividades Programables Presupuestables],"",0))</f>
        <v/>
      </c>
      <c r="I1025" s="783" t="str">
        <f>IFERROR(VLOOKUP('Formulario PPGR3'!$G1025,'Formulario PPGR2'!$H$9:$V$536,15,FALSE),"")</f>
        <v/>
      </c>
      <c r="J1025" s="525"/>
      <c r="K1025" s="524"/>
      <c r="L1025" s="521" t="str">
        <f>IF(Tabla1[[#This Row],[Descripción]]="","",_xlfn.XLOOKUP(Tabla1[[#This Row],[Descripción]],Tabla10[Descripción],Tabla10[Unidad de Medida],"",0))</f>
        <v/>
      </c>
      <c r="M1025" s="317"/>
      <c r="N1025" s="535" t="str">
        <f>IF(Tabla1[[#This Row],[Descripción]]="","",_xlfn.XLOOKUP(Tabla1[[#This Row],[Descripción]],Tabla10[Descripción],Tabla10[Precio Unitario],0))</f>
        <v/>
      </c>
      <c r="O1025" s="535" t="str">
        <f>IF(Tabla1[[#This Row],[Cantidad de Insumos]]="","",Tabla1[[#This Row],[Precio Unitario]]*Tabla1[[#This Row],[Cantidad de Insumos]])</f>
        <v/>
      </c>
      <c r="P1025" s="522" t="str">
        <f>IF(Tabla1[[#This Row],[Descripción]]="","",_xlfn.XLOOKUP(Tabla1[[#This Row],[Descripción]],Tabla10[Descripción],Tabla10[CODIGO PRESUPUESTARIO],0))</f>
        <v/>
      </c>
      <c r="Q1025" s="523"/>
      <c r="R1025" s="523" t="str">
        <f>IF(Tabla1[[#This Row],[Insumos]]="","",_xlfn.XLOOKUP(Tabla1[[#This Row],[Insumos]],Tabla10[Insumo],Tabla10[InsumoAbrev],"",0))</f>
        <v/>
      </c>
      <c r="S1025" s="694"/>
      <c r="T1025" s="187"/>
      <c r="U1025" s="187"/>
    </row>
    <row r="1026" spans="2:21" ht="15" x14ac:dyDescent="0.25">
      <c r="B1026" s="187" t="str">
        <f>IF('Formulario PPGR3'!$G1026="","",CONCATENATE('Formulario PPGR3'!$C1026,".",'Formulario PPGR3'!$D1026,".",'Formulario PPGR3'!$E1026,".",'Formulario PPGR3'!$F1026))</f>
        <v/>
      </c>
      <c r="C1026" s="187" t="str">
        <f>IF('Formulario PPGR3'!$G1026="","",'Formulario PPGR1'!#REF!)</f>
        <v/>
      </c>
      <c r="D1026" s="187" t="str">
        <f>IF('Formulario PPGR3'!$G1026="","",'Formulario PPGR1'!#REF!)</f>
        <v/>
      </c>
      <c r="E1026" s="187" t="str">
        <f>IF('Formulario PPGR3'!$G1026="","",'Formulario PPGR1'!#REF!)</f>
        <v/>
      </c>
      <c r="F1026" s="187" t="str">
        <f>IF('Formulario PPGR3'!$G1026="","",'Formulario PPGR1'!#REF!)</f>
        <v/>
      </c>
      <c r="G1026" s="237"/>
      <c r="H1026" s="520" t="str" cm="1">
        <f t="array" ref="H1026">IF(Tabla1[[#This Row],[Código_Actividad]]="","",_xlfn.XLOOKUP(Tabla1[[#This Row],[Código_Actividad]],CodigoActividad,Tabla2[Actividades Programables Presupuestables],"",0))</f>
        <v/>
      </c>
      <c r="I1026" s="783" t="str">
        <f>IFERROR(VLOOKUP('Formulario PPGR3'!$G1026,'Formulario PPGR2'!$H$9:$V$536,15,FALSE),"")</f>
        <v/>
      </c>
      <c r="J1026" s="525"/>
      <c r="K1026" s="524"/>
      <c r="L1026" s="521" t="str">
        <f>IF(Tabla1[[#This Row],[Descripción]]="","",_xlfn.XLOOKUP(Tabla1[[#This Row],[Descripción]],Tabla10[Descripción],Tabla10[Unidad de Medida],"",0))</f>
        <v/>
      </c>
      <c r="M1026" s="317"/>
      <c r="N1026" s="535" t="str">
        <f>IF(Tabla1[[#This Row],[Descripción]]="","",_xlfn.XLOOKUP(Tabla1[[#This Row],[Descripción]],Tabla10[Descripción],Tabla10[Precio Unitario],0))</f>
        <v/>
      </c>
      <c r="O1026" s="535" t="str">
        <f>IF(Tabla1[[#This Row],[Cantidad de Insumos]]="","",Tabla1[[#This Row],[Precio Unitario]]*Tabla1[[#This Row],[Cantidad de Insumos]])</f>
        <v/>
      </c>
      <c r="P1026" s="522" t="str">
        <f>IF(Tabla1[[#This Row],[Descripción]]="","",_xlfn.XLOOKUP(Tabla1[[#This Row],[Descripción]],Tabla10[Descripción],Tabla10[CODIGO PRESUPUESTARIO],0))</f>
        <v/>
      </c>
      <c r="Q1026" s="523"/>
      <c r="R1026" s="523" t="str">
        <f>IF(Tabla1[[#This Row],[Insumos]]="","",_xlfn.XLOOKUP(Tabla1[[#This Row],[Insumos]],Tabla10[Insumo],Tabla10[InsumoAbrev],"",0))</f>
        <v/>
      </c>
      <c r="S1026" s="694"/>
      <c r="T1026" s="187"/>
      <c r="U1026" s="187"/>
    </row>
    <row r="1027" spans="2:21" ht="15" x14ac:dyDescent="0.25">
      <c r="B1027" s="187" t="str">
        <f>IF('Formulario PPGR3'!$G1027="","",CONCATENATE('Formulario PPGR3'!$C1027,".",'Formulario PPGR3'!$D1027,".",'Formulario PPGR3'!$E1027,".",'Formulario PPGR3'!$F1027))</f>
        <v/>
      </c>
      <c r="C1027" s="187" t="str">
        <f>IF('Formulario PPGR3'!$G1027="","",'Formulario PPGR1'!#REF!)</f>
        <v/>
      </c>
      <c r="D1027" s="187" t="str">
        <f>IF('Formulario PPGR3'!$G1027="","",'Formulario PPGR1'!#REF!)</f>
        <v/>
      </c>
      <c r="E1027" s="187" t="str">
        <f>IF('Formulario PPGR3'!$G1027="","",'Formulario PPGR1'!#REF!)</f>
        <v/>
      </c>
      <c r="F1027" s="187" t="str">
        <f>IF('Formulario PPGR3'!$G1027="","",'Formulario PPGR1'!#REF!)</f>
        <v/>
      </c>
      <c r="G1027" s="237"/>
      <c r="H1027" s="520" t="str" cm="1">
        <f t="array" ref="H1027">IF(Tabla1[[#This Row],[Código_Actividad]]="","",_xlfn.XLOOKUP(Tabla1[[#This Row],[Código_Actividad]],CodigoActividad,Tabla2[Actividades Programables Presupuestables],"",0))</f>
        <v/>
      </c>
      <c r="I1027" s="783" t="str">
        <f>IFERROR(VLOOKUP('Formulario PPGR3'!$G1027,'Formulario PPGR2'!$H$9:$V$536,15,FALSE),"")</f>
        <v/>
      </c>
      <c r="J1027" s="525"/>
      <c r="K1027" s="524"/>
      <c r="L1027" s="521" t="str">
        <f>IF(Tabla1[[#This Row],[Descripción]]="","",_xlfn.XLOOKUP(Tabla1[[#This Row],[Descripción]],Tabla10[Descripción],Tabla10[Unidad de Medida],"",0))</f>
        <v/>
      </c>
      <c r="M1027" s="317"/>
      <c r="N1027" s="535" t="str">
        <f>IF(Tabla1[[#This Row],[Descripción]]="","",_xlfn.XLOOKUP(Tabla1[[#This Row],[Descripción]],Tabla10[Descripción],Tabla10[Precio Unitario],0))</f>
        <v/>
      </c>
      <c r="O1027" s="535" t="str">
        <f>IF(Tabla1[[#This Row],[Cantidad de Insumos]]="","",Tabla1[[#This Row],[Precio Unitario]]*Tabla1[[#This Row],[Cantidad de Insumos]])</f>
        <v/>
      </c>
      <c r="P1027" s="522" t="str">
        <f>IF(Tabla1[[#This Row],[Descripción]]="","",_xlfn.XLOOKUP(Tabla1[[#This Row],[Descripción]],Tabla10[Descripción],Tabla10[CODIGO PRESUPUESTARIO],0))</f>
        <v/>
      </c>
      <c r="Q1027" s="523"/>
      <c r="R1027" s="523" t="str">
        <f>IF(Tabla1[[#This Row],[Insumos]]="","",_xlfn.XLOOKUP(Tabla1[[#This Row],[Insumos]],Tabla10[Insumo],Tabla10[InsumoAbrev],"",0))</f>
        <v/>
      </c>
      <c r="S1027" s="694"/>
      <c r="T1027" s="187"/>
      <c r="U1027" s="187"/>
    </row>
    <row r="1028" spans="2:21" ht="15" x14ac:dyDescent="0.25">
      <c r="B1028" s="187" t="str">
        <f>IF('Formulario PPGR3'!$G1028="","",CONCATENATE('Formulario PPGR3'!$C1028,".",'Formulario PPGR3'!$D1028,".",'Formulario PPGR3'!$E1028,".",'Formulario PPGR3'!$F1028))</f>
        <v/>
      </c>
      <c r="C1028" s="187" t="str">
        <f>IF('Formulario PPGR3'!$G1028="","",'Formulario PPGR1'!#REF!)</f>
        <v/>
      </c>
      <c r="D1028" s="187" t="str">
        <f>IF('Formulario PPGR3'!$G1028="","",'Formulario PPGR1'!#REF!)</f>
        <v/>
      </c>
      <c r="E1028" s="187" t="str">
        <f>IF('Formulario PPGR3'!$G1028="","",'Formulario PPGR1'!#REF!)</f>
        <v/>
      </c>
      <c r="F1028" s="187" t="str">
        <f>IF('Formulario PPGR3'!$G1028="","",'Formulario PPGR1'!#REF!)</f>
        <v/>
      </c>
      <c r="G1028" s="237"/>
      <c r="H1028" s="520" t="str" cm="1">
        <f t="array" ref="H1028">IF(Tabla1[[#This Row],[Código_Actividad]]="","",_xlfn.XLOOKUP(Tabla1[[#This Row],[Código_Actividad]],CodigoActividad,Tabla2[Actividades Programables Presupuestables],"",0))</f>
        <v/>
      </c>
      <c r="I1028" s="783" t="str">
        <f>IFERROR(VLOOKUP('Formulario PPGR3'!$G1028,'Formulario PPGR2'!$H$9:$V$536,15,FALSE),"")</f>
        <v/>
      </c>
      <c r="J1028" s="525"/>
      <c r="K1028" s="524"/>
      <c r="L1028" s="521" t="str">
        <f>IF(Tabla1[[#This Row],[Descripción]]="","",_xlfn.XLOOKUP(Tabla1[[#This Row],[Descripción]],Tabla10[Descripción],Tabla10[Unidad de Medida],"",0))</f>
        <v/>
      </c>
      <c r="M1028" s="317"/>
      <c r="N1028" s="535" t="str">
        <f>IF(Tabla1[[#This Row],[Descripción]]="","",_xlfn.XLOOKUP(Tabla1[[#This Row],[Descripción]],Tabla10[Descripción],Tabla10[Precio Unitario],0))</f>
        <v/>
      </c>
      <c r="O1028" s="535" t="str">
        <f>IF(Tabla1[[#This Row],[Cantidad de Insumos]]="","",Tabla1[[#This Row],[Precio Unitario]]*Tabla1[[#This Row],[Cantidad de Insumos]])</f>
        <v/>
      </c>
      <c r="P1028" s="522" t="str">
        <f>IF(Tabla1[[#This Row],[Descripción]]="","",_xlfn.XLOOKUP(Tabla1[[#This Row],[Descripción]],Tabla10[Descripción],Tabla10[CODIGO PRESUPUESTARIO],0))</f>
        <v/>
      </c>
      <c r="Q1028" s="523"/>
      <c r="R1028" s="523" t="str">
        <f>IF(Tabla1[[#This Row],[Insumos]]="","",_xlfn.XLOOKUP(Tabla1[[#This Row],[Insumos]],Tabla10[Insumo],Tabla10[InsumoAbrev],"",0))</f>
        <v/>
      </c>
      <c r="S1028" s="694"/>
      <c r="T1028" s="187"/>
      <c r="U1028" s="187"/>
    </row>
    <row r="1029" spans="2:21" ht="15" x14ac:dyDescent="0.25">
      <c r="B1029" s="187" t="str">
        <f>IF('Formulario PPGR3'!$G1029="","",CONCATENATE('Formulario PPGR3'!$C1029,".",'Formulario PPGR3'!$D1029,".",'Formulario PPGR3'!$E1029,".",'Formulario PPGR3'!$F1029))</f>
        <v/>
      </c>
      <c r="C1029" s="187" t="str">
        <f>IF('Formulario PPGR3'!$G1029="","",'Formulario PPGR1'!#REF!)</f>
        <v/>
      </c>
      <c r="D1029" s="187" t="str">
        <f>IF('Formulario PPGR3'!$G1029="","",'Formulario PPGR1'!#REF!)</f>
        <v/>
      </c>
      <c r="E1029" s="187" t="str">
        <f>IF('Formulario PPGR3'!$G1029="","",'Formulario PPGR1'!#REF!)</f>
        <v/>
      </c>
      <c r="F1029" s="187" t="str">
        <f>IF('Formulario PPGR3'!$G1029="","",'Formulario PPGR1'!#REF!)</f>
        <v/>
      </c>
      <c r="G1029" s="237"/>
      <c r="H1029" s="520" t="str" cm="1">
        <f t="array" ref="H1029">IF(Tabla1[[#This Row],[Código_Actividad]]="","",_xlfn.XLOOKUP(Tabla1[[#This Row],[Código_Actividad]],CodigoActividad,Tabla2[Actividades Programables Presupuestables],"",0))</f>
        <v/>
      </c>
      <c r="I1029" s="783" t="str">
        <f>IFERROR(VLOOKUP('Formulario PPGR3'!$G1029,'Formulario PPGR2'!$H$9:$V$536,15,FALSE),"")</f>
        <v/>
      </c>
      <c r="J1029" s="525"/>
      <c r="K1029" s="524"/>
      <c r="L1029" s="521" t="str">
        <f>IF(Tabla1[[#This Row],[Descripción]]="","",_xlfn.XLOOKUP(Tabla1[[#This Row],[Descripción]],Tabla10[Descripción],Tabla10[Unidad de Medida],"",0))</f>
        <v/>
      </c>
      <c r="M1029" s="317"/>
      <c r="N1029" s="535" t="str">
        <f>IF(Tabla1[[#This Row],[Descripción]]="","",_xlfn.XLOOKUP(Tabla1[[#This Row],[Descripción]],Tabla10[Descripción],Tabla10[Precio Unitario],0))</f>
        <v/>
      </c>
      <c r="O1029" s="535" t="str">
        <f>IF(Tabla1[[#This Row],[Cantidad de Insumos]]="","",Tabla1[[#This Row],[Precio Unitario]]*Tabla1[[#This Row],[Cantidad de Insumos]])</f>
        <v/>
      </c>
      <c r="P1029" s="522" t="str">
        <f>IF(Tabla1[[#This Row],[Descripción]]="","",_xlfn.XLOOKUP(Tabla1[[#This Row],[Descripción]],Tabla10[Descripción],Tabla10[CODIGO PRESUPUESTARIO],0))</f>
        <v/>
      </c>
      <c r="Q1029" s="523"/>
      <c r="R1029" s="523" t="str">
        <f>IF(Tabla1[[#This Row],[Insumos]]="","",_xlfn.XLOOKUP(Tabla1[[#This Row],[Insumos]],Tabla10[Insumo],Tabla10[InsumoAbrev],"",0))</f>
        <v/>
      </c>
      <c r="S1029" s="694"/>
      <c r="T1029" s="187"/>
      <c r="U1029" s="187"/>
    </row>
    <row r="1030" spans="2:21" ht="15" x14ac:dyDescent="0.25">
      <c r="B1030" s="187" t="str">
        <f>IF('Formulario PPGR3'!$G1030="","",CONCATENATE('Formulario PPGR3'!$C1030,".",'Formulario PPGR3'!$D1030,".",'Formulario PPGR3'!$E1030,".",'Formulario PPGR3'!$F1030))</f>
        <v/>
      </c>
      <c r="C1030" s="187" t="str">
        <f>IF('Formulario PPGR3'!$G1030="","",'Formulario PPGR1'!#REF!)</f>
        <v/>
      </c>
      <c r="D1030" s="187" t="str">
        <f>IF('Formulario PPGR3'!$G1030="","",'Formulario PPGR1'!#REF!)</f>
        <v/>
      </c>
      <c r="E1030" s="187" t="str">
        <f>IF('Formulario PPGR3'!$G1030="","",'Formulario PPGR1'!#REF!)</f>
        <v/>
      </c>
      <c r="F1030" s="187" t="str">
        <f>IF('Formulario PPGR3'!$G1030="","",'Formulario PPGR1'!#REF!)</f>
        <v/>
      </c>
      <c r="G1030" s="237"/>
      <c r="H1030" s="520" t="str" cm="1">
        <f t="array" ref="H1030">IF(Tabla1[[#This Row],[Código_Actividad]]="","",_xlfn.XLOOKUP(Tabla1[[#This Row],[Código_Actividad]],CodigoActividad,Tabla2[Actividades Programables Presupuestables],"",0))</f>
        <v/>
      </c>
      <c r="I1030" s="783" t="str">
        <f>IFERROR(VLOOKUP('Formulario PPGR3'!$G1030,'Formulario PPGR2'!$H$9:$V$536,15,FALSE),"")</f>
        <v/>
      </c>
      <c r="J1030" s="525"/>
      <c r="K1030" s="524"/>
      <c r="L1030" s="521" t="str">
        <f>IF(Tabla1[[#This Row],[Descripción]]="","",_xlfn.XLOOKUP(Tabla1[[#This Row],[Descripción]],Tabla10[Descripción],Tabla10[Unidad de Medida],"",0))</f>
        <v/>
      </c>
      <c r="M1030" s="317"/>
      <c r="N1030" s="535" t="str">
        <f>IF(Tabla1[[#This Row],[Descripción]]="","",_xlfn.XLOOKUP(Tabla1[[#This Row],[Descripción]],Tabla10[Descripción],Tabla10[Precio Unitario],0))</f>
        <v/>
      </c>
      <c r="O1030" s="535" t="str">
        <f>IF(Tabla1[[#This Row],[Cantidad de Insumos]]="","",Tabla1[[#This Row],[Precio Unitario]]*Tabla1[[#This Row],[Cantidad de Insumos]])</f>
        <v/>
      </c>
      <c r="P1030" s="522" t="str">
        <f>IF(Tabla1[[#This Row],[Descripción]]="","",_xlfn.XLOOKUP(Tabla1[[#This Row],[Descripción]],Tabla10[Descripción],Tabla10[CODIGO PRESUPUESTARIO],0))</f>
        <v/>
      </c>
      <c r="Q1030" s="523"/>
      <c r="R1030" s="523" t="str">
        <f>IF(Tabla1[[#This Row],[Insumos]]="","",_xlfn.XLOOKUP(Tabla1[[#This Row],[Insumos]],Tabla10[Insumo],Tabla10[InsumoAbrev],"",0))</f>
        <v/>
      </c>
      <c r="S1030" s="694"/>
      <c r="T1030" s="187"/>
      <c r="U1030" s="187"/>
    </row>
    <row r="1031" spans="2:21" ht="15" x14ac:dyDescent="0.25">
      <c r="B1031" s="187" t="str">
        <f>IF('Formulario PPGR3'!$G1031="","",CONCATENATE('Formulario PPGR3'!$C1031,".",'Formulario PPGR3'!$D1031,".",'Formulario PPGR3'!$E1031,".",'Formulario PPGR3'!$F1031))</f>
        <v/>
      </c>
      <c r="C1031" s="187" t="str">
        <f>IF('Formulario PPGR3'!$G1031="","",'Formulario PPGR1'!#REF!)</f>
        <v/>
      </c>
      <c r="D1031" s="187" t="str">
        <f>IF('Formulario PPGR3'!$G1031="","",'Formulario PPGR1'!#REF!)</f>
        <v/>
      </c>
      <c r="E1031" s="187" t="str">
        <f>IF('Formulario PPGR3'!$G1031="","",'Formulario PPGR1'!#REF!)</f>
        <v/>
      </c>
      <c r="F1031" s="187" t="str">
        <f>IF('Formulario PPGR3'!$G1031="","",'Formulario PPGR1'!#REF!)</f>
        <v/>
      </c>
      <c r="G1031" s="237"/>
      <c r="H1031" s="520" t="str" cm="1">
        <f t="array" ref="H1031">IF(Tabla1[[#This Row],[Código_Actividad]]="","",_xlfn.XLOOKUP(Tabla1[[#This Row],[Código_Actividad]],CodigoActividad,Tabla2[Actividades Programables Presupuestables],"",0))</f>
        <v/>
      </c>
      <c r="I1031" s="783" t="str">
        <f>IFERROR(VLOOKUP('Formulario PPGR3'!$G1031,'Formulario PPGR2'!$H$9:$V$536,15,FALSE),"")</f>
        <v/>
      </c>
      <c r="J1031" s="525"/>
      <c r="K1031" s="524"/>
      <c r="L1031" s="521" t="str">
        <f>IF(Tabla1[[#This Row],[Descripción]]="","",_xlfn.XLOOKUP(Tabla1[[#This Row],[Descripción]],Tabla10[Descripción],Tabla10[Unidad de Medida],"",0))</f>
        <v/>
      </c>
      <c r="M1031" s="317"/>
      <c r="N1031" s="535" t="str">
        <f>IF(Tabla1[[#This Row],[Descripción]]="","",_xlfn.XLOOKUP(Tabla1[[#This Row],[Descripción]],Tabla10[Descripción],Tabla10[Precio Unitario],0))</f>
        <v/>
      </c>
      <c r="O1031" s="535" t="str">
        <f>IF(Tabla1[[#This Row],[Cantidad de Insumos]]="","",Tabla1[[#This Row],[Precio Unitario]]*Tabla1[[#This Row],[Cantidad de Insumos]])</f>
        <v/>
      </c>
      <c r="P1031" s="522" t="str">
        <f>IF(Tabla1[[#This Row],[Descripción]]="","",_xlfn.XLOOKUP(Tabla1[[#This Row],[Descripción]],Tabla10[Descripción],Tabla10[CODIGO PRESUPUESTARIO],0))</f>
        <v/>
      </c>
      <c r="Q1031" s="523"/>
      <c r="R1031" s="523" t="str">
        <f>IF(Tabla1[[#This Row],[Insumos]]="","",_xlfn.XLOOKUP(Tabla1[[#This Row],[Insumos]],Tabla10[Insumo],Tabla10[InsumoAbrev],"",0))</f>
        <v/>
      </c>
      <c r="S1031" s="694"/>
      <c r="T1031" s="187"/>
      <c r="U1031" s="187"/>
    </row>
    <row r="1032" spans="2:21" ht="15" x14ac:dyDescent="0.25">
      <c r="B1032" s="187" t="str">
        <f>IF('Formulario PPGR3'!$G1032="","",CONCATENATE('Formulario PPGR3'!$C1032,".",'Formulario PPGR3'!$D1032,".",'Formulario PPGR3'!$E1032,".",'Formulario PPGR3'!$F1032))</f>
        <v/>
      </c>
      <c r="C1032" s="187" t="str">
        <f>IF('Formulario PPGR3'!$G1032="","",'Formulario PPGR1'!#REF!)</f>
        <v/>
      </c>
      <c r="D1032" s="187" t="str">
        <f>IF('Formulario PPGR3'!$G1032="","",'Formulario PPGR1'!#REF!)</f>
        <v/>
      </c>
      <c r="E1032" s="187" t="str">
        <f>IF('Formulario PPGR3'!$G1032="","",'Formulario PPGR1'!#REF!)</f>
        <v/>
      </c>
      <c r="F1032" s="187" t="str">
        <f>IF('Formulario PPGR3'!$G1032="","",'Formulario PPGR1'!#REF!)</f>
        <v/>
      </c>
      <c r="G1032" s="237"/>
      <c r="H1032" s="520" t="str" cm="1">
        <f t="array" ref="H1032">IF(Tabla1[[#This Row],[Código_Actividad]]="","",_xlfn.XLOOKUP(Tabla1[[#This Row],[Código_Actividad]],CodigoActividad,Tabla2[Actividades Programables Presupuestables],"",0))</f>
        <v/>
      </c>
      <c r="I1032" s="783" t="str">
        <f>IFERROR(VLOOKUP('Formulario PPGR3'!$G1032,'Formulario PPGR2'!$H$9:$V$536,15,FALSE),"")</f>
        <v/>
      </c>
      <c r="J1032" s="525"/>
      <c r="K1032" s="524"/>
      <c r="L1032" s="521" t="str">
        <f>IF(Tabla1[[#This Row],[Descripción]]="","",_xlfn.XLOOKUP(Tabla1[[#This Row],[Descripción]],Tabla10[Descripción],Tabla10[Unidad de Medida],"",0))</f>
        <v/>
      </c>
      <c r="M1032" s="317"/>
      <c r="N1032" s="535" t="str">
        <f>IF(Tabla1[[#This Row],[Descripción]]="","",_xlfn.XLOOKUP(Tabla1[[#This Row],[Descripción]],Tabla10[Descripción],Tabla10[Precio Unitario],0))</f>
        <v/>
      </c>
      <c r="O1032" s="535" t="str">
        <f>IF(Tabla1[[#This Row],[Cantidad de Insumos]]="","",Tabla1[[#This Row],[Precio Unitario]]*Tabla1[[#This Row],[Cantidad de Insumos]])</f>
        <v/>
      </c>
      <c r="P1032" s="522" t="str">
        <f>IF(Tabla1[[#This Row],[Descripción]]="","",_xlfn.XLOOKUP(Tabla1[[#This Row],[Descripción]],Tabla10[Descripción],Tabla10[CODIGO PRESUPUESTARIO],0))</f>
        <v/>
      </c>
      <c r="Q1032" s="523"/>
      <c r="R1032" s="523" t="str">
        <f>IF(Tabla1[[#This Row],[Insumos]]="","",_xlfn.XLOOKUP(Tabla1[[#This Row],[Insumos]],Tabla10[Insumo],Tabla10[InsumoAbrev],"",0))</f>
        <v/>
      </c>
      <c r="S1032" s="694"/>
      <c r="T1032" s="187"/>
      <c r="U1032" s="187"/>
    </row>
    <row r="1033" spans="2:21" ht="15" x14ac:dyDescent="0.25">
      <c r="B1033" s="187" t="str">
        <f>IF('Formulario PPGR3'!$G1033="","",CONCATENATE('Formulario PPGR3'!$C1033,".",'Formulario PPGR3'!$D1033,".",'Formulario PPGR3'!$E1033,".",'Formulario PPGR3'!$F1033))</f>
        <v/>
      </c>
      <c r="C1033" s="187" t="str">
        <f>IF('Formulario PPGR3'!$G1033="","",'Formulario PPGR1'!#REF!)</f>
        <v/>
      </c>
      <c r="D1033" s="187" t="str">
        <f>IF('Formulario PPGR3'!$G1033="","",'Formulario PPGR1'!#REF!)</f>
        <v/>
      </c>
      <c r="E1033" s="187" t="str">
        <f>IF('Formulario PPGR3'!$G1033="","",'Formulario PPGR1'!#REF!)</f>
        <v/>
      </c>
      <c r="F1033" s="187" t="str">
        <f>IF('Formulario PPGR3'!$G1033="","",'Formulario PPGR1'!#REF!)</f>
        <v/>
      </c>
      <c r="G1033" s="237"/>
      <c r="H1033" s="520" t="str" cm="1">
        <f t="array" ref="H1033">IF(Tabla1[[#This Row],[Código_Actividad]]="","",_xlfn.XLOOKUP(Tabla1[[#This Row],[Código_Actividad]],CodigoActividad,Tabla2[Actividades Programables Presupuestables],"",0))</f>
        <v/>
      </c>
      <c r="I1033" s="783" t="str">
        <f>IFERROR(VLOOKUP('Formulario PPGR3'!$G1033,'Formulario PPGR2'!$H$9:$V$536,15,FALSE),"")</f>
        <v/>
      </c>
      <c r="J1033" s="525"/>
      <c r="K1033" s="524"/>
      <c r="L1033" s="521" t="str">
        <f>IF(Tabla1[[#This Row],[Descripción]]="","",_xlfn.XLOOKUP(Tabla1[[#This Row],[Descripción]],Tabla10[Descripción],Tabla10[Unidad de Medida],"",0))</f>
        <v/>
      </c>
      <c r="M1033" s="317"/>
      <c r="N1033" s="535" t="str">
        <f>IF(Tabla1[[#This Row],[Descripción]]="","",_xlfn.XLOOKUP(Tabla1[[#This Row],[Descripción]],Tabla10[Descripción],Tabla10[Precio Unitario],0))</f>
        <v/>
      </c>
      <c r="O1033" s="535" t="str">
        <f>IF(Tabla1[[#This Row],[Cantidad de Insumos]]="","",Tabla1[[#This Row],[Precio Unitario]]*Tabla1[[#This Row],[Cantidad de Insumos]])</f>
        <v/>
      </c>
      <c r="P1033" s="522" t="str">
        <f>IF(Tabla1[[#This Row],[Descripción]]="","",_xlfn.XLOOKUP(Tabla1[[#This Row],[Descripción]],Tabla10[Descripción],Tabla10[CODIGO PRESUPUESTARIO],0))</f>
        <v/>
      </c>
      <c r="Q1033" s="523"/>
      <c r="R1033" s="523" t="str">
        <f>IF(Tabla1[[#This Row],[Insumos]]="","",_xlfn.XLOOKUP(Tabla1[[#This Row],[Insumos]],Tabla10[Insumo],Tabla10[InsumoAbrev],"",0))</f>
        <v/>
      </c>
      <c r="S1033" s="694"/>
      <c r="T1033" s="187"/>
      <c r="U1033" s="187"/>
    </row>
    <row r="1034" spans="2:21" ht="15" x14ac:dyDescent="0.25">
      <c r="B1034" s="187" t="str">
        <f>IF('Formulario PPGR3'!$G1034="","",CONCATENATE('Formulario PPGR3'!$C1034,".",'Formulario PPGR3'!$D1034,".",'Formulario PPGR3'!$E1034,".",'Formulario PPGR3'!$F1034))</f>
        <v/>
      </c>
      <c r="C1034" s="187" t="str">
        <f>IF('Formulario PPGR3'!$G1034="","",'Formulario PPGR1'!#REF!)</f>
        <v/>
      </c>
      <c r="D1034" s="187" t="str">
        <f>IF('Formulario PPGR3'!$G1034="","",'Formulario PPGR1'!#REF!)</f>
        <v/>
      </c>
      <c r="E1034" s="187" t="str">
        <f>IF('Formulario PPGR3'!$G1034="","",'Formulario PPGR1'!#REF!)</f>
        <v/>
      </c>
      <c r="F1034" s="187" t="str">
        <f>IF('Formulario PPGR3'!$G1034="","",'Formulario PPGR1'!#REF!)</f>
        <v/>
      </c>
      <c r="G1034" s="237"/>
      <c r="H1034" s="520" t="str" cm="1">
        <f t="array" ref="H1034">IF(Tabla1[[#This Row],[Código_Actividad]]="","",_xlfn.XLOOKUP(Tabla1[[#This Row],[Código_Actividad]],CodigoActividad,Tabla2[Actividades Programables Presupuestables],"",0))</f>
        <v/>
      </c>
      <c r="I1034" s="783" t="str">
        <f>IFERROR(VLOOKUP('Formulario PPGR3'!$G1034,'Formulario PPGR2'!$H$9:$V$536,15,FALSE),"")</f>
        <v/>
      </c>
      <c r="J1034" s="525"/>
      <c r="K1034" s="524"/>
      <c r="L1034" s="521" t="str">
        <f>IF(Tabla1[[#This Row],[Descripción]]="","",_xlfn.XLOOKUP(Tabla1[[#This Row],[Descripción]],Tabla10[Descripción],Tabla10[Unidad de Medida],"",0))</f>
        <v/>
      </c>
      <c r="M1034" s="317"/>
      <c r="N1034" s="535" t="str">
        <f>IF(Tabla1[[#This Row],[Descripción]]="","",_xlfn.XLOOKUP(Tabla1[[#This Row],[Descripción]],Tabla10[Descripción],Tabla10[Precio Unitario],0))</f>
        <v/>
      </c>
      <c r="O1034" s="535" t="str">
        <f>IF(Tabla1[[#This Row],[Cantidad de Insumos]]="","",Tabla1[[#This Row],[Precio Unitario]]*Tabla1[[#This Row],[Cantidad de Insumos]])</f>
        <v/>
      </c>
      <c r="P1034" s="522" t="str">
        <f>IF(Tabla1[[#This Row],[Descripción]]="","",_xlfn.XLOOKUP(Tabla1[[#This Row],[Descripción]],Tabla10[Descripción],Tabla10[CODIGO PRESUPUESTARIO],0))</f>
        <v/>
      </c>
      <c r="Q1034" s="523"/>
      <c r="R1034" s="523" t="str">
        <f>IF(Tabla1[[#This Row],[Insumos]]="","",_xlfn.XLOOKUP(Tabla1[[#This Row],[Insumos]],Tabla10[Insumo],Tabla10[InsumoAbrev],"",0))</f>
        <v/>
      </c>
      <c r="S1034" s="694"/>
      <c r="T1034" s="187"/>
      <c r="U1034" s="187"/>
    </row>
    <row r="1035" spans="2:21" ht="15" x14ac:dyDescent="0.25">
      <c r="B1035" s="187" t="str">
        <f>IF('Formulario PPGR3'!$G1035="","",CONCATENATE('Formulario PPGR3'!$C1035,".",'Formulario PPGR3'!$D1035,".",'Formulario PPGR3'!$E1035,".",'Formulario PPGR3'!$F1035))</f>
        <v/>
      </c>
      <c r="C1035" s="187" t="str">
        <f>IF('Formulario PPGR3'!$G1035="","",'Formulario PPGR1'!#REF!)</f>
        <v/>
      </c>
      <c r="D1035" s="187" t="str">
        <f>IF('Formulario PPGR3'!$G1035="","",'Formulario PPGR1'!#REF!)</f>
        <v/>
      </c>
      <c r="E1035" s="187" t="str">
        <f>IF('Formulario PPGR3'!$G1035="","",'Formulario PPGR1'!#REF!)</f>
        <v/>
      </c>
      <c r="F1035" s="187" t="str">
        <f>IF('Formulario PPGR3'!$G1035="","",'Formulario PPGR1'!#REF!)</f>
        <v/>
      </c>
      <c r="G1035" s="237"/>
      <c r="H1035" s="520" t="str" cm="1">
        <f t="array" ref="H1035">IF(Tabla1[[#This Row],[Código_Actividad]]="","",_xlfn.XLOOKUP(Tabla1[[#This Row],[Código_Actividad]],CodigoActividad,Tabla2[Actividades Programables Presupuestables],"",0))</f>
        <v/>
      </c>
      <c r="I1035" s="783" t="str">
        <f>IFERROR(VLOOKUP('Formulario PPGR3'!$G1035,'Formulario PPGR2'!$H$9:$V$536,15,FALSE),"")</f>
        <v/>
      </c>
      <c r="J1035" s="525"/>
      <c r="K1035" s="524"/>
      <c r="L1035" s="521" t="str">
        <f>IF(Tabla1[[#This Row],[Descripción]]="","",_xlfn.XLOOKUP(Tabla1[[#This Row],[Descripción]],Tabla10[Descripción],Tabla10[Unidad de Medida],"",0))</f>
        <v/>
      </c>
      <c r="M1035" s="317"/>
      <c r="N1035" s="535" t="str">
        <f>IF(Tabla1[[#This Row],[Descripción]]="","",_xlfn.XLOOKUP(Tabla1[[#This Row],[Descripción]],Tabla10[Descripción],Tabla10[Precio Unitario],0))</f>
        <v/>
      </c>
      <c r="O1035" s="535" t="str">
        <f>IF(Tabla1[[#This Row],[Cantidad de Insumos]]="","",Tabla1[[#This Row],[Precio Unitario]]*Tabla1[[#This Row],[Cantidad de Insumos]])</f>
        <v/>
      </c>
      <c r="P1035" s="522" t="str">
        <f>IF(Tabla1[[#This Row],[Descripción]]="","",_xlfn.XLOOKUP(Tabla1[[#This Row],[Descripción]],Tabla10[Descripción],Tabla10[CODIGO PRESUPUESTARIO],0))</f>
        <v/>
      </c>
      <c r="Q1035" s="523"/>
      <c r="R1035" s="523" t="str">
        <f>IF(Tabla1[[#This Row],[Insumos]]="","",_xlfn.XLOOKUP(Tabla1[[#This Row],[Insumos]],Tabla10[Insumo],Tabla10[InsumoAbrev],"",0))</f>
        <v/>
      </c>
      <c r="S1035" s="694"/>
      <c r="T1035" s="187"/>
      <c r="U1035" s="187"/>
    </row>
    <row r="1036" spans="2:21" ht="15" x14ac:dyDescent="0.25">
      <c r="B1036" s="187" t="str">
        <f>IF('Formulario PPGR3'!$G1036="","",CONCATENATE('Formulario PPGR3'!$C1036,".",'Formulario PPGR3'!$D1036,".",'Formulario PPGR3'!$E1036,".",'Formulario PPGR3'!$F1036))</f>
        <v/>
      </c>
      <c r="C1036" s="187" t="str">
        <f>IF('Formulario PPGR3'!$G1036="","",'Formulario PPGR1'!#REF!)</f>
        <v/>
      </c>
      <c r="D1036" s="187" t="str">
        <f>IF('Formulario PPGR3'!$G1036="","",'Formulario PPGR1'!#REF!)</f>
        <v/>
      </c>
      <c r="E1036" s="187" t="str">
        <f>IF('Formulario PPGR3'!$G1036="","",'Formulario PPGR1'!#REF!)</f>
        <v/>
      </c>
      <c r="F1036" s="187" t="str">
        <f>IF('Formulario PPGR3'!$G1036="","",'Formulario PPGR1'!#REF!)</f>
        <v/>
      </c>
      <c r="G1036" s="237"/>
      <c r="H1036" s="520" t="str" cm="1">
        <f t="array" ref="H1036">IF(Tabla1[[#This Row],[Código_Actividad]]="","",_xlfn.XLOOKUP(Tabla1[[#This Row],[Código_Actividad]],CodigoActividad,Tabla2[Actividades Programables Presupuestables],"",0))</f>
        <v/>
      </c>
      <c r="I1036" s="783" t="str">
        <f>IFERROR(VLOOKUP('Formulario PPGR3'!$G1036,'Formulario PPGR2'!$H$9:$V$536,15,FALSE),"")</f>
        <v/>
      </c>
      <c r="J1036" s="525"/>
      <c r="K1036" s="524"/>
      <c r="L1036" s="521" t="str">
        <f>IF(Tabla1[[#This Row],[Descripción]]="","",_xlfn.XLOOKUP(Tabla1[[#This Row],[Descripción]],Tabla10[Descripción],Tabla10[Unidad de Medida],"",0))</f>
        <v/>
      </c>
      <c r="M1036" s="317"/>
      <c r="N1036" s="535" t="str">
        <f>IF(Tabla1[[#This Row],[Descripción]]="","",_xlfn.XLOOKUP(Tabla1[[#This Row],[Descripción]],Tabla10[Descripción],Tabla10[Precio Unitario],0))</f>
        <v/>
      </c>
      <c r="O1036" s="535" t="str">
        <f>IF(Tabla1[[#This Row],[Cantidad de Insumos]]="","",Tabla1[[#This Row],[Precio Unitario]]*Tabla1[[#This Row],[Cantidad de Insumos]])</f>
        <v/>
      </c>
      <c r="P1036" s="522" t="str">
        <f>IF(Tabla1[[#This Row],[Descripción]]="","",_xlfn.XLOOKUP(Tabla1[[#This Row],[Descripción]],Tabla10[Descripción],Tabla10[CODIGO PRESUPUESTARIO],0))</f>
        <v/>
      </c>
      <c r="Q1036" s="523"/>
      <c r="R1036" s="523" t="str">
        <f>IF(Tabla1[[#This Row],[Insumos]]="","",_xlfn.XLOOKUP(Tabla1[[#This Row],[Insumos]],Tabla10[Insumo],Tabla10[InsumoAbrev],"",0))</f>
        <v/>
      </c>
      <c r="S1036" s="694"/>
      <c r="T1036" s="187"/>
      <c r="U1036" s="187"/>
    </row>
    <row r="1037" spans="2:21" ht="15" x14ac:dyDescent="0.25">
      <c r="B1037" s="187" t="str">
        <f>IF('Formulario PPGR3'!$G1037="","",CONCATENATE('Formulario PPGR3'!$C1037,".",'Formulario PPGR3'!$D1037,".",'Formulario PPGR3'!$E1037,".",'Formulario PPGR3'!$F1037))</f>
        <v/>
      </c>
      <c r="C1037" s="187" t="str">
        <f>IF('Formulario PPGR3'!$G1037="","",'Formulario PPGR1'!#REF!)</f>
        <v/>
      </c>
      <c r="D1037" s="187" t="str">
        <f>IF('Formulario PPGR3'!$G1037="","",'Formulario PPGR1'!#REF!)</f>
        <v/>
      </c>
      <c r="E1037" s="187" t="str">
        <f>IF('Formulario PPGR3'!$G1037="","",'Formulario PPGR1'!#REF!)</f>
        <v/>
      </c>
      <c r="F1037" s="187" t="str">
        <f>IF('Formulario PPGR3'!$G1037="","",'Formulario PPGR1'!#REF!)</f>
        <v/>
      </c>
      <c r="G1037" s="237"/>
      <c r="H1037" s="520" t="str" cm="1">
        <f t="array" ref="H1037">IF(Tabla1[[#This Row],[Código_Actividad]]="","",_xlfn.XLOOKUP(Tabla1[[#This Row],[Código_Actividad]],CodigoActividad,Tabla2[Actividades Programables Presupuestables],"",0))</f>
        <v/>
      </c>
      <c r="I1037" s="783" t="str">
        <f>IFERROR(VLOOKUP('Formulario PPGR3'!$G1037,'Formulario PPGR2'!$H$9:$V$536,15,FALSE),"")</f>
        <v/>
      </c>
      <c r="J1037" s="525"/>
      <c r="K1037" s="524"/>
      <c r="L1037" s="521" t="str">
        <f>IF(Tabla1[[#This Row],[Descripción]]="","",_xlfn.XLOOKUP(Tabla1[[#This Row],[Descripción]],Tabla10[Descripción],Tabla10[Unidad de Medida],"",0))</f>
        <v/>
      </c>
      <c r="M1037" s="317"/>
      <c r="N1037" s="535" t="str">
        <f>IF(Tabla1[[#This Row],[Descripción]]="","",_xlfn.XLOOKUP(Tabla1[[#This Row],[Descripción]],Tabla10[Descripción],Tabla10[Precio Unitario],0))</f>
        <v/>
      </c>
      <c r="O1037" s="535" t="str">
        <f>IF(Tabla1[[#This Row],[Cantidad de Insumos]]="","",Tabla1[[#This Row],[Precio Unitario]]*Tabla1[[#This Row],[Cantidad de Insumos]])</f>
        <v/>
      </c>
      <c r="P1037" s="522" t="str">
        <f>IF(Tabla1[[#This Row],[Descripción]]="","",_xlfn.XLOOKUP(Tabla1[[#This Row],[Descripción]],Tabla10[Descripción],Tabla10[CODIGO PRESUPUESTARIO],0))</f>
        <v/>
      </c>
      <c r="Q1037" s="523"/>
      <c r="R1037" s="523" t="str">
        <f>IF(Tabla1[[#This Row],[Insumos]]="","",_xlfn.XLOOKUP(Tabla1[[#This Row],[Insumos]],Tabla10[Insumo],Tabla10[InsumoAbrev],"",0))</f>
        <v/>
      </c>
      <c r="S1037" s="694"/>
      <c r="T1037" s="187"/>
      <c r="U1037" s="187"/>
    </row>
    <row r="1038" spans="2:21" ht="15" x14ac:dyDescent="0.25">
      <c r="B1038" s="187" t="str">
        <f>IF('Formulario PPGR3'!$G1038="","",CONCATENATE('Formulario PPGR3'!$C1038,".",'Formulario PPGR3'!$D1038,".",'Formulario PPGR3'!$E1038,".",'Formulario PPGR3'!$F1038))</f>
        <v/>
      </c>
      <c r="C1038" s="187" t="str">
        <f>IF('Formulario PPGR3'!$G1038="","",'Formulario PPGR1'!#REF!)</f>
        <v/>
      </c>
      <c r="D1038" s="187" t="str">
        <f>IF('Formulario PPGR3'!$G1038="","",'Formulario PPGR1'!#REF!)</f>
        <v/>
      </c>
      <c r="E1038" s="187" t="str">
        <f>IF('Formulario PPGR3'!$G1038="","",'Formulario PPGR1'!#REF!)</f>
        <v/>
      </c>
      <c r="F1038" s="187" t="str">
        <f>IF('Formulario PPGR3'!$G1038="","",'Formulario PPGR1'!#REF!)</f>
        <v/>
      </c>
      <c r="G1038" s="186"/>
      <c r="H1038" s="520" t="str" cm="1">
        <f t="array" ref="H1038">IF(Tabla1[[#This Row],[Código_Actividad]]="","",_xlfn.XLOOKUP(Tabla1[[#This Row],[Código_Actividad]],CodigoActividad,Tabla2[Actividades Programables Presupuestables],"",0))</f>
        <v/>
      </c>
      <c r="I1038" s="783" t="str">
        <f>IFERROR(VLOOKUP('Formulario PPGR3'!$G1038,'Formulario PPGR2'!$H$9:$V$536,15,FALSE),"")</f>
        <v/>
      </c>
      <c r="J1038" s="525"/>
      <c r="K1038" s="524"/>
      <c r="L1038" s="521" t="str">
        <f>IF(Tabla1[[#This Row],[Descripción]]="","",_xlfn.XLOOKUP(Tabla1[[#This Row],[Descripción]],Tabla10[Descripción],Tabla10[Unidad de Medida],"",0))</f>
        <v/>
      </c>
      <c r="M1038" s="317"/>
      <c r="N1038" s="535" t="str">
        <f>IF(Tabla1[[#This Row],[Descripción]]="","",_xlfn.XLOOKUP(Tabla1[[#This Row],[Descripción]],Tabla10[Descripción],Tabla10[Precio Unitario],0))</f>
        <v/>
      </c>
      <c r="O1038" s="535" t="str">
        <f>IF(Tabla1[[#This Row],[Cantidad de Insumos]]="","",Tabla1[[#This Row],[Precio Unitario]]*Tabla1[[#This Row],[Cantidad de Insumos]])</f>
        <v/>
      </c>
      <c r="P1038" s="522" t="str">
        <f>IF(Tabla1[[#This Row],[Descripción]]="","",_xlfn.XLOOKUP(Tabla1[[#This Row],[Descripción]],Tabla10[Descripción],Tabla10[CODIGO PRESUPUESTARIO],0))</f>
        <v/>
      </c>
      <c r="Q1038" s="523"/>
      <c r="R1038" s="523" t="str">
        <f>IF(Tabla1[[#This Row],[Insumos]]="","",_xlfn.XLOOKUP(Tabla1[[#This Row],[Insumos]],Tabla10[Insumo],Tabla10[InsumoAbrev],"",0))</f>
        <v/>
      </c>
      <c r="S1038" s="694"/>
      <c r="T1038" s="187"/>
      <c r="U1038" s="187"/>
    </row>
    <row r="1039" spans="2:21" ht="15" x14ac:dyDescent="0.25">
      <c r="B1039" s="187" t="str">
        <f>IF('Formulario PPGR3'!$G1039="","",CONCATENATE('Formulario PPGR3'!$C1039,".",'Formulario PPGR3'!$D1039,".",'Formulario PPGR3'!$E1039,".",'Formulario PPGR3'!$F1039))</f>
        <v/>
      </c>
      <c r="C1039" s="187" t="str">
        <f>IF('Formulario PPGR3'!$G1039="","",'Formulario PPGR1'!#REF!)</f>
        <v/>
      </c>
      <c r="D1039" s="187" t="str">
        <f>IF('Formulario PPGR3'!$G1039="","",'Formulario PPGR1'!#REF!)</f>
        <v/>
      </c>
      <c r="E1039" s="187" t="str">
        <f>IF('Formulario PPGR3'!$G1039="","",'Formulario PPGR1'!#REF!)</f>
        <v/>
      </c>
      <c r="F1039" s="187" t="str">
        <f>IF('Formulario PPGR3'!$G1039="","",'Formulario PPGR1'!#REF!)</f>
        <v/>
      </c>
      <c r="G1039" s="186"/>
      <c r="H1039" s="520" t="str" cm="1">
        <f t="array" ref="H1039">IF(Tabla1[[#This Row],[Código_Actividad]]="","",_xlfn.XLOOKUP(Tabla1[[#This Row],[Código_Actividad]],CodigoActividad,Tabla2[Actividades Programables Presupuestables],"",0))</f>
        <v/>
      </c>
      <c r="I1039" s="783" t="str">
        <f>IFERROR(VLOOKUP('Formulario PPGR3'!$G1039,'Formulario PPGR2'!$H$9:$V$536,15,FALSE),"")</f>
        <v/>
      </c>
      <c r="J1039" s="525"/>
      <c r="K1039" s="524"/>
      <c r="L1039" s="521" t="str">
        <f>IF(Tabla1[[#This Row],[Descripción]]="","",_xlfn.XLOOKUP(Tabla1[[#This Row],[Descripción]],Tabla10[Descripción],Tabla10[Unidad de Medida],"",0))</f>
        <v/>
      </c>
      <c r="M1039" s="317"/>
      <c r="N1039" s="535" t="str">
        <f>IF(Tabla1[[#This Row],[Descripción]]="","",_xlfn.XLOOKUP(Tabla1[[#This Row],[Descripción]],Tabla10[Descripción],Tabla10[Precio Unitario],0))</f>
        <v/>
      </c>
      <c r="O1039" s="535" t="str">
        <f>IF(Tabla1[[#This Row],[Cantidad de Insumos]]="","",Tabla1[[#This Row],[Precio Unitario]]*Tabla1[[#This Row],[Cantidad de Insumos]])</f>
        <v/>
      </c>
      <c r="P1039" s="522" t="str">
        <f>IF(Tabla1[[#This Row],[Descripción]]="","",_xlfn.XLOOKUP(Tabla1[[#This Row],[Descripción]],Tabla10[Descripción],Tabla10[CODIGO PRESUPUESTARIO],0))</f>
        <v/>
      </c>
      <c r="Q1039" s="523"/>
      <c r="R1039" s="523" t="str">
        <f>IF(Tabla1[[#This Row],[Insumos]]="","",_xlfn.XLOOKUP(Tabla1[[#This Row],[Insumos]],Tabla10[Insumo],Tabla10[InsumoAbrev],"",0))</f>
        <v/>
      </c>
      <c r="S1039" s="694"/>
      <c r="T1039" s="187"/>
      <c r="U1039" s="187"/>
    </row>
    <row r="1040" spans="2:21" ht="15" x14ac:dyDescent="0.25">
      <c r="B1040" s="187" t="str">
        <f>IF('Formulario PPGR3'!$G1040="","",CONCATENATE('Formulario PPGR3'!$C1040,".",'Formulario PPGR3'!$D1040,".",'Formulario PPGR3'!$E1040,".",'Formulario PPGR3'!$F1040))</f>
        <v/>
      </c>
      <c r="C1040" s="187" t="str">
        <f>IF('Formulario PPGR3'!$G1040="","",'Formulario PPGR1'!#REF!)</f>
        <v/>
      </c>
      <c r="D1040" s="187" t="str">
        <f>IF('Formulario PPGR3'!$G1040="","",'Formulario PPGR1'!#REF!)</f>
        <v/>
      </c>
      <c r="E1040" s="187" t="str">
        <f>IF('Formulario PPGR3'!$G1040="","",'Formulario PPGR1'!#REF!)</f>
        <v/>
      </c>
      <c r="F1040" s="187" t="str">
        <f>IF('Formulario PPGR3'!$G1040="","",'Formulario PPGR1'!#REF!)</f>
        <v/>
      </c>
      <c r="G1040" s="186"/>
      <c r="H1040" s="520" t="str" cm="1">
        <f t="array" ref="H1040">IF(Tabla1[[#This Row],[Código_Actividad]]="","",_xlfn.XLOOKUP(Tabla1[[#This Row],[Código_Actividad]],CodigoActividad,Tabla2[Actividades Programables Presupuestables],"",0))</f>
        <v/>
      </c>
      <c r="I1040" s="783" t="str">
        <f>IFERROR(VLOOKUP('Formulario PPGR3'!$G1040,'Formulario PPGR2'!$H$9:$V$536,15,FALSE),"")</f>
        <v/>
      </c>
      <c r="J1040" s="525"/>
      <c r="K1040" s="524"/>
      <c r="L1040" s="521" t="str">
        <f>IF(Tabla1[[#This Row],[Descripción]]="","",_xlfn.XLOOKUP(Tabla1[[#This Row],[Descripción]],Tabla10[Descripción],Tabla10[Unidad de Medida],"",0))</f>
        <v/>
      </c>
      <c r="M1040" s="317"/>
      <c r="N1040" s="535" t="str">
        <f>IF(Tabla1[[#This Row],[Descripción]]="","",_xlfn.XLOOKUP(Tabla1[[#This Row],[Descripción]],Tabla10[Descripción],Tabla10[Precio Unitario],0))</f>
        <v/>
      </c>
      <c r="O1040" s="535" t="str">
        <f>IF(Tabla1[[#This Row],[Cantidad de Insumos]]="","",Tabla1[[#This Row],[Precio Unitario]]*Tabla1[[#This Row],[Cantidad de Insumos]])</f>
        <v/>
      </c>
      <c r="P1040" s="522" t="str">
        <f>IF(Tabla1[[#This Row],[Descripción]]="","",_xlfn.XLOOKUP(Tabla1[[#This Row],[Descripción]],Tabla10[Descripción],Tabla10[CODIGO PRESUPUESTARIO],0))</f>
        <v/>
      </c>
      <c r="Q1040" s="523"/>
      <c r="R1040" s="523" t="str">
        <f>IF(Tabla1[[#This Row],[Insumos]]="","",_xlfn.XLOOKUP(Tabla1[[#This Row],[Insumos]],Tabla10[Insumo],Tabla10[InsumoAbrev],"",0))</f>
        <v/>
      </c>
      <c r="S1040" s="694"/>
      <c r="T1040" s="187"/>
      <c r="U1040" s="187"/>
    </row>
    <row r="1041" spans="2:21" ht="15" x14ac:dyDescent="0.25">
      <c r="B1041" s="187" t="str">
        <f>IF('Formulario PPGR3'!$G1041="","",CONCATENATE('Formulario PPGR3'!$C1041,".",'Formulario PPGR3'!$D1041,".",'Formulario PPGR3'!$E1041,".",'Formulario PPGR3'!$F1041))</f>
        <v/>
      </c>
      <c r="C1041" s="187" t="str">
        <f>IF('Formulario PPGR3'!$G1041="","",'Formulario PPGR1'!#REF!)</f>
        <v/>
      </c>
      <c r="D1041" s="187" t="str">
        <f>IF('Formulario PPGR3'!$G1041="","",'Formulario PPGR1'!#REF!)</f>
        <v/>
      </c>
      <c r="E1041" s="187" t="str">
        <f>IF('Formulario PPGR3'!$G1041="","",'Formulario PPGR1'!#REF!)</f>
        <v/>
      </c>
      <c r="F1041" s="187" t="str">
        <f>IF('Formulario PPGR3'!$G1041="","",'Formulario PPGR1'!#REF!)</f>
        <v/>
      </c>
      <c r="G1041" s="186"/>
      <c r="H1041" s="520" t="str" cm="1">
        <f t="array" ref="H1041">IF(Tabla1[[#This Row],[Código_Actividad]]="","",_xlfn.XLOOKUP(Tabla1[[#This Row],[Código_Actividad]],CodigoActividad,Tabla2[Actividades Programables Presupuestables],"",0))</f>
        <v/>
      </c>
      <c r="I1041" s="783" t="str">
        <f>IFERROR(VLOOKUP('Formulario PPGR3'!$G1041,'Formulario PPGR2'!$H$9:$V$536,15,FALSE),"")</f>
        <v/>
      </c>
      <c r="J1041" s="525"/>
      <c r="K1041" s="524"/>
      <c r="L1041" s="521" t="str">
        <f>IF(Tabla1[[#This Row],[Descripción]]="","",_xlfn.XLOOKUP(Tabla1[[#This Row],[Descripción]],Tabla10[Descripción],Tabla10[Unidad de Medida],"",0))</f>
        <v/>
      </c>
      <c r="M1041" s="317"/>
      <c r="N1041" s="535" t="str">
        <f>IF(Tabla1[[#This Row],[Descripción]]="","",_xlfn.XLOOKUP(Tabla1[[#This Row],[Descripción]],Tabla10[Descripción],Tabla10[Precio Unitario],0))</f>
        <v/>
      </c>
      <c r="O1041" s="535" t="str">
        <f>IF(Tabla1[[#This Row],[Cantidad de Insumos]]="","",Tabla1[[#This Row],[Precio Unitario]]*Tabla1[[#This Row],[Cantidad de Insumos]])</f>
        <v/>
      </c>
      <c r="P1041" s="522" t="str">
        <f>IF(Tabla1[[#This Row],[Descripción]]="","",_xlfn.XLOOKUP(Tabla1[[#This Row],[Descripción]],Tabla10[Descripción],Tabla10[CODIGO PRESUPUESTARIO],0))</f>
        <v/>
      </c>
      <c r="Q1041" s="523"/>
      <c r="R1041" s="523" t="str">
        <f>IF(Tabla1[[#This Row],[Insumos]]="","",_xlfn.XLOOKUP(Tabla1[[#This Row],[Insumos]],Tabla10[Insumo],Tabla10[InsumoAbrev],"",0))</f>
        <v/>
      </c>
      <c r="S1041" s="694"/>
      <c r="T1041" s="187"/>
      <c r="U1041" s="187"/>
    </row>
    <row r="1042" spans="2:21" ht="15" x14ac:dyDescent="0.25">
      <c r="B1042" s="187" t="str">
        <f>IF('Formulario PPGR3'!$G1042="","",CONCATENATE('Formulario PPGR3'!$C1042,".",'Formulario PPGR3'!$D1042,".",'Formulario PPGR3'!$E1042,".",'Formulario PPGR3'!$F1042))</f>
        <v/>
      </c>
      <c r="C1042" s="187" t="str">
        <f>IF('Formulario PPGR3'!$G1042="","",'Formulario PPGR1'!#REF!)</f>
        <v/>
      </c>
      <c r="D1042" s="187" t="str">
        <f>IF('Formulario PPGR3'!$G1042="","",'Formulario PPGR1'!#REF!)</f>
        <v/>
      </c>
      <c r="E1042" s="187" t="str">
        <f>IF('Formulario PPGR3'!$G1042="","",'Formulario PPGR1'!#REF!)</f>
        <v/>
      </c>
      <c r="F1042" s="187" t="str">
        <f>IF('Formulario PPGR3'!$G1042="","",'Formulario PPGR1'!#REF!)</f>
        <v/>
      </c>
      <c r="G1042" s="186"/>
      <c r="H1042" s="520" t="str" cm="1">
        <f t="array" ref="H1042">IF(Tabla1[[#This Row],[Código_Actividad]]="","",_xlfn.XLOOKUP(Tabla1[[#This Row],[Código_Actividad]],CodigoActividad,Tabla2[Actividades Programables Presupuestables],"",0))</f>
        <v/>
      </c>
      <c r="I1042" s="783" t="str">
        <f>IFERROR(VLOOKUP('Formulario PPGR3'!$G1042,'Formulario PPGR2'!$H$9:$V$536,15,FALSE),"")</f>
        <v/>
      </c>
      <c r="J1042" s="525"/>
      <c r="K1042" s="524"/>
      <c r="L1042" s="521" t="str">
        <f>IF(Tabla1[[#This Row],[Descripción]]="","",_xlfn.XLOOKUP(Tabla1[[#This Row],[Descripción]],Tabla10[Descripción],Tabla10[Unidad de Medida],"",0))</f>
        <v/>
      </c>
      <c r="M1042" s="317"/>
      <c r="N1042" s="535" t="str">
        <f>IF(Tabla1[[#This Row],[Descripción]]="","",_xlfn.XLOOKUP(Tabla1[[#This Row],[Descripción]],Tabla10[Descripción],Tabla10[Precio Unitario],0))</f>
        <v/>
      </c>
      <c r="O1042" s="535" t="str">
        <f>IF(Tabla1[[#This Row],[Cantidad de Insumos]]="","",Tabla1[[#This Row],[Precio Unitario]]*Tabla1[[#This Row],[Cantidad de Insumos]])</f>
        <v/>
      </c>
      <c r="P1042" s="522" t="str">
        <f>IF(Tabla1[[#This Row],[Descripción]]="","",_xlfn.XLOOKUP(Tabla1[[#This Row],[Descripción]],Tabla10[Descripción],Tabla10[CODIGO PRESUPUESTARIO],0))</f>
        <v/>
      </c>
      <c r="Q1042" s="523"/>
      <c r="R1042" s="523" t="str">
        <f>IF(Tabla1[[#This Row],[Insumos]]="","",_xlfn.XLOOKUP(Tabla1[[#This Row],[Insumos]],Tabla10[Insumo],Tabla10[InsumoAbrev],"",0))</f>
        <v/>
      </c>
      <c r="S1042" s="694"/>
      <c r="T1042" s="187"/>
      <c r="U1042" s="187"/>
    </row>
    <row r="1043" spans="2:21" ht="15" x14ac:dyDescent="0.25">
      <c r="B1043" s="187" t="str">
        <f>IF('Formulario PPGR3'!$G1043="","",CONCATENATE('Formulario PPGR3'!$C1043,".",'Formulario PPGR3'!$D1043,".",'Formulario PPGR3'!$E1043,".",'Formulario PPGR3'!$F1043))</f>
        <v/>
      </c>
      <c r="C1043" s="187" t="str">
        <f>IF('Formulario PPGR3'!$G1043="","",'Formulario PPGR1'!#REF!)</f>
        <v/>
      </c>
      <c r="D1043" s="187" t="str">
        <f>IF('Formulario PPGR3'!$G1043="","",'Formulario PPGR1'!#REF!)</f>
        <v/>
      </c>
      <c r="E1043" s="187" t="str">
        <f>IF('Formulario PPGR3'!$G1043="","",'Formulario PPGR1'!#REF!)</f>
        <v/>
      </c>
      <c r="F1043" s="187" t="str">
        <f>IF('Formulario PPGR3'!$G1043="","",'Formulario PPGR1'!#REF!)</f>
        <v/>
      </c>
      <c r="G1043" s="186"/>
      <c r="H1043" s="520" t="str" cm="1">
        <f t="array" ref="H1043">IF(Tabla1[[#This Row],[Código_Actividad]]="","",_xlfn.XLOOKUP(Tabla1[[#This Row],[Código_Actividad]],CodigoActividad,Tabla2[Actividades Programables Presupuestables],"",0))</f>
        <v/>
      </c>
      <c r="I1043" s="783" t="str">
        <f>IFERROR(VLOOKUP('Formulario PPGR3'!$G1043,'Formulario PPGR2'!$H$9:$V$536,15,FALSE),"")</f>
        <v/>
      </c>
      <c r="J1043" s="525"/>
      <c r="K1043" s="524"/>
      <c r="L1043" s="521" t="str">
        <f>IF(Tabla1[[#This Row],[Descripción]]="","",_xlfn.XLOOKUP(Tabla1[[#This Row],[Descripción]],Tabla10[Descripción],Tabla10[Unidad de Medida],"",0))</f>
        <v/>
      </c>
      <c r="M1043" s="317"/>
      <c r="N1043" s="535" t="str">
        <f>IF(Tabla1[[#This Row],[Descripción]]="","",_xlfn.XLOOKUP(Tabla1[[#This Row],[Descripción]],Tabla10[Descripción],Tabla10[Precio Unitario],0))</f>
        <v/>
      </c>
      <c r="O1043" s="535" t="str">
        <f>IF(Tabla1[[#This Row],[Cantidad de Insumos]]="","",Tabla1[[#This Row],[Precio Unitario]]*Tabla1[[#This Row],[Cantidad de Insumos]])</f>
        <v/>
      </c>
      <c r="P1043" s="522" t="str">
        <f>IF(Tabla1[[#This Row],[Descripción]]="","",_xlfn.XLOOKUP(Tabla1[[#This Row],[Descripción]],Tabla10[Descripción],Tabla10[CODIGO PRESUPUESTARIO],0))</f>
        <v/>
      </c>
      <c r="Q1043" s="523"/>
      <c r="R1043" s="523" t="str">
        <f>IF(Tabla1[[#This Row],[Insumos]]="","",_xlfn.XLOOKUP(Tabla1[[#This Row],[Insumos]],Tabla10[Insumo],Tabla10[InsumoAbrev],"",0))</f>
        <v/>
      </c>
      <c r="S1043" s="694"/>
      <c r="T1043" s="187"/>
      <c r="U1043" s="187"/>
    </row>
    <row r="1044" spans="2:21" ht="15" x14ac:dyDescent="0.25">
      <c r="B1044" s="187" t="str">
        <f>IF('Formulario PPGR3'!$G1044="","",CONCATENATE('Formulario PPGR3'!$C1044,".",'Formulario PPGR3'!$D1044,".",'Formulario PPGR3'!$E1044,".",'Formulario PPGR3'!$F1044))</f>
        <v/>
      </c>
      <c r="C1044" s="187" t="str">
        <f>IF('Formulario PPGR3'!$G1044="","",'Formulario PPGR1'!#REF!)</f>
        <v/>
      </c>
      <c r="D1044" s="187" t="str">
        <f>IF('Formulario PPGR3'!$G1044="","",'Formulario PPGR1'!#REF!)</f>
        <v/>
      </c>
      <c r="E1044" s="187" t="str">
        <f>IF('Formulario PPGR3'!$G1044="","",'Formulario PPGR1'!#REF!)</f>
        <v/>
      </c>
      <c r="F1044" s="187" t="str">
        <f>IF('Formulario PPGR3'!$G1044="","",'Formulario PPGR1'!#REF!)</f>
        <v/>
      </c>
      <c r="G1044" s="186"/>
      <c r="H1044" s="520" t="str" cm="1">
        <f t="array" ref="H1044">IF(Tabla1[[#This Row],[Código_Actividad]]="","",_xlfn.XLOOKUP(Tabla1[[#This Row],[Código_Actividad]],CodigoActividad,Tabla2[Actividades Programables Presupuestables],"",0))</f>
        <v/>
      </c>
      <c r="I1044" s="783" t="str">
        <f>IFERROR(VLOOKUP('Formulario PPGR3'!$G1044,'Formulario PPGR2'!$H$9:$V$536,15,FALSE),"")</f>
        <v/>
      </c>
      <c r="J1044" s="525"/>
      <c r="K1044" s="524"/>
      <c r="L1044" s="521" t="str">
        <f>IF(Tabla1[[#This Row],[Descripción]]="","",_xlfn.XLOOKUP(Tabla1[[#This Row],[Descripción]],Tabla10[Descripción],Tabla10[Unidad de Medida],"",0))</f>
        <v/>
      </c>
      <c r="M1044" s="317"/>
      <c r="N1044" s="535" t="str">
        <f>IF(Tabla1[[#This Row],[Descripción]]="","",_xlfn.XLOOKUP(Tabla1[[#This Row],[Descripción]],Tabla10[Descripción],Tabla10[Precio Unitario],0))</f>
        <v/>
      </c>
      <c r="O1044" s="535" t="str">
        <f>IF(Tabla1[[#This Row],[Cantidad de Insumos]]="","",Tabla1[[#This Row],[Precio Unitario]]*Tabla1[[#This Row],[Cantidad de Insumos]])</f>
        <v/>
      </c>
      <c r="P1044" s="522" t="str">
        <f>IF(Tabla1[[#This Row],[Descripción]]="","",_xlfn.XLOOKUP(Tabla1[[#This Row],[Descripción]],Tabla10[Descripción],Tabla10[CODIGO PRESUPUESTARIO],0))</f>
        <v/>
      </c>
      <c r="Q1044" s="523"/>
      <c r="R1044" s="523" t="str">
        <f>IF(Tabla1[[#This Row],[Insumos]]="","",_xlfn.XLOOKUP(Tabla1[[#This Row],[Insumos]],Tabla10[Insumo],Tabla10[InsumoAbrev],"",0))</f>
        <v/>
      </c>
      <c r="S1044" s="694"/>
      <c r="T1044" s="187"/>
      <c r="U1044" s="187"/>
    </row>
    <row r="1045" spans="2:21" ht="15" x14ac:dyDescent="0.25">
      <c r="B1045" s="187" t="str">
        <f>IF('Formulario PPGR3'!$G1045="","",CONCATENATE('Formulario PPGR3'!$C1045,".",'Formulario PPGR3'!$D1045,".",'Formulario PPGR3'!$E1045,".",'Formulario PPGR3'!$F1045))</f>
        <v/>
      </c>
      <c r="C1045" s="187" t="str">
        <f>IF('Formulario PPGR3'!$G1045="","",'Formulario PPGR1'!#REF!)</f>
        <v/>
      </c>
      <c r="D1045" s="187" t="str">
        <f>IF('Formulario PPGR3'!$G1045="","",'Formulario PPGR1'!#REF!)</f>
        <v/>
      </c>
      <c r="E1045" s="187" t="str">
        <f>IF('Formulario PPGR3'!$G1045="","",'Formulario PPGR1'!#REF!)</f>
        <v/>
      </c>
      <c r="F1045" s="187" t="str">
        <f>IF('Formulario PPGR3'!$G1045="","",'Formulario PPGR1'!#REF!)</f>
        <v/>
      </c>
      <c r="G1045" s="186"/>
      <c r="H1045" s="520" t="str" cm="1">
        <f t="array" ref="H1045">IF(Tabla1[[#This Row],[Código_Actividad]]="","",_xlfn.XLOOKUP(Tabla1[[#This Row],[Código_Actividad]],CodigoActividad,Tabla2[Actividades Programables Presupuestables],"",0))</f>
        <v/>
      </c>
      <c r="I1045" s="783" t="str">
        <f>IFERROR(VLOOKUP('Formulario PPGR3'!$G1045,'Formulario PPGR2'!$H$9:$V$536,15,FALSE),"")</f>
        <v/>
      </c>
      <c r="J1045" s="525"/>
      <c r="K1045" s="524"/>
      <c r="L1045" s="521" t="str">
        <f>IF(Tabla1[[#This Row],[Descripción]]="","",_xlfn.XLOOKUP(Tabla1[[#This Row],[Descripción]],Tabla10[Descripción],Tabla10[Unidad de Medida],"",0))</f>
        <v/>
      </c>
      <c r="M1045" s="317"/>
      <c r="N1045" s="535" t="str">
        <f>IF(Tabla1[[#This Row],[Descripción]]="","",_xlfn.XLOOKUP(Tabla1[[#This Row],[Descripción]],Tabla10[Descripción],Tabla10[Precio Unitario],0))</f>
        <v/>
      </c>
      <c r="O1045" s="535" t="str">
        <f>IF(Tabla1[[#This Row],[Cantidad de Insumos]]="","",Tabla1[[#This Row],[Precio Unitario]]*Tabla1[[#This Row],[Cantidad de Insumos]])</f>
        <v/>
      </c>
      <c r="P1045" s="522" t="str">
        <f>IF(Tabla1[[#This Row],[Descripción]]="","",_xlfn.XLOOKUP(Tabla1[[#This Row],[Descripción]],Tabla10[Descripción],Tabla10[CODIGO PRESUPUESTARIO],0))</f>
        <v/>
      </c>
      <c r="Q1045" s="523"/>
      <c r="R1045" s="523" t="str">
        <f>IF(Tabla1[[#This Row],[Insumos]]="","",_xlfn.XLOOKUP(Tabla1[[#This Row],[Insumos]],Tabla10[Insumo],Tabla10[InsumoAbrev],"",0))</f>
        <v/>
      </c>
      <c r="S1045" s="694"/>
      <c r="T1045" s="187"/>
      <c r="U1045" s="187"/>
    </row>
    <row r="1046" spans="2:21" ht="15" x14ac:dyDescent="0.25">
      <c r="B1046" s="187" t="str">
        <f>IF('Formulario PPGR3'!$G1046="","",CONCATENATE('Formulario PPGR3'!$C1046,".",'Formulario PPGR3'!$D1046,".",'Formulario PPGR3'!$E1046,".",'Formulario PPGR3'!$F1046))</f>
        <v/>
      </c>
      <c r="C1046" s="187" t="str">
        <f>IF('Formulario PPGR3'!$G1046="","",'Formulario PPGR1'!#REF!)</f>
        <v/>
      </c>
      <c r="D1046" s="187" t="str">
        <f>IF('Formulario PPGR3'!$G1046="","",'Formulario PPGR1'!#REF!)</f>
        <v/>
      </c>
      <c r="E1046" s="187" t="str">
        <f>IF('Formulario PPGR3'!$G1046="","",'Formulario PPGR1'!#REF!)</f>
        <v/>
      </c>
      <c r="F1046" s="187" t="str">
        <f>IF('Formulario PPGR3'!$G1046="","",'Formulario PPGR1'!#REF!)</f>
        <v/>
      </c>
      <c r="G1046" s="186"/>
      <c r="H1046" s="520" t="str" cm="1">
        <f t="array" ref="H1046">IF(Tabla1[[#This Row],[Código_Actividad]]="","",_xlfn.XLOOKUP(Tabla1[[#This Row],[Código_Actividad]],CodigoActividad,Tabla2[Actividades Programables Presupuestables],"",0))</f>
        <v/>
      </c>
      <c r="I1046" s="783" t="str">
        <f>IFERROR(VLOOKUP('Formulario PPGR3'!$G1046,'Formulario PPGR2'!$H$9:$V$536,15,FALSE),"")</f>
        <v/>
      </c>
      <c r="J1046" s="525"/>
      <c r="K1046" s="524"/>
      <c r="L1046" s="521" t="str">
        <f>IF(Tabla1[[#This Row],[Descripción]]="","",_xlfn.XLOOKUP(Tabla1[[#This Row],[Descripción]],Tabla10[Descripción],Tabla10[Unidad de Medida],"",0))</f>
        <v/>
      </c>
      <c r="M1046" s="317"/>
      <c r="N1046" s="535" t="str">
        <f>IF(Tabla1[[#This Row],[Descripción]]="","",_xlfn.XLOOKUP(Tabla1[[#This Row],[Descripción]],Tabla10[Descripción],Tabla10[Precio Unitario],0))</f>
        <v/>
      </c>
      <c r="O1046" s="535" t="str">
        <f>IF(Tabla1[[#This Row],[Cantidad de Insumos]]="","",Tabla1[[#This Row],[Precio Unitario]]*Tabla1[[#This Row],[Cantidad de Insumos]])</f>
        <v/>
      </c>
      <c r="P1046" s="522" t="str">
        <f>IF(Tabla1[[#This Row],[Descripción]]="","",_xlfn.XLOOKUP(Tabla1[[#This Row],[Descripción]],Tabla10[Descripción],Tabla10[CODIGO PRESUPUESTARIO],0))</f>
        <v/>
      </c>
      <c r="Q1046" s="523"/>
      <c r="R1046" s="523" t="str">
        <f>IF(Tabla1[[#This Row],[Insumos]]="","",_xlfn.XLOOKUP(Tabla1[[#This Row],[Insumos]],Tabla10[Insumo],Tabla10[InsumoAbrev],"",0))</f>
        <v/>
      </c>
      <c r="S1046" s="694"/>
      <c r="T1046" s="187"/>
      <c r="U1046" s="187"/>
    </row>
    <row r="1047" spans="2:21" ht="15" x14ac:dyDescent="0.25">
      <c r="B1047" s="187" t="str">
        <f>IF('Formulario PPGR3'!$G1047="","",CONCATENATE('Formulario PPGR3'!$C1047,".",'Formulario PPGR3'!$D1047,".",'Formulario PPGR3'!$E1047,".",'Formulario PPGR3'!$F1047))</f>
        <v/>
      </c>
      <c r="C1047" s="187" t="str">
        <f>IF('Formulario PPGR3'!$G1047="","",'Formulario PPGR1'!#REF!)</f>
        <v/>
      </c>
      <c r="D1047" s="187" t="str">
        <f>IF('Formulario PPGR3'!$G1047="","",'Formulario PPGR1'!#REF!)</f>
        <v/>
      </c>
      <c r="E1047" s="187" t="str">
        <f>IF('Formulario PPGR3'!$G1047="","",'Formulario PPGR1'!#REF!)</f>
        <v/>
      </c>
      <c r="F1047" s="187" t="str">
        <f>IF('Formulario PPGR3'!$G1047="","",'Formulario PPGR1'!#REF!)</f>
        <v/>
      </c>
      <c r="G1047" s="186"/>
      <c r="H1047" s="520" t="str" cm="1">
        <f t="array" ref="H1047">IF(Tabla1[[#This Row],[Código_Actividad]]="","",_xlfn.XLOOKUP(Tabla1[[#This Row],[Código_Actividad]],CodigoActividad,Tabla2[Actividades Programables Presupuestables],"",0))</f>
        <v/>
      </c>
      <c r="I1047" s="783" t="str">
        <f>IFERROR(VLOOKUP('Formulario PPGR3'!$G1047,'Formulario PPGR2'!$H$9:$V$536,15,FALSE),"")</f>
        <v/>
      </c>
      <c r="J1047" s="525"/>
      <c r="K1047" s="524"/>
      <c r="L1047" s="521" t="str">
        <f>IF(Tabla1[[#This Row],[Descripción]]="","",_xlfn.XLOOKUP(Tabla1[[#This Row],[Descripción]],Tabla10[Descripción],Tabla10[Unidad de Medida],"",0))</f>
        <v/>
      </c>
      <c r="M1047" s="317"/>
      <c r="N1047" s="535" t="str">
        <f>IF(Tabla1[[#This Row],[Descripción]]="","",_xlfn.XLOOKUP(Tabla1[[#This Row],[Descripción]],Tabla10[Descripción],Tabla10[Precio Unitario],0))</f>
        <v/>
      </c>
      <c r="O1047" s="535" t="str">
        <f>IF(Tabla1[[#This Row],[Cantidad de Insumos]]="","",Tabla1[[#This Row],[Precio Unitario]]*Tabla1[[#This Row],[Cantidad de Insumos]])</f>
        <v/>
      </c>
      <c r="P1047" s="522" t="str">
        <f>IF(Tabla1[[#This Row],[Descripción]]="","",_xlfn.XLOOKUP(Tabla1[[#This Row],[Descripción]],Tabla10[Descripción],Tabla10[CODIGO PRESUPUESTARIO],0))</f>
        <v/>
      </c>
      <c r="Q1047" s="523"/>
      <c r="R1047" s="523" t="str">
        <f>IF(Tabla1[[#This Row],[Insumos]]="","",_xlfn.XLOOKUP(Tabla1[[#This Row],[Insumos]],Tabla10[Insumo],Tabla10[InsumoAbrev],"",0))</f>
        <v/>
      </c>
      <c r="S1047" s="694"/>
      <c r="T1047" s="187"/>
      <c r="U1047" s="187"/>
    </row>
    <row r="1048" spans="2:21" ht="15" x14ac:dyDescent="0.25">
      <c r="B1048" s="187" t="str">
        <f>IF('Formulario PPGR3'!$G1048="","",CONCATENATE('Formulario PPGR3'!$C1048,".",'Formulario PPGR3'!$D1048,".",'Formulario PPGR3'!$E1048,".",'Formulario PPGR3'!$F1048))</f>
        <v/>
      </c>
      <c r="C1048" s="187" t="str">
        <f>IF('Formulario PPGR3'!$G1048="","",'Formulario PPGR1'!#REF!)</f>
        <v/>
      </c>
      <c r="D1048" s="187" t="str">
        <f>IF('Formulario PPGR3'!$G1048="","",'Formulario PPGR1'!#REF!)</f>
        <v/>
      </c>
      <c r="E1048" s="187" t="str">
        <f>IF('Formulario PPGR3'!$G1048="","",'Formulario PPGR1'!#REF!)</f>
        <v/>
      </c>
      <c r="F1048" s="187" t="str">
        <f>IF('Formulario PPGR3'!$G1048="","",'Formulario PPGR1'!#REF!)</f>
        <v/>
      </c>
      <c r="G1048" s="186"/>
      <c r="H1048" s="520" t="str" cm="1">
        <f t="array" ref="H1048">IF(Tabla1[[#This Row],[Código_Actividad]]="","",_xlfn.XLOOKUP(Tabla1[[#This Row],[Código_Actividad]],CodigoActividad,Tabla2[Actividades Programables Presupuestables],"",0))</f>
        <v/>
      </c>
      <c r="I1048" s="783" t="str">
        <f>IFERROR(VLOOKUP('Formulario PPGR3'!$G1048,'Formulario PPGR2'!$H$9:$V$536,15,FALSE),"")</f>
        <v/>
      </c>
      <c r="J1048" s="525"/>
      <c r="K1048" s="524"/>
      <c r="L1048" s="521" t="str">
        <f>IF(Tabla1[[#This Row],[Descripción]]="","",_xlfn.XLOOKUP(Tabla1[[#This Row],[Descripción]],Tabla10[Descripción],Tabla10[Unidad de Medida],"",0))</f>
        <v/>
      </c>
      <c r="M1048" s="317"/>
      <c r="N1048" s="535" t="str">
        <f>IF(Tabla1[[#This Row],[Descripción]]="","",_xlfn.XLOOKUP(Tabla1[[#This Row],[Descripción]],Tabla10[Descripción],Tabla10[Precio Unitario],0))</f>
        <v/>
      </c>
      <c r="O1048" s="535" t="str">
        <f>IF(Tabla1[[#This Row],[Cantidad de Insumos]]="","",Tabla1[[#This Row],[Precio Unitario]]*Tabla1[[#This Row],[Cantidad de Insumos]])</f>
        <v/>
      </c>
      <c r="P1048" s="522" t="str">
        <f>IF(Tabla1[[#This Row],[Descripción]]="","",_xlfn.XLOOKUP(Tabla1[[#This Row],[Descripción]],Tabla10[Descripción],Tabla10[CODIGO PRESUPUESTARIO],0))</f>
        <v/>
      </c>
      <c r="Q1048" s="523"/>
      <c r="R1048" s="523" t="str">
        <f>IF(Tabla1[[#This Row],[Insumos]]="","",_xlfn.XLOOKUP(Tabla1[[#This Row],[Insumos]],Tabla10[Insumo],Tabla10[InsumoAbrev],"",0))</f>
        <v/>
      </c>
      <c r="S1048" s="694"/>
      <c r="T1048" s="187"/>
      <c r="U1048" s="187"/>
    </row>
    <row r="1049" spans="2:21" ht="15" x14ac:dyDescent="0.25">
      <c r="B1049" s="187" t="str">
        <f>IF('Formulario PPGR3'!$G1049="","",CONCATENATE('Formulario PPGR3'!$C1049,".",'Formulario PPGR3'!$D1049,".",'Formulario PPGR3'!$E1049,".",'Formulario PPGR3'!$F1049))</f>
        <v/>
      </c>
      <c r="C1049" s="187" t="str">
        <f>IF('Formulario PPGR3'!$G1049="","",'Formulario PPGR1'!#REF!)</f>
        <v/>
      </c>
      <c r="D1049" s="187" t="str">
        <f>IF('Formulario PPGR3'!$G1049="","",'Formulario PPGR1'!#REF!)</f>
        <v/>
      </c>
      <c r="E1049" s="187" t="str">
        <f>IF('Formulario PPGR3'!$G1049="","",'Formulario PPGR1'!#REF!)</f>
        <v/>
      </c>
      <c r="F1049" s="187" t="str">
        <f>IF('Formulario PPGR3'!$G1049="","",'Formulario PPGR1'!#REF!)</f>
        <v/>
      </c>
      <c r="G1049" s="186"/>
      <c r="H1049" s="520" t="str" cm="1">
        <f t="array" ref="H1049">IF(Tabla1[[#This Row],[Código_Actividad]]="","",_xlfn.XLOOKUP(Tabla1[[#This Row],[Código_Actividad]],CodigoActividad,Tabla2[Actividades Programables Presupuestables],"",0))</f>
        <v/>
      </c>
      <c r="I1049" s="783" t="str">
        <f>IFERROR(VLOOKUP('Formulario PPGR3'!$G1049,'Formulario PPGR2'!$H$9:$V$536,15,FALSE),"")</f>
        <v/>
      </c>
      <c r="J1049" s="525"/>
      <c r="K1049" s="524"/>
      <c r="L1049" s="521" t="str">
        <f>IF(Tabla1[[#This Row],[Descripción]]="","",_xlfn.XLOOKUP(Tabla1[[#This Row],[Descripción]],Tabla10[Descripción],Tabla10[Unidad de Medida],"",0))</f>
        <v/>
      </c>
      <c r="M1049" s="317"/>
      <c r="N1049" s="535" t="str">
        <f>IF(Tabla1[[#This Row],[Descripción]]="","",_xlfn.XLOOKUP(Tabla1[[#This Row],[Descripción]],Tabla10[Descripción],Tabla10[Precio Unitario],0))</f>
        <v/>
      </c>
      <c r="O1049" s="535" t="str">
        <f>IF(Tabla1[[#This Row],[Cantidad de Insumos]]="","",Tabla1[[#This Row],[Precio Unitario]]*Tabla1[[#This Row],[Cantidad de Insumos]])</f>
        <v/>
      </c>
      <c r="P1049" s="522" t="str">
        <f>IF(Tabla1[[#This Row],[Descripción]]="","",_xlfn.XLOOKUP(Tabla1[[#This Row],[Descripción]],Tabla10[Descripción],Tabla10[CODIGO PRESUPUESTARIO],0))</f>
        <v/>
      </c>
      <c r="Q1049" s="523"/>
      <c r="R1049" s="523" t="str">
        <f>IF(Tabla1[[#This Row],[Insumos]]="","",_xlfn.XLOOKUP(Tabla1[[#This Row],[Insumos]],Tabla10[Insumo],Tabla10[InsumoAbrev],"",0))</f>
        <v/>
      </c>
      <c r="S1049" s="694"/>
      <c r="T1049" s="187"/>
      <c r="U1049" s="187"/>
    </row>
    <row r="1050" spans="2:21" ht="15" x14ac:dyDescent="0.25">
      <c r="B1050" s="187" t="str">
        <f>IF('Formulario PPGR3'!$G1050="","",CONCATENATE('Formulario PPGR3'!$C1050,".",'Formulario PPGR3'!$D1050,".",'Formulario PPGR3'!$E1050,".",'Formulario PPGR3'!$F1050))</f>
        <v/>
      </c>
      <c r="C1050" s="187" t="str">
        <f>IF('Formulario PPGR3'!$G1050="","",'Formulario PPGR1'!#REF!)</f>
        <v/>
      </c>
      <c r="D1050" s="187" t="str">
        <f>IF('Formulario PPGR3'!$G1050="","",'Formulario PPGR1'!#REF!)</f>
        <v/>
      </c>
      <c r="E1050" s="187" t="str">
        <f>IF('Formulario PPGR3'!$G1050="","",'Formulario PPGR1'!#REF!)</f>
        <v/>
      </c>
      <c r="F1050" s="187" t="str">
        <f>IF('Formulario PPGR3'!$G1050="","",'Formulario PPGR1'!#REF!)</f>
        <v/>
      </c>
      <c r="G1050" s="186"/>
      <c r="H1050" s="520" t="str" cm="1">
        <f t="array" ref="H1050">IF(Tabla1[[#This Row],[Código_Actividad]]="","",_xlfn.XLOOKUP(Tabla1[[#This Row],[Código_Actividad]],CodigoActividad,Tabla2[Actividades Programables Presupuestables],"",0))</f>
        <v/>
      </c>
      <c r="I1050" s="783" t="str">
        <f>IFERROR(VLOOKUP('Formulario PPGR3'!$G1050,'Formulario PPGR2'!$H$9:$V$536,15,FALSE),"")</f>
        <v/>
      </c>
      <c r="J1050" s="525"/>
      <c r="K1050" s="524"/>
      <c r="L1050" s="521" t="str">
        <f>IF(Tabla1[[#This Row],[Descripción]]="","",_xlfn.XLOOKUP(Tabla1[[#This Row],[Descripción]],Tabla10[Descripción],Tabla10[Unidad de Medida],"",0))</f>
        <v/>
      </c>
      <c r="M1050" s="317"/>
      <c r="N1050" s="535" t="str">
        <f>IF(Tabla1[[#This Row],[Descripción]]="","",_xlfn.XLOOKUP(Tabla1[[#This Row],[Descripción]],Tabla10[Descripción],Tabla10[Precio Unitario],0))</f>
        <v/>
      </c>
      <c r="O1050" s="535" t="str">
        <f>IF(Tabla1[[#This Row],[Cantidad de Insumos]]="","",Tabla1[[#This Row],[Precio Unitario]]*Tabla1[[#This Row],[Cantidad de Insumos]])</f>
        <v/>
      </c>
      <c r="P1050" s="522" t="str">
        <f>IF(Tabla1[[#This Row],[Descripción]]="","",_xlfn.XLOOKUP(Tabla1[[#This Row],[Descripción]],Tabla10[Descripción],Tabla10[CODIGO PRESUPUESTARIO],0))</f>
        <v/>
      </c>
      <c r="Q1050" s="523"/>
      <c r="R1050" s="523" t="str">
        <f>IF(Tabla1[[#This Row],[Insumos]]="","",_xlfn.XLOOKUP(Tabla1[[#This Row],[Insumos]],Tabla10[Insumo],Tabla10[InsumoAbrev],"",0))</f>
        <v/>
      </c>
      <c r="S1050" s="694"/>
      <c r="T1050" s="187"/>
      <c r="U1050" s="187"/>
    </row>
    <row r="1051" spans="2:21" ht="15" x14ac:dyDescent="0.25">
      <c r="B1051" s="187" t="str">
        <f>IF('Formulario PPGR3'!$G1051="","",CONCATENATE('Formulario PPGR3'!$C1051,".",'Formulario PPGR3'!$D1051,".",'Formulario PPGR3'!$E1051,".",'Formulario PPGR3'!$F1051))</f>
        <v/>
      </c>
      <c r="C1051" s="187" t="str">
        <f>IF('Formulario PPGR3'!$G1051="","",'Formulario PPGR1'!#REF!)</f>
        <v/>
      </c>
      <c r="D1051" s="187" t="str">
        <f>IF('Formulario PPGR3'!$G1051="","",'Formulario PPGR1'!#REF!)</f>
        <v/>
      </c>
      <c r="E1051" s="187" t="str">
        <f>IF('Formulario PPGR3'!$G1051="","",'Formulario PPGR1'!#REF!)</f>
        <v/>
      </c>
      <c r="F1051" s="187" t="str">
        <f>IF('Formulario PPGR3'!$G1051="","",'Formulario PPGR1'!#REF!)</f>
        <v/>
      </c>
      <c r="G1051" s="186"/>
      <c r="H1051" s="520" t="str" cm="1">
        <f t="array" ref="H1051">IF(Tabla1[[#This Row],[Código_Actividad]]="","",_xlfn.XLOOKUP(Tabla1[[#This Row],[Código_Actividad]],CodigoActividad,Tabla2[Actividades Programables Presupuestables],"",0))</f>
        <v/>
      </c>
      <c r="I1051" s="783" t="str">
        <f>IFERROR(VLOOKUP('Formulario PPGR3'!$G1051,'Formulario PPGR2'!$H$9:$V$536,15,FALSE),"")</f>
        <v/>
      </c>
      <c r="J1051" s="525"/>
      <c r="K1051" s="524"/>
      <c r="L1051" s="521" t="str">
        <f>IF(Tabla1[[#This Row],[Descripción]]="","",_xlfn.XLOOKUP(Tabla1[[#This Row],[Descripción]],Tabla10[Descripción],Tabla10[Unidad de Medida],"",0))</f>
        <v/>
      </c>
      <c r="M1051" s="317"/>
      <c r="N1051" s="535" t="str">
        <f>IF(Tabla1[[#This Row],[Descripción]]="","",_xlfn.XLOOKUP(Tabla1[[#This Row],[Descripción]],Tabla10[Descripción],Tabla10[Precio Unitario],0))</f>
        <v/>
      </c>
      <c r="O1051" s="535" t="str">
        <f>IF(Tabla1[[#This Row],[Cantidad de Insumos]]="","",Tabla1[[#This Row],[Precio Unitario]]*Tabla1[[#This Row],[Cantidad de Insumos]])</f>
        <v/>
      </c>
      <c r="P1051" s="522" t="str">
        <f>IF(Tabla1[[#This Row],[Descripción]]="","",_xlfn.XLOOKUP(Tabla1[[#This Row],[Descripción]],Tabla10[Descripción],Tabla10[CODIGO PRESUPUESTARIO],0))</f>
        <v/>
      </c>
      <c r="Q1051" s="523"/>
      <c r="R1051" s="523" t="str">
        <f>IF(Tabla1[[#This Row],[Insumos]]="","",_xlfn.XLOOKUP(Tabla1[[#This Row],[Insumos]],Tabla10[Insumo],Tabla10[InsumoAbrev],"",0))</f>
        <v/>
      </c>
      <c r="S1051" s="694"/>
      <c r="T1051" s="187"/>
      <c r="U1051" s="187"/>
    </row>
    <row r="1052" spans="2:21" ht="15" x14ac:dyDescent="0.25">
      <c r="B1052" s="187" t="str">
        <f>IF('Formulario PPGR3'!$G1052="","",CONCATENATE('Formulario PPGR3'!$C1052,".",'Formulario PPGR3'!$D1052,".",'Formulario PPGR3'!$E1052,".",'Formulario PPGR3'!$F1052))</f>
        <v/>
      </c>
      <c r="C1052" s="187" t="str">
        <f>IF('Formulario PPGR3'!$G1052="","",'Formulario PPGR1'!#REF!)</f>
        <v/>
      </c>
      <c r="D1052" s="187" t="str">
        <f>IF('Formulario PPGR3'!$G1052="","",'Formulario PPGR1'!#REF!)</f>
        <v/>
      </c>
      <c r="E1052" s="187" t="str">
        <f>IF('Formulario PPGR3'!$G1052="","",'Formulario PPGR1'!#REF!)</f>
        <v/>
      </c>
      <c r="F1052" s="187" t="str">
        <f>IF('Formulario PPGR3'!$G1052="","",'Formulario PPGR1'!#REF!)</f>
        <v/>
      </c>
      <c r="G1052" s="186"/>
      <c r="H1052" s="520" t="str" cm="1">
        <f t="array" ref="H1052">IF(Tabla1[[#This Row],[Código_Actividad]]="","",_xlfn.XLOOKUP(Tabla1[[#This Row],[Código_Actividad]],CodigoActividad,Tabla2[Actividades Programables Presupuestables],"",0))</f>
        <v/>
      </c>
      <c r="I1052" s="783" t="str">
        <f>IFERROR(VLOOKUP('Formulario PPGR3'!$G1052,'Formulario PPGR2'!$H$9:$V$536,15,FALSE),"")</f>
        <v/>
      </c>
      <c r="J1052" s="525"/>
      <c r="K1052" s="524"/>
      <c r="L1052" s="521" t="str">
        <f>IF(Tabla1[[#This Row],[Descripción]]="","",_xlfn.XLOOKUP(Tabla1[[#This Row],[Descripción]],Tabla10[Descripción],Tabla10[Unidad de Medida],"",0))</f>
        <v/>
      </c>
      <c r="M1052" s="317"/>
      <c r="N1052" s="535" t="str">
        <f>IF(Tabla1[[#This Row],[Descripción]]="","",_xlfn.XLOOKUP(Tabla1[[#This Row],[Descripción]],Tabla10[Descripción],Tabla10[Precio Unitario],0))</f>
        <v/>
      </c>
      <c r="O1052" s="535" t="str">
        <f>IF(Tabla1[[#This Row],[Cantidad de Insumos]]="","",Tabla1[[#This Row],[Precio Unitario]]*Tabla1[[#This Row],[Cantidad de Insumos]])</f>
        <v/>
      </c>
      <c r="P1052" s="522" t="str">
        <f>IF(Tabla1[[#This Row],[Descripción]]="","",_xlfn.XLOOKUP(Tabla1[[#This Row],[Descripción]],Tabla10[Descripción],Tabla10[CODIGO PRESUPUESTARIO],0))</f>
        <v/>
      </c>
      <c r="Q1052" s="523"/>
      <c r="R1052" s="523" t="str">
        <f>IF(Tabla1[[#This Row],[Insumos]]="","",_xlfn.XLOOKUP(Tabla1[[#This Row],[Insumos]],Tabla10[Insumo],Tabla10[InsumoAbrev],"",0))</f>
        <v/>
      </c>
      <c r="S1052" s="694"/>
      <c r="T1052" s="187"/>
      <c r="U1052" s="187"/>
    </row>
    <row r="1053" spans="2:21" ht="15" x14ac:dyDescent="0.25">
      <c r="B1053" s="187" t="str">
        <f>IF('Formulario PPGR3'!$G1053="","",CONCATENATE('Formulario PPGR3'!$C1053,".",'Formulario PPGR3'!$D1053,".",'Formulario PPGR3'!$E1053,".",'Formulario PPGR3'!$F1053))</f>
        <v/>
      </c>
      <c r="C1053" s="187" t="str">
        <f>IF('Formulario PPGR3'!$G1053="","",'Formulario PPGR1'!#REF!)</f>
        <v/>
      </c>
      <c r="D1053" s="187" t="str">
        <f>IF('Formulario PPGR3'!$G1053="","",'Formulario PPGR1'!#REF!)</f>
        <v/>
      </c>
      <c r="E1053" s="187" t="str">
        <f>IF('Formulario PPGR3'!$G1053="","",'Formulario PPGR1'!#REF!)</f>
        <v/>
      </c>
      <c r="F1053" s="187" t="str">
        <f>IF('Formulario PPGR3'!$G1053="","",'Formulario PPGR1'!#REF!)</f>
        <v/>
      </c>
      <c r="G1053" s="186"/>
      <c r="H1053" s="520" t="str" cm="1">
        <f t="array" ref="H1053">IF(Tabla1[[#This Row],[Código_Actividad]]="","",_xlfn.XLOOKUP(Tabla1[[#This Row],[Código_Actividad]],CodigoActividad,Tabla2[Actividades Programables Presupuestables],"",0))</f>
        <v/>
      </c>
      <c r="I1053" s="783" t="str">
        <f>IFERROR(VLOOKUP('Formulario PPGR3'!$G1053,'Formulario PPGR2'!$H$9:$V$536,15,FALSE),"")</f>
        <v/>
      </c>
      <c r="J1053" s="525"/>
      <c r="K1053" s="524"/>
      <c r="L1053" s="521" t="str">
        <f>IF(Tabla1[[#This Row],[Descripción]]="","",_xlfn.XLOOKUP(Tabla1[[#This Row],[Descripción]],Tabla10[Descripción],Tabla10[Unidad de Medida],"",0))</f>
        <v/>
      </c>
      <c r="M1053" s="317"/>
      <c r="N1053" s="535" t="str">
        <f>IF(Tabla1[[#This Row],[Descripción]]="","",_xlfn.XLOOKUP(Tabla1[[#This Row],[Descripción]],Tabla10[Descripción],Tabla10[Precio Unitario],0))</f>
        <v/>
      </c>
      <c r="O1053" s="535" t="str">
        <f>IF(Tabla1[[#This Row],[Cantidad de Insumos]]="","",Tabla1[[#This Row],[Precio Unitario]]*Tabla1[[#This Row],[Cantidad de Insumos]])</f>
        <v/>
      </c>
      <c r="P1053" s="522" t="str">
        <f>IF(Tabla1[[#This Row],[Descripción]]="","",_xlfn.XLOOKUP(Tabla1[[#This Row],[Descripción]],Tabla10[Descripción],Tabla10[CODIGO PRESUPUESTARIO],0))</f>
        <v/>
      </c>
      <c r="Q1053" s="523"/>
      <c r="R1053" s="523" t="str">
        <f>IF(Tabla1[[#This Row],[Insumos]]="","",_xlfn.XLOOKUP(Tabla1[[#This Row],[Insumos]],Tabla10[Insumo],Tabla10[InsumoAbrev],"",0))</f>
        <v/>
      </c>
      <c r="S1053" s="694"/>
      <c r="T1053" s="187"/>
      <c r="U1053" s="187"/>
    </row>
    <row r="1054" spans="2:21" ht="15" x14ac:dyDescent="0.25">
      <c r="B1054" s="187" t="str">
        <f>IF('Formulario PPGR3'!$G1054="","",CONCATENATE('Formulario PPGR3'!$C1054,".",'Formulario PPGR3'!$D1054,".",'Formulario PPGR3'!$E1054,".",'Formulario PPGR3'!$F1054))</f>
        <v/>
      </c>
      <c r="C1054" s="187" t="str">
        <f>IF('Formulario PPGR3'!$G1054="","",'Formulario PPGR1'!#REF!)</f>
        <v/>
      </c>
      <c r="D1054" s="187" t="str">
        <f>IF('Formulario PPGR3'!$G1054="","",'Formulario PPGR1'!#REF!)</f>
        <v/>
      </c>
      <c r="E1054" s="187" t="str">
        <f>IF('Formulario PPGR3'!$G1054="","",'Formulario PPGR1'!#REF!)</f>
        <v/>
      </c>
      <c r="F1054" s="187" t="str">
        <f>IF('Formulario PPGR3'!$G1054="","",'Formulario PPGR1'!#REF!)</f>
        <v/>
      </c>
      <c r="G1054" s="186"/>
      <c r="H1054" s="520" t="str" cm="1">
        <f t="array" ref="H1054">IF(Tabla1[[#This Row],[Código_Actividad]]="","",_xlfn.XLOOKUP(Tabla1[[#This Row],[Código_Actividad]],CodigoActividad,Tabla2[Actividades Programables Presupuestables],"",0))</f>
        <v/>
      </c>
      <c r="I1054" s="783" t="str">
        <f>IFERROR(VLOOKUP('Formulario PPGR3'!$G1054,'Formulario PPGR2'!$H$9:$V$536,15,FALSE),"")</f>
        <v/>
      </c>
      <c r="J1054" s="525"/>
      <c r="K1054" s="524"/>
      <c r="L1054" s="521" t="str">
        <f>IF(Tabla1[[#This Row],[Descripción]]="","",_xlfn.XLOOKUP(Tabla1[[#This Row],[Descripción]],Tabla10[Descripción],Tabla10[Unidad de Medida],"",0))</f>
        <v/>
      </c>
      <c r="M1054" s="317"/>
      <c r="N1054" s="535" t="str">
        <f>IF(Tabla1[[#This Row],[Descripción]]="","",_xlfn.XLOOKUP(Tabla1[[#This Row],[Descripción]],Tabla10[Descripción],Tabla10[Precio Unitario],0))</f>
        <v/>
      </c>
      <c r="O1054" s="535" t="str">
        <f>IF(Tabla1[[#This Row],[Cantidad de Insumos]]="","",Tabla1[[#This Row],[Precio Unitario]]*Tabla1[[#This Row],[Cantidad de Insumos]])</f>
        <v/>
      </c>
      <c r="P1054" s="522" t="str">
        <f>IF(Tabla1[[#This Row],[Descripción]]="","",_xlfn.XLOOKUP(Tabla1[[#This Row],[Descripción]],Tabla10[Descripción],Tabla10[CODIGO PRESUPUESTARIO],0))</f>
        <v/>
      </c>
      <c r="Q1054" s="523"/>
      <c r="R1054" s="523" t="str">
        <f>IF(Tabla1[[#This Row],[Insumos]]="","",_xlfn.XLOOKUP(Tabla1[[#This Row],[Insumos]],Tabla10[Insumo],Tabla10[InsumoAbrev],"",0))</f>
        <v/>
      </c>
      <c r="S1054" s="694"/>
      <c r="T1054" s="187"/>
      <c r="U1054" s="187"/>
    </row>
    <row r="1055" spans="2:21" ht="15" x14ac:dyDescent="0.25">
      <c r="B1055" s="187" t="str">
        <f>IF('Formulario PPGR3'!$G1055="","",CONCATENATE('Formulario PPGR3'!$C1055,".",'Formulario PPGR3'!$D1055,".",'Formulario PPGR3'!$E1055,".",'Formulario PPGR3'!$F1055))</f>
        <v/>
      </c>
      <c r="C1055" s="187" t="str">
        <f>IF('Formulario PPGR3'!$G1055="","",'Formulario PPGR1'!#REF!)</f>
        <v/>
      </c>
      <c r="D1055" s="187" t="str">
        <f>IF('Formulario PPGR3'!$G1055="","",'Formulario PPGR1'!#REF!)</f>
        <v/>
      </c>
      <c r="E1055" s="187" t="str">
        <f>IF('Formulario PPGR3'!$G1055="","",'Formulario PPGR1'!#REF!)</f>
        <v/>
      </c>
      <c r="F1055" s="187" t="str">
        <f>IF('Formulario PPGR3'!$G1055="","",'Formulario PPGR1'!#REF!)</f>
        <v/>
      </c>
      <c r="G1055" s="186"/>
      <c r="H1055" s="520" t="str" cm="1">
        <f t="array" ref="H1055">IF(Tabla1[[#This Row],[Código_Actividad]]="","",_xlfn.XLOOKUP(Tabla1[[#This Row],[Código_Actividad]],CodigoActividad,Tabla2[Actividades Programables Presupuestables],"",0))</f>
        <v/>
      </c>
      <c r="I1055" s="783" t="str">
        <f>IFERROR(VLOOKUP('Formulario PPGR3'!$G1055,'Formulario PPGR2'!$H$9:$V$536,15,FALSE),"")</f>
        <v/>
      </c>
      <c r="J1055" s="525"/>
      <c r="K1055" s="524"/>
      <c r="L1055" s="521" t="str">
        <f>IF(Tabla1[[#This Row],[Descripción]]="","",_xlfn.XLOOKUP(Tabla1[[#This Row],[Descripción]],Tabla10[Descripción],Tabla10[Unidad de Medida],"",0))</f>
        <v/>
      </c>
      <c r="M1055" s="317"/>
      <c r="N1055" s="535" t="str">
        <f>IF(Tabla1[[#This Row],[Descripción]]="","",_xlfn.XLOOKUP(Tabla1[[#This Row],[Descripción]],Tabla10[Descripción],Tabla10[Precio Unitario],0))</f>
        <v/>
      </c>
      <c r="O1055" s="535" t="str">
        <f>IF(Tabla1[[#This Row],[Cantidad de Insumos]]="","",Tabla1[[#This Row],[Precio Unitario]]*Tabla1[[#This Row],[Cantidad de Insumos]])</f>
        <v/>
      </c>
      <c r="P1055" s="522" t="str">
        <f>IF(Tabla1[[#This Row],[Descripción]]="","",_xlfn.XLOOKUP(Tabla1[[#This Row],[Descripción]],Tabla10[Descripción],Tabla10[CODIGO PRESUPUESTARIO],0))</f>
        <v/>
      </c>
      <c r="Q1055" s="523"/>
      <c r="R1055" s="523" t="str">
        <f>IF(Tabla1[[#This Row],[Insumos]]="","",_xlfn.XLOOKUP(Tabla1[[#This Row],[Insumos]],Tabla10[Insumo],Tabla10[InsumoAbrev],"",0))</f>
        <v/>
      </c>
      <c r="S1055" s="694"/>
      <c r="T1055" s="187"/>
      <c r="U1055" s="187"/>
    </row>
    <row r="1056" spans="2:21" ht="15" x14ac:dyDescent="0.25">
      <c r="B1056" s="187" t="str">
        <f>IF('Formulario PPGR3'!$G1056="","",CONCATENATE('Formulario PPGR3'!$C1056,".",'Formulario PPGR3'!$D1056,".",'Formulario PPGR3'!$E1056,".",'Formulario PPGR3'!$F1056))</f>
        <v/>
      </c>
      <c r="C1056" s="187" t="str">
        <f>IF('Formulario PPGR3'!$G1056="","",'Formulario PPGR1'!#REF!)</f>
        <v/>
      </c>
      <c r="D1056" s="187" t="str">
        <f>IF('Formulario PPGR3'!$G1056="","",'Formulario PPGR1'!#REF!)</f>
        <v/>
      </c>
      <c r="E1056" s="187" t="str">
        <f>IF('Formulario PPGR3'!$G1056="","",'Formulario PPGR1'!#REF!)</f>
        <v/>
      </c>
      <c r="F1056" s="187" t="str">
        <f>IF('Formulario PPGR3'!$G1056="","",'Formulario PPGR1'!#REF!)</f>
        <v/>
      </c>
      <c r="G1056" s="186"/>
      <c r="H1056" s="520" t="str" cm="1">
        <f t="array" ref="H1056">IF(Tabla1[[#This Row],[Código_Actividad]]="","",_xlfn.XLOOKUP(Tabla1[[#This Row],[Código_Actividad]],CodigoActividad,Tabla2[Actividades Programables Presupuestables],"",0))</f>
        <v/>
      </c>
      <c r="I1056" s="783" t="str">
        <f>IFERROR(VLOOKUP('Formulario PPGR3'!$G1056,'Formulario PPGR2'!$H$9:$V$536,15,FALSE),"")</f>
        <v/>
      </c>
      <c r="J1056" s="525"/>
      <c r="K1056" s="524"/>
      <c r="L1056" s="521" t="str">
        <f>IF(Tabla1[[#This Row],[Descripción]]="","",_xlfn.XLOOKUP(Tabla1[[#This Row],[Descripción]],Tabla10[Descripción],Tabla10[Unidad de Medida],"",0))</f>
        <v/>
      </c>
      <c r="M1056" s="317"/>
      <c r="N1056" s="535" t="str">
        <f>IF(Tabla1[[#This Row],[Descripción]]="","",_xlfn.XLOOKUP(Tabla1[[#This Row],[Descripción]],Tabla10[Descripción],Tabla10[Precio Unitario],0))</f>
        <v/>
      </c>
      <c r="O1056" s="535" t="str">
        <f>IF(Tabla1[[#This Row],[Cantidad de Insumos]]="","",Tabla1[[#This Row],[Precio Unitario]]*Tabla1[[#This Row],[Cantidad de Insumos]])</f>
        <v/>
      </c>
      <c r="P1056" s="522" t="str">
        <f>IF(Tabla1[[#This Row],[Descripción]]="","",_xlfn.XLOOKUP(Tabla1[[#This Row],[Descripción]],Tabla10[Descripción],Tabla10[CODIGO PRESUPUESTARIO],0))</f>
        <v/>
      </c>
      <c r="Q1056" s="523"/>
      <c r="R1056" s="523" t="str">
        <f>IF(Tabla1[[#This Row],[Insumos]]="","",_xlfn.XLOOKUP(Tabla1[[#This Row],[Insumos]],Tabla10[Insumo],Tabla10[InsumoAbrev],"",0))</f>
        <v/>
      </c>
      <c r="S1056" s="694"/>
      <c r="T1056" s="187"/>
      <c r="U1056" s="187"/>
    </row>
    <row r="1057" spans="2:21" ht="15" x14ac:dyDescent="0.25">
      <c r="B1057" s="187" t="str">
        <f>IF('Formulario PPGR3'!$G1057="","",CONCATENATE('Formulario PPGR3'!$C1057,".",'Formulario PPGR3'!$D1057,".",'Formulario PPGR3'!$E1057,".",'Formulario PPGR3'!$F1057))</f>
        <v/>
      </c>
      <c r="C1057" s="187" t="str">
        <f>IF('Formulario PPGR3'!$G1057="","",'Formulario PPGR1'!#REF!)</f>
        <v/>
      </c>
      <c r="D1057" s="187" t="str">
        <f>IF('Formulario PPGR3'!$G1057="","",'Formulario PPGR1'!#REF!)</f>
        <v/>
      </c>
      <c r="E1057" s="187" t="str">
        <f>IF('Formulario PPGR3'!$G1057="","",'Formulario PPGR1'!#REF!)</f>
        <v/>
      </c>
      <c r="F1057" s="187" t="str">
        <f>IF('Formulario PPGR3'!$G1057="","",'Formulario PPGR1'!#REF!)</f>
        <v/>
      </c>
      <c r="G1057" s="186"/>
      <c r="H1057" s="520" t="str" cm="1">
        <f t="array" ref="H1057">IF(Tabla1[[#This Row],[Código_Actividad]]="","",_xlfn.XLOOKUP(Tabla1[[#This Row],[Código_Actividad]],CodigoActividad,Tabla2[Actividades Programables Presupuestables],"",0))</f>
        <v/>
      </c>
      <c r="I1057" s="783" t="str">
        <f>IFERROR(VLOOKUP('Formulario PPGR3'!$G1057,'Formulario PPGR2'!$H$9:$V$536,15,FALSE),"")</f>
        <v/>
      </c>
      <c r="J1057" s="525"/>
      <c r="K1057" s="524"/>
      <c r="L1057" s="521" t="str">
        <f>IF(Tabla1[[#This Row],[Descripción]]="","",_xlfn.XLOOKUP(Tabla1[[#This Row],[Descripción]],Tabla10[Descripción],Tabla10[Unidad de Medida],"",0))</f>
        <v/>
      </c>
      <c r="M1057" s="317"/>
      <c r="N1057" s="535" t="str">
        <f>IF(Tabla1[[#This Row],[Descripción]]="","",_xlfn.XLOOKUP(Tabla1[[#This Row],[Descripción]],Tabla10[Descripción],Tabla10[Precio Unitario],0))</f>
        <v/>
      </c>
      <c r="O1057" s="535" t="str">
        <f>IF(Tabla1[[#This Row],[Cantidad de Insumos]]="","",Tabla1[[#This Row],[Precio Unitario]]*Tabla1[[#This Row],[Cantidad de Insumos]])</f>
        <v/>
      </c>
      <c r="P1057" s="522" t="str">
        <f>IF(Tabla1[[#This Row],[Descripción]]="","",_xlfn.XLOOKUP(Tabla1[[#This Row],[Descripción]],Tabla10[Descripción],Tabla10[CODIGO PRESUPUESTARIO],0))</f>
        <v/>
      </c>
      <c r="Q1057" s="523"/>
      <c r="R1057" s="523" t="str">
        <f>IF(Tabla1[[#This Row],[Insumos]]="","",_xlfn.XLOOKUP(Tabla1[[#This Row],[Insumos]],Tabla10[Insumo],Tabla10[InsumoAbrev],"",0))</f>
        <v/>
      </c>
      <c r="S1057" s="694"/>
      <c r="T1057" s="187"/>
      <c r="U1057" s="187"/>
    </row>
    <row r="1058" spans="2:21" ht="15" x14ac:dyDescent="0.25">
      <c r="B1058" s="187" t="str">
        <f>IF('Formulario PPGR3'!$G1058="","",CONCATENATE('Formulario PPGR3'!$C1058,".",'Formulario PPGR3'!$D1058,".",'Formulario PPGR3'!$E1058,".",'Formulario PPGR3'!$F1058))</f>
        <v/>
      </c>
      <c r="C1058" s="187" t="str">
        <f>IF('Formulario PPGR3'!$G1058="","",'Formulario PPGR1'!#REF!)</f>
        <v/>
      </c>
      <c r="D1058" s="187" t="str">
        <f>IF('Formulario PPGR3'!$G1058="","",'Formulario PPGR1'!#REF!)</f>
        <v/>
      </c>
      <c r="E1058" s="187" t="str">
        <f>IF('Formulario PPGR3'!$G1058="","",'Formulario PPGR1'!#REF!)</f>
        <v/>
      </c>
      <c r="F1058" s="187" t="str">
        <f>IF('Formulario PPGR3'!$G1058="","",'Formulario PPGR1'!#REF!)</f>
        <v/>
      </c>
      <c r="G1058" s="186"/>
      <c r="H1058" s="520" t="str" cm="1">
        <f t="array" ref="H1058">IF(Tabla1[[#This Row],[Código_Actividad]]="","",_xlfn.XLOOKUP(Tabla1[[#This Row],[Código_Actividad]],CodigoActividad,Tabla2[Actividades Programables Presupuestables],"",0))</f>
        <v/>
      </c>
      <c r="I1058" s="783" t="str">
        <f>IFERROR(VLOOKUP('Formulario PPGR3'!$G1058,'Formulario PPGR2'!$H$9:$V$536,15,FALSE),"")</f>
        <v/>
      </c>
      <c r="J1058" s="525"/>
      <c r="K1058" s="524"/>
      <c r="L1058" s="521" t="str">
        <f>IF(Tabla1[[#This Row],[Descripción]]="","",_xlfn.XLOOKUP(Tabla1[[#This Row],[Descripción]],Tabla10[Descripción],Tabla10[Unidad de Medida],"",0))</f>
        <v/>
      </c>
      <c r="M1058" s="317"/>
      <c r="N1058" s="535" t="str">
        <f>IF(Tabla1[[#This Row],[Descripción]]="","",_xlfn.XLOOKUP(Tabla1[[#This Row],[Descripción]],Tabla10[Descripción],Tabla10[Precio Unitario],0))</f>
        <v/>
      </c>
      <c r="O1058" s="535" t="str">
        <f>IF(Tabla1[[#This Row],[Cantidad de Insumos]]="","",Tabla1[[#This Row],[Precio Unitario]]*Tabla1[[#This Row],[Cantidad de Insumos]])</f>
        <v/>
      </c>
      <c r="P1058" s="522" t="str">
        <f>IF(Tabla1[[#This Row],[Descripción]]="","",_xlfn.XLOOKUP(Tabla1[[#This Row],[Descripción]],Tabla10[Descripción],Tabla10[CODIGO PRESUPUESTARIO],0))</f>
        <v/>
      </c>
      <c r="Q1058" s="523"/>
      <c r="R1058" s="523" t="str">
        <f>IF(Tabla1[[#This Row],[Insumos]]="","",_xlfn.XLOOKUP(Tabla1[[#This Row],[Insumos]],Tabla10[Insumo],Tabla10[InsumoAbrev],"",0))</f>
        <v/>
      </c>
      <c r="S1058" s="694"/>
      <c r="T1058" s="187"/>
      <c r="U1058" s="187"/>
    </row>
    <row r="1059" spans="2:21" ht="15" x14ac:dyDescent="0.25">
      <c r="B1059" s="187" t="str">
        <f>IF('Formulario PPGR3'!$G1059="","",CONCATENATE('Formulario PPGR3'!$C1059,".",'Formulario PPGR3'!$D1059,".",'Formulario PPGR3'!$E1059,".",'Formulario PPGR3'!$F1059))</f>
        <v/>
      </c>
      <c r="C1059" s="187" t="str">
        <f>IF('Formulario PPGR3'!$G1059="","",'Formulario PPGR1'!#REF!)</f>
        <v/>
      </c>
      <c r="D1059" s="187" t="str">
        <f>IF('Formulario PPGR3'!$G1059="","",'Formulario PPGR1'!#REF!)</f>
        <v/>
      </c>
      <c r="E1059" s="187" t="str">
        <f>IF('Formulario PPGR3'!$G1059="","",'Formulario PPGR1'!#REF!)</f>
        <v/>
      </c>
      <c r="F1059" s="187" t="str">
        <f>IF('Formulario PPGR3'!$G1059="","",'Formulario PPGR1'!#REF!)</f>
        <v/>
      </c>
      <c r="G1059" s="186"/>
      <c r="H1059" s="520" t="str" cm="1">
        <f t="array" ref="H1059">IF(Tabla1[[#This Row],[Código_Actividad]]="","",_xlfn.XLOOKUP(Tabla1[[#This Row],[Código_Actividad]],CodigoActividad,Tabla2[Actividades Programables Presupuestables],"",0))</f>
        <v/>
      </c>
      <c r="I1059" s="783" t="str">
        <f>IFERROR(VLOOKUP('Formulario PPGR3'!$G1059,'Formulario PPGR2'!$H$9:$V$536,15,FALSE),"")</f>
        <v/>
      </c>
      <c r="J1059" s="525"/>
      <c r="K1059" s="524"/>
      <c r="L1059" s="521" t="str">
        <f>IF(Tabla1[[#This Row],[Descripción]]="","",_xlfn.XLOOKUP(Tabla1[[#This Row],[Descripción]],Tabla10[Descripción],Tabla10[Unidad de Medida],"",0))</f>
        <v/>
      </c>
      <c r="M1059" s="317"/>
      <c r="N1059" s="535" t="str">
        <f>IF(Tabla1[[#This Row],[Descripción]]="","",_xlfn.XLOOKUP(Tabla1[[#This Row],[Descripción]],Tabla10[Descripción],Tabla10[Precio Unitario],0))</f>
        <v/>
      </c>
      <c r="O1059" s="535" t="str">
        <f>IF(Tabla1[[#This Row],[Cantidad de Insumos]]="","",Tabla1[[#This Row],[Precio Unitario]]*Tabla1[[#This Row],[Cantidad de Insumos]])</f>
        <v/>
      </c>
      <c r="P1059" s="522" t="str">
        <f>IF(Tabla1[[#This Row],[Descripción]]="","",_xlfn.XLOOKUP(Tabla1[[#This Row],[Descripción]],Tabla10[Descripción],Tabla10[CODIGO PRESUPUESTARIO],0))</f>
        <v/>
      </c>
      <c r="Q1059" s="523"/>
      <c r="R1059" s="523" t="str">
        <f>IF(Tabla1[[#This Row],[Insumos]]="","",_xlfn.XLOOKUP(Tabla1[[#This Row],[Insumos]],Tabla10[Insumo],Tabla10[InsumoAbrev],"",0))</f>
        <v/>
      </c>
      <c r="S1059" s="694"/>
      <c r="T1059" s="187"/>
      <c r="U1059" s="187"/>
    </row>
    <row r="1060" spans="2:21" ht="15" x14ac:dyDescent="0.25">
      <c r="B1060" s="187" t="str">
        <f>IF('Formulario PPGR3'!$G1060="","",CONCATENATE('Formulario PPGR3'!$C1060,".",'Formulario PPGR3'!$D1060,".",'Formulario PPGR3'!$E1060,".",'Formulario PPGR3'!$F1060))</f>
        <v/>
      </c>
      <c r="C1060" s="187" t="str">
        <f>IF('Formulario PPGR3'!$G1060="","",'Formulario PPGR1'!#REF!)</f>
        <v/>
      </c>
      <c r="D1060" s="187" t="str">
        <f>IF('Formulario PPGR3'!$G1060="","",'Formulario PPGR1'!#REF!)</f>
        <v/>
      </c>
      <c r="E1060" s="187" t="str">
        <f>IF('Formulario PPGR3'!$G1060="","",'Formulario PPGR1'!#REF!)</f>
        <v/>
      </c>
      <c r="F1060" s="187" t="str">
        <f>IF('Formulario PPGR3'!$G1060="","",'Formulario PPGR1'!#REF!)</f>
        <v/>
      </c>
      <c r="G1060" s="186"/>
      <c r="H1060" s="520" t="str" cm="1">
        <f t="array" ref="H1060">IF(Tabla1[[#This Row],[Código_Actividad]]="","",_xlfn.XLOOKUP(Tabla1[[#This Row],[Código_Actividad]],CodigoActividad,Tabla2[Actividades Programables Presupuestables],"",0))</f>
        <v/>
      </c>
      <c r="I1060" s="783" t="str">
        <f>IFERROR(VLOOKUP('Formulario PPGR3'!$G1060,'Formulario PPGR2'!$H$9:$V$536,15,FALSE),"")</f>
        <v/>
      </c>
      <c r="J1060" s="525"/>
      <c r="K1060" s="524"/>
      <c r="L1060" s="521" t="str">
        <f>IF(Tabla1[[#This Row],[Descripción]]="","",_xlfn.XLOOKUP(Tabla1[[#This Row],[Descripción]],Tabla10[Descripción],Tabla10[Unidad de Medida],"",0))</f>
        <v/>
      </c>
      <c r="M1060" s="317"/>
      <c r="N1060" s="535" t="str">
        <f>IF(Tabla1[[#This Row],[Descripción]]="","",_xlfn.XLOOKUP(Tabla1[[#This Row],[Descripción]],Tabla10[Descripción],Tabla10[Precio Unitario],0))</f>
        <v/>
      </c>
      <c r="O1060" s="535" t="str">
        <f>IF(Tabla1[[#This Row],[Cantidad de Insumos]]="","",Tabla1[[#This Row],[Precio Unitario]]*Tabla1[[#This Row],[Cantidad de Insumos]])</f>
        <v/>
      </c>
      <c r="P1060" s="522" t="str">
        <f>IF(Tabla1[[#This Row],[Descripción]]="","",_xlfn.XLOOKUP(Tabla1[[#This Row],[Descripción]],Tabla10[Descripción],Tabla10[CODIGO PRESUPUESTARIO],0))</f>
        <v/>
      </c>
      <c r="Q1060" s="523"/>
      <c r="R1060" s="523" t="str">
        <f>IF(Tabla1[[#This Row],[Insumos]]="","",_xlfn.XLOOKUP(Tabla1[[#This Row],[Insumos]],Tabla10[Insumo],Tabla10[InsumoAbrev],"",0))</f>
        <v/>
      </c>
      <c r="S1060" s="694"/>
      <c r="T1060" s="187"/>
      <c r="U1060" s="187"/>
    </row>
    <row r="1061" spans="2:21" ht="15" x14ac:dyDescent="0.25">
      <c r="B1061" s="187" t="str">
        <f>IF('Formulario PPGR3'!$G1061="","",CONCATENATE('Formulario PPGR3'!$C1061,".",'Formulario PPGR3'!$D1061,".",'Formulario PPGR3'!$E1061,".",'Formulario PPGR3'!$F1061))</f>
        <v/>
      </c>
      <c r="C1061" s="187" t="str">
        <f>IF('Formulario PPGR3'!$G1061="","",'Formulario PPGR1'!#REF!)</f>
        <v/>
      </c>
      <c r="D1061" s="187" t="str">
        <f>IF('Formulario PPGR3'!$G1061="","",'Formulario PPGR1'!#REF!)</f>
        <v/>
      </c>
      <c r="E1061" s="187" t="str">
        <f>IF('Formulario PPGR3'!$G1061="","",'Formulario PPGR1'!#REF!)</f>
        <v/>
      </c>
      <c r="F1061" s="187" t="str">
        <f>IF('Formulario PPGR3'!$G1061="","",'Formulario PPGR1'!#REF!)</f>
        <v/>
      </c>
      <c r="G1061" s="186"/>
      <c r="H1061" s="520" t="str" cm="1">
        <f t="array" ref="H1061">IF(Tabla1[[#This Row],[Código_Actividad]]="","",_xlfn.XLOOKUP(Tabla1[[#This Row],[Código_Actividad]],CodigoActividad,Tabla2[Actividades Programables Presupuestables],"",0))</f>
        <v/>
      </c>
      <c r="I1061" s="783" t="str">
        <f>IFERROR(VLOOKUP('Formulario PPGR3'!$G1061,'Formulario PPGR2'!$H$9:$V$536,15,FALSE),"")</f>
        <v/>
      </c>
      <c r="J1061" s="525"/>
      <c r="K1061" s="524"/>
      <c r="L1061" s="521" t="str">
        <f>IF(Tabla1[[#This Row],[Descripción]]="","",_xlfn.XLOOKUP(Tabla1[[#This Row],[Descripción]],Tabla10[Descripción],Tabla10[Unidad de Medida],"",0))</f>
        <v/>
      </c>
      <c r="M1061" s="317"/>
      <c r="N1061" s="535" t="str">
        <f>IF(Tabla1[[#This Row],[Descripción]]="","",_xlfn.XLOOKUP(Tabla1[[#This Row],[Descripción]],Tabla10[Descripción],Tabla10[Precio Unitario],0))</f>
        <v/>
      </c>
      <c r="O1061" s="535" t="str">
        <f>IF(Tabla1[[#This Row],[Cantidad de Insumos]]="","",Tabla1[[#This Row],[Precio Unitario]]*Tabla1[[#This Row],[Cantidad de Insumos]])</f>
        <v/>
      </c>
      <c r="P1061" s="522" t="str">
        <f>IF(Tabla1[[#This Row],[Descripción]]="","",_xlfn.XLOOKUP(Tabla1[[#This Row],[Descripción]],Tabla10[Descripción],Tabla10[CODIGO PRESUPUESTARIO],0))</f>
        <v/>
      </c>
      <c r="Q1061" s="523"/>
      <c r="R1061" s="523" t="str">
        <f>IF(Tabla1[[#This Row],[Insumos]]="","",_xlfn.XLOOKUP(Tabla1[[#This Row],[Insumos]],Tabla10[Insumo],Tabla10[InsumoAbrev],"",0))</f>
        <v/>
      </c>
      <c r="S1061" s="694"/>
      <c r="T1061" s="187"/>
      <c r="U1061" s="187"/>
    </row>
    <row r="1062" spans="2:21" ht="15" x14ac:dyDescent="0.25">
      <c r="B1062" s="187" t="str">
        <f>IF('Formulario PPGR3'!$G1062="","",CONCATENATE('Formulario PPGR3'!$C1062,".",'Formulario PPGR3'!$D1062,".",'Formulario PPGR3'!$E1062,".",'Formulario PPGR3'!$F1062))</f>
        <v/>
      </c>
      <c r="C1062" s="187" t="str">
        <f>IF('Formulario PPGR3'!$G1062="","",'Formulario PPGR1'!#REF!)</f>
        <v/>
      </c>
      <c r="D1062" s="187" t="str">
        <f>IF('Formulario PPGR3'!$G1062="","",'Formulario PPGR1'!#REF!)</f>
        <v/>
      </c>
      <c r="E1062" s="187" t="str">
        <f>IF('Formulario PPGR3'!$G1062="","",'Formulario PPGR1'!#REF!)</f>
        <v/>
      </c>
      <c r="F1062" s="187" t="str">
        <f>IF('Formulario PPGR3'!$G1062="","",'Formulario PPGR1'!#REF!)</f>
        <v/>
      </c>
      <c r="G1062" s="186"/>
      <c r="H1062" s="520" t="str" cm="1">
        <f t="array" ref="H1062">IF(Tabla1[[#This Row],[Código_Actividad]]="","",_xlfn.XLOOKUP(Tabla1[[#This Row],[Código_Actividad]],CodigoActividad,Tabla2[Actividades Programables Presupuestables],"",0))</f>
        <v/>
      </c>
      <c r="I1062" s="783" t="str">
        <f>IFERROR(VLOOKUP('Formulario PPGR3'!$G1062,'Formulario PPGR2'!$H$9:$V$536,15,FALSE),"")</f>
        <v/>
      </c>
      <c r="J1062" s="525"/>
      <c r="K1062" s="524"/>
      <c r="L1062" s="521" t="str">
        <f>IF(Tabla1[[#This Row],[Descripción]]="","",_xlfn.XLOOKUP(Tabla1[[#This Row],[Descripción]],Tabla10[Descripción],Tabla10[Unidad de Medida],"",0))</f>
        <v/>
      </c>
      <c r="M1062" s="317"/>
      <c r="N1062" s="535" t="str">
        <f>IF(Tabla1[[#This Row],[Descripción]]="","",_xlfn.XLOOKUP(Tabla1[[#This Row],[Descripción]],Tabla10[Descripción],Tabla10[Precio Unitario],0))</f>
        <v/>
      </c>
      <c r="O1062" s="535" t="str">
        <f>IF(Tabla1[[#This Row],[Cantidad de Insumos]]="","",Tabla1[[#This Row],[Precio Unitario]]*Tabla1[[#This Row],[Cantidad de Insumos]])</f>
        <v/>
      </c>
      <c r="P1062" s="522" t="str">
        <f>IF(Tabla1[[#This Row],[Descripción]]="","",_xlfn.XLOOKUP(Tabla1[[#This Row],[Descripción]],Tabla10[Descripción],Tabla10[CODIGO PRESUPUESTARIO],0))</f>
        <v/>
      </c>
      <c r="Q1062" s="523"/>
      <c r="R1062" s="523" t="str">
        <f>IF(Tabla1[[#This Row],[Insumos]]="","",_xlfn.XLOOKUP(Tabla1[[#This Row],[Insumos]],Tabla10[Insumo],Tabla10[InsumoAbrev],"",0))</f>
        <v/>
      </c>
      <c r="S1062" s="694"/>
      <c r="T1062" s="187"/>
      <c r="U1062" s="187"/>
    </row>
    <row r="1063" spans="2:21" ht="15" x14ac:dyDescent="0.25">
      <c r="B1063" s="187" t="str">
        <f>IF('Formulario PPGR3'!$G1063="","",CONCATENATE('Formulario PPGR3'!$C1063,".",'Formulario PPGR3'!$D1063,".",'Formulario PPGR3'!$E1063,".",'Formulario PPGR3'!$F1063))</f>
        <v/>
      </c>
      <c r="C1063" s="187" t="str">
        <f>IF('Formulario PPGR3'!$G1063="","",'Formulario PPGR1'!#REF!)</f>
        <v/>
      </c>
      <c r="D1063" s="187" t="str">
        <f>IF('Formulario PPGR3'!$G1063="","",'Formulario PPGR1'!#REF!)</f>
        <v/>
      </c>
      <c r="E1063" s="187" t="str">
        <f>IF('Formulario PPGR3'!$G1063="","",'Formulario PPGR1'!#REF!)</f>
        <v/>
      </c>
      <c r="F1063" s="187" t="str">
        <f>IF('Formulario PPGR3'!$G1063="","",'Formulario PPGR1'!#REF!)</f>
        <v/>
      </c>
      <c r="G1063" s="186"/>
      <c r="H1063" s="520" t="str" cm="1">
        <f t="array" ref="H1063">IF(Tabla1[[#This Row],[Código_Actividad]]="","",_xlfn.XLOOKUP(Tabla1[[#This Row],[Código_Actividad]],CodigoActividad,Tabla2[Actividades Programables Presupuestables],"",0))</f>
        <v/>
      </c>
      <c r="I1063" s="783" t="str">
        <f>IFERROR(VLOOKUP('Formulario PPGR3'!$G1063,'Formulario PPGR2'!$H$9:$V$536,15,FALSE),"")</f>
        <v/>
      </c>
      <c r="J1063" s="525"/>
      <c r="K1063" s="524"/>
      <c r="L1063" s="521" t="str">
        <f>IF(Tabla1[[#This Row],[Descripción]]="","",_xlfn.XLOOKUP(Tabla1[[#This Row],[Descripción]],Tabla10[Descripción],Tabla10[Unidad de Medida],"",0))</f>
        <v/>
      </c>
      <c r="M1063" s="317"/>
      <c r="N1063" s="535" t="str">
        <f>IF(Tabla1[[#This Row],[Descripción]]="","",_xlfn.XLOOKUP(Tabla1[[#This Row],[Descripción]],Tabla10[Descripción],Tabla10[Precio Unitario],0))</f>
        <v/>
      </c>
      <c r="O1063" s="535" t="str">
        <f>IF(Tabla1[[#This Row],[Cantidad de Insumos]]="","",Tabla1[[#This Row],[Precio Unitario]]*Tabla1[[#This Row],[Cantidad de Insumos]])</f>
        <v/>
      </c>
      <c r="P1063" s="522" t="str">
        <f>IF(Tabla1[[#This Row],[Descripción]]="","",_xlfn.XLOOKUP(Tabla1[[#This Row],[Descripción]],Tabla10[Descripción],Tabla10[CODIGO PRESUPUESTARIO],0))</f>
        <v/>
      </c>
      <c r="Q1063" s="523"/>
      <c r="R1063" s="523" t="str">
        <f>IF(Tabla1[[#This Row],[Insumos]]="","",_xlfn.XLOOKUP(Tabla1[[#This Row],[Insumos]],Tabla10[Insumo],Tabla10[InsumoAbrev],"",0))</f>
        <v/>
      </c>
      <c r="S1063" s="694"/>
      <c r="T1063" s="187"/>
      <c r="U1063" s="187"/>
    </row>
    <row r="1064" spans="2:21" ht="15" x14ac:dyDescent="0.25">
      <c r="B1064" s="187" t="str">
        <f>IF('Formulario PPGR3'!$G1064="","",CONCATENATE('Formulario PPGR3'!$C1064,".",'Formulario PPGR3'!$D1064,".",'Formulario PPGR3'!$E1064,".",'Formulario PPGR3'!$F1064))</f>
        <v/>
      </c>
      <c r="C1064" s="187" t="str">
        <f>IF('Formulario PPGR3'!$G1064="","",'Formulario PPGR1'!#REF!)</f>
        <v/>
      </c>
      <c r="D1064" s="187" t="str">
        <f>IF('Formulario PPGR3'!$G1064="","",'Formulario PPGR1'!#REF!)</f>
        <v/>
      </c>
      <c r="E1064" s="187" t="str">
        <f>IF('Formulario PPGR3'!$G1064="","",'Formulario PPGR1'!#REF!)</f>
        <v/>
      </c>
      <c r="F1064" s="187" t="str">
        <f>IF('Formulario PPGR3'!$G1064="","",'Formulario PPGR1'!#REF!)</f>
        <v/>
      </c>
      <c r="G1064" s="186"/>
      <c r="H1064" s="520" t="str" cm="1">
        <f t="array" ref="H1064">IF(Tabla1[[#This Row],[Código_Actividad]]="","",_xlfn.XLOOKUP(Tabla1[[#This Row],[Código_Actividad]],CodigoActividad,Tabla2[Actividades Programables Presupuestables],"",0))</f>
        <v/>
      </c>
      <c r="I1064" s="783" t="str">
        <f>IFERROR(VLOOKUP('Formulario PPGR3'!$G1064,'Formulario PPGR2'!$H$9:$V$536,15,FALSE),"")</f>
        <v/>
      </c>
      <c r="J1064" s="525"/>
      <c r="K1064" s="524"/>
      <c r="L1064" s="521" t="str">
        <f>IF(Tabla1[[#This Row],[Descripción]]="","",_xlfn.XLOOKUP(Tabla1[[#This Row],[Descripción]],Tabla10[Descripción],Tabla10[Unidad de Medida],"",0))</f>
        <v/>
      </c>
      <c r="M1064" s="317"/>
      <c r="N1064" s="535" t="str">
        <f>IF(Tabla1[[#This Row],[Descripción]]="","",_xlfn.XLOOKUP(Tabla1[[#This Row],[Descripción]],Tabla10[Descripción],Tabla10[Precio Unitario],0))</f>
        <v/>
      </c>
      <c r="O1064" s="535" t="str">
        <f>IF(Tabla1[[#This Row],[Cantidad de Insumos]]="","",Tabla1[[#This Row],[Precio Unitario]]*Tabla1[[#This Row],[Cantidad de Insumos]])</f>
        <v/>
      </c>
      <c r="P1064" s="522" t="str">
        <f>IF(Tabla1[[#This Row],[Descripción]]="","",_xlfn.XLOOKUP(Tabla1[[#This Row],[Descripción]],Tabla10[Descripción],Tabla10[CODIGO PRESUPUESTARIO],0))</f>
        <v/>
      </c>
      <c r="Q1064" s="523"/>
      <c r="R1064" s="523" t="str">
        <f>IF(Tabla1[[#This Row],[Insumos]]="","",_xlfn.XLOOKUP(Tabla1[[#This Row],[Insumos]],Tabla10[Insumo],Tabla10[InsumoAbrev],"",0))</f>
        <v/>
      </c>
      <c r="S1064" s="694"/>
      <c r="T1064" s="187"/>
      <c r="U1064" s="187"/>
    </row>
    <row r="1065" spans="2:21" ht="15" x14ac:dyDescent="0.25">
      <c r="B1065" s="187" t="str">
        <f>IF('Formulario PPGR3'!$G1065="","",CONCATENATE('Formulario PPGR3'!$C1065,".",'Formulario PPGR3'!$D1065,".",'Formulario PPGR3'!$E1065,".",'Formulario PPGR3'!$F1065))</f>
        <v/>
      </c>
      <c r="C1065" s="187" t="str">
        <f>IF('Formulario PPGR3'!$G1065="","",'Formulario PPGR1'!#REF!)</f>
        <v/>
      </c>
      <c r="D1065" s="187" t="str">
        <f>IF('Formulario PPGR3'!$G1065="","",'Formulario PPGR1'!#REF!)</f>
        <v/>
      </c>
      <c r="E1065" s="187" t="str">
        <f>IF('Formulario PPGR3'!$G1065="","",'Formulario PPGR1'!#REF!)</f>
        <v/>
      </c>
      <c r="F1065" s="187" t="str">
        <f>IF('Formulario PPGR3'!$G1065="","",'Formulario PPGR1'!#REF!)</f>
        <v/>
      </c>
      <c r="G1065" s="186"/>
      <c r="H1065" s="520" t="str" cm="1">
        <f t="array" ref="H1065">IF(Tabla1[[#This Row],[Código_Actividad]]="","",_xlfn.XLOOKUP(Tabla1[[#This Row],[Código_Actividad]],CodigoActividad,Tabla2[Actividades Programables Presupuestables],"",0))</f>
        <v/>
      </c>
      <c r="I1065" s="783" t="str">
        <f>IFERROR(VLOOKUP('Formulario PPGR3'!$G1065,'Formulario PPGR2'!$H$9:$V$536,15,FALSE),"")</f>
        <v/>
      </c>
      <c r="J1065" s="525"/>
      <c r="K1065" s="524"/>
      <c r="L1065" s="521" t="str">
        <f>IF(Tabla1[[#This Row],[Descripción]]="","",_xlfn.XLOOKUP(Tabla1[[#This Row],[Descripción]],Tabla10[Descripción],Tabla10[Unidad de Medida],"",0))</f>
        <v/>
      </c>
      <c r="M1065" s="317"/>
      <c r="N1065" s="535" t="str">
        <f>IF(Tabla1[[#This Row],[Descripción]]="","",_xlfn.XLOOKUP(Tabla1[[#This Row],[Descripción]],Tabla10[Descripción],Tabla10[Precio Unitario],0))</f>
        <v/>
      </c>
      <c r="O1065" s="535" t="str">
        <f>IF(Tabla1[[#This Row],[Cantidad de Insumos]]="","",Tabla1[[#This Row],[Precio Unitario]]*Tabla1[[#This Row],[Cantidad de Insumos]])</f>
        <v/>
      </c>
      <c r="P1065" s="522" t="str">
        <f>IF(Tabla1[[#This Row],[Descripción]]="","",_xlfn.XLOOKUP(Tabla1[[#This Row],[Descripción]],Tabla10[Descripción],Tabla10[CODIGO PRESUPUESTARIO],0))</f>
        <v/>
      </c>
      <c r="Q1065" s="523"/>
      <c r="R1065" s="523" t="str">
        <f>IF(Tabla1[[#This Row],[Insumos]]="","",_xlfn.XLOOKUP(Tabla1[[#This Row],[Insumos]],Tabla10[Insumo],Tabla10[InsumoAbrev],"",0))</f>
        <v/>
      </c>
      <c r="S1065" s="694"/>
      <c r="T1065" s="187"/>
      <c r="U1065" s="187"/>
    </row>
    <row r="1066" spans="2:21" ht="15" x14ac:dyDescent="0.25">
      <c r="B1066" s="187" t="str">
        <f>IF('Formulario PPGR3'!$G1066="","",CONCATENATE('Formulario PPGR3'!$C1066,".",'Formulario PPGR3'!$D1066,".",'Formulario PPGR3'!$E1066,".",'Formulario PPGR3'!$F1066))</f>
        <v/>
      </c>
      <c r="C1066" s="187" t="str">
        <f>IF('Formulario PPGR3'!$G1066="","",'Formulario PPGR1'!#REF!)</f>
        <v/>
      </c>
      <c r="D1066" s="187" t="str">
        <f>IF('Formulario PPGR3'!$G1066="","",'Formulario PPGR1'!#REF!)</f>
        <v/>
      </c>
      <c r="E1066" s="187" t="str">
        <f>IF('Formulario PPGR3'!$G1066="","",'Formulario PPGR1'!#REF!)</f>
        <v/>
      </c>
      <c r="F1066" s="187" t="str">
        <f>IF('Formulario PPGR3'!$G1066="","",'Formulario PPGR1'!#REF!)</f>
        <v/>
      </c>
      <c r="G1066" s="186"/>
      <c r="H1066" s="520" t="str" cm="1">
        <f t="array" ref="H1066">IF(Tabla1[[#This Row],[Código_Actividad]]="","",_xlfn.XLOOKUP(Tabla1[[#This Row],[Código_Actividad]],CodigoActividad,Tabla2[Actividades Programables Presupuestables],"",0))</f>
        <v/>
      </c>
      <c r="I1066" s="783" t="str">
        <f>IFERROR(VLOOKUP('Formulario PPGR3'!$G1066,'Formulario PPGR2'!$H$9:$V$536,15,FALSE),"")</f>
        <v/>
      </c>
      <c r="J1066" s="525"/>
      <c r="K1066" s="524"/>
      <c r="L1066" s="521" t="str">
        <f>IF(Tabla1[[#This Row],[Descripción]]="","",_xlfn.XLOOKUP(Tabla1[[#This Row],[Descripción]],Tabla10[Descripción],Tabla10[Unidad de Medida],"",0))</f>
        <v/>
      </c>
      <c r="M1066" s="317"/>
      <c r="N1066" s="535" t="str">
        <f>IF(Tabla1[[#This Row],[Descripción]]="","",_xlfn.XLOOKUP(Tabla1[[#This Row],[Descripción]],Tabla10[Descripción],Tabla10[Precio Unitario],0))</f>
        <v/>
      </c>
      <c r="O1066" s="535" t="str">
        <f>IF(Tabla1[[#This Row],[Cantidad de Insumos]]="","",Tabla1[[#This Row],[Precio Unitario]]*Tabla1[[#This Row],[Cantidad de Insumos]])</f>
        <v/>
      </c>
      <c r="P1066" s="522" t="str">
        <f>IF(Tabla1[[#This Row],[Descripción]]="","",_xlfn.XLOOKUP(Tabla1[[#This Row],[Descripción]],Tabla10[Descripción],Tabla10[CODIGO PRESUPUESTARIO],0))</f>
        <v/>
      </c>
      <c r="Q1066" s="523"/>
      <c r="R1066" s="523" t="str">
        <f>IF(Tabla1[[#This Row],[Insumos]]="","",_xlfn.XLOOKUP(Tabla1[[#This Row],[Insumos]],Tabla10[Insumo],Tabla10[InsumoAbrev],"",0))</f>
        <v/>
      </c>
      <c r="S1066" s="694"/>
      <c r="T1066" s="187"/>
      <c r="U1066" s="187"/>
    </row>
    <row r="1067" spans="2:21" ht="15" x14ac:dyDescent="0.25">
      <c r="B1067" s="187" t="str">
        <f>IF('Formulario PPGR3'!$G1067="","",CONCATENATE('Formulario PPGR3'!$C1067,".",'Formulario PPGR3'!$D1067,".",'Formulario PPGR3'!$E1067,".",'Formulario PPGR3'!$F1067))</f>
        <v/>
      </c>
      <c r="C1067" s="187" t="str">
        <f>IF('Formulario PPGR3'!$G1067="","",'Formulario PPGR1'!#REF!)</f>
        <v/>
      </c>
      <c r="D1067" s="187" t="str">
        <f>IF('Formulario PPGR3'!$G1067="","",'Formulario PPGR1'!#REF!)</f>
        <v/>
      </c>
      <c r="E1067" s="187" t="str">
        <f>IF('Formulario PPGR3'!$G1067="","",'Formulario PPGR1'!#REF!)</f>
        <v/>
      </c>
      <c r="F1067" s="187" t="str">
        <f>IF('Formulario PPGR3'!$G1067="","",'Formulario PPGR1'!#REF!)</f>
        <v/>
      </c>
      <c r="G1067" s="186"/>
      <c r="H1067" s="520" t="str" cm="1">
        <f t="array" ref="H1067">IF(Tabla1[[#This Row],[Código_Actividad]]="","",_xlfn.XLOOKUP(Tabla1[[#This Row],[Código_Actividad]],CodigoActividad,Tabla2[Actividades Programables Presupuestables],"",0))</f>
        <v/>
      </c>
      <c r="I1067" s="783" t="str">
        <f>IFERROR(VLOOKUP('Formulario PPGR3'!$G1067,'Formulario PPGR2'!$H$9:$V$536,15,FALSE),"")</f>
        <v/>
      </c>
      <c r="J1067" s="525"/>
      <c r="K1067" s="524"/>
      <c r="L1067" s="521" t="str">
        <f>IF(Tabla1[[#This Row],[Descripción]]="","",_xlfn.XLOOKUP(Tabla1[[#This Row],[Descripción]],Tabla10[Descripción],Tabla10[Unidad de Medida],"",0))</f>
        <v/>
      </c>
      <c r="M1067" s="317"/>
      <c r="N1067" s="535" t="str">
        <f>IF(Tabla1[[#This Row],[Descripción]]="","",_xlfn.XLOOKUP(Tabla1[[#This Row],[Descripción]],Tabla10[Descripción],Tabla10[Precio Unitario],0))</f>
        <v/>
      </c>
      <c r="O1067" s="535" t="str">
        <f>IF(Tabla1[[#This Row],[Cantidad de Insumos]]="","",Tabla1[[#This Row],[Precio Unitario]]*Tabla1[[#This Row],[Cantidad de Insumos]])</f>
        <v/>
      </c>
      <c r="P1067" s="522" t="str">
        <f>IF(Tabla1[[#This Row],[Descripción]]="","",_xlfn.XLOOKUP(Tabla1[[#This Row],[Descripción]],Tabla10[Descripción],Tabla10[CODIGO PRESUPUESTARIO],0))</f>
        <v/>
      </c>
      <c r="Q1067" s="523"/>
      <c r="R1067" s="523" t="str">
        <f>IF(Tabla1[[#This Row],[Insumos]]="","",_xlfn.XLOOKUP(Tabla1[[#This Row],[Insumos]],Tabla10[Insumo],Tabla10[InsumoAbrev],"",0))</f>
        <v/>
      </c>
      <c r="S1067" s="694"/>
      <c r="T1067" s="187"/>
      <c r="U1067" s="187"/>
    </row>
    <row r="1068" spans="2:21" ht="15" x14ac:dyDescent="0.25">
      <c r="B1068" s="187" t="str">
        <f>IF('Formulario PPGR3'!$G1068="","",CONCATENATE('Formulario PPGR3'!$C1068,".",'Formulario PPGR3'!$D1068,".",'Formulario PPGR3'!$E1068,".",'Formulario PPGR3'!$F1068))</f>
        <v/>
      </c>
      <c r="C1068" s="187" t="str">
        <f>IF('Formulario PPGR3'!$G1068="","",'Formulario PPGR1'!#REF!)</f>
        <v/>
      </c>
      <c r="D1068" s="187" t="str">
        <f>IF('Formulario PPGR3'!$G1068="","",'Formulario PPGR1'!#REF!)</f>
        <v/>
      </c>
      <c r="E1068" s="187" t="str">
        <f>IF('Formulario PPGR3'!$G1068="","",'Formulario PPGR1'!#REF!)</f>
        <v/>
      </c>
      <c r="F1068" s="187" t="str">
        <f>IF('Formulario PPGR3'!$G1068="","",'Formulario PPGR1'!#REF!)</f>
        <v/>
      </c>
      <c r="G1068" s="186"/>
      <c r="H1068" s="520" t="str" cm="1">
        <f t="array" ref="H1068">IF(Tabla1[[#This Row],[Código_Actividad]]="","",_xlfn.XLOOKUP(Tabla1[[#This Row],[Código_Actividad]],CodigoActividad,Tabla2[Actividades Programables Presupuestables],"",0))</f>
        <v/>
      </c>
      <c r="I1068" s="783" t="str">
        <f>IFERROR(VLOOKUP('Formulario PPGR3'!$G1068,'Formulario PPGR2'!$H$9:$V$536,15,FALSE),"")</f>
        <v/>
      </c>
      <c r="J1068" s="525"/>
      <c r="K1068" s="524"/>
      <c r="L1068" s="521" t="str">
        <f>IF(Tabla1[[#This Row],[Descripción]]="","",_xlfn.XLOOKUP(Tabla1[[#This Row],[Descripción]],Tabla10[Descripción],Tabla10[Unidad de Medida],"",0))</f>
        <v/>
      </c>
      <c r="M1068" s="317"/>
      <c r="N1068" s="535" t="str">
        <f>IF(Tabla1[[#This Row],[Descripción]]="","",_xlfn.XLOOKUP(Tabla1[[#This Row],[Descripción]],Tabla10[Descripción],Tabla10[Precio Unitario],0))</f>
        <v/>
      </c>
      <c r="O1068" s="535" t="str">
        <f>IF(Tabla1[[#This Row],[Cantidad de Insumos]]="","",Tabla1[[#This Row],[Precio Unitario]]*Tabla1[[#This Row],[Cantidad de Insumos]])</f>
        <v/>
      </c>
      <c r="P1068" s="522" t="str">
        <f>IF(Tabla1[[#This Row],[Descripción]]="","",_xlfn.XLOOKUP(Tabla1[[#This Row],[Descripción]],Tabla10[Descripción],Tabla10[CODIGO PRESUPUESTARIO],0))</f>
        <v/>
      </c>
      <c r="Q1068" s="523"/>
      <c r="R1068" s="523" t="str">
        <f>IF(Tabla1[[#This Row],[Insumos]]="","",_xlfn.XLOOKUP(Tabla1[[#This Row],[Insumos]],Tabla10[Insumo],Tabla10[InsumoAbrev],"",0))</f>
        <v/>
      </c>
      <c r="S1068" s="694"/>
      <c r="T1068" s="187"/>
      <c r="U1068" s="187"/>
    </row>
    <row r="1069" spans="2:21" ht="15" x14ac:dyDescent="0.25">
      <c r="B1069" s="187" t="str">
        <f>IF('Formulario PPGR3'!$G1069="","",CONCATENATE('Formulario PPGR3'!$C1069,".",'Formulario PPGR3'!$D1069,".",'Formulario PPGR3'!$E1069,".",'Formulario PPGR3'!$F1069))</f>
        <v/>
      </c>
      <c r="C1069" s="187" t="str">
        <f>IF('Formulario PPGR3'!$G1069="","",'Formulario PPGR1'!#REF!)</f>
        <v/>
      </c>
      <c r="D1069" s="187" t="str">
        <f>IF('Formulario PPGR3'!$G1069="","",'Formulario PPGR1'!#REF!)</f>
        <v/>
      </c>
      <c r="E1069" s="187" t="str">
        <f>IF('Formulario PPGR3'!$G1069="","",'Formulario PPGR1'!#REF!)</f>
        <v/>
      </c>
      <c r="F1069" s="187" t="str">
        <f>IF('Formulario PPGR3'!$G1069="","",'Formulario PPGR1'!#REF!)</f>
        <v/>
      </c>
      <c r="G1069" s="186"/>
      <c r="H1069" s="520" t="str" cm="1">
        <f t="array" ref="H1069">IF(Tabla1[[#This Row],[Código_Actividad]]="","",_xlfn.XLOOKUP(Tabla1[[#This Row],[Código_Actividad]],CodigoActividad,Tabla2[Actividades Programables Presupuestables],"",0))</f>
        <v/>
      </c>
      <c r="I1069" s="783" t="str">
        <f>IFERROR(VLOOKUP('Formulario PPGR3'!$G1069,'Formulario PPGR2'!$H$9:$V$536,15,FALSE),"")</f>
        <v/>
      </c>
      <c r="J1069" s="525"/>
      <c r="K1069" s="524"/>
      <c r="L1069" s="521" t="str">
        <f>IF(Tabla1[[#This Row],[Descripción]]="","",_xlfn.XLOOKUP(Tabla1[[#This Row],[Descripción]],Tabla10[Descripción],Tabla10[Unidad de Medida],"",0))</f>
        <v/>
      </c>
      <c r="M1069" s="317"/>
      <c r="N1069" s="535" t="str">
        <f>IF(Tabla1[[#This Row],[Descripción]]="","",_xlfn.XLOOKUP(Tabla1[[#This Row],[Descripción]],Tabla10[Descripción],Tabla10[Precio Unitario],0))</f>
        <v/>
      </c>
      <c r="O1069" s="535" t="str">
        <f>IF(Tabla1[[#This Row],[Cantidad de Insumos]]="","",Tabla1[[#This Row],[Precio Unitario]]*Tabla1[[#This Row],[Cantidad de Insumos]])</f>
        <v/>
      </c>
      <c r="P1069" s="522" t="str">
        <f>IF(Tabla1[[#This Row],[Descripción]]="","",_xlfn.XLOOKUP(Tabla1[[#This Row],[Descripción]],Tabla10[Descripción],Tabla10[CODIGO PRESUPUESTARIO],0))</f>
        <v/>
      </c>
      <c r="Q1069" s="523"/>
      <c r="R1069" s="523" t="str">
        <f>IF(Tabla1[[#This Row],[Insumos]]="","",_xlfn.XLOOKUP(Tabla1[[#This Row],[Insumos]],Tabla10[Insumo],Tabla10[InsumoAbrev],"",0))</f>
        <v/>
      </c>
      <c r="S1069" s="694"/>
      <c r="T1069" s="187"/>
      <c r="U1069" s="187"/>
    </row>
    <row r="1070" spans="2:21" ht="15" x14ac:dyDescent="0.25">
      <c r="B1070" s="187" t="str">
        <f>IF('Formulario PPGR3'!$G1070="","",CONCATENATE('Formulario PPGR3'!$C1070,".",'Formulario PPGR3'!$D1070,".",'Formulario PPGR3'!$E1070,".",'Formulario PPGR3'!$F1070))</f>
        <v/>
      </c>
      <c r="C1070" s="187" t="str">
        <f>IF('Formulario PPGR3'!$G1070="","",'Formulario PPGR1'!#REF!)</f>
        <v/>
      </c>
      <c r="D1070" s="187" t="str">
        <f>IF('Formulario PPGR3'!$G1070="","",'Formulario PPGR1'!#REF!)</f>
        <v/>
      </c>
      <c r="E1070" s="187" t="str">
        <f>IF('Formulario PPGR3'!$G1070="","",'Formulario PPGR1'!#REF!)</f>
        <v/>
      </c>
      <c r="F1070" s="187" t="str">
        <f>IF('Formulario PPGR3'!$G1070="","",'Formulario PPGR1'!#REF!)</f>
        <v/>
      </c>
      <c r="G1070" s="186"/>
      <c r="H1070" s="520" t="str" cm="1">
        <f t="array" ref="H1070">IF(Tabla1[[#This Row],[Código_Actividad]]="","",_xlfn.XLOOKUP(Tabla1[[#This Row],[Código_Actividad]],CodigoActividad,Tabla2[Actividades Programables Presupuestables],"",0))</f>
        <v/>
      </c>
      <c r="I1070" s="783" t="str">
        <f>IFERROR(VLOOKUP('Formulario PPGR3'!$G1070,'Formulario PPGR2'!$H$9:$V$536,15,FALSE),"")</f>
        <v/>
      </c>
      <c r="J1070" s="525"/>
      <c r="K1070" s="524"/>
      <c r="L1070" s="521" t="str">
        <f>IF(Tabla1[[#This Row],[Descripción]]="","",_xlfn.XLOOKUP(Tabla1[[#This Row],[Descripción]],Tabla10[Descripción],Tabla10[Unidad de Medida],"",0))</f>
        <v/>
      </c>
      <c r="M1070" s="317"/>
      <c r="N1070" s="535" t="str">
        <f>IF(Tabla1[[#This Row],[Descripción]]="","",_xlfn.XLOOKUP(Tabla1[[#This Row],[Descripción]],Tabla10[Descripción],Tabla10[Precio Unitario],0))</f>
        <v/>
      </c>
      <c r="O1070" s="535" t="str">
        <f>IF(Tabla1[[#This Row],[Cantidad de Insumos]]="","",Tabla1[[#This Row],[Precio Unitario]]*Tabla1[[#This Row],[Cantidad de Insumos]])</f>
        <v/>
      </c>
      <c r="P1070" s="522" t="str">
        <f>IF(Tabla1[[#This Row],[Descripción]]="","",_xlfn.XLOOKUP(Tabla1[[#This Row],[Descripción]],Tabla10[Descripción],Tabla10[CODIGO PRESUPUESTARIO],0))</f>
        <v/>
      </c>
      <c r="Q1070" s="523"/>
      <c r="R1070" s="523" t="str">
        <f>IF(Tabla1[[#This Row],[Insumos]]="","",_xlfn.XLOOKUP(Tabla1[[#This Row],[Insumos]],Tabla10[Insumo],Tabla10[InsumoAbrev],"",0))</f>
        <v/>
      </c>
      <c r="S1070" s="694"/>
      <c r="T1070" s="187"/>
      <c r="U1070" s="187"/>
    </row>
    <row r="1071" spans="2:21" ht="15" x14ac:dyDescent="0.25">
      <c r="B1071" s="187" t="str">
        <f>IF('Formulario PPGR3'!$G1071="","",CONCATENATE('Formulario PPGR3'!$C1071,".",'Formulario PPGR3'!$D1071,".",'Formulario PPGR3'!$E1071,".",'Formulario PPGR3'!$F1071))</f>
        <v/>
      </c>
      <c r="C1071" s="187" t="str">
        <f>IF('Formulario PPGR3'!$G1071="","",'Formulario PPGR1'!#REF!)</f>
        <v/>
      </c>
      <c r="D1071" s="187" t="str">
        <f>IF('Formulario PPGR3'!$G1071="","",'Formulario PPGR1'!#REF!)</f>
        <v/>
      </c>
      <c r="E1071" s="187" t="str">
        <f>IF('Formulario PPGR3'!$G1071="","",'Formulario PPGR1'!#REF!)</f>
        <v/>
      </c>
      <c r="F1071" s="187" t="str">
        <f>IF('Formulario PPGR3'!$G1071="","",'Formulario PPGR1'!#REF!)</f>
        <v/>
      </c>
      <c r="G1071" s="186"/>
      <c r="H1071" s="520" t="str" cm="1">
        <f t="array" ref="H1071">IF(Tabla1[[#This Row],[Código_Actividad]]="","",_xlfn.XLOOKUP(Tabla1[[#This Row],[Código_Actividad]],CodigoActividad,Tabla2[Actividades Programables Presupuestables],"",0))</f>
        <v/>
      </c>
      <c r="I1071" s="783" t="str">
        <f>IFERROR(VLOOKUP('Formulario PPGR3'!$G1071,'Formulario PPGR2'!$H$9:$V$536,15,FALSE),"")</f>
        <v/>
      </c>
      <c r="J1071" s="525"/>
      <c r="K1071" s="524"/>
      <c r="L1071" s="521" t="str">
        <f>IF(Tabla1[[#This Row],[Descripción]]="","",_xlfn.XLOOKUP(Tabla1[[#This Row],[Descripción]],Tabla10[Descripción],Tabla10[Unidad de Medida],"",0))</f>
        <v/>
      </c>
      <c r="M1071" s="317"/>
      <c r="N1071" s="535" t="str">
        <f>IF(Tabla1[[#This Row],[Descripción]]="","",_xlfn.XLOOKUP(Tabla1[[#This Row],[Descripción]],Tabla10[Descripción],Tabla10[Precio Unitario],0))</f>
        <v/>
      </c>
      <c r="O1071" s="535" t="str">
        <f>IF(Tabla1[[#This Row],[Cantidad de Insumos]]="","",Tabla1[[#This Row],[Precio Unitario]]*Tabla1[[#This Row],[Cantidad de Insumos]])</f>
        <v/>
      </c>
      <c r="P1071" s="522" t="str">
        <f>IF(Tabla1[[#This Row],[Descripción]]="","",_xlfn.XLOOKUP(Tabla1[[#This Row],[Descripción]],Tabla10[Descripción],Tabla10[CODIGO PRESUPUESTARIO],0))</f>
        <v/>
      </c>
      <c r="Q1071" s="523"/>
      <c r="R1071" s="523" t="str">
        <f>IF(Tabla1[[#This Row],[Insumos]]="","",_xlfn.XLOOKUP(Tabla1[[#This Row],[Insumos]],Tabla10[Insumo],Tabla10[InsumoAbrev],"",0))</f>
        <v/>
      </c>
      <c r="S1071" s="694"/>
      <c r="T1071" s="187"/>
      <c r="U1071" s="187"/>
    </row>
    <row r="1072" spans="2:21" ht="15" x14ac:dyDescent="0.25">
      <c r="B1072" s="187" t="str">
        <f>IF('Formulario PPGR3'!$G1072="","",CONCATENATE('Formulario PPGR3'!$C1072,".",'Formulario PPGR3'!$D1072,".",'Formulario PPGR3'!$E1072,".",'Formulario PPGR3'!$F1072))</f>
        <v/>
      </c>
      <c r="C1072" s="187" t="str">
        <f>IF('Formulario PPGR3'!$G1072="","",'Formulario PPGR1'!#REF!)</f>
        <v/>
      </c>
      <c r="D1072" s="187" t="str">
        <f>IF('Formulario PPGR3'!$G1072="","",'Formulario PPGR1'!#REF!)</f>
        <v/>
      </c>
      <c r="E1072" s="187" t="str">
        <f>IF('Formulario PPGR3'!$G1072="","",'Formulario PPGR1'!#REF!)</f>
        <v/>
      </c>
      <c r="F1072" s="187" t="str">
        <f>IF('Formulario PPGR3'!$G1072="","",'Formulario PPGR1'!#REF!)</f>
        <v/>
      </c>
      <c r="G1072" s="186"/>
      <c r="H1072" s="520" t="str" cm="1">
        <f t="array" ref="H1072">IF(Tabla1[[#This Row],[Código_Actividad]]="","",_xlfn.XLOOKUP(Tabla1[[#This Row],[Código_Actividad]],CodigoActividad,Tabla2[Actividades Programables Presupuestables],"",0))</f>
        <v/>
      </c>
      <c r="I1072" s="783" t="str">
        <f>IFERROR(VLOOKUP('Formulario PPGR3'!$G1072,'Formulario PPGR2'!$H$9:$V$536,15,FALSE),"")</f>
        <v/>
      </c>
      <c r="J1072" s="525"/>
      <c r="K1072" s="524"/>
      <c r="L1072" s="521" t="str">
        <f>IF(Tabla1[[#This Row],[Descripción]]="","",_xlfn.XLOOKUP(Tabla1[[#This Row],[Descripción]],Tabla10[Descripción],Tabla10[Unidad de Medida],"",0))</f>
        <v/>
      </c>
      <c r="M1072" s="317"/>
      <c r="N1072" s="535" t="str">
        <f>IF(Tabla1[[#This Row],[Descripción]]="","",_xlfn.XLOOKUP(Tabla1[[#This Row],[Descripción]],Tabla10[Descripción],Tabla10[Precio Unitario],0))</f>
        <v/>
      </c>
      <c r="O1072" s="535" t="str">
        <f>IF(Tabla1[[#This Row],[Cantidad de Insumos]]="","",Tabla1[[#This Row],[Precio Unitario]]*Tabla1[[#This Row],[Cantidad de Insumos]])</f>
        <v/>
      </c>
      <c r="P1072" s="522" t="str">
        <f>IF(Tabla1[[#This Row],[Descripción]]="","",_xlfn.XLOOKUP(Tabla1[[#This Row],[Descripción]],Tabla10[Descripción],Tabla10[CODIGO PRESUPUESTARIO],0))</f>
        <v/>
      </c>
      <c r="Q1072" s="523"/>
      <c r="R1072" s="523" t="str">
        <f>IF(Tabla1[[#This Row],[Insumos]]="","",_xlfn.XLOOKUP(Tabla1[[#This Row],[Insumos]],Tabla10[Insumo],Tabla10[InsumoAbrev],"",0))</f>
        <v/>
      </c>
      <c r="S1072" s="694"/>
      <c r="T1072" s="187"/>
      <c r="U1072" s="187"/>
    </row>
    <row r="1073" spans="2:21" ht="15" x14ac:dyDescent="0.25">
      <c r="B1073" s="187" t="str">
        <f>IF('Formulario PPGR3'!$G1073="","",CONCATENATE('Formulario PPGR3'!$C1073,".",'Formulario PPGR3'!$D1073,".",'Formulario PPGR3'!$E1073,".",'Formulario PPGR3'!$F1073))</f>
        <v/>
      </c>
      <c r="C1073" s="187" t="str">
        <f>IF('Formulario PPGR3'!$G1073="","",'Formulario PPGR1'!#REF!)</f>
        <v/>
      </c>
      <c r="D1073" s="187" t="str">
        <f>IF('Formulario PPGR3'!$G1073="","",'Formulario PPGR1'!#REF!)</f>
        <v/>
      </c>
      <c r="E1073" s="187" t="str">
        <f>IF('Formulario PPGR3'!$G1073="","",'Formulario PPGR1'!#REF!)</f>
        <v/>
      </c>
      <c r="F1073" s="187" t="str">
        <f>IF('Formulario PPGR3'!$G1073="","",'Formulario PPGR1'!#REF!)</f>
        <v/>
      </c>
      <c r="G1073" s="186"/>
      <c r="H1073" s="520" t="str" cm="1">
        <f t="array" ref="H1073">IF(Tabla1[[#This Row],[Código_Actividad]]="","",_xlfn.XLOOKUP(Tabla1[[#This Row],[Código_Actividad]],CodigoActividad,Tabla2[Actividades Programables Presupuestables],"",0))</f>
        <v/>
      </c>
      <c r="I1073" s="783" t="str">
        <f>IFERROR(VLOOKUP('Formulario PPGR3'!$G1073,'Formulario PPGR2'!$H$9:$V$536,15,FALSE),"")</f>
        <v/>
      </c>
      <c r="J1073" s="525"/>
      <c r="K1073" s="524"/>
      <c r="L1073" s="521" t="str">
        <f>IF(Tabla1[[#This Row],[Descripción]]="","",_xlfn.XLOOKUP(Tabla1[[#This Row],[Descripción]],Tabla10[Descripción],Tabla10[Unidad de Medida],"",0))</f>
        <v/>
      </c>
      <c r="M1073" s="317"/>
      <c r="N1073" s="535" t="str">
        <f>IF(Tabla1[[#This Row],[Descripción]]="","",_xlfn.XLOOKUP(Tabla1[[#This Row],[Descripción]],Tabla10[Descripción],Tabla10[Precio Unitario],0))</f>
        <v/>
      </c>
      <c r="O1073" s="535" t="str">
        <f>IF(Tabla1[[#This Row],[Cantidad de Insumos]]="","",Tabla1[[#This Row],[Precio Unitario]]*Tabla1[[#This Row],[Cantidad de Insumos]])</f>
        <v/>
      </c>
      <c r="P1073" s="522" t="str">
        <f>IF(Tabla1[[#This Row],[Descripción]]="","",_xlfn.XLOOKUP(Tabla1[[#This Row],[Descripción]],Tabla10[Descripción],Tabla10[CODIGO PRESUPUESTARIO],0))</f>
        <v/>
      </c>
      <c r="Q1073" s="523"/>
      <c r="R1073" s="523" t="str">
        <f>IF(Tabla1[[#This Row],[Insumos]]="","",_xlfn.XLOOKUP(Tabla1[[#This Row],[Insumos]],Tabla10[Insumo],Tabla10[InsumoAbrev],"",0))</f>
        <v/>
      </c>
      <c r="S1073" s="694"/>
      <c r="T1073" s="187"/>
      <c r="U1073" s="187"/>
    </row>
    <row r="1074" spans="2:21" ht="15" x14ac:dyDescent="0.25">
      <c r="B1074" s="187" t="str">
        <f>IF('Formulario PPGR3'!$G1074="","",CONCATENATE('Formulario PPGR3'!$C1074,".",'Formulario PPGR3'!$D1074,".",'Formulario PPGR3'!$E1074,".",'Formulario PPGR3'!$F1074))</f>
        <v/>
      </c>
      <c r="C1074" s="187" t="str">
        <f>IF('Formulario PPGR3'!$G1074="","",'Formulario PPGR1'!#REF!)</f>
        <v/>
      </c>
      <c r="D1074" s="187" t="str">
        <f>IF('Formulario PPGR3'!$G1074="","",'Formulario PPGR1'!#REF!)</f>
        <v/>
      </c>
      <c r="E1074" s="187" t="str">
        <f>IF('Formulario PPGR3'!$G1074="","",'Formulario PPGR1'!#REF!)</f>
        <v/>
      </c>
      <c r="F1074" s="187" t="str">
        <f>IF('Formulario PPGR3'!$G1074="","",'Formulario PPGR1'!#REF!)</f>
        <v/>
      </c>
      <c r="G1074" s="186"/>
      <c r="H1074" s="520" t="str" cm="1">
        <f t="array" ref="H1074">IF(Tabla1[[#This Row],[Código_Actividad]]="","",_xlfn.XLOOKUP(Tabla1[[#This Row],[Código_Actividad]],CodigoActividad,Tabla2[Actividades Programables Presupuestables],"",0))</f>
        <v/>
      </c>
      <c r="I1074" s="783" t="str">
        <f>IFERROR(VLOOKUP('Formulario PPGR3'!$G1074,'Formulario PPGR2'!$H$9:$V$536,15,FALSE),"")</f>
        <v/>
      </c>
      <c r="J1074" s="525"/>
      <c r="K1074" s="524"/>
      <c r="L1074" s="521" t="str">
        <f>IF(Tabla1[[#This Row],[Descripción]]="","",_xlfn.XLOOKUP(Tabla1[[#This Row],[Descripción]],Tabla10[Descripción],Tabla10[Unidad de Medida],"",0))</f>
        <v/>
      </c>
      <c r="M1074" s="317"/>
      <c r="N1074" s="535" t="str">
        <f>IF(Tabla1[[#This Row],[Descripción]]="","",_xlfn.XLOOKUP(Tabla1[[#This Row],[Descripción]],Tabla10[Descripción],Tabla10[Precio Unitario],0))</f>
        <v/>
      </c>
      <c r="O1074" s="535" t="str">
        <f>IF(Tabla1[[#This Row],[Cantidad de Insumos]]="","",Tabla1[[#This Row],[Precio Unitario]]*Tabla1[[#This Row],[Cantidad de Insumos]])</f>
        <v/>
      </c>
      <c r="P1074" s="522" t="str">
        <f>IF(Tabla1[[#This Row],[Descripción]]="","",_xlfn.XLOOKUP(Tabla1[[#This Row],[Descripción]],Tabla10[Descripción],Tabla10[CODIGO PRESUPUESTARIO],0))</f>
        <v/>
      </c>
      <c r="Q1074" s="523"/>
      <c r="R1074" s="523" t="str">
        <f>IF(Tabla1[[#This Row],[Insumos]]="","",_xlfn.XLOOKUP(Tabla1[[#This Row],[Insumos]],Tabla10[Insumo],Tabla10[InsumoAbrev],"",0))</f>
        <v/>
      </c>
      <c r="S1074" s="694"/>
      <c r="T1074" s="187"/>
      <c r="U1074" s="187"/>
    </row>
    <row r="1075" spans="2:21" ht="15" x14ac:dyDescent="0.25">
      <c r="B1075" s="187" t="str">
        <f>IF('Formulario PPGR3'!$G1075="","",CONCATENATE('Formulario PPGR3'!$C1075,".",'Formulario PPGR3'!$D1075,".",'Formulario PPGR3'!$E1075,".",'Formulario PPGR3'!$F1075))</f>
        <v/>
      </c>
      <c r="C1075" s="187" t="str">
        <f>IF('Formulario PPGR3'!$G1075="","",'Formulario PPGR1'!#REF!)</f>
        <v/>
      </c>
      <c r="D1075" s="187" t="str">
        <f>IF('Formulario PPGR3'!$G1075="","",'Formulario PPGR1'!#REF!)</f>
        <v/>
      </c>
      <c r="E1075" s="187" t="str">
        <f>IF('Formulario PPGR3'!$G1075="","",'Formulario PPGR1'!#REF!)</f>
        <v/>
      </c>
      <c r="F1075" s="187" t="str">
        <f>IF('Formulario PPGR3'!$G1075="","",'Formulario PPGR1'!#REF!)</f>
        <v/>
      </c>
      <c r="G1075" s="186"/>
      <c r="H1075" s="520" t="str" cm="1">
        <f t="array" ref="H1075">IF(Tabla1[[#This Row],[Código_Actividad]]="","",_xlfn.XLOOKUP(Tabla1[[#This Row],[Código_Actividad]],CodigoActividad,Tabla2[Actividades Programables Presupuestables],"",0))</f>
        <v/>
      </c>
      <c r="I1075" s="783" t="str">
        <f>IFERROR(VLOOKUP('Formulario PPGR3'!$G1075,'Formulario PPGR2'!$H$9:$V$536,15,FALSE),"")</f>
        <v/>
      </c>
      <c r="J1075" s="525"/>
      <c r="K1075" s="524"/>
      <c r="L1075" s="521" t="str">
        <f>IF(Tabla1[[#This Row],[Descripción]]="","",_xlfn.XLOOKUP(Tabla1[[#This Row],[Descripción]],Tabla10[Descripción],Tabla10[Unidad de Medida],"",0))</f>
        <v/>
      </c>
      <c r="M1075" s="317"/>
      <c r="N1075" s="535" t="str">
        <f>IF(Tabla1[[#This Row],[Descripción]]="","",_xlfn.XLOOKUP(Tabla1[[#This Row],[Descripción]],Tabla10[Descripción],Tabla10[Precio Unitario],0))</f>
        <v/>
      </c>
      <c r="O1075" s="535" t="str">
        <f>IF(Tabla1[[#This Row],[Cantidad de Insumos]]="","",Tabla1[[#This Row],[Precio Unitario]]*Tabla1[[#This Row],[Cantidad de Insumos]])</f>
        <v/>
      </c>
      <c r="P1075" s="522" t="str">
        <f>IF(Tabla1[[#This Row],[Descripción]]="","",_xlfn.XLOOKUP(Tabla1[[#This Row],[Descripción]],Tabla10[Descripción],Tabla10[CODIGO PRESUPUESTARIO],0))</f>
        <v/>
      </c>
      <c r="Q1075" s="523"/>
      <c r="R1075" s="523" t="str">
        <f>IF(Tabla1[[#This Row],[Insumos]]="","",_xlfn.XLOOKUP(Tabla1[[#This Row],[Insumos]],Tabla10[Insumo],Tabla10[InsumoAbrev],"",0))</f>
        <v/>
      </c>
      <c r="S1075" s="694"/>
      <c r="T1075" s="187"/>
      <c r="U1075" s="187"/>
    </row>
    <row r="1076" spans="2:21" ht="15" x14ac:dyDescent="0.25">
      <c r="B1076" s="187" t="str">
        <f>IF('Formulario PPGR3'!$G1076="","",CONCATENATE('Formulario PPGR3'!$C1076,".",'Formulario PPGR3'!$D1076,".",'Formulario PPGR3'!$E1076,".",'Formulario PPGR3'!$F1076))</f>
        <v/>
      </c>
      <c r="C1076" s="187" t="str">
        <f>IF('Formulario PPGR3'!$G1076="","",'Formulario PPGR1'!#REF!)</f>
        <v/>
      </c>
      <c r="D1076" s="187" t="str">
        <f>IF('Formulario PPGR3'!$G1076="","",'Formulario PPGR1'!#REF!)</f>
        <v/>
      </c>
      <c r="E1076" s="187" t="str">
        <f>IF('Formulario PPGR3'!$G1076="","",'Formulario PPGR1'!#REF!)</f>
        <v/>
      </c>
      <c r="F1076" s="187" t="str">
        <f>IF('Formulario PPGR3'!$G1076="","",'Formulario PPGR1'!#REF!)</f>
        <v/>
      </c>
      <c r="G1076" s="186"/>
      <c r="H1076" s="520" t="str" cm="1">
        <f t="array" ref="H1076">IF(Tabla1[[#This Row],[Código_Actividad]]="","",_xlfn.XLOOKUP(Tabla1[[#This Row],[Código_Actividad]],CodigoActividad,Tabla2[Actividades Programables Presupuestables],"",0))</f>
        <v/>
      </c>
      <c r="I1076" s="783" t="str">
        <f>IFERROR(VLOOKUP('Formulario PPGR3'!$G1076,'Formulario PPGR2'!$H$9:$V$536,15,FALSE),"")</f>
        <v/>
      </c>
      <c r="J1076" s="525"/>
      <c r="K1076" s="524"/>
      <c r="L1076" s="521" t="str">
        <f>IF(Tabla1[[#This Row],[Descripción]]="","",_xlfn.XLOOKUP(Tabla1[[#This Row],[Descripción]],Tabla10[Descripción],Tabla10[Unidad de Medida],"",0))</f>
        <v/>
      </c>
      <c r="M1076" s="317"/>
      <c r="N1076" s="535" t="str">
        <f>IF(Tabla1[[#This Row],[Descripción]]="","",_xlfn.XLOOKUP(Tabla1[[#This Row],[Descripción]],Tabla10[Descripción],Tabla10[Precio Unitario],0))</f>
        <v/>
      </c>
      <c r="O1076" s="535" t="str">
        <f>IF(Tabla1[[#This Row],[Cantidad de Insumos]]="","",Tabla1[[#This Row],[Precio Unitario]]*Tabla1[[#This Row],[Cantidad de Insumos]])</f>
        <v/>
      </c>
      <c r="P1076" s="522" t="str">
        <f>IF(Tabla1[[#This Row],[Descripción]]="","",_xlfn.XLOOKUP(Tabla1[[#This Row],[Descripción]],Tabla10[Descripción],Tabla10[CODIGO PRESUPUESTARIO],0))</f>
        <v/>
      </c>
      <c r="Q1076" s="523"/>
      <c r="R1076" s="523" t="str">
        <f>IF(Tabla1[[#This Row],[Insumos]]="","",_xlfn.XLOOKUP(Tabla1[[#This Row],[Insumos]],Tabla10[Insumo],Tabla10[InsumoAbrev],"",0))</f>
        <v/>
      </c>
      <c r="S1076" s="694"/>
      <c r="T1076" s="187"/>
      <c r="U1076" s="187"/>
    </row>
    <row r="1077" spans="2:21" ht="15" x14ac:dyDescent="0.25">
      <c r="B1077" s="187" t="str">
        <f>IF('Formulario PPGR3'!$G1077="","",CONCATENATE('Formulario PPGR3'!$C1077,".",'Formulario PPGR3'!$D1077,".",'Formulario PPGR3'!$E1077,".",'Formulario PPGR3'!$F1077))</f>
        <v/>
      </c>
      <c r="C1077" s="187" t="str">
        <f>IF('Formulario PPGR3'!$G1077="","",'Formulario PPGR1'!#REF!)</f>
        <v/>
      </c>
      <c r="D1077" s="187" t="str">
        <f>IF('Formulario PPGR3'!$G1077="","",'Formulario PPGR1'!#REF!)</f>
        <v/>
      </c>
      <c r="E1077" s="187" t="str">
        <f>IF('Formulario PPGR3'!$G1077="","",'Formulario PPGR1'!#REF!)</f>
        <v/>
      </c>
      <c r="F1077" s="187" t="str">
        <f>IF('Formulario PPGR3'!$G1077="","",'Formulario PPGR1'!#REF!)</f>
        <v/>
      </c>
      <c r="G1077" s="186"/>
      <c r="H1077" s="520" t="str" cm="1">
        <f t="array" ref="H1077">IF(Tabla1[[#This Row],[Código_Actividad]]="","",_xlfn.XLOOKUP(Tabla1[[#This Row],[Código_Actividad]],CodigoActividad,Tabla2[Actividades Programables Presupuestables],"",0))</f>
        <v/>
      </c>
      <c r="I1077" s="783" t="str">
        <f>IFERROR(VLOOKUP('Formulario PPGR3'!$G1077,'Formulario PPGR2'!$H$9:$V$536,15,FALSE),"")</f>
        <v/>
      </c>
      <c r="J1077" s="525"/>
      <c r="K1077" s="524"/>
      <c r="L1077" s="521" t="str">
        <f>IF(Tabla1[[#This Row],[Descripción]]="","",_xlfn.XLOOKUP(Tabla1[[#This Row],[Descripción]],Tabla10[Descripción],Tabla10[Unidad de Medida],"",0))</f>
        <v/>
      </c>
      <c r="M1077" s="317"/>
      <c r="N1077" s="535" t="str">
        <f>IF(Tabla1[[#This Row],[Descripción]]="","",_xlfn.XLOOKUP(Tabla1[[#This Row],[Descripción]],Tabla10[Descripción],Tabla10[Precio Unitario],0))</f>
        <v/>
      </c>
      <c r="O1077" s="535" t="str">
        <f>IF(Tabla1[[#This Row],[Cantidad de Insumos]]="","",Tabla1[[#This Row],[Precio Unitario]]*Tabla1[[#This Row],[Cantidad de Insumos]])</f>
        <v/>
      </c>
      <c r="P1077" s="522" t="str">
        <f>IF(Tabla1[[#This Row],[Descripción]]="","",_xlfn.XLOOKUP(Tabla1[[#This Row],[Descripción]],Tabla10[Descripción],Tabla10[CODIGO PRESUPUESTARIO],0))</f>
        <v/>
      </c>
      <c r="Q1077" s="523"/>
      <c r="R1077" s="523" t="str">
        <f>IF(Tabla1[[#This Row],[Insumos]]="","",_xlfn.XLOOKUP(Tabla1[[#This Row],[Insumos]],Tabla10[Insumo],Tabla10[InsumoAbrev],"",0))</f>
        <v/>
      </c>
      <c r="S1077" s="694"/>
      <c r="T1077" s="187"/>
      <c r="U1077" s="187"/>
    </row>
    <row r="1078" spans="2:21" ht="15" x14ac:dyDescent="0.25">
      <c r="B1078" s="187" t="str">
        <f>IF('Formulario PPGR3'!$G1078="","",CONCATENATE('Formulario PPGR3'!$C1078,".",'Formulario PPGR3'!$D1078,".",'Formulario PPGR3'!$E1078,".",'Formulario PPGR3'!$F1078))</f>
        <v/>
      </c>
      <c r="C1078" s="187" t="str">
        <f>IF('Formulario PPGR3'!$G1078="","",'Formulario PPGR1'!#REF!)</f>
        <v/>
      </c>
      <c r="D1078" s="187" t="str">
        <f>IF('Formulario PPGR3'!$G1078="","",'Formulario PPGR1'!#REF!)</f>
        <v/>
      </c>
      <c r="E1078" s="187" t="str">
        <f>IF('Formulario PPGR3'!$G1078="","",'Formulario PPGR1'!#REF!)</f>
        <v/>
      </c>
      <c r="F1078" s="187" t="str">
        <f>IF('Formulario PPGR3'!$G1078="","",'Formulario PPGR1'!#REF!)</f>
        <v/>
      </c>
      <c r="G1078" s="186"/>
      <c r="H1078" s="520" t="str" cm="1">
        <f t="array" ref="H1078">IF(Tabla1[[#This Row],[Código_Actividad]]="","",_xlfn.XLOOKUP(Tabla1[[#This Row],[Código_Actividad]],CodigoActividad,Tabla2[Actividades Programables Presupuestables],"",0))</f>
        <v/>
      </c>
      <c r="I1078" s="783" t="str">
        <f>IFERROR(VLOOKUP('Formulario PPGR3'!$G1078,'Formulario PPGR2'!$H$9:$V$536,15,FALSE),"")</f>
        <v/>
      </c>
      <c r="J1078" s="525"/>
      <c r="K1078" s="524"/>
      <c r="L1078" s="521" t="str">
        <f>IF(Tabla1[[#This Row],[Descripción]]="","",_xlfn.XLOOKUP(Tabla1[[#This Row],[Descripción]],Tabla10[Descripción],Tabla10[Unidad de Medida],"",0))</f>
        <v/>
      </c>
      <c r="M1078" s="317"/>
      <c r="N1078" s="535" t="str">
        <f>IF(Tabla1[[#This Row],[Descripción]]="","",_xlfn.XLOOKUP(Tabla1[[#This Row],[Descripción]],Tabla10[Descripción],Tabla10[Precio Unitario],0))</f>
        <v/>
      </c>
      <c r="O1078" s="535" t="str">
        <f>IF(Tabla1[[#This Row],[Cantidad de Insumos]]="","",Tabla1[[#This Row],[Precio Unitario]]*Tabla1[[#This Row],[Cantidad de Insumos]])</f>
        <v/>
      </c>
      <c r="P1078" s="522" t="str">
        <f>IF(Tabla1[[#This Row],[Descripción]]="","",_xlfn.XLOOKUP(Tabla1[[#This Row],[Descripción]],Tabla10[Descripción],Tabla10[CODIGO PRESUPUESTARIO],0))</f>
        <v/>
      </c>
      <c r="Q1078" s="523"/>
      <c r="R1078" s="523" t="str">
        <f>IF(Tabla1[[#This Row],[Insumos]]="","",_xlfn.XLOOKUP(Tabla1[[#This Row],[Insumos]],Tabla10[Insumo],Tabla10[InsumoAbrev],"",0))</f>
        <v/>
      </c>
      <c r="S1078" s="694"/>
      <c r="T1078" s="187"/>
      <c r="U1078" s="187"/>
    </row>
    <row r="1079" spans="2:21" ht="15" x14ac:dyDescent="0.25">
      <c r="B1079" s="187" t="str">
        <f>IF('Formulario PPGR3'!$G1079="","",CONCATENATE('Formulario PPGR3'!$C1079,".",'Formulario PPGR3'!$D1079,".",'Formulario PPGR3'!$E1079,".",'Formulario PPGR3'!$F1079))</f>
        <v/>
      </c>
      <c r="C1079" s="187" t="str">
        <f>IF('Formulario PPGR3'!$G1079="","",'Formulario PPGR1'!#REF!)</f>
        <v/>
      </c>
      <c r="D1079" s="187" t="str">
        <f>IF('Formulario PPGR3'!$G1079="","",'Formulario PPGR1'!#REF!)</f>
        <v/>
      </c>
      <c r="E1079" s="187" t="str">
        <f>IF('Formulario PPGR3'!$G1079="","",'Formulario PPGR1'!#REF!)</f>
        <v/>
      </c>
      <c r="F1079" s="187" t="str">
        <f>IF('Formulario PPGR3'!$G1079="","",'Formulario PPGR1'!#REF!)</f>
        <v/>
      </c>
      <c r="G1079" s="186"/>
      <c r="H1079" s="520" t="str" cm="1">
        <f t="array" ref="H1079">IF(Tabla1[[#This Row],[Código_Actividad]]="","",_xlfn.XLOOKUP(Tabla1[[#This Row],[Código_Actividad]],CodigoActividad,Tabla2[Actividades Programables Presupuestables],"",0))</f>
        <v/>
      </c>
      <c r="I1079" s="783" t="str">
        <f>IFERROR(VLOOKUP('Formulario PPGR3'!$G1079,'Formulario PPGR2'!$H$9:$V$536,15,FALSE),"")</f>
        <v/>
      </c>
      <c r="J1079" s="525"/>
      <c r="K1079" s="524"/>
      <c r="L1079" s="521" t="str">
        <f>IF(Tabla1[[#This Row],[Descripción]]="","",_xlfn.XLOOKUP(Tabla1[[#This Row],[Descripción]],Tabla10[Descripción],Tabla10[Unidad de Medida],"",0))</f>
        <v/>
      </c>
      <c r="M1079" s="317"/>
      <c r="N1079" s="535" t="str">
        <f>IF(Tabla1[[#This Row],[Descripción]]="","",_xlfn.XLOOKUP(Tabla1[[#This Row],[Descripción]],Tabla10[Descripción],Tabla10[Precio Unitario],0))</f>
        <v/>
      </c>
      <c r="O1079" s="535" t="str">
        <f>IF(Tabla1[[#This Row],[Cantidad de Insumos]]="","",Tabla1[[#This Row],[Precio Unitario]]*Tabla1[[#This Row],[Cantidad de Insumos]])</f>
        <v/>
      </c>
      <c r="P1079" s="522" t="str">
        <f>IF(Tabla1[[#This Row],[Descripción]]="","",_xlfn.XLOOKUP(Tabla1[[#This Row],[Descripción]],Tabla10[Descripción],Tabla10[CODIGO PRESUPUESTARIO],0))</f>
        <v/>
      </c>
      <c r="Q1079" s="523"/>
      <c r="R1079" s="523" t="str">
        <f>IF(Tabla1[[#This Row],[Insumos]]="","",_xlfn.XLOOKUP(Tabla1[[#This Row],[Insumos]],Tabla10[Insumo],Tabla10[InsumoAbrev],"",0))</f>
        <v/>
      </c>
      <c r="S1079" s="694"/>
      <c r="T1079" s="187"/>
      <c r="U1079" s="187"/>
    </row>
    <row r="1080" spans="2:21" ht="15" x14ac:dyDescent="0.25">
      <c r="B1080" s="187" t="str">
        <f>IF('Formulario PPGR3'!$G1080="","",CONCATENATE('Formulario PPGR3'!$C1080,".",'Formulario PPGR3'!$D1080,".",'Formulario PPGR3'!$E1080,".",'Formulario PPGR3'!$F1080))</f>
        <v/>
      </c>
      <c r="C1080" s="187" t="str">
        <f>IF('Formulario PPGR3'!$G1080="","",'Formulario PPGR1'!#REF!)</f>
        <v/>
      </c>
      <c r="D1080" s="187" t="str">
        <f>IF('Formulario PPGR3'!$G1080="","",'Formulario PPGR1'!#REF!)</f>
        <v/>
      </c>
      <c r="E1080" s="187" t="str">
        <f>IF('Formulario PPGR3'!$G1080="","",'Formulario PPGR1'!#REF!)</f>
        <v/>
      </c>
      <c r="F1080" s="187" t="str">
        <f>IF('Formulario PPGR3'!$G1080="","",'Formulario PPGR1'!#REF!)</f>
        <v/>
      </c>
      <c r="G1080" s="186"/>
      <c r="H1080" s="520" t="str" cm="1">
        <f t="array" ref="H1080">IF(Tabla1[[#This Row],[Código_Actividad]]="","",_xlfn.XLOOKUP(Tabla1[[#This Row],[Código_Actividad]],CodigoActividad,Tabla2[Actividades Programables Presupuestables],"",0))</f>
        <v/>
      </c>
      <c r="I1080" s="783" t="str">
        <f>IFERROR(VLOOKUP('Formulario PPGR3'!$G1080,'Formulario PPGR2'!$H$9:$V$536,15,FALSE),"")</f>
        <v/>
      </c>
      <c r="J1080" s="525"/>
      <c r="K1080" s="524"/>
      <c r="L1080" s="521" t="str">
        <f>IF(Tabla1[[#This Row],[Descripción]]="","",_xlfn.XLOOKUP(Tabla1[[#This Row],[Descripción]],Tabla10[Descripción],Tabla10[Unidad de Medida],"",0))</f>
        <v/>
      </c>
      <c r="M1080" s="317"/>
      <c r="N1080" s="535" t="str">
        <f>IF(Tabla1[[#This Row],[Descripción]]="","",_xlfn.XLOOKUP(Tabla1[[#This Row],[Descripción]],Tabla10[Descripción],Tabla10[Precio Unitario],0))</f>
        <v/>
      </c>
      <c r="O1080" s="535" t="str">
        <f>IF(Tabla1[[#This Row],[Cantidad de Insumos]]="","",Tabla1[[#This Row],[Precio Unitario]]*Tabla1[[#This Row],[Cantidad de Insumos]])</f>
        <v/>
      </c>
      <c r="P1080" s="522" t="str">
        <f>IF(Tabla1[[#This Row],[Descripción]]="","",_xlfn.XLOOKUP(Tabla1[[#This Row],[Descripción]],Tabla10[Descripción],Tabla10[CODIGO PRESUPUESTARIO],0))</f>
        <v/>
      </c>
      <c r="Q1080" s="523"/>
      <c r="R1080" s="523" t="str">
        <f>IF(Tabla1[[#This Row],[Insumos]]="","",_xlfn.XLOOKUP(Tabla1[[#This Row],[Insumos]],Tabla10[Insumo],Tabla10[InsumoAbrev],"",0))</f>
        <v/>
      </c>
      <c r="S1080" s="694"/>
      <c r="T1080" s="187"/>
      <c r="U1080" s="187"/>
    </row>
    <row r="1081" spans="2:21" ht="15" x14ac:dyDescent="0.25">
      <c r="B1081" s="187" t="str">
        <f>IF('Formulario PPGR3'!$G1081="","",CONCATENATE('Formulario PPGR3'!$C1081,".",'Formulario PPGR3'!$D1081,".",'Formulario PPGR3'!$E1081,".",'Formulario PPGR3'!$F1081))</f>
        <v/>
      </c>
      <c r="C1081" s="187" t="str">
        <f>IF('Formulario PPGR3'!$G1081="","",'Formulario PPGR1'!#REF!)</f>
        <v/>
      </c>
      <c r="D1081" s="187" t="str">
        <f>IF('Formulario PPGR3'!$G1081="","",'Formulario PPGR1'!#REF!)</f>
        <v/>
      </c>
      <c r="E1081" s="187" t="str">
        <f>IF('Formulario PPGR3'!$G1081="","",'Formulario PPGR1'!#REF!)</f>
        <v/>
      </c>
      <c r="F1081" s="187" t="str">
        <f>IF('Formulario PPGR3'!$G1081="","",'Formulario PPGR1'!#REF!)</f>
        <v/>
      </c>
      <c r="G1081" s="186"/>
      <c r="H1081" s="520" t="str" cm="1">
        <f t="array" ref="H1081">IF(Tabla1[[#This Row],[Código_Actividad]]="","",_xlfn.XLOOKUP(Tabla1[[#This Row],[Código_Actividad]],CodigoActividad,Tabla2[Actividades Programables Presupuestables],"",0))</f>
        <v/>
      </c>
      <c r="I1081" s="783" t="str">
        <f>IFERROR(VLOOKUP('Formulario PPGR3'!$G1081,'Formulario PPGR2'!$H$9:$V$536,15,FALSE),"")</f>
        <v/>
      </c>
      <c r="J1081" s="525"/>
      <c r="K1081" s="524"/>
      <c r="L1081" s="521" t="str">
        <f>IF(Tabla1[[#This Row],[Descripción]]="","",_xlfn.XLOOKUP(Tabla1[[#This Row],[Descripción]],Tabla10[Descripción],Tabla10[Unidad de Medida],"",0))</f>
        <v/>
      </c>
      <c r="M1081" s="317"/>
      <c r="N1081" s="535" t="str">
        <f>IF(Tabla1[[#This Row],[Descripción]]="","",_xlfn.XLOOKUP(Tabla1[[#This Row],[Descripción]],Tabla10[Descripción],Tabla10[Precio Unitario],0))</f>
        <v/>
      </c>
      <c r="O1081" s="535" t="str">
        <f>IF(Tabla1[[#This Row],[Cantidad de Insumos]]="","",Tabla1[[#This Row],[Precio Unitario]]*Tabla1[[#This Row],[Cantidad de Insumos]])</f>
        <v/>
      </c>
      <c r="P1081" s="522" t="str">
        <f>IF(Tabla1[[#This Row],[Descripción]]="","",_xlfn.XLOOKUP(Tabla1[[#This Row],[Descripción]],Tabla10[Descripción],Tabla10[CODIGO PRESUPUESTARIO],0))</f>
        <v/>
      </c>
      <c r="Q1081" s="523"/>
      <c r="R1081" s="523" t="str">
        <f>IF(Tabla1[[#This Row],[Insumos]]="","",_xlfn.XLOOKUP(Tabla1[[#This Row],[Insumos]],Tabla10[Insumo],Tabla10[InsumoAbrev],"",0))</f>
        <v/>
      </c>
      <c r="S1081" s="694"/>
      <c r="T1081" s="187"/>
      <c r="U1081" s="187"/>
    </row>
    <row r="1082" spans="2:21" ht="15" x14ac:dyDescent="0.25">
      <c r="B1082" s="187" t="str">
        <f>IF('Formulario PPGR3'!$G1082="","",CONCATENATE('Formulario PPGR3'!$C1082,".",'Formulario PPGR3'!$D1082,".",'Formulario PPGR3'!$E1082,".",'Formulario PPGR3'!$F1082))</f>
        <v/>
      </c>
      <c r="C1082" s="187" t="str">
        <f>IF('Formulario PPGR3'!$G1082="","",'Formulario PPGR1'!#REF!)</f>
        <v/>
      </c>
      <c r="D1082" s="187" t="str">
        <f>IF('Formulario PPGR3'!$G1082="","",'Formulario PPGR1'!#REF!)</f>
        <v/>
      </c>
      <c r="E1082" s="187" t="str">
        <f>IF('Formulario PPGR3'!$G1082="","",'Formulario PPGR1'!#REF!)</f>
        <v/>
      </c>
      <c r="F1082" s="187" t="str">
        <f>IF('Formulario PPGR3'!$G1082="","",'Formulario PPGR1'!#REF!)</f>
        <v/>
      </c>
      <c r="G1082" s="186"/>
      <c r="H1082" s="520" t="str" cm="1">
        <f t="array" ref="H1082">IF(Tabla1[[#This Row],[Código_Actividad]]="","",_xlfn.XLOOKUP(Tabla1[[#This Row],[Código_Actividad]],CodigoActividad,Tabla2[Actividades Programables Presupuestables],"",0))</f>
        <v/>
      </c>
      <c r="I1082" s="783" t="str">
        <f>IFERROR(VLOOKUP('Formulario PPGR3'!$G1082,'Formulario PPGR2'!$H$9:$V$536,15,FALSE),"")</f>
        <v/>
      </c>
      <c r="J1082" s="525"/>
      <c r="K1082" s="524"/>
      <c r="L1082" s="521" t="str">
        <f>IF(Tabla1[[#This Row],[Descripción]]="","",_xlfn.XLOOKUP(Tabla1[[#This Row],[Descripción]],Tabla10[Descripción],Tabla10[Unidad de Medida],"",0))</f>
        <v/>
      </c>
      <c r="M1082" s="317"/>
      <c r="N1082" s="535" t="str">
        <f>IF(Tabla1[[#This Row],[Descripción]]="","",_xlfn.XLOOKUP(Tabla1[[#This Row],[Descripción]],Tabla10[Descripción],Tabla10[Precio Unitario],0))</f>
        <v/>
      </c>
      <c r="O1082" s="535" t="str">
        <f>IF(Tabla1[[#This Row],[Cantidad de Insumos]]="","",Tabla1[[#This Row],[Precio Unitario]]*Tabla1[[#This Row],[Cantidad de Insumos]])</f>
        <v/>
      </c>
      <c r="P1082" s="522" t="str">
        <f>IF(Tabla1[[#This Row],[Descripción]]="","",_xlfn.XLOOKUP(Tabla1[[#This Row],[Descripción]],Tabla10[Descripción],Tabla10[CODIGO PRESUPUESTARIO],0))</f>
        <v/>
      </c>
      <c r="Q1082" s="523"/>
      <c r="R1082" s="523" t="str">
        <f>IF(Tabla1[[#This Row],[Insumos]]="","",_xlfn.XLOOKUP(Tabla1[[#This Row],[Insumos]],Tabla10[Insumo],Tabla10[InsumoAbrev],"",0))</f>
        <v/>
      </c>
      <c r="S1082" s="694"/>
      <c r="T1082" s="187"/>
      <c r="U1082" s="187"/>
    </row>
    <row r="1083" spans="2:21" ht="15" x14ac:dyDescent="0.25">
      <c r="B1083" s="187" t="str">
        <f>IF('Formulario PPGR3'!$G1083="","",CONCATENATE('Formulario PPGR3'!$C1083,".",'Formulario PPGR3'!$D1083,".",'Formulario PPGR3'!$E1083,".",'Formulario PPGR3'!$F1083))</f>
        <v/>
      </c>
      <c r="C1083" s="187" t="str">
        <f>IF('Formulario PPGR3'!$G1083="","",'Formulario PPGR1'!#REF!)</f>
        <v/>
      </c>
      <c r="D1083" s="187" t="str">
        <f>IF('Formulario PPGR3'!$G1083="","",'Formulario PPGR1'!#REF!)</f>
        <v/>
      </c>
      <c r="E1083" s="187" t="str">
        <f>IF('Formulario PPGR3'!$G1083="","",'Formulario PPGR1'!#REF!)</f>
        <v/>
      </c>
      <c r="F1083" s="187" t="str">
        <f>IF('Formulario PPGR3'!$G1083="","",'Formulario PPGR1'!#REF!)</f>
        <v/>
      </c>
      <c r="G1083" s="186"/>
      <c r="H1083" s="520" t="str" cm="1">
        <f t="array" ref="H1083">IF(Tabla1[[#This Row],[Código_Actividad]]="","",_xlfn.XLOOKUP(Tabla1[[#This Row],[Código_Actividad]],CodigoActividad,Tabla2[Actividades Programables Presupuestables],"",0))</f>
        <v/>
      </c>
      <c r="I1083" s="783" t="str">
        <f>IFERROR(VLOOKUP('Formulario PPGR3'!$G1083,'Formulario PPGR2'!$H$9:$V$536,15,FALSE),"")</f>
        <v/>
      </c>
      <c r="J1083" s="525"/>
      <c r="K1083" s="524"/>
      <c r="L1083" s="521" t="str">
        <f>IF(Tabla1[[#This Row],[Descripción]]="","",_xlfn.XLOOKUP(Tabla1[[#This Row],[Descripción]],Tabla10[Descripción],Tabla10[Unidad de Medida],"",0))</f>
        <v/>
      </c>
      <c r="M1083" s="317"/>
      <c r="N1083" s="535" t="str">
        <f>IF(Tabla1[[#This Row],[Descripción]]="","",_xlfn.XLOOKUP(Tabla1[[#This Row],[Descripción]],Tabla10[Descripción],Tabla10[Precio Unitario],0))</f>
        <v/>
      </c>
      <c r="O1083" s="535" t="str">
        <f>IF(Tabla1[[#This Row],[Cantidad de Insumos]]="","",Tabla1[[#This Row],[Precio Unitario]]*Tabla1[[#This Row],[Cantidad de Insumos]])</f>
        <v/>
      </c>
      <c r="P1083" s="522" t="str">
        <f>IF(Tabla1[[#This Row],[Descripción]]="","",_xlfn.XLOOKUP(Tabla1[[#This Row],[Descripción]],Tabla10[Descripción],Tabla10[CODIGO PRESUPUESTARIO],0))</f>
        <v/>
      </c>
      <c r="Q1083" s="523"/>
      <c r="R1083" s="523" t="str">
        <f>IF(Tabla1[[#This Row],[Insumos]]="","",_xlfn.XLOOKUP(Tabla1[[#This Row],[Insumos]],Tabla10[Insumo],Tabla10[InsumoAbrev],"",0))</f>
        <v/>
      </c>
      <c r="S1083" s="694"/>
      <c r="T1083" s="187"/>
      <c r="U1083" s="187"/>
    </row>
    <row r="1084" spans="2:21" ht="15" x14ac:dyDescent="0.25">
      <c r="B1084" s="187" t="str">
        <f>IF('Formulario PPGR3'!$G1084="","",CONCATENATE('Formulario PPGR3'!$C1084,".",'Formulario PPGR3'!$D1084,".",'Formulario PPGR3'!$E1084,".",'Formulario PPGR3'!$F1084))</f>
        <v/>
      </c>
      <c r="C1084" s="187" t="str">
        <f>IF('Formulario PPGR3'!$G1084="","",'Formulario PPGR1'!#REF!)</f>
        <v/>
      </c>
      <c r="D1084" s="187" t="str">
        <f>IF('Formulario PPGR3'!$G1084="","",'Formulario PPGR1'!#REF!)</f>
        <v/>
      </c>
      <c r="E1084" s="187" t="str">
        <f>IF('Formulario PPGR3'!$G1084="","",'Formulario PPGR1'!#REF!)</f>
        <v/>
      </c>
      <c r="F1084" s="187" t="str">
        <f>IF('Formulario PPGR3'!$G1084="","",'Formulario PPGR1'!#REF!)</f>
        <v/>
      </c>
      <c r="G1084" s="186"/>
      <c r="H1084" s="520" t="str" cm="1">
        <f t="array" ref="H1084">IF(Tabla1[[#This Row],[Código_Actividad]]="","",_xlfn.XLOOKUP(Tabla1[[#This Row],[Código_Actividad]],CodigoActividad,Tabla2[Actividades Programables Presupuestables],"",0))</f>
        <v/>
      </c>
      <c r="I1084" s="783" t="str">
        <f>IFERROR(VLOOKUP('Formulario PPGR3'!$G1084,'Formulario PPGR2'!$H$9:$V$536,15,FALSE),"")</f>
        <v/>
      </c>
      <c r="J1084" s="525"/>
      <c r="K1084" s="524"/>
      <c r="L1084" s="521" t="str">
        <f>IF(Tabla1[[#This Row],[Descripción]]="","",_xlfn.XLOOKUP(Tabla1[[#This Row],[Descripción]],Tabla10[Descripción],Tabla10[Unidad de Medida],"",0))</f>
        <v/>
      </c>
      <c r="M1084" s="317"/>
      <c r="N1084" s="535" t="str">
        <f>IF(Tabla1[[#This Row],[Descripción]]="","",_xlfn.XLOOKUP(Tabla1[[#This Row],[Descripción]],Tabla10[Descripción],Tabla10[Precio Unitario],0))</f>
        <v/>
      </c>
      <c r="O1084" s="535" t="str">
        <f>IF(Tabla1[[#This Row],[Cantidad de Insumos]]="","",Tabla1[[#This Row],[Precio Unitario]]*Tabla1[[#This Row],[Cantidad de Insumos]])</f>
        <v/>
      </c>
      <c r="P1084" s="522" t="str">
        <f>IF(Tabla1[[#This Row],[Descripción]]="","",_xlfn.XLOOKUP(Tabla1[[#This Row],[Descripción]],Tabla10[Descripción],Tabla10[CODIGO PRESUPUESTARIO],0))</f>
        <v/>
      </c>
      <c r="Q1084" s="523"/>
      <c r="R1084" s="523" t="str">
        <f>IF(Tabla1[[#This Row],[Insumos]]="","",_xlfn.XLOOKUP(Tabla1[[#This Row],[Insumos]],Tabla10[Insumo],Tabla10[InsumoAbrev],"",0))</f>
        <v/>
      </c>
      <c r="S1084" s="694"/>
      <c r="T1084" s="187"/>
      <c r="U1084" s="187"/>
    </row>
    <row r="1085" spans="2:21" ht="15" x14ac:dyDescent="0.25">
      <c r="B1085" s="187" t="str">
        <f>IF('Formulario PPGR3'!$G1085="","",CONCATENATE('Formulario PPGR3'!$C1085,".",'Formulario PPGR3'!$D1085,".",'Formulario PPGR3'!$E1085,".",'Formulario PPGR3'!$F1085))</f>
        <v/>
      </c>
      <c r="C1085" s="187" t="str">
        <f>IF('Formulario PPGR3'!$G1085="","",'Formulario PPGR1'!#REF!)</f>
        <v/>
      </c>
      <c r="D1085" s="187" t="str">
        <f>IF('Formulario PPGR3'!$G1085="","",'Formulario PPGR1'!#REF!)</f>
        <v/>
      </c>
      <c r="E1085" s="187" t="str">
        <f>IF('Formulario PPGR3'!$G1085="","",'Formulario PPGR1'!#REF!)</f>
        <v/>
      </c>
      <c r="F1085" s="187" t="str">
        <f>IF('Formulario PPGR3'!$G1085="","",'Formulario PPGR1'!#REF!)</f>
        <v/>
      </c>
      <c r="G1085" s="186"/>
      <c r="H1085" s="520" t="str" cm="1">
        <f t="array" ref="H1085">IF(Tabla1[[#This Row],[Código_Actividad]]="","",_xlfn.XLOOKUP(Tabla1[[#This Row],[Código_Actividad]],CodigoActividad,Tabla2[Actividades Programables Presupuestables],"",0))</f>
        <v/>
      </c>
      <c r="I1085" s="783" t="str">
        <f>IFERROR(VLOOKUP('Formulario PPGR3'!$G1085,'Formulario PPGR2'!$H$9:$V$536,15,FALSE),"")</f>
        <v/>
      </c>
      <c r="J1085" s="525"/>
      <c r="K1085" s="524"/>
      <c r="L1085" s="521" t="str">
        <f>IF(Tabla1[[#This Row],[Descripción]]="","",_xlfn.XLOOKUP(Tabla1[[#This Row],[Descripción]],Tabla10[Descripción],Tabla10[Unidad de Medida],"",0))</f>
        <v/>
      </c>
      <c r="M1085" s="317"/>
      <c r="N1085" s="535" t="str">
        <f>IF(Tabla1[[#This Row],[Descripción]]="","",_xlfn.XLOOKUP(Tabla1[[#This Row],[Descripción]],Tabla10[Descripción],Tabla10[Precio Unitario],0))</f>
        <v/>
      </c>
      <c r="O1085" s="535" t="str">
        <f>IF(Tabla1[[#This Row],[Cantidad de Insumos]]="","",Tabla1[[#This Row],[Precio Unitario]]*Tabla1[[#This Row],[Cantidad de Insumos]])</f>
        <v/>
      </c>
      <c r="P1085" s="522" t="str">
        <f>IF(Tabla1[[#This Row],[Descripción]]="","",_xlfn.XLOOKUP(Tabla1[[#This Row],[Descripción]],Tabla10[Descripción],Tabla10[CODIGO PRESUPUESTARIO],0))</f>
        <v/>
      </c>
      <c r="Q1085" s="523"/>
      <c r="R1085" s="523" t="str">
        <f>IF(Tabla1[[#This Row],[Insumos]]="","",_xlfn.XLOOKUP(Tabla1[[#This Row],[Insumos]],Tabla10[Insumo],Tabla10[InsumoAbrev],"",0))</f>
        <v/>
      </c>
      <c r="S1085" s="694"/>
      <c r="T1085" s="187"/>
      <c r="U1085" s="187"/>
    </row>
    <row r="1086" spans="2:21" ht="15" x14ac:dyDescent="0.25">
      <c r="B1086" s="187" t="str">
        <f>IF('Formulario PPGR3'!$G1086="","",CONCATENATE('Formulario PPGR3'!$C1086,".",'Formulario PPGR3'!$D1086,".",'Formulario PPGR3'!$E1086,".",'Formulario PPGR3'!$F1086))</f>
        <v/>
      </c>
      <c r="C1086" s="187" t="str">
        <f>IF('Formulario PPGR3'!$G1086="","",'Formulario PPGR1'!#REF!)</f>
        <v/>
      </c>
      <c r="D1086" s="187" t="str">
        <f>IF('Formulario PPGR3'!$G1086="","",'Formulario PPGR1'!#REF!)</f>
        <v/>
      </c>
      <c r="E1086" s="187" t="str">
        <f>IF('Formulario PPGR3'!$G1086="","",'Formulario PPGR1'!#REF!)</f>
        <v/>
      </c>
      <c r="F1086" s="187" t="str">
        <f>IF('Formulario PPGR3'!$G1086="","",'Formulario PPGR1'!#REF!)</f>
        <v/>
      </c>
      <c r="G1086" s="186"/>
      <c r="H1086" s="520" t="str" cm="1">
        <f t="array" ref="H1086">IF(Tabla1[[#This Row],[Código_Actividad]]="","",_xlfn.XLOOKUP(Tabla1[[#This Row],[Código_Actividad]],CodigoActividad,Tabla2[Actividades Programables Presupuestables],"",0))</f>
        <v/>
      </c>
      <c r="I1086" s="783" t="str">
        <f>IFERROR(VLOOKUP('Formulario PPGR3'!$G1086,'Formulario PPGR2'!$H$9:$V$536,15,FALSE),"")</f>
        <v/>
      </c>
      <c r="J1086" s="525"/>
      <c r="K1086" s="524"/>
      <c r="L1086" s="521" t="str">
        <f>IF(Tabla1[[#This Row],[Descripción]]="","",_xlfn.XLOOKUP(Tabla1[[#This Row],[Descripción]],Tabla10[Descripción],Tabla10[Unidad de Medida],"",0))</f>
        <v/>
      </c>
      <c r="M1086" s="317"/>
      <c r="N1086" s="535" t="str">
        <f>IF(Tabla1[[#This Row],[Descripción]]="","",_xlfn.XLOOKUP(Tabla1[[#This Row],[Descripción]],Tabla10[Descripción],Tabla10[Precio Unitario],0))</f>
        <v/>
      </c>
      <c r="O1086" s="535" t="str">
        <f>IF(Tabla1[[#This Row],[Cantidad de Insumos]]="","",Tabla1[[#This Row],[Precio Unitario]]*Tabla1[[#This Row],[Cantidad de Insumos]])</f>
        <v/>
      </c>
      <c r="P1086" s="522" t="str">
        <f>IF(Tabla1[[#This Row],[Descripción]]="","",_xlfn.XLOOKUP(Tabla1[[#This Row],[Descripción]],Tabla10[Descripción],Tabla10[CODIGO PRESUPUESTARIO],0))</f>
        <v/>
      </c>
      <c r="Q1086" s="523"/>
      <c r="R1086" s="523" t="str">
        <f>IF(Tabla1[[#This Row],[Insumos]]="","",_xlfn.XLOOKUP(Tabla1[[#This Row],[Insumos]],Tabla10[Insumo],Tabla10[InsumoAbrev],"",0))</f>
        <v/>
      </c>
      <c r="S1086" s="694"/>
      <c r="T1086" s="187"/>
      <c r="U1086" s="187"/>
    </row>
    <row r="1087" spans="2:21" ht="15" x14ac:dyDescent="0.25">
      <c r="B1087" s="187" t="str">
        <f>IF('Formulario PPGR3'!$G1087="","",CONCATENATE('Formulario PPGR3'!$C1087,".",'Formulario PPGR3'!$D1087,".",'Formulario PPGR3'!$E1087,".",'Formulario PPGR3'!$F1087))</f>
        <v/>
      </c>
      <c r="C1087" s="187" t="str">
        <f>IF('Formulario PPGR3'!$G1087="","",'Formulario PPGR1'!#REF!)</f>
        <v/>
      </c>
      <c r="D1087" s="187" t="str">
        <f>IF('Formulario PPGR3'!$G1087="","",'Formulario PPGR1'!#REF!)</f>
        <v/>
      </c>
      <c r="E1087" s="187" t="str">
        <f>IF('Formulario PPGR3'!$G1087="","",'Formulario PPGR1'!#REF!)</f>
        <v/>
      </c>
      <c r="F1087" s="187" t="str">
        <f>IF('Formulario PPGR3'!$G1087="","",'Formulario PPGR1'!#REF!)</f>
        <v/>
      </c>
      <c r="G1087" s="186"/>
      <c r="H1087" s="520" t="str" cm="1">
        <f t="array" ref="H1087">IF(Tabla1[[#This Row],[Código_Actividad]]="","",_xlfn.XLOOKUP(Tabla1[[#This Row],[Código_Actividad]],CodigoActividad,Tabla2[Actividades Programables Presupuestables],"",0))</f>
        <v/>
      </c>
      <c r="I1087" s="783" t="str">
        <f>IFERROR(VLOOKUP('Formulario PPGR3'!$G1087,'Formulario PPGR2'!$H$9:$V$536,15,FALSE),"")</f>
        <v/>
      </c>
      <c r="J1087" s="525"/>
      <c r="K1087" s="524"/>
      <c r="L1087" s="521" t="str">
        <f>IF(Tabla1[[#This Row],[Descripción]]="","",_xlfn.XLOOKUP(Tabla1[[#This Row],[Descripción]],Tabla10[Descripción],Tabla10[Unidad de Medida],"",0))</f>
        <v/>
      </c>
      <c r="M1087" s="317"/>
      <c r="N1087" s="535" t="str">
        <f>IF(Tabla1[[#This Row],[Descripción]]="","",_xlfn.XLOOKUP(Tabla1[[#This Row],[Descripción]],Tabla10[Descripción],Tabla10[Precio Unitario],0))</f>
        <v/>
      </c>
      <c r="O1087" s="535" t="str">
        <f>IF(Tabla1[[#This Row],[Cantidad de Insumos]]="","",Tabla1[[#This Row],[Precio Unitario]]*Tabla1[[#This Row],[Cantidad de Insumos]])</f>
        <v/>
      </c>
      <c r="P1087" s="522" t="str">
        <f>IF(Tabla1[[#This Row],[Descripción]]="","",_xlfn.XLOOKUP(Tabla1[[#This Row],[Descripción]],Tabla10[Descripción],Tabla10[CODIGO PRESUPUESTARIO],0))</f>
        <v/>
      </c>
      <c r="Q1087" s="523"/>
      <c r="R1087" s="523" t="str">
        <f>IF(Tabla1[[#This Row],[Insumos]]="","",_xlfn.XLOOKUP(Tabla1[[#This Row],[Insumos]],Tabla10[Insumo],Tabla10[InsumoAbrev],"",0))</f>
        <v/>
      </c>
      <c r="S1087" s="694"/>
      <c r="T1087" s="187"/>
      <c r="U1087" s="187"/>
    </row>
    <row r="1088" spans="2:21" ht="15" x14ac:dyDescent="0.25">
      <c r="B1088" s="187" t="str">
        <f>IF('Formulario PPGR3'!$G1088="","",CONCATENATE('Formulario PPGR3'!$C1088,".",'Formulario PPGR3'!$D1088,".",'Formulario PPGR3'!$E1088,".",'Formulario PPGR3'!$F1088))</f>
        <v/>
      </c>
      <c r="C1088" s="187" t="str">
        <f>IF('Formulario PPGR3'!$G1088="","",'Formulario PPGR1'!#REF!)</f>
        <v/>
      </c>
      <c r="D1088" s="187" t="str">
        <f>IF('Formulario PPGR3'!$G1088="","",'Formulario PPGR1'!#REF!)</f>
        <v/>
      </c>
      <c r="E1088" s="187" t="str">
        <f>IF('Formulario PPGR3'!$G1088="","",'Formulario PPGR1'!#REF!)</f>
        <v/>
      </c>
      <c r="F1088" s="187" t="str">
        <f>IF('Formulario PPGR3'!$G1088="","",'Formulario PPGR1'!#REF!)</f>
        <v/>
      </c>
      <c r="G1088" s="186"/>
      <c r="H1088" s="520" t="str" cm="1">
        <f t="array" ref="H1088">IF(Tabla1[[#This Row],[Código_Actividad]]="","",_xlfn.XLOOKUP(Tabla1[[#This Row],[Código_Actividad]],CodigoActividad,Tabla2[Actividades Programables Presupuestables],"",0))</f>
        <v/>
      </c>
      <c r="I1088" s="783" t="str">
        <f>IFERROR(VLOOKUP('Formulario PPGR3'!$G1088,'Formulario PPGR2'!$H$9:$V$536,15,FALSE),"")</f>
        <v/>
      </c>
      <c r="J1088" s="525"/>
      <c r="K1088" s="524"/>
      <c r="L1088" s="521" t="str">
        <f>IF(Tabla1[[#This Row],[Descripción]]="","",_xlfn.XLOOKUP(Tabla1[[#This Row],[Descripción]],Tabla10[Descripción],Tabla10[Unidad de Medida],"",0))</f>
        <v/>
      </c>
      <c r="M1088" s="317"/>
      <c r="N1088" s="535" t="str">
        <f>IF(Tabla1[[#This Row],[Descripción]]="","",_xlfn.XLOOKUP(Tabla1[[#This Row],[Descripción]],Tabla10[Descripción],Tabla10[Precio Unitario],0))</f>
        <v/>
      </c>
      <c r="O1088" s="535" t="str">
        <f>IF(Tabla1[[#This Row],[Cantidad de Insumos]]="","",Tabla1[[#This Row],[Precio Unitario]]*Tabla1[[#This Row],[Cantidad de Insumos]])</f>
        <v/>
      </c>
      <c r="P1088" s="522" t="str">
        <f>IF(Tabla1[[#This Row],[Descripción]]="","",_xlfn.XLOOKUP(Tabla1[[#This Row],[Descripción]],Tabla10[Descripción],Tabla10[CODIGO PRESUPUESTARIO],0))</f>
        <v/>
      </c>
      <c r="Q1088" s="523"/>
      <c r="R1088" s="523" t="str">
        <f>IF(Tabla1[[#This Row],[Insumos]]="","",_xlfn.XLOOKUP(Tabla1[[#This Row],[Insumos]],Tabla10[Insumo],Tabla10[InsumoAbrev],"",0))</f>
        <v/>
      </c>
      <c r="S1088" s="694"/>
      <c r="T1088" s="187"/>
      <c r="U1088" s="187"/>
    </row>
    <row r="1089" spans="2:21" ht="15" x14ac:dyDescent="0.25">
      <c r="B1089" s="187" t="str">
        <f>IF('Formulario PPGR3'!$G1089="","",CONCATENATE('Formulario PPGR3'!$C1089,".",'Formulario PPGR3'!$D1089,".",'Formulario PPGR3'!$E1089,".",'Formulario PPGR3'!$F1089))</f>
        <v/>
      </c>
      <c r="C1089" s="187" t="str">
        <f>IF('Formulario PPGR3'!$G1089="","",'Formulario PPGR1'!#REF!)</f>
        <v/>
      </c>
      <c r="D1089" s="187" t="str">
        <f>IF('Formulario PPGR3'!$G1089="","",'Formulario PPGR1'!#REF!)</f>
        <v/>
      </c>
      <c r="E1089" s="187" t="str">
        <f>IF('Formulario PPGR3'!$G1089="","",'Formulario PPGR1'!#REF!)</f>
        <v/>
      </c>
      <c r="F1089" s="187" t="str">
        <f>IF('Formulario PPGR3'!$G1089="","",'Formulario PPGR1'!#REF!)</f>
        <v/>
      </c>
      <c r="G1089" s="186"/>
      <c r="H1089" s="520" t="str" cm="1">
        <f t="array" ref="H1089">IF(Tabla1[[#This Row],[Código_Actividad]]="","",_xlfn.XLOOKUP(Tabla1[[#This Row],[Código_Actividad]],CodigoActividad,Tabla2[Actividades Programables Presupuestables],"",0))</f>
        <v/>
      </c>
      <c r="I1089" s="783" t="str">
        <f>IFERROR(VLOOKUP('Formulario PPGR3'!$G1089,'Formulario PPGR2'!$H$9:$V$536,15,FALSE),"")</f>
        <v/>
      </c>
      <c r="J1089" s="525"/>
      <c r="K1089" s="524"/>
      <c r="L1089" s="521" t="str">
        <f>IF(Tabla1[[#This Row],[Descripción]]="","",_xlfn.XLOOKUP(Tabla1[[#This Row],[Descripción]],Tabla10[Descripción],Tabla10[Unidad de Medida],"",0))</f>
        <v/>
      </c>
      <c r="M1089" s="317"/>
      <c r="N1089" s="535" t="str">
        <f>IF(Tabla1[[#This Row],[Descripción]]="","",_xlfn.XLOOKUP(Tabla1[[#This Row],[Descripción]],Tabla10[Descripción],Tabla10[Precio Unitario],0))</f>
        <v/>
      </c>
      <c r="O1089" s="535" t="str">
        <f>IF(Tabla1[[#This Row],[Cantidad de Insumos]]="","",Tabla1[[#This Row],[Precio Unitario]]*Tabla1[[#This Row],[Cantidad de Insumos]])</f>
        <v/>
      </c>
      <c r="P1089" s="522" t="str">
        <f>IF(Tabla1[[#This Row],[Descripción]]="","",_xlfn.XLOOKUP(Tabla1[[#This Row],[Descripción]],Tabla10[Descripción],Tabla10[CODIGO PRESUPUESTARIO],0))</f>
        <v/>
      </c>
      <c r="Q1089" s="523"/>
      <c r="R1089" s="523" t="str">
        <f>IF(Tabla1[[#This Row],[Insumos]]="","",_xlfn.XLOOKUP(Tabla1[[#This Row],[Insumos]],Tabla10[Insumo],Tabla10[InsumoAbrev],"",0))</f>
        <v/>
      </c>
      <c r="S1089" s="694"/>
      <c r="T1089" s="187"/>
      <c r="U1089" s="187"/>
    </row>
    <row r="1090" spans="2:21" ht="15" x14ac:dyDescent="0.25">
      <c r="B1090" s="187" t="str">
        <f>IF('Formulario PPGR3'!$G1090="","",CONCATENATE('Formulario PPGR3'!$C1090,".",'Formulario PPGR3'!$D1090,".",'Formulario PPGR3'!$E1090,".",'Formulario PPGR3'!$F1090))</f>
        <v/>
      </c>
      <c r="C1090" s="187" t="str">
        <f>IF('Formulario PPGR3'!$G1090="","",'Formulario PPGR1'!#REF!)</f>
        <v/>
      </c>
      <c r="D1090" s="187" t="str">
        <f>IF('Formulario PPGR3'!$G1090="","",'Formulario PPGR1'!#REF!)</f>
        <v/>
      </c>
      <c r="E1090" s="187" t="str">
        <f>IF('Formulario PPGR3'!$G1090="","",'Formulario PPGR1'!#REF!)</f>
        <v/>
      </c>
      <c r="F1090" s="187" t="str">
        <f>IF('Formulario PPGR3'!$G1090="","",'Formulario PPGR1'!#REF!)</f>
        <v/>
      </c>
      <c r="G1090" s="186"/>
      <c r="H1090" s="520" t="str" cm="1">
        <f t="array" ref="H1090">IF(Tabla1[[#This Row],[Código_Actividad]]="","",_xlfn.XLOOKUP(Tabla1[[#This Row],[Código_Actividad]],CodigoActividad,Tabla2[Actividades Programables Presupuestables],"",0))</f>
        <v/>
      </c>
      <c r="I1090" s="783" t="str">
        <f>IFERROR(VLOOKUP('Formulario PPGR3'!$G1090,'Formulario PPGR2'!$H$9:$V$536,15,FALSE),"")</f>
        <v/>
      </c>
      <c r="J1090" s="525"/>
      <c r="K1090" s="524"/>
      <c r="L1090" s="521" t="str">
        <f>IF(Tabla1[[#This Row],[Descripción]]="","",_xlfn.XLOOKUP(Tabla1[[#This Row],[Descripción]],Tabla10[Descripción],Tabla10[Unidad de Medida],"",0))</f>
        <v/>
      </c>
      <c r="M1090" s="317"/>
      <c r="N1090" s="535" t="str">
        <f>IF(Tabla1[[#This Row],[Descripción]]="","",_xlfn.XLOOKUP(Tabla1[[#This Row],[Descripción]],Tabla10[Descripción],Tabla10[Precio Unitario],0))</f>
        <v/>
      </c>
      <c r="O1090" s="535" t="str">
        <f>IF(Tabla1[[#This Row],[Cantidad de Insumos]]="","",Tabla1[[#This Row],[Precio Unitario]]*Tabla1[[#This Row],[Cantidad de Insumos]])</f>
        <v/>
      </c>
      <c r="P1090" s="522" t="str">
        <f>IF(Tabla1[[#This Row],[Descripción]]="","",_xlfn.XLOOKUP(Tabla1[[#This Row],[Descripción]],Tabla10[Descripción],Tabla10[CODIGO PRESUPUESTARIO],0))</f>
        <v/>
      </c>
      <c r="Q1090" s="523"/>
      <c r="R1090" s="523" t="str">
        <f>IF(Tabla1[[#This Row],[Insumos]]="","",_xlfn.XLOOKUP(Tabla1[[#This Row],[Insumos]],Tabla10[Insumo],Tabla10[InsumoAbrev],"",0))</f>
        <v/>
      </c>
      <c r="S1090" s="694"/>
      <c r="T1090" s="187"/>
      <c r="U1090" s="187"/>
    </row>
    <row r="1091" spans="2:21" ht="15" x14ac:dyDescent="0.25">
      <c r="B1091" s="187" t="str">
        <f>IF('Formulario PPGR3'!$G1091="","",CONCATENATE('Formulario PPGR3'!$C1091,".",'Formulario PPGR3'!$D1091,".",'Formulario PPGR3'!$E1091,".",'Formulario PPGR3'!$F1091))</f>
        <v/>
      </c>
      <c r="C1091" s="187" t="str">
        <f>IF('Formulario PPGR3'!$G1091="","",'Formulario PPGR1'!#REF!)</f>
        <v/>
      </c>
      <c r="D1091" s="187" t="str">
        <f>IF('Formulario PPGR3'!$G1091="","",'Formulario PPGR1'!#REF!)</f>
        <v/>
      </c>
      <c r="E1091" s="187" t="str">
        <f>IF('Formulario PPGR3'!$G1091="","",'Formulario PPGR1'!#REF!)</f>
        <v/>
      </c>
      <c r="F1091" s="187" t="str">
        <f>IF('Formulario PPGR3'!$G1091="","",'Formulario PPGR1'!#REF!)</f>
        <v/>
      </c>
      <c r="G1091" s="186"/>
      <c r="H1091" s="520" t="str" cm="1">
        <f t="array" ref="H1091">IF(Tabla1[[#This Row],[Código_Actividad]]="","",_xlfn.XLOOKUP(Tabla1[[#This Row],[Código_Actividad]],CodigoActividad,Tabla2[Actividades Programables Presupuestables],"",0))</f>
        <v/>
      </c>
      <c r="I1091" s="783" t="str">
        <f>IFERROR(VLOOKUP('Formulario PPGR3'!$G1091,'Formulario PPGR2'!$H$9:$V$536,15,FALSE),"")</f>
        <v/>
      </c>
      <c r="J1091" s="525"/>
      <c r="K1091" s="524"/>
      <c r="L1091" s="521" t="str">
        <f>IF(Tabla1[[#This Row],[Descripción]]="","",_xlfn.XLOOKUP(Tabla1[[#This Row],[Descripción]],Tabla10[Descripción],Tabla10[Unidad de Medida],"",0))</f>
        <v/>
      </c>
      <c r="M1091" s="317"/>
      <c r="N1091" s="535" t="str">
        <f>IF(Tabla1[[#This Row],[Descripción]]="","",_xlfn.XLOOKUP(Tabla1[[#This Row],[Descripción]],Tabla10[Descripción],Tabla10[Precio Unitario],0))</f>
        <v/>
      </c>
      <c r="O1091" s="535" t="str">
        <f>IF(Tabla1[[#This Row],[Cantidad de Insumos]]="","",Tabla1[[#This Row],[Precio Unitario]]*Tabla1[[#This Row],[Cantidad de Insumos]])</f>
        <v/>
      </c>
      <c r="P1091" s="522" t="str">
        <f>IF(Tabla1[[#This Row],[Descripción]]="","",_xlfn.XLOOKUP(Tabla1[[#This Row],[Descripción]],Tabla10[Descripción],Tabla10[CODIGO PRESUPUESTARIO],0))</f>
        <v/>
      </c>
      <c r="Q1091" s="523"/>
      <c r="R1091" s="523" t="str">
        <f>IF(Tabla1[[#This Row],[Insumos]]="","",_xlfn.XLOOKUP(Tabla1[[#This Row],[Insumos]],Tabla10[Insumo],Tabla10[InsumoAbrev],"",0))</f>
        <v/>
      </c>
      <c r="S1091" s="694"/>
      <c r="T1091" s="187"/>
      <c r="U1091" s="187"/>
    </row>
    <row r="1092" spans="2:21" ht="15" x14ac:dyDescent="0.25">
      <c r="B1092" s="187" t="str">
        <f>IF('Formulario PPGR3'!$G1092="","",CONCATENATE('Formulario PPGR3'!$C1092,".",'Formulario PPGR3'!$D1092,".",'Formulario PPGR3'!$E1092,".",'Formulario PPGR3'!$F1092))</f>
        <v/>
      </c>
      <c r="C1092" s="187" t="str">
        <f>IF('Formulario PPGR3'!$G1092="","",'Formulario PPGR1'!#REF!)</f>
        <v/>
      </c>
      <c r="D1092" s="187" t="str">
        <f>IF('Formulario PPGR3'!$G1092="","",'Formulario PPGR1'!#REF!)</f>
        <v/>
      </c>
      <c r="E1092" s="187" t="str">
        <f>IF('Formulario PPGR3'!$G1092="","",'Formulario PPGR1'!#REF!)</f>
        <v/>
      </c>
      <c r="F1092" s="187" t="str">
        <f>IF('Formulario PPGR3'!$G1092="","",'Formulario PPGR1'!#REF!)</f>
        <v/>
      </c>
      <c r="G1092" s="186"/>
      <c r="H1092" s="520" t="str" cm="1">
        <f t="array" ref="H1092">IF(Tabla1[[#This Row],[Código_Actividad]]="","",_xlfn.XLOOKUP(Tabla1[[#This Row],[Código_Actividad]],CodigoActividad,Tabla2[Actividades Programables Presupuestables],"",0))</f>
        <v/>
      </c>
      <c r="I1092" s="783" t="str">
        <f>IFERROR(VLOOKUP('Formulario PPGR3'!$G1092,'Formulario PPGR2'!$H$9:$V$536,15,FALSE),"")</f>
        <v/>
      </c>
      <c r="J1092" s="525"/>
      <c r="K1092" s="524"/>
      <c r="L1092" s="521" t="str">
        <f>IF(Tabla1[[#This Row],[Descripción]]="","",_xlfn.XLOOKUP(Tabla1[[#This Row],[Descripción]],Tabla10[Descripción],Tabla10[Unidad de Medida],"",0))</f>
        <v/>
      </c>
      <c r="M1092" s="317"/>
      <c r="N1092" s="535" t="str">
        <f>IF(Tabla1[[#This Row],[Descripción]]="","",_xlfn.XLOOKUP(Tabla1[[#This Row],[Descripción]],Tabla10[Descripción],Tabla10[Precio Unitario],0))</f>
        <v/>
      </c>
      <c r="O1092" s="535" t="str">
        <f>IF(Tabla1[[#This Row],[Cantidad de Insumos]]="","",Tabla1[[#This Row],[Precio Unitario]]*Tabla1[[#This Row],[Cantidad de Insumos]])</f>
        <v/>
      </c>
      <c r="P1092" s="522" t="str">
        <f>IF(Tabla1[[#This Row],[Descripción]]="","",_xlfn.XLOOKUP(Tabla1[[#This Row],[Descripción]],Tabla10[Descripción],Tabla10[CODIGO PRESUPUESTARIO],0))</f>
        <v/>
      </c>
      <c r="Q1092" s="523"/>
      <c r="R1092" s="523" t="str">
        <f>IF(Tabla1[[#This Row],[Insumos]]="","",_xlfn.XLOOKUP(Tabla1[[#This Row],[Insumos]],Tabla10[Insumo],Tabla10[InsumoAbrev],"",0))</f>
        <v/>
      </c>
      <c r="S1092" s="694"/>
      <c r="T1092" s="187"/>
      <c r="U1092" s="187"/>
    </row>
    <row r="1093" spans="2:21" ht="15" x14ac:dyDescent="0.25">
      <c r="B1093" s="187" t="str">
        <f>IF('Formulario PPGR3'!$G1093="","",CONCATENATE('Formulario PPGR3'!$C1093,".",'Formulario PPGR3'!$D1093,".",'Formulario PPGR3'!$E1093,".",'Formulario PPGR3'!$F1093))</f>
        <v/>
      </c>
      <c r="C1093" s="187" t="str">
        <f>IF('Formulario PPGR3'!$G1093="","",'Formulario PPGR1'!#REF!)</f>
        <v/>
      </c>
      <c r="D1093" s="187" t="str">
        <f>IF('Formulario PPGR3'!$G1093="","",'Formulario PPGR1'!#REF!)</f>
        <v/>
      </c>
      <c r="E1093" s="187" t="str">
        <f>IF('Formulario PPGR3'!$G1093="","",'Formulario PPGR1'!#REF!)</f>
        <v/>
      </c>
      <c r="F1093" s="187" t="str">
        <f>IF('Formulario PPGR3'!$G1093="","",'Formulario PPGR1'!#REF!)</f>
        <v/>
      </c>
      <c r="G1093" s="186"/>
      <c r="H1093" s="520" t="str" cm="1">
        <f t="array" ref="H1093">IF(Tabla1[[#This Row],[Código_Actividad]]="","",_xlfn.XLOOKUP(Tabla1[[#This Row],[Código_Actividad]],CodigoActividad,Tabla2[Actividades Programables Presupuestables],"",0))</f>
        <v/>
      </c>
      <c r="I1093" s="783" t="str">
        <f>IFERROR(VLOOKUP('Formulario PPGR3'!$G1093,'Formulario PPGR2'!$H$9:$V$536,15,FALSE),"")</f>
        <v/>
      </c>
      <c r="J1093" s="525"/>
      <c r="K1093" s="524"/>
      <c r="L1093" s="521" t="str">
        <f>IF(Tabla1[[#This Row],[Descripción]]="","",_xlfn.XLOOKUP(Tabla1[[#This Row],[Descripción]],Tabla10[Descripción],Tabla10[Unidad de Medida],"",0))</f>
        <v/>
      </c>
      <c r="M1093" s="317"/>
      <c r="N1093" s="535" t="str">
        <f>IF(Tabla1[[#This Row],[Descripción]]="","",_xlfn.XLOOKUP(Tabla1[[#This Row],[Descripción]],Tabla10[Descripción],Tabla10[Precio Unitario],0))</f>
        <v/>
      </c>
      <c r="O1093" s="535" t="str">
        <f>IF(Tabla1[[#This Row],[Cantidad de Insumos]]="","",Tabla1[[#This Row],[Precio Unitario]]*Tabla1[[#This Row],[Cantidad de Insumos]])</f>
        <v/>
      </c>
      <c r="P1093" s="522" t="str">
        <f>IF(Tabla1[[#This Row],[Descripción]]="","",_xlfn.XLOOKUP(Tabla1[[#This Row],[Descripción]],Tabla10[Descripción],Tabla10[CODIGO PRESUPUESTARIO],0))</f>
        <v/>
      </c>
      <c r="Q1093" s="523"/>
      <c r="R1093" s="523" t="str">
        <f>IF(Tabla1[[#This Row],[Insumos]]="","",_xlfn.XLOOKUP(Tabla1[[#This Row],[Insumos]],Tabla10[Insumo],Tabla10[InsumoAbrev],"",0))</f>
        <v/>
      </c>
      <c r="S1093" s="694"/>
      <c r="T1093" s="187"/>
      <c r="U1093" s="187"/>
    </row>
    <row r="1094" spans="2:21" ht="15" x14ac:dyDescent="0.25">
      <c r="B1094" s="187" t="str">
        <f>IF('Formulario PPGR3'!$G1094="","",CONCATENATE('Formulario PPGR3'!$C1094,".",'Formulario PPGR3'!$D1094,".",'Formulario PPGR3'!$E1094,".",'Formulario PPGR3'!$F1094))</f>
        <v/>
      </c>
      <c r="C1094" s="187" t="str">
        <f>IF('Formulario PPGR3'!$G1094="","",'Formulario PPGR1'!#REF!)</f>
        <v/>
      </c>
      <c r="D1094" s="187" t="str">
        <f>IF('Formulario PPGR3'!$G1094="","",'Formulario PPGR1'!#REF!)</f>
        <v/>
      </c>
      <c r="E1094" s="187" t="str">
        <f>IF('Formulario PPGR3'!$G1094="","",'Formulario PPGR1'!#REF!)</f>
        <v/>
      </c>
      <c r="F1094" s="187" t="str">
        <f>IF('Formulario PPGR3'!$G1094="","",'Formulario PPGR1'!#REF!)</f>
        <v/>
      </c>
      <c r="G1094" s="186"/>
      <c r="H1094" s="520" t="str" cm="1">
        <f t="array" ref="H1094">IF(Tabla1[[#This Row],[Código_Actividad]]="","",_xlfn.XLOOKUP(Tabla1[[#This Row],[Código_Actividad]],CodigoActividad,Tabla2[Actividades Programables Presupuestables],"",0))</f>
        <v/>
      </c>
      <c r="I1094" s="783" t="str">
        <f>IFERROR(VLOOKUP('Formulario PPGR3'!$G1094,'Formulario PPGR2'!$H$9:$V$536,15,FALSE),"")</f>
        <v/>
      </c>
      <c r="J1094" s="525"/>
      <c r="K1094" s="524"/>
      <c r="L1094" s="521" t="str">
        <f>IF(Tabla1[[#This Row],[Descripción]]="","",_xlfn.XLOOKUP(Tabla1[[#This Row],[Descripción]],Tabla10[Descripción],Tabla10[Unidad de Medida],"",0))</f>
        <v/>
      </c>
      <c r="M1094" s="317"/>
      <c r="N1094" s="535" t="str">
        <f>IF(Tabla1[[#This Row],[Descripción]]="","",_xlfn.XLOOKUP(Tabla1[[#This Row],[Descripción]],Tabla10[Descripción],Tabla10[Precio Unitario],0))</f>
        <v/>
      </c>
      <c r="O1094" s="535" t="str">
        <f>IF(Tabla1[[#This Row],[Cantidad de Insumos]]="","",Tabla1[[#This Row],[Precio Unitario]]*Tabla1[[#This Row],[Cantidad de Insumos]])</f>
        <v/>
      </c>
      <c r="P1094" s="522" t="str">
        <f>IF(Tabla1[[#This Row],[Descripción]]="","",_xlfn.XLOOKUP(Tabla1[[#This Row],[Descripción]],Tabla10[Descripción],Tabla10[CODIGO PRESUPUESTARIO],0))</f>
        <v/>
      </c>
      <c r="Q1094" s="523"/>
      <c r="R1094" s="523" t="str">
        <f>IF(Tabla1[[#This Row],[Insumos]]="","",_xlfn.XLOOKUP(Tabla1[[#This Row],[Insumos]],Tabla10[Insumo],Tabla10[InsumoAbrev],"",0))</f>
        <v/>
      </c>
      <c r="S1094" s="694"/>
      <c r="T1094" s="187"/>
      <c r="U1094" s="187"/>
    </row>
    <row r="1095" spans="2:21" ht="15" x14ac:dyDescent="0.25">
      <c r="B1095" s="187" t="str">
        <f>IF('Formulario PPGR3'!$G1095="","",CONCATENATE('Formulario PPGR3'!$C1095,".",'Formulario PPGR3'!$D1095,".",'Formulario PPGR3'!$E1095,".",'Formulario PPGR3'!$F1095))</f>
        <v/>
      </c>
      <c r="C1095" s="187" t="str">
        <f>IF('Formulario PPGR3'!$G1095="","",'Formulario PPGR1'!#REF!)</f>
        <v/>
      </c>
      <c r="D1095" s="187" t="str">
        <f>IF('Formulario PPGR3'!$G1095="","",'Formulario PPGR1'!#REF!)</f>
        <v/>
      </c>
      <c r="E1095" s="187" t="str">
        <f>IF('Formulario PPGR3'!$G1095="","",'Formulario PPGR1'!#REF!)</f>
        <v/>
      </c>
      <c r="F1095" s="187" t="str">
        <f>IF('Formulario PPGR3'!$G1095="","",'Formulario PPGR1'!#REF!)</f>
        <v/>
      </c>
      <c r="G1095" s="186"/>
      <c r="H1095" s="520" t="str" cm="1">
        <f t="array" ref="H1095">IF(Tabla1[[#This Row],[Código_Actividad]]="","",_xlfn.XLOOKUP(Tabla1[[#This Row],[Código_Actividad]],CodigoActividad,Tabla2[Actividades Programables Presupuestables],"",0))</f>
        <v/>
      </c>
      <c r="I1095" s="783" t="str">
        <f>IFERROR(VLOOKUP('Formulario PPGR3'!$G1095,'Formulario PPGR2'!$H$9:$V$536,15,FALSE),"")</f>
        <v/>
      </c>
      <c r="J1095" s="525"/>
      <c r="K1095" s="524"/>
      <c r="L1095" s="521" t="str">
        <f>IF(Tabla1[[#This Row],[Descripción]]="","",_xlfn.XLOOKUP(Tabla1[[#This Row],[Descripción]],Tabla10[Descripción],Tabla10[Unidad de Medida],"",0))</f>
        <v/>
      </c>
      <c r="M1095" s="317"/>
      <c r="N1095" s="535" t="str">
        <f>IF(Tabla1[[#This Row],[Descripción]]="","",_xlfn.XLOOKUP(Tabla1[[#This Row],[Descripción]],Tabla10[Descripción],Tabla10[Precio Unitario],0))</f>
        <v/>
      </c>
      <c r="O1095" s="535" t="str">
        <f>IF(Tabla1[[#This Row],[Cantidad de Insumos]]="","",Tabla1[[#This Row],[Precio Unitario]]*Tabla1[[#This Row],[Cantidad de Insumos]])</f>
        <v/>
      </c>
      <c r="P1095" s="522" t="str">
        <f>IF(Tabla1[[#This Row],[Descripción]]="","",_xlfn.XLOOKUP(Tabla1[[#This Row],[Descripción]],Tabla10[Descripción],Tabla10[CODIGO PRESUPUESTARIO],0))</f>
        <v/>
      </c>
      <c r="Q1095" s="523"/>
      <c r="R1095" s="523" t="str">
        <f>IF(Tabla1[[#This Row],[Insumos]]="","",_xlfn.XLOOKUP(Tabla1[[#This Row],[Insumos]],Tabla10[Insumo],Tabla10[InsumoAbrev],"",0))</f>
        <v/>
      </c>
      <c r="S1095" s="694"/>
      <c r="T1095" s="187"/>
      <c r="U1095" s="187"/>
    </row>
    <row r="1096" spans="2:21" ht="15" x14ac:dyDescent="0.25">
      <c r="B1096" s="187" t="str">
        <f>IF('Formulario PPGR3'!$G1096="","",CONCATENATE('Formulario PPGR3'!$C1096,".",'Formulario PPGR3'!$D1096,".",'Formulario PPGR3'!$E1096,".",'Formulario PPGR3'!$F1096))</f>
        <v/>
      </c>
      <c r="C1096" s="187" t="str">
        <f>IF('Formulario PPGR3'!$G1096="","",'Formulario PPGR1'!#REF!)</f>
        <v/>
      </c>
      <c r="D1096" s="187" t="str">
        <f>IF('Formulario PPGR3'!$G1096="","",'Formulario PPGR1'!#REF!)</f>
        <v/>
      </c>
      <c r="E1096" s="187" t="str">
        <f>IF('Formulario PPGR3'!$G1096="","",'Formulario PPGR1'!#REF!)</f>
        <v/>
      </c>
      <c r="F1096" s="187" t="str">
        <f>IF('Formulario PPGR3'!$G1096="","",'Formulario PPGR1'!#REF!)</f>
        <v/>
      </c>
      <c r="G1096" s="186"/>
      <c r="H1096" s="520" t="str" cm="1">
        <f t="array" ref="H1096">IF(Tabla1[[#This Row],[Código_Actividad]]="","",_xlfn.XLOOKUP(Tabla1[[#This Row],[Código_Actividad]],CodigoActividad,Tabla2[Actividades Programables Presupuestables],"",0))</f>
        <v/>
      </c>
      <c r="I1096" s="783" t="str">
        <f>IFERROR(VLOOKUP('Formulario PPGR3'!$G1096,'Formulario PPGR2'!$H$9:$V$536,15,FALSE),"")</f>
        <v/>
      </c>
      <c r="J1096" s="525"/>
      <c r="K1096" s="524"/>
      <c r="L1096" s="521" t="str">
        <f>IF(Tabla1[[#This Row],[Descripción]]="","",_xlfn.XLOOKUP(Tabla1[[#This Row],[Descripción]],Tabla10[Descripción],Tabla10[Unidad de Medida],"",0))</f>
        <v/>
      </c>
      <c r="M1096" s="317"/>
      <c r="N1096" s="535" t="str">
        <f>IF(Tabla1[[#This Row],[Descripción]]="","",_xlfn.XLOOKUP(Tabla1[[#This Row],[Descripción]],Tabla10[Descripción],Tabla10[Precio Unitario],0))</f>
        <v/>
      </c>
      <c r="O1096" s="535" t="str">
        <f>IF(Tabla1[[#This Row],[Cantidad de Insumos]]="","",Tabla1[[#This Row],[Precio Unitario]]*Tabla1[[#This Row],[Cantidad de Insumos]])</f>
        <v/>
      </c>
      <c r="P1096" s="522" t="str">
        <f>IF(Tabla1[[#This Row],[Descripción]]="","",_xlfn.XLOOKUP(Tabla1[[#This Row],[Descripción]],Tabla10[Descripción],Tabla10[CODIGO PRESUPUESTARIO],0))</f>
        <v/>
      </c>
      <c r="Q1096" s="523"/>
      <c r="R1096" s="523" t="str">
        <f>IF(Tabla1[[#This Row],[Insumos]]="","",_xlfn.XLOOKUP(Tabla1[[#This Row],[Insumos]],Tabla10[Insumo],Tabla10[InsumoAbrev],"",0))</f>
        <v/>
      </c>
      <c r="S1096" s="694"/>
      <c r="T1096" s="187"/>
      <c r="U1096" s="187"/>
    </row>
    <row r="1097" spans="2:21" ht="15" x14ac:dyDescent="0.25">
      <c r="B1097" s="187" t="str">
        <f>IF('Formulario PPGR3'!$G1097="","",CONCATENATE('Formulario PPGR3'!$C1097,".",'Formulario PPGR3'!$D1097,".",'Formulario PPGR3'!$E1097,".",'Formulario PPGR3'!$F1097))</f>
        <v/>
      </c>
      <c r="C1097" s="187" t="str">
        <f>IF('Formulario PPGR3'!$G1097="","",'Formulario PPGR1'!#REF!)</f>
        <v/>
      </c>
      <c r="D1097" s="187" t="str">
        <f>IF('Formulario PPGR3'!$G1097="","",'Formulario PPGR1'!#REF!)</f>
        <v/>
      </c>
      <c r="E1097" s="187" t="str">
        <f>IF('Formulario PPGR3'!$G1097="","",'Formulario PPGR1'!#REF!)</f>
        <v/>
      </c>
      <c r="F1097" s="187" t="str">
        <f>IF('Formulario PPGR3'!$G1097="","",'Formulario PPGR1'!#REF!)</f>
        <v/>
      </c>
      <c r="G1097" s="186"/>
      <c r="H1097" s="520" t="str" cm="1">
        <f t="array" ref="H1097">IF(Tabla1[[#This Row],[Código_Actividad]]="","",_xlfn.XLOOKUP(Tabla1[[#This Row],[Código_Actividad]],CodigoActividad,Tabla2[Actividades Programables Presupuestables],"",0))</f>
        <v/>
      </c>
      <c r="I1097" s="783" t="str">
        <f>IFERROR(VLOOKUP('Formulario PPGR3'!$G1097,'Formulario PPGR2'!$H$9:$V$536,15,FALSE),"")</f>
        <v/>
      </c>
      <c r="J1097" s="525"/>
      <c r="K1097" s="524"/>
      <c r="L1097" s="521" t="str">
        <f>IF(Tabla1[[#This Row],[Descripción]]="","",_xlfn.XLOOKUP(Tabla1[[#This Row],[Descripción]],Tabla10[Descripción],Tabla10[Unidad de Medida],"",0))</f>
        <v/>
      </c>
      <c r="M1097" s="317"/>
      <c r="N1097" s="535" t="str">
        <f>IF(Tabla1[[#This Row],[Descripción]]="","",_xlfn.XLOOKUP(Tabla1[[#This Row],[Descripción]],Tabla10[Descripción],Tabla10[Precio Unitario],0))</f>
        <v/>
      </c>
      <c r="O1097" s="535" t="str">
        <f>IF(Tabla1[[#This Row],[Cantidad de Insumos]]="","",Tabla1[[#This Row],[Precio Unitario]]*Tabla1[[#This Row],[Cantidad de Insumos]])</f>
        <v/>
      </c>
      <c r="P1097" s="522" t="str">
        <f>IF(Tabla1[[#This Row],[Descripción]]="","",_xlfn.XLOOKUP(Tabla1[[#This Row],[Descripción]],Tabla10[Descripción],Tabla10[CODIGO PRESUPUESTARIO],0))</f>
        <v/>
      </c>
      <c r="Q1097" s="523"/>
      <c r="R1097" s="523" t="str">
        <f>IF(Tabla1[[#This Row],[Insumos]]="","",_xlfn.XLOOKUP(Tabla1[[#This Row],[Insumos]],Tabla10[Insumo],Tabla10[InsumoAbrev],"",0))</f>
        <v/>
      </c>
      <c r="S1097" s="694"/>
      <c r="T1097" s="187"/>
      <c r="U1097" s="187"/>
    </row>
    <row r="1098" spans="2:21" ht="15" x14ac:dyDescent="0.25">
      <c r="B1098" s="187" t="str">
        <f>IF('Formulario PPGR3'!$G1098="","",CONCATENATE('Formulario PPGR3'!$C1098,".",'Formulario PPGR3'!$D1098,".",'Formulario PPGR3'!$E1098,".",'Formulario PPGR3'!$F1098))</f>
        <v/>
      </c>
      <c r="C1098" s="187" t="str">
        <f>IF('Formulario PPGR3'!$G1098="","",'Formulario PPGR1'!#REF!)</f>
        <v/>
      </c>
      <c r="D1098" s="187" t="str">
        <f>IF('Formulario PPGR3'!$G1098="","",'Formulario PPGR1'!#REF!)</f>
        <v/>
      </c>
      <c r="E1098" s="187" t="str">
        <f>IF('Formulario PPGR3'!$G1098="","",'Formulario PPGR1'!#REF!)</f>
        <v/>
      </c>
      <c r="F1098" s="187" t="str">
        <f>IF('Formulario PPGR3'!$G1098="","",'Formulario PPGR1'!#REF!)</f>
        <v/>
      </c>
      <c r="G1098" s="186"/>
      <c r="H1098" s="520" t="str" cm="1">
        <f t="array" ref="H1098">IF(Tabla1[[#This Row],[Código_Actividad]]="","",_xlfn.XLOOKUP(Tabla1[[#This Row],[Código_Actividad]],CodigoActividad,Tabla2[Actividades Programables Presupuestables],"",0))</f>
        <v/>
      </c>
      <c r="I1098" s="783" t="str">
        <f>IFERROR(VLOOKUP('Formulario PPGR3'!$G1098,'Formulario PPGR2'!$H$9:$V$536,15,FALSE),"")</f>
        <v/>
      </c>
      <c r="J1098" s="525"/>
      <c r="K1098" s="524"/>
      <c r="L1098" s="521" t="str">
        <f>IF(Tabla1[[#This Row],[Descripción]]="","",_xlfn.XLOOKUP(Tabla1[[#This Row],[Descripción]],Tabla10[Descripción],Tabla10[Unidad de Medida],"",0))</f>
        <v/>
      </c>
      <c r="M1098" s="317"/>
      <c r="N1098" s="535" t="str">
        <f>IF(Tabla1[[#This Row],[Descripción]]="","",_xlfn.XLOOKUP(Tabla1[[#This Row],[Descripción]],Tabla10[Descripción],Tabla10[Precio Unitario],0))</f>
        <v/>
      </c>
      <c r="O1098" s="535" t="str">
        <f>IF(Tabla1[[#This Row],[Cantidad de Insumos]]="","",Tabla1[[#This Row],[Precio Unitario]]*Tabla1[[#This Row],[Cantidad de Insumos]])</f>
        <v/>
      </c>
      <c r="P1098" s="522" t="str">
        <f>IF(Tabla1[[#This Row],[Descripción]]="","",_xlfn.XLOOKUP(Tabla1[[#This Row],[Descripción]],Tabla10[Descripción],Tabla10[CODIGO PRESUPUESTARIO],0))</f>
        <v/>
      </c>
      <c r="Q1098" s="523"/>
      <c r="R1098" s="523" t="str">
        <f>IF(Tabla1[[#This Row],[Insumos]]="","",_xlfn.XLOOKUP(Tabla1[[#This Row],[Insumos]],Tabla10[Insumo],Tabla10[InsumoAbrev],"",0))</f>
        <v/>
      </c>
      <c r="S1098" s="694"/>
      <c r="T1098" s="187"/>
      <c r="U1098" s="187"/>
    </row>
    <row r="1099" spans="2:21" ht="15" x14ac:dyDescent="0.25">
      <c r="B1099" s="187" t="str">
        <f>IF('Formulario PPGR3'!$G1099="","",CONCATENATE('Formulario PPGR3'!$C1099,".",'Formulario PPGR3'!$D1099,".",'Formulario PPGR3'!$E1099,".",'Formulario PPGR3'!$F1099))</f>
        <v/>
      </c>
      <c r="C1099" s="187" t="str">
        <f>IF('Formulario PPGR3'!$G1099="","",'Formulario PPGR1'!#REF!)</f>
        <v/>
      </c>
      <c r="D1099" s="187" t="str">
        <f>IF('Formulario PPGR3'!$G1099="","",'Formulario PPGR1'!#REF!)</f>
        <v/>
      </c>
      <c r="E1099" s="187" t="str">
        <f>IF('Formulario PPGR3'!$G1099="","",'Formulario PPGR1'!#REF!)</f>
        <v/>
      </c>
      <c r="F1099" s="187" t="str">
        <f>IF('Formulario PPGR3'!$G1099="","",'Formulario PPGR1'!#REF!)</f>
        <v/>
      </c>
      <c r="G1099" s="186"/>
      <c r="H1099" s="520" t="str" cm="1">
        <f t="array" ref="H1099">IF(Tabla1[[#This Row],[Código_Actividad]]="","",_xlfn.XLOOKUP(Tabla1[[#This Row],[Código_Actividad]],CodigoActividad,Tabla2[Actividades Programables Presupuestables],"",0))</f>
        <v/>
      </c>
      <c r="I1099" s="783" t="str">
        <f>IFERROR(VLOOKUP('Formulario PPGR3'!$G1099,'Formulario PPGR2'!$H$9:$V$536,15,FALSE),"")</f>
        <v/>
      </c>
      <c r="J1099" s="525"/>
      <c r="K1099" s="524"/>
      <c r="L1099" s="521" t="str">
        <f>IF(Tabla1[[#This Row],[Descripción]]="","",_xlfn.XLOOKUP(Tabla1[[#This Row],[Descripción]],Tabla10[Descripción],Tabla10[Unidad de Medida],"",0))</f>
        <v/>
      </c>
      <c r="M1099" s="317"/>
      <c r="N1099" s="535" t="str">
        <f>IF(Tabla1[[#This Row],[Descripción]]="","",_xlfn.XLOOKUP(Tabla1[[#This Row],[Descripción]],Tabla10[Descripción],Tabla10[Precio Unitario],0))</f>
        <v/>
      </c>
      <c r="O1099" s="535" t="str">
        <f>IF(Tabla1[[#This Row],[Cantidad de Insumos]]="","",Tabla1[[#This Row],[Precio Unitario]]*Tabla1[[#This Row],[Cantidad de Insumos]])</f>
        <v/>
      </c>
      <c r="P1099" s="522" t="str">
        <f>IF(Tabla1[[#This Row],[Descripción]]="","",_xlfn.XLOOKUP(Tabla1[[#This Row],[Descripción]],Tabla10[Descripción],Tabla10[CODIGO PRESUPUESTARIO],0))</f>
        <v/>
      </c>
      <c r="Q1099" s="523"/>
      <c r="R1099" s="523" t="str">
        <f>IF(Tabla1[[#This Row],[Insumos]]="","",_xlfn.XLOOKUP(Tabla1[[#This Row],[Insumos]],Tabla10[Insumo],Tabla10[InsumoAbrev],"",0))</f>
        <v/>
      </c>
      <c r="S1099" s="694"/>
      <c r="T1099" s="187"/>
      <c r="U1099" s="187"/>
    </row>
    <row r="1100" spans="2:21" ht="15" x14ac:dyDescent="0.25">
      <c r="B1100" s="187" t="str">
        <f>IF('Formulario PPGR3'!$G1100="","",CONCATENATE('Formulario PPGR3'!$C1100,".",'Formulario PPGR3'!$D1100,".",'Formulario PPGR3'!$E1100,".",'Formulario PPGR3'!$F1100))</f>
        <v/>
      </c>
      <c r="C1100" s="187" t="str">
        <f>IF('Formulario PPGR3'!$G1100="","",'Formulario PPGR1'!#REF!)</f>
        <v/>
      </c>
      <c r="D1100" s="187" t="str">
        <f>IF('Formulario PPGR3'!$G1100="","",'Formulario PPGR1'!#REF!)</f>
        <v/>
      </c>
      <c r="E1100" s="187" t="str">
        <f>IF('Formulario PPGR3'!$G1100="","",'Formulario PPGR1'!#REF!)</f>
        <v/>
      </c>
      <c r="F1100" s="187" t="str">
        <f>IF('Formulario PPGR3'!$G1100="","",'Formulario PPGR1'!#REF!)</f>
        <v/>
      </c>
      <c r="G1100" s="186"/>
      <c r="H1100" s="520" t="str" cm="1">
        <f t="array" ref="H1100">IF(Tabla1[[#This Row],[Código_Actividad]]="","",_xlfn.XLOOKUP(Tabla1[[#This Row],[Código_Actividad]],CodigoActividad,Tabla2[Actividades Programables Presupuestables],"",0))</f>
        <v/>
      </c>
      <c r="I1100" s="783" t="str">
        <f>IFERROR(VLOOKUP('Formulario PPGR3'!$G1100,'Formulario PPGR2'!$H$9:$V$536,15,FALSE),"")</f>
        <v/>
      </c>
      <c r="J1100" s="525"/>
      <c r="K1100" s="524"/>
      <c r="L1100" s="521" t="str">
        <f>IF(Tabla1[[#This Row],[Descripción]]="","",_xlfn.XLOOKUP(Tabla1[[#This Row],[Descripción]],Tabla10[Descripción],Tabla10[Unidad de Medida],"",0))</f>
        <v/>
      </c>
      <c r="M1100" s="317"/>
      <c r="N1100" s="535" t="str">
        <f>IF(Tabla1[[#This Row],[Descripción]]="","",_xlfn.XLOOKUP(Tabla1[[#This Row],[Descripción]],Tabla10[Descripción],Tabla10[Precio Unitario],0))</f>
        <v/>
      </c>
      <c r="O1100" s="535" t="str">
        <f>IF(Tabla1[[#This Row],[Cantidad de Insumos]]="","",Tabla1[[#This Row],[Precio Unitario]]*Tabla1[[#This Row],[Cantidad de Insumos]])</f>
        <v/>
      </c>
      <c r="P1100" s="522" t="str">
        <f>IF(Tabla1[[#This Row],[Descripción]]="","",_xlfn.XLOOKUP(Tabla1[[#This Row],[Descripción]],Tabla10[Descripción],Tabla10[CODIGO PRESUPUESTARIO],0))</f>
        <v/>
      </c>
      <c r="Q1100" s="523"/>
      <c r="R1100" s="523" t="str">
        <f>IF(Tabla1[[#This Row],[Insumos]]="","",_xlfn.XLOOKUP(Tabla1[[#This Row],[Insumos]],Tabla10[Insumo],Tabla10[InsumoAbrev],"",0))</f>
        <v/>
      </c>
      <c r="S1100" s="694"/>
      <c r="T1100" s="187"/>
      <c r="U1100" s="187"/>
    </row>
    <row r="1101" spans="2:21" ht="15" x14ac:dyDescent="0.25">
      <c r="B1101" s="187" t="str">
        <f>IF('Formulario PPGR3'!$G1101="","",CONCATENATE('Formulario PPGR3'!$C1101,".",'Formulario PPGR3'!$D1101,".",'Formulario PPGR3'!$E1101,".",'Formulario PPGR3'!$F1101))</f>
        <v/>
      </c>
      <c r="C1101" s="187" t="str">
        <f>IF('Formulario PPGR3'!$G1101="","",'Formulario PPGR1'!#REF!)</f>
        <v/>
      </c>
      <c r="D1101" s="187" t="str">
        <f>IF('Formulario PPGR3'!$G1101="","",'Formulario PPGR1'!#REF!)</f>
        <v/>
      </c>
      <c r="E1101" s="187" t="str">
        <f>IF('Formulario PPGR3'!$G1101="","",'Formulario PPGR1'!#REF!)</f>
        <v/>
      </c>
      <c r="F1101" s="187" t="str">
        <f>IF('Formulario PPGR3'!$G1101="","",'Formulario PPGR1'!#REF!)</f>
        <v/>
      </c>
      <c r="G1101" s="186"/>
      <c r="H1101" s="520" t="str" cm="1">
        <f t="array" ref="H1101">IF(Tabla1[[#This Row],[Código_Actividad]]="","",_xlfn.XLOOKUP(Tabla1[[#This Row],[Código_Actividad]],CodigoActividad,Tabla2[Actividades Programables Presupuestables],"",0))</f>
        <v/>
      </c>
      <c r="I1101" s="783" t="str">
        <f>IFERROR(VLOOKUP('Formulario PPGR3'!$G1101,'Formulario PPGR2'!$H$9:$V$536,15,FALSE),"")</f>
        <v/>
      </c>
      <c r="J1101" s="525"/>
      <c r="K1101" s="524"/>
      <c r="L1101" s="521" t="str">
        <f>IF(Tabla1[[#This Row],[Descripción]]="","",_xlfn.XLOOKUP(Tabla1[[#This Row],[Descripción]],Tabla10[Descripción],Tabla10[Unidad de Medida],"",0))</f>
        <v/>
      </c>
      <c r="M1101" s="317"/>
      <c r="N1101" s="535" t="str">
        <f>IF(Tabla1[[#This Row],[Descripción]]="","",_xlfn.XLOOKUP(Tabla1[[#This Row],[Descripción]],Tabla10[Descripción],Tabla10[Precio Unitario],0))</f>
        <v/>
      </c>
      <c r="O1101" s="535" t="str">
        <f>IF(Tabla1[[#This Row],[Cantidad de Insumos]]="","",Tabla1[[#This Row],[Precio Unitario]]*Tabla1[[#This Row],[Cantidad de Insumos]])</f>
        <v/>
      </c>
      <c r="P1101" s="522" t="str">
        <f>IF(Tabla1[[#This Row],[Descripción]]="","",_xlfn.XLOOKUP(Tabla1[[#This Row],[Descripción]],Tabla10[Descripción],Tabla10[CODIGO PRESUPUESTARIO],0))</f>
        <v/>
      </c>
      <c r="Q1101" s="523"/>
      <c r="R1101" s="523" t="str">
        <f>IF(Tabla1[[#This Row],[Insumos]]="","",_xlfn.XLOOKUP(Tabla1[[#This Row],[Insumos]],Tabla10[Insumo],Tabla10[InsumoAbrev],"",0))</f>
        <v/>
      </c>
      <c r="S1101" s="694"/>
      <c r="T1101" s="187"/>
      <c r="U1101" s="187"/>
    </row>
    <row r="1102" spans="2:21" ht="15" x14ac:dyDescent="0.25">
      <c r="B1102" s="187" t="str">
        <f>IF('Formulario PPGR3'!$G1102="","",CONCATENATE('Formulario PPGR3'!$C1102,".",'Formulario PPGR3'!$D1102,".",'Formulario PPGR3'!$E1102,".",'Formulario PPGR3'!$F1102))</f>
        <v/>
      </c>
      <c r="C1102" s="187" t="str">
        <f>IF('Formulario PPGR3'!$G1102="","",'Formulario PPGR1'!#REF!)</f>
        <v/>
      </c>
      <c r="D1102" s="187" t="str">
        <f>IF('Formulario PPGR3'!$G1102="","",'Formulario PPGR1'!#REF!)</f>
        <v/>
      </c>
      <c r="E1102" s="187" t="str">
        <f>IF('Formulario PPGR3'!$G1102="","",'Formulario PPGR1'!#REF!)</f>
        <v/>
      </c>
      <c r="F1102" s="187" t="str">
        <f>IF('Formulario PPGR3'!$G1102="","",'Formulario PPGR1'!#REF!)</f>
        <v/>
      </c>
      <c r="G1102" s="186"/>
      <c r="H1102" s="520" t="str" cm="1">
        <f t="array" ref="H1102">IF(Tabla1[[#This Row],[Código_Actividad]]="","",_xlfn.XLOOKUP(Tabla1[[#This Row],[Código_Actividad]],CodigoActividad,Tabla2[Actividades Programables Presupuestables],"",0))</f>
        <v/>
      </c>
      <c r="I1102" s="783" t="str">
        <f>IFERROR(VLOOKUP('Formulario PPGR3'!$G1102,'Formulario PPGR2'!$H$9:$V$536,15,FALSE),"")</f>
        <v/>
      </c>
      <c r="J1102" s="525"/>
      <c r="K1102" s="524"/>
      <c r="L1102" s="521" t="str">
        <f>IF(Tabla1[[#This Row],[Descripción]]="","",_xlfn.XLOOKUP(Tabla1[[#This Row],[Descripción]],Tabla10[Descripción],Tabla10[Unidad de Medida],"",0))</f>
        <v/>
      </c>
      <c r="M1102" s="317"/>
      <c r="N1102" s="535" t="str">
        <f>IF(Tabla1[[#This Row],[Descripción]]="","",_xlfn.XLOOKUP(Tabla1[[#This Row],[Descripción]],Tabla10[Descripción],Tabla10[Precio Unitario],0))</f>
        <v/>
      </c>
      <c r="O1102" s="535" t="str">
        <f>IF(Tabla1[[#This Row],[Cantidad de Insumos]]="","",Tabla1[[#This Row],[Precio Unitario]]*Tabla1[[#This Row],[Cantidad de Insumos]])</f>
        <v/>
      </c>
      <c r="P1102" s="522" t="str">
        <f>IF(Tabla1[[#This Row],[Descripción]]="","",_xlfn.XLOOKUP(Tabla1[[#This Row],[Descripción]],Tabla10[Descripción],Tabla10[CODIGO PRESUPUESTARIO],0))</f>
        <v/>
      </c>
      <c r="Q1102" s="523"/>
      <c r="R1102" s="523" t="str">
        <f>IF(Tabla1[[#This Row],[Insumos]]="","",_xlfn.XLOOKUP(Tabla1[[#This Row],[Insumos]],Tabla10[Insumo],Tabla10[InsumoAbrev],"",0))</f>
        <v/>
      </c>
      <c r="S1102" s="694"/>
      <c r="T1102" s="187"/>
      <c r="U1102" s="187"/>
    </row>
    <row r="1103" spans="2:21" ht="15" x14ac:dyDescent="0.25">
      <c r="B1103" s="187" t="str">
        <f>IF('Formulario PPGR3'!$G1103="","",CONCATENATE('Formulario PPGR3'!$C1103,".",'Formulario PPGR3'!$D1103,".",'Formulario PPGR3'!$E1103,".",'Formulario PPGR3'!$F1103))</f>
        <v/>
      </c>
      <c r="C1103" s="187" t="str">
        <f>IF('Formulario PPGR3'!$G1103="","",'Formulario PPGR1'!#REF!)</f>
        <v/>
      </c>
      <c r="D1103" s="187" t="str">
        <f>IF('Formulario PPGR3'!$G1103="","",'Formulario PPGR1'!#REF!)</f>
        <v/>
      </c>
      <c r="E1103" s="187" t="str">
        <f>IF('Formulario PPGR3'!$G1103="","",'Formulario PPGR1'!#REF!)</f>
        <v/>
      </c>
      <c r="F1103" s="187" t="str">
        <f>IF('Formulario PPGR3'!$G1103="","",'Formulario PPGR1'!#REF!)</f>
        <v/>
      </c>
      <c r="G1103" s="186"/>
      <c r="H1103" s="520" t="str" cm="1">
        <f t="array" ref="H1103">IF(Tabla1[[#This Row],[Código_Actividad]]="","",_xlfn.XLOOKUP(Tabla1[[#This Row],[Código_Actividad]],CodigoActividad,Tabla2[Actividades Programables Presupuestables],"",0))</f>
        <v/>
      </c>
      <c r="I1103" s="783" t="str">
        <f>IFERROR(VLOOKUP('Formulario PPGR3'!$G1103,'Formulario PPGR2'!$H$9:$V$536,15,FALSE),"")</f>
        <v/>
      </c>
      <c r="J1103" s="525"/>
      <c r="K1103" s="524"/>
      <c r="L1103" s="521" t="str">
        <f>IF(Tabla1[[#This Row],[Descripción]]="","",_xlfn.XLOOKUP(Tabla1[[#This Row],[Descripción]],Tabla10[Descripción],Tabla10[Unidad de Medida],"",0))</f>
        <v/>
      </c>
      <c r="M1103" s="317"/>
      <c r="N1103" s="535" t="str">
        <f>IF(Tabla1[[#This Row],[Descripción]]="","",_xlfn.XLOOKUP(Tabla1[[#This Row],[Descripción]],Tabla10[Descripción],Tabla10[Precio Unitario],0))</f>
        <v/>
      </c>
      <c r="O1103" s="535" t="str">
        <f>IF(Tabla1[[#This Row],[Cantidad de Insumos]]="","",Tabla1[[#This Row],[Precio Unitario]]*Tabla1[[#This Row],[Cantidad de Insumos]])</f>
        <v/>
      </c>
      <c r="P1103" s="522" t="str">
        <f>IF(Tabla1[[#This Row],[Descripción]]="","",_xlfn.XLOOKUP(Tabla1[[#This Row],[Descripción]],Tabla10[Descripción],Tabla10[CODIGO PRESUPUESTARIO],0))</f>
        <v/>
      </c>
      <c r="Q1103" s="523"/>
      <c r="R1103" s="523" t="str">
        <f>IF(Tabla1[[#This Row],[Insumos]]="","",_xlfn.XLOOKUP(Tabla1[[#This Row],[Insumos]],Tabla10[Insumo],Tabla10[InsumoAbrev],"",0))</f>
        <v/>
      </c>
      <c r="S1103" s="694"/>
      <c r="T1103" s="187"/>
      <c r="U1103" s="187"/>
    </row>
    <row r="1104" spans="2:21" ht="15" x14ac:dyDescent="0.25">
      <c r="B1104" s="187" t="str">
        <f>IF('Formulario PPGR3'!$G1104="","",CONCATENATE('Formulario PPGR3'!$C1104,".",'Formulario PPGR3'!$D1104,".",'Formulario PPGR3'!$E1104,".",'Formulario PPGR3'!$F1104))</f>
        <v/>
      </c>
      <c r="C1104" s="187" t="str">
        <f>IF('Formulario PPGR3'!$G1104="","",'Formulario PPGR1'!#REF!)</f>
        <v/>
      </c>
      <c r="D1104" s="187" t="str">
        <f>IF('Formulario PPGR3'!$G1104="","",'Formulario PPGR1'!#REF!)</f>
        <v/>
      </c>
      <c r="E1104" s="187" t="str">
        <f>IF('Formulario PPGR3'!$G1104="","",'Formulario PPGR1'!#REF!)</f>
        <v/>
      </c>
      <c r="F1104" s="187" t="str">
        <f>IF('Formulario PPGR3'!$G1104="","",'Formulario PPGR1'!#REF!)</f>
        <v/>
      </c>
      <c r="G1104" s="186"/>
      <c r="H1104" s="520" t="str" cm="1">
        <f t="array" ref="H1104">IF(Tabla1[[#This Row],[Código_Actividad]]="","",_xlfn.XLOOKUP(Tabla1[[#This Row],[Código_Actividad]],CodigoActividad,Tabla2[Actividades Programables Presupuestables],"",0))</f>
        <v/>
      </c>
      <c r="I1104" s="783" t="str">
        <f>IFERROR(VLOOKUP('Formulario PPGR3'!$G1104,'Formulario PPGR2'!$H$9:$V$536,15,FALSE),"")</f>
        <v/>
      </c>
      <c r="J1104" s="525"/>
      <c r="K1104" s="524"/>
      <c r="L1104" s="521" t="str">
        <f>IF(Tabla1[[#This Row],[Descripción]]="","",_xlfn.XLOOKUP(Tabla1[[#This Row],[Descripción]],Tabla10[Descripción],Tabla10[Unidad de Medida],"",0))</f>
        <v/>
      </c>
      <c r="M1104" s="317"/>
      <c r="N1104" s="535" t="str">
        <f>IF(Tabla1[[#This Row],[Descripción]]="","",_xlfn.XLOOKUP(Tabla1[[#This Row],[Descripción]],Tabla10[Descripción],Tabla10[Precio Unitario],0))</f>
        <v/>
      </c>
      <c r="O1104" s="535" t="str">
        <f>IF(Tabla1[[#This Row],[Cantidad de Insumos]]="","",Tabla1[[#This Row],[Precio Unitario]]*Tabla1[[#This Row],[Cantidad de Insumos]])</f>
        <v/>
      </c>
      <c r="P1104" s="522" t="str">
        <f>IF(Tabla1[[#This Row],[Descripción]]="","",_xlfn.XLOOKUP(Tabla1[[#This Row],[Descripción]],Tabla10[Descripción],Tabla10[CODIGO PRESUPUESTARIO],0))</f>
        <v/>
      </c>
      <c r="Q1104" s="523"/>
      <c r="R1104" s="523" t="str">
        <f>IF(Tabla1[[#This Row],[Insumos]]="","",_xlfn.XLOOKUP(Tabla1[[#This Row],[Insumos]],Tabla10[Insumo],Tabla10[InsumoAbrev],"",0))</f>
        <v/>
      </c>
      <c r="S1104" s="694"/>
      <c r="T1104" s="187"/>
      <c r="U1104" s="187"/>
    </row>
    <row r="1105" spans="2:21" ht="15" x14ac:dyDescent="0.25">
      <c r="B1105" s="187" t="str">
        <f>IF('Formulario PPGR3'!$G1105="","",CONCATENATE('Formulario PPGR3'!$C1105,".",'Formulario PPGR3'!$D1105,".",'Formulario PPGR3'!$E1105,".",'Formulario PPGR3'!$F1105))</f>
        <v/>
      </c>
      <c r="C1105" s="187" t="str">
        <f>IF('Formulario PPGR3'!$G1105="","",'Formulario PPGR1'!#REF!)</f>
        <v/>
      </c>
      <c r="D1105" s="187" t="str">
        <f>IF('Formulario PPGR3'!$G1105="","",'Formulario PPGR1'!#REF!)</f>
        <v/>
      </c>
      <c r="E1105" s="187" t="str">
        <f>IF('Formulario PPGR3'!$G1105="","",'Formulario PPGR1'!#REF!)</f>
        <v/>
      </c>
      <c r="F1105" s="187" t="str">
        <f>IF('Formulario PPGR3'!$G1105="","",'Formulario PPGR1'!#REF!)</f>
        <v/>
      </c>
      <c r="G1105" s="186"/>
      <c r="H1105" s="520" t="str" cm="1">
        <f t="array" ref="H1105">IF(Tabla1[[#This Row],[Código_Actividad]]="","",_xlfn.XLOOKUP(Tabla1[[#This Row],[Código_Actividad]],CodigoActividad,Tabla2[Actividades Programables Presupuestables],"",0))</f>
        <v/>
      </c>
      <c r="I1105" s="783" t="str">
        <f>IFERROR(VLOOKUP('Formulario PPGR3'!$G1105,'Formulario PPGR2'!$H$9:$V$536,15,FALSE),"")</f>
        <v/>
      </c>
      <c r="J1105" s="525"/>
      <c r="K1105" s="524"/>
      <c r="L1105" s="521" t="str">
        <f>IF(Tabla1[[#This Row],[Descripción]]="","",_xlfn.XLOOKUP(Tabla1[[#This Row],[Descripción]],Tabla10[Descripción],Tabla10[Unidad de Medida],"",0))</f>
        <v/>
      </c>
      <c r="M1105" s="317"/>
      <c r="N1105" s="535" t="str">
        <f>IF(Tabla1[[#This Row],[Descripción]]="","",_xlfn.XLOOKUP(Tabla1[[#This Row],[Descripción]],Tabla10[Descripción],Tabla10[Precio Unitario],0))</f>
        <v/>
      </c>
      <c r="O1105" s="535" t="str">
        <f>IF(Tabla1[[#This Row],[Cantidad de Insumos]]="","",Tabla1[[#This Row],[Precio Unitario]]*Tabla1[[#This Row],[Cantidad de Insumos]])</f>
        <v/>
      </c>
      <c r="P1105" s="522" t="str">
        <f>IF(Tabla1[[#This Row],[Descripción]]="","",_xlfn.XLOOKUP(Tabla1[[#This Row],[Descripción]],Tabla10[Descripción],Tabla10[CODIGO PRESUPUESTARIO],0))</f>
        <v/>
      </c>
      <c r="Q1105" s="523"/>
      <c r="R1105" s="523" t="str">
        <f>IF(Tabla1[[#This Row],[Insumos]]="","",_xlfn.XLOOKUP(Tabla1[[#This Row],[Insumos]],Tabla10[Insumo],Tabla10[InsumoAbrev],"",0))</f>
        <v/>
      </c>
      <c r="S1105" s="694"/>
      <c r="T1105" s="187"/>
      <c r="U1105" s="187"/>
    </row>
    <row r="1106" spans="2:21" ht="15" x14ac:dyDescent="0.25">
      <c r="B1106" s="187" t="str">
        <f>IF('Formulario PPGR3'!$G1106="","",CONCATENATE('Formulario PPGR3'!$C1106,".",'Formulario PPGR3'!$D1106,".",'Formulario PPGR3'!$E1106,".",'Formulario PPGR3'!$F1106))</f>
        <v/>
      </c>
      <c r="C1106" s="187" t="str">
        <f>IF('Formulario PPGR3'!$G1106="","",'Formulario PPGR1'!#REF!)</f>
        <v/>
      </c>
      <c r="D1106" s="187" t="str">
        <f>IF('Formulario PPGR3'!$G1106="","",'Formulario PPGR1'!#REF!)</f>
        <v/>
      </c>
      <c r="E1106" s="187" t="str">
        <f>IF('Formulario PPGR3'!$G1106="","",'Formulario PPGR1'!#REF!)</f>
        <v/>
      </c>
      <c r="F1106" s="187" t="str">
        <f>IF('Formulario PPGR3'!$G1106="","",'Formulario PPGR1'!#REF!)</f>
        <v/>
      </c>
      <c r="G1106" s="186"/>
      <c r="H1106" s="520" t="str" cm="1">
        <f t="array" ref="H1106">IF(Tabla1[[#This Row],[Código_Actividad]]="","",_xlfn.XLOOKUP(Tabla1[[#This Row],[Código_Actividad]],CodigoActividad,Tabla2[Actividades Programables Presupuestables],"",0))</f>
        <v/>
      </c>
      <c r="I1106" s="783" t="str">
        <f>IFERROR(VLOOKUP('Formulario PPGR3'!$G1106,'Formulario PPGR2'!$H$9:$V$536,15,FALSE),"")</f>
        <v/>
      </c>
      <c r="J1106" s="525"/>
      <c r="K1106" s="524"/>
      <c r="L1106" s="521" t="str">
        <f>IF(Tabla1[[#This Row],[Descripción]]="","",_xlfn.XLOOKUP(Tabla1[[#This Row],[Descripción]],Tabla10[Descripción],Tabla10[Unidad de Medida],"",0))</f>
        <v/>
      </c>
      <c r="M1106" s="317"/>
      <c r="N1106" s="535" t="str">
        <f>IF(Tabla1[[#This Row],[Descripción]]="","",_xlfn.XLOOKUP(Tabla1[[#This Row],[Descripción]],Tabla10[Descripción],Tabla10[Precio Unitario],0))</f>
        <v/>
      </c>
      <c r="O1106" s="535" t="str">
        <f>IF(Tabla1[[#This Row],[Cantidad de Insumos]]="","",Tabla1[[#This Row],[Precio Unitario]]*Tabla1[[#This Row],[Cantidad de Insumos]])</f>
        <v/>
      </c>
      <c r="P1106" s="522" t="str">
        <f>IF(Tabla1[[#This Row],[Descripción]]="","",_xlfn.XLOOKUP(Tabla1[[#This Row],[Descripción]],Tabla10[Descripción],Tabla10[CODIGO PRESUPUESTARIO],0))</f>
        <v/>
      </c>
      <c r="Q1106" s="523"/>
      <c r="R1106" s="523" t="str">
        <f>IF(Tabla1[[#This Row],[Insumos]]="","",_xlfn.XLOOKUP(Tabla1[[#This Row],[Insumos]],Tabla10[Insumo],Tabla10[InsumoAbrev],"",0))</f>
        <v/>
      </c>
      <c r="S1106" s="694"/>
      <c r="T1106" s="187"/>
      <c r="U1106" s="187"/>
    </row>
    <row r="1107" spans="2:21" ht="15" x14ac:dyDescent="0.25">
      <c r="B1107" s="187" t="str">
        <f>IF('Formulario PPGR3'!$G1107="","",CONCATENATE('Formulario PPGR3'!$C1107,".",'Formulario PPGR3'!$D1107,".",'Formulario PPGR3'!$E1107,".",'Formulario PPGR3'!$F1107))</f>
        <v/>
      </c>
      <c r="C1107" s="187" t="str">
        <f>IF('Formulario PPGR3'!$G1107="","",'Formulario PPGR1'!#REF!)</f>
        <v/>
      </c>
      <c r="D1107" s="187" t="str">
        <f>IF('Formulario PPGR3'!$G1107="","",'Formulario PPGR1'!#REF!)</f>
        <v/>
      </c>
      <c r="E1107" s="187" t="str">
        <f>IF('Formulario PPGR3'!$G1107="","",'Formulario PPGR1'!#REF!)</f>
        <v/>
      </c>
      <c r="F1107" s="187" t="str">
        <f>IF('Formulario PPGR3'!$G1107="","",'Formulario PPGR1'!#REF!)</f>
        <v/>
      </c>
      <c r="G1107" s="186"/>
      <c r="H1107" s="520" t="str" cm="1">
        <f t="array" ref="H1107">IF(Tabla1[[#This Row],[Código_Actividad]]="","",_xlfn.XLOOKUP(Tabla1[[#This Row],[Código_Actividad]],CodigoActividad,Tabla2[Actividades Programables Presupuestables],"",0))</f>
        <v/>
      </c>
      <c r="I1107" s="783" t="str">
        <f>IFERROR(VLOOKUP('Formulario PPGR3'!$G1107,'Formulario PPGR2'!$H$9:$V$536,15,FALSE),"")</f>
        <v/>
      </c>
      <c r="J1107" s="525"/>
      <c r="K1107" s="524"/>
      <c r="L1107" s="521" t="str">
        <f>IF(Tabla1[[#This Row],[Descripción]]="","",_xlfn.XLOOKUP(Tabla1[[#This Row],[Descripción]],Tabla10[Descripción],Tabla10[Unidad de Medida],"",0))</f>
        <v/>
      </c>
      <c r="M1107" s="317"/>
      <c r="N1107" s="535" t="str">
        <f>IF(Tabla1[[#This Row],[Descripción]]="","",_xlfn.XLOOKUP(Tabla1[[#This Row],[Descripción]],Tabla10[Descripción],Tabla10[Precio Unitario],0))</f>
        <v/>
      </c>
      <c r="O1107" s="535" t="str">
        <f>IF(Tabla1[[#This Row],[Cantidad de Insumos]]="","",Tabla1[[#This Row],[Precio Unitario]]*Tabla1[[#This Row],[Cantidad de Insumos]])</f>
        <v/>
      </c>
      <c r="P1107" s="522" t="str">
        <f>IF(Tabla1[[#This Row],[Descripción]]="","",_xlfn.XLOOKUP(Tabla1[[#This Row],[Descripción]],Tabla10[Descripción],Tabla10[CODIGO PRESUPUESTARIO],0))</f>
        <v/>
      </c>
      <c r="Q1107" s="523"/>
      <c r="R1107" s="523" t="str">
        <f>IF(Tabla1[[#This Row],[Insumos]]="","",_xlfn.XLOOKUP(Tabla1[[#This Row],[Insumos]],Tabla10[Insumo],Tabla10[InsumoAbrev],"",0))</f>
        <v/>
      </c>
      <c r="S1107" s="694"/>
      <c r="T1107" s="187"/>
      <c r="U1107" s="187"/>
    </row>
    <row r="1108" spans="2:21" ht="15" x14ac:dyDescent="0.25">
      <c r="B1108" s="187" t="str">
        <f>IF('Formulario PPGR3'!$G1108="","",CONCATENATE('Formulario PPGR3'!$C1108,".",'Formulario PPGR3'!$D1108,".",'Formulario PPGR3'!$E1108,".",'Formulario PPGR3'!$F1108))</f>
        <v/>
      </c>
      <c r="C1108" s="187" t="str">
        <f>IF('Formulario PPGR3'!$G1108="","",'Formulario PPGR1'!#REF!)</f>
        <v/>
      </c>
      <c r="D1108" s="187" t="str">
        <f>IF('Formulario PPGR3'!$G1108="","",'Formulario PPGR1'!#REF!)</f>
        <v/>
      </c>
      <c r="E1108" s="187" t="str">
        <f>IF('Formulario PPGR3'!$G1108="","",'Formulario PPGR1'!#REF!)</f>
        <v/>
      </c>
      <c r="F1108" s="187" t="str">
        <f>IF('Formulario PPGR3'!$G1108="","",'Formulario PPGR1'!#REF!)</f>
        <v/>
      </c>
      <c r="G1108" s="186"/>
      <c r="H1108" s="520" t="str" cm="1">
        <f t="array" ref="H1108">IF(Tabla1[[#This Row],[Código_Actividad]]="","",_xlfn.XLOOKUP(Tabla1[[#This Row],[Código_Actividad]],CodigoActividad,Tabla2[Actividades Programables Presupuestables],"",0))</f>
        <v/>
      </c>
      <c r="I1108" s="783" t="str">
        <f>IFERROR(VLOOKUP('Formulario PPGR3'!$G1108,'Formulario PPGR2'!$H$9:$V$536,15,FALSE),"")</f>
        <v/>
      </c>
      <c r="J1108" s="525"/>
      <c r="K1108" s="524"/>
      <c r="L1108" s="521" t="str">
        <f>IF(Tabla1[[#This Row],[Descripción]]="","",_xlfn.XLOOKUP(Tabla1[[#This Row],[Descripción]],Tabla10[Descripción],Tabla10[Unidad de Medida],"",0))</f>
        <v/>
      </c>
      <c r="M1108" s="317"/>
      <c r="N1108" s="535" t="str">
        <f>IF(Tabla1[[#This Row],[Descripción]]="","",_xlfn.XLOOKUP(Tabla1[[#This Row],[Descripción]],Tabla10[Descripción],Tabla10[Precio Unitario],0))</f>
        <v/>
      </c>
      <c r="O1108" s="535" t="str">
        <f>IF(Tabla1[[#This Row],[Cantidad de Insumos]]="","",Tabla1[[#This Row],[Precio Unitario]]*Tabla1[[#This Row],[Cantidad de Insumos]])</f>
        <v/>
      </c>
      <c r="P1108" s="522" t="str">
        <f>IF(Tabla1[[#This Row],[Descripción]]="","",_xlfn.XLOOKUP(Tabla1[[#This Row],[Descripción]],Tabla10[Descripción],Tabla10[CODIGO PRESUPUESTARIO],0))</f>
        <v/>
      </c>
      <c r="Q1108" s="523"/>
      <c r="R1108" s="523" t="str">
        <f>IF(Tabla1[[#This Row],[Insumos]]="","",_xlfn.XLOOKUP(Tabla1[[#This Row],[Insumos]],Tabla10[Insumo],Tabla10[InsumoAbrev],"",0))</f>
        <v/>
      </c>
      <c r="S1108" s="694"/>
      <c r="T1108" s="187"/>
      <c r="U1108" s="187"/>
    </row>
    <row r="1109" spans="2:21" ht="15" x14ac:dyDescent="0.25">
      <c r="B1109" s="187" t="str">
        <f>IF('Formulario PPGR3'!$G1109="","",CONCATENATE('Formulario PPGR3'!$C1109,".",'Formulario PPGR3'!$D1109,".",'Formulario PPGR3'!$E1109,".",'Formulario PPGR3'!$F1109))</f>
        <v/>
      </c>
      <c r="C1109" s="187" t="str">
        <f>IF('Formulario PPGR3'!$G1109="","",'Formulario PPGR1'!#REF!)</f>
        <v/>
      </c>
      <c r="D1109" s="187" t="str">
        <f>IF('Formulario PPGR3'!$G1109="","",'Formulario PPGR1'!#REF!)</f>
        <v/>
      </c>
      <c r="E1109" s="187" t="str">
        <f>IF('Formulario PPGR3'!$G1109="","",'Formulario PPGR1'!#REF!)</f>
        <v/>
      </c>
      <c r="F1109" s="187" t="str">
        <f>IF('Formulario PPGR3'!$G1109="","",'Formulario PPGR1'!#REF!)</f>
        <v/>
      </c>
      <c r="G1109" s="186"/>
      <c r="H1109" s="520" t="str" cm="1">
        <f t="array" ref="H1109">IF(Tabla1[[#This Row],[Código_Actividad]]="","",_xlfn.XLOOKUP(Tabla1[[#This Row],[Código_Actividad]],CodigoActividad,Tabla2[Actividades Programables Presupuestables],"",0))</f>
        <v/>
      </c>
      <c r="I1109" s="783" t="str">
        <f>IFERROR(VLOOKUP('Formulario PPGR3'!$G1109,'Formulario PPGR2'!$H$9:$V$536,15,FALSE),"")</f>
        <v/>
      </c>
      <c r="J1109" s="525"/>
      <c r="K1109" s="524"/>
      <c r="L1109" s="521" t="str">
        <f>IF(Tabla1[[#This Row],[Descripción]]="","",_xlfn.XLOOKUP(Tabla1[[#This Row],[Descripción]],Tabla10[Descripción],Tabla10[Unidad de Medida],"",0))</f>
        <v/>
      </c>
      <c r="M1109" s="317"/>
      <c r="N1109" s="535" t="str">
        <f>IF(Tabla1[[#This Row],[Descripción]]="","",_xlfn.XLOOKUP(Tabla1[[#This Row],[Descripción]],Tabla10[Descripción],Tabla10[Precio Unitario],0))</f>
        <v/>
      </c>
      <c r="O1109" s="535" t="str">
        <f>IF(Tabla1[[#This Row],[Cantidad de Insumos]]="","",Tabla1[[#This Row],[Precio Unitario]]*Tabla1[[#This Row],[Cantidad de Insumos]])</f>
        <v/>
      </c>
      <c r="P1109" s="522" t="str">
        <f>IF(Tabla1[[#This Row],[Descripción]]="","",_xlfn.XLOOKUP(Tabla1[[#This Row],[Descripción]],Tabla10[Descripción],Tabla10[CODIGO PRESUPUESTARIO],0))</f>
        <v/>
      </c>
      <c r="Q1109" s="523"/>
      <c r="R1109" s="523" t="str">
        <f>IF(Tabla1[[#This Row],[Insumos]]="","",_xlfn.XLOOKUP(Tabla1[[#This Row],[Insumos]],Tabla10[Insumo],Tabla10[InsumoAbrev],"",0))</f>
        <v/>
      </c>
      <c r="S1109" s="694"/>
      <c r="T1109" s="187"/>
      <c r="U1109" s="187"/>
    </row>
    <row r="1110" spans="2:21" ht="15" x14ac:dyDescent="0.25">
      <c r="B1110" s="187" t="str">
        <f>IF('Formulario PPGR3'!$G1110="","",CONCATENATE('Formulario PPGR3'!$C1110,".",'Formulario PPGR3'!$D1110,".",'Formulario PPGR3'!$E1110,".",'Formulario PPGR3'!$F1110))</f>
        <v/>
      </c>
      <c r="C1110" s="187" t="str">
        <f>IF('Formulario PPGR3'!$G1110="","",'Formulario PPGR1'!#REF!)</f>
        <v/>
      </c>
      <c r="D1110" s="187" t="str">
        <f>IF('Formulario PPGR3'!$G1110="","",'Formulario PPGR1'!#REF!)</f>
        <v/>
      </c>
      <c r="E1110" s="187" t="str">
        <f>IF('Formulario PPGR3'!$G1110="","",'Formulario PPGR1'!#REF!)</f>
        <v/>
      </c>
      <c r="F1110" s="187" t="str">
        <f>IF('Formulario PPGR3'!$G1110="","",'Formulario PPGR1'!#REF!)</f>
        <v/>
      </c>
      <c r="G1110" s="186"/>
      <c r="H1110" s="520" t="str" cm="1">
        <f t="array" ref="H1110">IF(Tabla1[[#This Row],[Código_Actividad]]="","",_xlfn.XLOOKUP(Tabla1[[#This Row],[Código_Actividad]],CodigoActividad,Tabla2[Actividades Programables Presupuestables],"",0))</f>
        <v/>
      </c>
      <c r="I1110" s="783" t="str">
        <f>IFERROR(VLOOKUP('Formulario PPGR3'!$G1110,'Formulario PPGR2'!$H$9:$V$536,15,FALSE),"")</f>
        <v/>
      </c>
      <c r="J1110" s="525"/>
      <c r="K1110" s="524"/>
      <c r="L1110" s="521" t="str">
        <f>IF(Tabla1[[#This Row],[Descripción]]="","",_xlfn.XLOOKUP(Tabla1[[#This Row],[Descripción]],Tabla10[Descripción],Tabla10[Unidad de Medida],"",0))</f>
        <v/>
      </c>
      <c r="M1110" s="317"/>
      <c r="N1110" s="535" t="str">
        <f>IF(Tabla1[[#This Row],[Descripción]]="","",_xlfn.XLOOKUP(Tabla1[[#This Row],[Descripción]],Tabla10[Descripción],Tabla10[Precio Unitario],0))</f>
        <v/>
      </c>
      <c r="O1110" s="535" t="str">
        <f>IF(Tabla1[[#This Row],[Cantidad de Insumos]]="","",Tabla1[[#This Row],[Precio Unitario]]*Tabla1[[#This Row],[Cantidad de Insumos]])</f>
        <v/>
      </c>
      <c r="P1110" s="522" t="str">
        <f>IF(Tabla1[[#This Row],[Descripción]]="","",_xlfn.XLOOKUP(Tabla1[[#This Row],[Descripción]],Tabla10[Descripción],Tabla10[CODIGO PRESUPUESTARIO],0))</f>
        <v/>
      </c>
      <c r="Q1110" s="523"/>
      <c r="R1110" s="523" t="str">
        <f>IF(Tabla1[[#This Row],[Insumos]]="","",_xlfn.XLOOKUP(Tabla1[[#This Row],[Insumos]],Tabla10[Insumo],Tabla10[InsumoAbrev],"",0))</f>
        <v/>
      </c>
      <c r="S1110" s="694"/>
      <c r="T1110" s="187"/>
      <c r="U1110" s="187"/>
    </row>
    <row r="1111" spans="2:21" ht="15" x14ac:dyDescent="0.25">
      <c r="B1111" s="187" t="str">
        <f>IF('Formulario PPGR3'!$G1111="","",CONCATENATE('Formulario PPGR3'!$C1111,".",'Formulario PPGR3'!$D1111,".",'Formulario PPGR3'!$E1111,".",'Formulario PPGR3'!$F1111))</f>
        <v/>
      </c>
      <c r="C1111" s="187" t="str">
        <f>IF('Formulario PPGR3'!$G1111="","",'Formulario PPGR1'!#REF!)</f>
        <v/>
      </c>
      <c r="D1111" s="187" t="str">
        <f>IF('Formulario PPGR3'!$G1111="","",'Formulario PPGR1'!#REF!)</f>
        <v/>
      </c>
      <c r="E1111" s="187" t="str">
        <f>IF('Formulario PPGR3'!$G1111="","",'Formulario PPGR1'!#REF!)</f>
        <v/>
      </c>
      <c r="F1111" s="187" t="str">
        <f>IF('Formulario PPGR3'!$G1111="","",'Formulario PPGR1'!#REF!)</f>
        <v/>
      </c>
      <c r="G1111" s="186"/>
      <c r="H1111" s="520" t="str" cm="1">
        <f t="array" ref="H1111">IF(Tabla1[[#This Row],[Código_Actividad]]="","",_xlfn.XLOOKUP(Tabla1[[#This Row],[Código_Actividad]],CodigoActividad,Tabla2[Actividades Programables Presupuestables],"",0))</f>
        <v/>
      </c>
      <c r="I1111" s="783" t="str">
        <f>IFERROR(VLOOKUP('Formulario PPGR3'!$G1111,'Formulario PPGR2'!$H$9:$V$536,15,FALSE),"")</f>
        <v/>
      </c>
      <c r="J1111" s="525"/>
      <c r="K1111" s="524"/>
      <c r="L1111" s="521" t="str">
        <f>IF(Tabla1[[#This Row],[Descripción]]="","",_xlfn.XLOOKUP(Tabla1[[#This Row],[Descripción]],Tabla10[Descripción],Tabla10[Unidad de Medida],"",0))</f>
        <v/>
      </c>
      <c r="M1111" s="317"/>
      <c r="N1111" s="535" t="str">
        <f>IF(Tabla1[[#This Row],[Descripción]]="","",_xlfn.XLOOKUP(Tabla1[[#This Row],[Descripción]],Tabla10[Descripción],Tabla10[Precio Unitario],0))</f>
        <v/>
      </c>
      <c r="O1111" s="535" t="str">
        <f>IF(Tabla1[[#This Row],[Cantidad de Insumos]]="","",Tabla1[[#This Row],[Precio Unitario]]*Tabla1[[#This Row],[Cantidad de Insumos]])</f>
        <v/>
      </c>
      <c r="P1111" s="522" t="str">
        <f>IF(Tabla1[[#This Row],[Descripción]]="","",_xlfn.XLOOKUP(Tabla1[[#This Row],[Descripción]],Tabla10[Descripción],Tabla10[CODIGO PRESUPUESTARIO],0))</f>
        <v/>
      </c>
      <c r="Q1111" s="523"/>
      <c r="R1111" s="523" t="str">
        <f>IF(Tabla1[[#This Row],[Insumos]]="","",_xlfn.XLOOKUP(Tabla1[[#This Row],[Insumos]],Tabla10[Insumo],Tabla10[InsumoAbrev],"",0))</f>
        <v/>
      </c>
      <c r="S1111" s="694"/>
      <c r="T1111" s="187"/>
      <c r="U1111" s="187"/>
    </row>
    <row r="1112" spans="2:21" ht="15" x14ac:dyDescent="0.25">
      <c r="B1112" s="187" t="str">
        <f>IF('Formulario PPGR3'!$G1112="","",CONCATENATE('Formulario PPGR3'!$C1112,".",'Formulario PPGR3'!$D1112,".",'Formulario PPGR3'!$E1112,".",'Formulario PPGR3'!$F1112))</f>
        <v/>
      </c>
      <c r="C1112" s="187" t="str">
        <f>IF('Formulario PPGR3'!$G1112="","",'Formulario PPGR1'!#REF!)</f>
        <v/>
      </c>
      <c r="D1112" s="187" t="str">
        <f>IF('Formulario PPGR3'!$G1112="","",'Formulario PPGR1'!#REF!)</f>
        <v/>
      </c>
      <c r="E1112" s="187" t="str">
        <f>IF('Formulario PPGR3'!$G1112="","",'Formulario PPGR1'!#REF!)</f>
        <v/>
      </c>
      <c r="F1112" s="187" t="str">
        <f>IF('Formulario PPGR3'!$G1112="","",'Formulario PPGR1'!#REF!)</f>
        <v/>
      </c>
      <c r="G1112" s="186"/>
      <c r="H1112" s="520" t="str" cm="1">
        <f t="array" ref="H1112">IF(Tabla1[[#This Row],[Código_Actividad]]="","",_xlfn.XLOOKUP(Tabla1[[#This Row],[Código_Actividad]],CodigoActividad,Tabla2[Actividades Programables Presupuestables],"",0))</f>
        <v/>
      </c>
      <c r="I1112" s="783" t="str">
        <f>IFERROR(VLOOKUP('Formulario PPGR3'!$G1112,'Formulario PPGR2'!$H$9:$V$536,15,FALSE),"")</f>
        <v/>
      </c>
      <c r="J1112" s="525"/>
      <c r="K1112" s="524"/>
      <c r="L1112" s="521" t="str">
        <f>IF(Tabla1[[#This Row],[Descripción]]="","",_xlfn.XLOOKUP(Tabla1[[#This Row],[Descripción]],Tabla10[Descripción],Tabla10[Unidad de Medida],"",0))</f>
        <v/>
      </c>
      <c r="M1112" s="317"/>
      <c r="N1112" s="535" t="str">
        <f>IF(Tabla1[[#This Row],[Descripción]]="","",_xlfn.XLOOKUP(Tabla1[[#This Row],[Descripción]],Tabla10[Descripción],Tabla10[Precio Unitario],0))</f>
        <v/>
      </c>
      <c r="O1112" s="535" t="str">
        <f>IF(Tabla1[[#This Row],[Cantidad de Insumos]]="","",Tabla1[[#This Row],[Precio Unitario]]*Tabla1[[#This Row],[Cantidad de Insumos]])</f>
        <v/>
      </c>
      <c r="P1112" s="522" t="str">
        <f>IF(Tabla1[[#This Row],[Descripción]]="","",_xlfn.XLOOKUP(Tabla1[[#This Row],[Descripción]],Tabla10[Descripción],Tabla10[CODIGO PRESUPUESTARIO],0))</f>
        <v/>
      </c>
      <c r="Q1112" s="523"/>
      <c r="R1112" s="523" t="str">
        <f>IF(Tabla1[[#This Row],[Insumos]]="","",_xlfn.XLOOKUP(Tabla1[[#This Row],[Insumos]],Tabla10[Insumo],Tabla10[InsumoAbrev],"",0))</f>
        <v/>
      </c>
      <c r="S1112" s="694"/>
      <c r="T1112" s="187"/>
      <c r="U1112" s="187"/>
    </row>
    <row r="1113" spans="2:21" ht="15" x14ac:dyDescent="0.25">
      <c r="B1113" s="187" t="str">
        <f>IF('Formulario PPGR3'!$G1113="","",CONCATENATE('Formulario PPGR3'!$C1113,".",'Formulario PPGR3'!$D1113,".",'Formulario PPGR3'!$E1113,".",'Formulario PPGR3'!$F1113))</f>
        <v/>
      </c>
      <c r="C1113" s="187" t="str">
        <f>IF('Formulario PPGR3'!$G1113="","",'Formulario PPGR1'!#REF!)</f>
        <v/>
      </c>
      <c r="D1113" s="187" t="str">
        <f>IF('Formulario PPGR3'!$G1113="","",'Formulario PPGR1'!#REF!)</f>
        <v/>
      </c>
      <c r="E1113" s="187" t="str">
        <f>IF('Formulario PPGR3'!$G1113="","",'Formulario PPGR1'!#REF!)</f>
        <v/>
      </c>
      <c r="F1113" s="187" t="str">
        <f>IF('Formulario PPGR3'!$G1113="","",'Formulario PPGR1'!#REF!)</f>
        <v/>
      </c>
      <c r="G1113" s="186"/>
      <c r="H1113" s="520" t="str" cm="1">
        <f t="array" ref="H1113">IF(Tabla1[[#This Row],[Código_Actividad]]="","",_xlfn.XLOOKUP(Tabla1[[#This Row],[Código_Actividad]],CodigoActividad,Tabla2[Actividades Programables Presupuestables],"",0))</f>
        <v/>
      </c>
      <c r="I1113" s="783" t="str">
        <f>IFERROR(VLOOKUP('Formulario PPGR3'!$G1113,'Formulario PPGR2'!$H$9:$V$536,15,FALSE),"")</f>
        <v/>
      </c>
      <c r="J1113" s="525"/>
      <c r="K1113" s="524"/>
      <c r="L1113" s="521" t="str">
        <f>IF(Tabla1[[#This Row],[Descripción]]="","",_xlfn.XLOOKUP(Tabla1[[#This Row],[Descripción]],Tabla10[Descripción],Tabla10[Unidad de Medida],"",0))</f>
        <v/>
      </c>
      <c r="M1113" s="317"/>
      <c r="N1113" s="535" t="str">
        <f>IF(Tabla1[[#This Row],[Descripción]]="","",_xlfn.XLOOKUP(Tabla1[[#This Row],[Descripción]],Tabla10[Descripción],Tabla10[Precio Unitario],0))</f>
        <v/>
      </c>
      <c r="O1113" s="535" t="str">
        <f>IF(Tabla1[[#This Row],[Cantidad de Insumos]]="","",Tabla1[[#This Row],[Precio Unitario]]*Tabla1[[#This Row],[Cantidad de Insumos]])</f>
        <v/>
      </c>
      <c r="P1113" s="522" t="str">
        <f>IF(Tabla1[[#This Row],[Descripción]]="","",_xlfn.XLOOKUP(Tabla1[[#This Row],[Descripción]],Tabla10[Descripción],Tabla10[CODIGO PRESUPUESTARIO],0))</f>
        <v/>
      </c>
      <c r="Q1113" s="523"/>
      <c r="R1113" s="523" t="str">
        <f>IF(Tabla1[[#This Row],[Insumos]]="","",_xlfn.XLOOKUP(Tabla1[[#This Row],[Insumos]],Tabla10[Insumo],Tabla10[InsumoAbrev],"",0))</f>
        <v/>
      </c>
      <c r="S1113" s="694"/>
      <c r="T1113" s="187"/>
      <c r="U1113" s="187"/>
    </row>
    <row r="1114" spans="2:21" ht="15" x14ac:dyDescent="0.25">
      <c r="B1114" s="187" t="str">
        <f>IF('Formulario PPGR3'!$G1114="","",CONCATENATE('Formulario PPGR3'!$C1114,".",'Formulario PPGR3'!$D1114,".",'Formulario PPGR3'!$E1114,".",'Formulario PPGR3'!$F1114))</f>
        <v/>
      </c>
      <c r="C1114" s="187" t="str">
        <f>IF('Formulario PPGR3'!$G1114="","",'Formulario PPGR1'!#REF!)</f>
        <v/>
      </c>
      <c r="D1114" s="187" t="str">
        <f>IF('Formulario PPGR3'!$G1114="","",'Formulario PPGR1'!#REF!)</f>
        <v/>
      </c>
      <c r="E1114" s="187" t="str">
        <f>IF('Formulario PPGR3'!$G1114="","",'Formulario PPGR1'!#REF!)</f>
        <v/>
      </c>
      <c r="F1114" s="187" t="str">
        <f>IF('Formulario PPGR3'!$G1114="","",'Formulario PPGR1'!#REF!)</f>
        <v/>
      </c>
      <c r="G1114" s="186"/>
      <c r="H1114" s="520" t="str" cm="1">
        <f t="array" ref="H1114">IF(Tabla1[[#This Row],[Código_Actividad]]="","",_xlfn.XLOOKUP(Tabla1[[#This Row],[Código_Actividad]],CodigoActividad,Tabla2[Actividades Programables Presupuestables],"",0))</f>
        <v/>
      </c>
      <c r="I1114" s="783" t="str">
        <f>IFERROR(VLOOKUP('Formulario PPGR3'!$G1114,'Formulario PPGR2'!$H$9:$V$536,15,FALSE),"")</f>
        <v/>
      </c>
      <c r="J1114" s="525"/>
      <c r="K1114" s="524"/>
      <c r="L1114" s="521" t="str">
        <f>IF(Tabla1[[#This Row],[Descripción]]="","",_xlfn.XLOOKUP(Tabla1[[#This Row],[Descripción]],Tabla10[Descripción],Tabla10[Unidad de Medida],"",0))</f>
        <v/>
      </c>
      <c r="M1114" s="317"/>
      <c r="N1114" s="535" t="str">
        <f>IF(Tabla1[[#This Row],[Descripción]]="","",_xlfn.XLOOKUP(Tabla1[[#This Row],[Descripción]],Tabla10[Descripción],Tabla10[Precio Unitario],0))</f>
        <v/>
      </c>
      <c r="O1114" s="535" t="str">
        <f>IF(Tabla1[[#This Row],[Cantidad de Insumos]]="","",Tabla1[[#This Row],[Precio Unitario]]*Tabla1[[#This Row],[Cantidad de Insumos]])</f>
        <v/>
      </c>
      <c r="P1114" s="522" t="str">
        <f>IF(Tabla1[[#This Row],[Descripción]]="","",_xlfn.XLOOKUP(Tabla1[[#This Row],[Descripción]],Tabla10[Descripción],Tabla10[CODIGO PRESUPUESTARIO],0))</f>
        <v/>
      </c>
      <c r="Q1114" s="523"/>
      <c r="R1114" s="523" t="str">
        <f>IF(Tabla1[[#This Row],[Insumos]]="","",_xlfn.XLOOKUP(Tabla1[[#This Row],[Insumos]],Tabla10[Insumo],Tabla10[InsumoAbrev],"",0))</f>
        <v/>
      </c>
      <c r="S1114" s="694"/>
      <c r="T1114" s="187"/>
      <c r="U1114" s="187"/>
    </row>
    <row r="1115" spans="2:21" ht="15" x14ac:dyDescent="0.25">
      <c r="B1115" s="187" t="str">
        <f>IF('Formulario PPGR3'!$G1115="","",CONCATENATE('Formulario PPGR3'!$C1115,".",'Formulario PPGR3'!$D1115,".",'Formulario PPGR3'!$E1115,".",'Formulario PPGR3'!$F1115))</f>
        <v/>
      </c>
      <c r="C1115" s="187" t="str">
        <f>IF('Formulario PPGR3'!$G1115="","",'Formulario PPGR1'!#REF!)</f>
        <v/>
      </c>
      <c r="D1115" s="187" t="str">
        <f>IF('Formulario PPGR3'!$G1115="","",'Formulario PPGR1'!#REF!)</f>
        <v/>
      </c>
      <c r="E1115" s="187" t="str">
        <f>IF('Formulario PPGR3'!$G1115="","",'Formulario PPGR1'!#REF!)</f>
        <v/>
      </c>
      <c r="F1115" s="187" t="str">
        <f>IF('Formulario PPGR3'!$G1115="","",'Formulario PPGR1'!#REF!)</f>
        <v/>
      </c>
      <c r="G1115" s="186"/>
      <c r="H1115" s="520" t="str" cm="1">
        <f t="array" ref="H1115">IF(Tabla1[[#This Row],[Código_Actividad]]="","",_xlfn.XLOOKUP(Tabla1[[#This Row],[Código_Actividad]],CodigoActividad,Tabla2[Actividades Programables Presupuestables],"",0))</f>
        <v/>
      </c>
      <c r="I1115" s="783" t="str">
        <f>IFERROR(VLOOKUP('Formulario PPGR3'!$G1115,'Formulario PPGR2'!$H$9:$V$536,15,FALSE),"")</f>
        <v/>
      </c>
      <c r="J1115" s="525"/>
      <c r="K1115" s="524"/>
      <c r="L1115" s="521" t="str">
        <f>IF(Tabla1[[#This Row],[Descripción]]="","",_xlfn.XLOOKUP(Tabla1[[#This Row],[Descripción]],Tabla10[Descripción],Tabla10[Unidad de Medida],"",0))</f>
        <v/>
      </c>
      <c r="M1115" s="317"/>
      <c r="N1115" s="535" t="str">
        <f>IF(Tabla1[[#This Row],[Descripción]]="","",_xlfn.XLOOKUP(Tabla1[[#This Row],[Descripción]],Tabla10[Descripción],Tabla10[Precio Unitario],0))</f>
        <v/>
      </c>
      <c r="O1115" s="535" t="str">
        <f>IF(Tabla1[[#This Row],[Cantidad de Insumos]]="","",Tabla1[[#This Row],[Precio Unitario]]*Tabla1[[#This Row],[Cantidad de Insumos]])</f>
        <v/>
      </c>
      <c r="P1115" s="522" t="str">
        <f>IF(Tabla1[[#This Row],[Descripción]]="","",_xlfn.XLOOKUP(Tabla1[[#This Row],[Descripción]],Tabla10[Descripción],Tabla10[CODIGO PRESUPUESTARIO],0))</f>
        <v/>
      </c>
      <c r="Q1115" s="523"/>
      <c r="R1115" s="523" t="str">
        <f>IF(Tabla1[[#This Row],[Insumos]]="","",_xlfn.XLOOKUP(Tabla1[[#This Row],[Insumos]],Tabla10[Insumo],Tabla10[InsumoAbrev],"",0))</f>
        <v/>
      </c>
      <c r="S1115" s="694"/>
      <c r="T1115" s="187"/>
      <c r="U1115" s="187"/>
    </row>
    <row r="1116" spans="2:21" ht="15" x14ac:dyDescent="0.25">
      <c r="B1116" s="187" t="str">
        <f>IF('Formulario PPGR3'!$G1116="","",CONCATENATE('Formulario PPGR3'!$C1116,".",'Formulario PPGR3'!$D1116,".",'Formulario PPGR3'!$E1116,".",'Formulario PPGR3'!$F1116))</f>
        <v/>
      </c>
      <c r="C1116" s="187" t="str">
        <f>IF('Formulario PPGR3'!$G1116="","",'Formulario PPGR1'!#REF!)</f>
        <v/>
      </c>
      <c r="D1116" s="187" t="str">
        <f>IF('Formulario PPGR3'!$G1116="","",'Formulario PPGR1'!#REF!)</f>
        <v/>
      </c>
      <c r="E1116" s="187" t="str">
        <f>IF('Formulario PPGR3'!$G1116="","",'Formulario PPGR1'!#REF!)</f>
        <v/>
      </c>
      <c r="F1116" s="187" t="str">
        <f>IF('Formulario PPGR3'!$G1116="","",'Formulario PPGR1'!#REF!)</f>
        <v/>
      </c>
      <c r="G1116" s="186"/>
      <c r="H1116" s="520" t="str" cm="1">
        <f t="array" ref="H1116">IF(Tabla1[[#This Row],[Código_Actividad]]="","",_xlfn.XLOOKUP(Tabla1[[#This Row],[Código_Actividad]],CodigoActividad,Tabla2[Actividades Programables Presupuestables],"",0))</f>
        <v/>
      </c>
      <c r="I1116" s="783" t="str">
        <f>IFERROR(VLOOKUP('Formulario PPGR3'!$G1116,'Formulario PPGR2'!$H$9:$V$536,15,FALSE),"")</f>
        <v/>
      </c>
      <c r="J1116" s="525"/>
      <c r="K1116" s="524"/>
      <c r="L1116" s="521" t="str">
        <f>IF(Tabla1[[#This Row],[Descripción]]="","",_xlfn.XLOOKUP(Tabla1[[#This Row],[Descripción]],Tabla10[Descripción],Tabla10[Unidad de Medida],"",0))</f>
        <v/>
      </c>
      <c r="M1116" s="317"/>
      <c r="N1116" s="535" t="str">
        <f>IF(Tabla1[[#This Row],[Descripción]]="","",_xlfn.XLOOKUP(Tabla1[[#This Row],[Descripción]],Tabla10[Descripción],Tabla10[Precio Unitario],0))</f>
        <v/>
      </c>
      <c r="O1116" s="535" t="str">
        <f>IF(Tabla1[[#This Row],[Cantidad de Insumos]]="","",Tabla1[[#This Row],[Precio Unitario]]*Tabla1[[#This Row],[Cantidad de Insumos]])</f>
        <v/>
      </c>
      <c r="P1116" s="522" t="str">
        <f>IF(Tabla1[[#This Row],[Descripción]]="","",_xlfn.XLOOKUP(Tabla1[[#This Row],[Descripción]],Tabla10[Descripción],Tabla10[CODIGO PRESUPUESTARIO],0))</f>
        <v/>
      </c>
      <c r="Q1116" s="523"/>
      <c r="R1116" s="523" t="str">
        <f>IF(Tabla1[[#This Row],[Insumos]]="","",_xlfn.XLOOKUP(Tabla1[[#This Row],[Insumos]],Tabla10[Insumo],Tabla10[InsumoAbrev],"",0))</f>
        <v/>
      </c>
      <c r="S1116" s="694"/>
      <c r="T1116" s="187"/>
      <c r="U1116" s="187"/>
    </row>
    <row r="1117" spans="2:21" ht="15" x14ac:dyDescent="0.25">
      <c r="B1117" s="187" t="str">
        <f>IF('Formulario PPGR3'!$G1117="","",CONCATENATE('Formulario PPGR3'!$C1117,".",'Formulario PPGR3'!$D1117,".",'Formulario PPGR3'!$E1117,".",'Formulario PPGR3'!$F1117))</f>
        <v/>
      </c>
      <c r="C1117" s="187" t="str">
        <f>IF('Formulario PPGR3'!$G1117="","",'Formulario PPGR1'!#REF!)</f>
        <v/>
      </c>
      <c r="D1117" s="187" t="str">
        <f>IF('Formulario PPGR3'!$G1117="","",'Formulario PPGR1'!#REF!)</f>
        <v/>
      </c>
      <c r="E1117" s="187" t="str">
        <f>IF('Formulario PPGR3'!$G1117="","",'Formulario PPGR1'!#REF!)</f>
        <v/>
      </c>
      <c r="F1117" s="187" t="str">
        <f>IF('Formulario PPGR3'!$G1117="","",'Formulario PPGR1'!#REF!)</f>
        <v/>
      </c>
      <c r="G1117" s="186"/>
      <c r="H1117" s="520" t="str" cm="1">
        <f t="array" ref="H1117">IF(Tabla1[[#This Row],[Código_Actividad]]="","",_xlfn.XLOOKUP(Tabla1[[#This Row],[Código_Actividad]],CodigoActividad,Tabla2[Actividades Programables Presupuestables],"",0))</f>
        <v/>
      </c>
      <c r="I1117" s="783" t="str">
        <f>IFERROR(VLOOKUP('Formulario PPGR3'!$G1117,'Formulario PPGR2'!$H$9:$V$536,15,FALSE),"")</f>
        <v/>
      </c>
      <c r="J1117" s="525"/>
      <c r="K1117" s="524"/>
      <c r="L1117" s="521" t="str">
        <f>IF(Tabla1[[#This Row],[Descripción]]="","",_xlfn.XLOOKUP(Tabla1[[#This Row],[Descripción]],Tabla10[Descripción],Tabla10[Unidad de Medida],"",0))</f>
        <v/>
      </c>
      <c r="M1117" s="317"/>
      <c r="N1117" s="535" t="str">
        <f>IF(Tabla1[[#This Row],[Descripción]]="","",_xlfn.XLOOKUP(Tabla1[[#This Row],[Descripción]],Tabla10[Descripción],Tabla10[Precio Unitario],0))</f>
        <v/>
      </c>
      <c r="O1117" s="535" t="str">
        <f>IF(Tabla1[[#This Row],[Cantidad de Insumos]]="","",Tabla1[[#This Row],[Precio Unitario]]*Tabla1[[#This Row],[Cantidad de Insumos]])</f>
        <v/>
      </c>
      <c r="P1117" s="522" t="str">
        <f>IF(Tabla1[[#This Row],[Descripción]]="","",_xlfn.XLOOKUP(Tabla1[[#This Row],[Descripción]],Tabla10[Descripción],Tabla10[CODIGO PRESUPUESTARIO],0))</f>
        <v/>
      </c>
      <c r="Q1117" s="523"/>
      <c r="R1117" s="523" t="str">
        <f>IF(Tabla1[[#This Row],[Insumos]]="","",_xlfn.XLOOKUP(Tabla1[[#This Row],[Insumos]],Tabla10[Insumo],Tabla10[InsumoAbrev],"",0))</f>
        <v/>
      </c>
      <c r="S1117" s="694"/>
      <c r="T1117" s="187"/>
      <c r="U1117" s="187"/>
    </row>
    <row r="1118" spans="2:21" ht="15" x14ac:dyDescent="0.25">
      <c r="B1118" s="187" t="str">
        <f>IF('Formulario PPGR3'!$G1118="","",CONCATENATE('Formulario PPGR3'!$C1118,".",'Formulario PPGR3'!$D1118,".",'Formulario PPGR3'!$E1118,".",'Formulario PPGR3'!$F1118))</f>
        <v/>
      </c>
      <c r="C1118" s="187" t="str">
        <f>IF('Formulario PPGR3'!$G1118="","",'Formulario PPGR1'!#REF!)</f>
        <v/>
      </c>
      <c r="D1118" s="187" t="str">
        <f>IF('Formulario PPGR3'!$G1118="","",'Formulario PPGR1'!#REF!)</f>
        <v/>
      </c>
      <c r="E1118" s="187" t="str">
        <f>IF('Formulario PPGR3'!$G1118="","",'Formulario PPGR1'!#REF!)</f>
        <v/>
      </c>
      <c r="F1118" s="187" t="str">
        <f>IF('Formulario PPGR3'!$G1118="","",'Formulario PPGR1'!#REF!)</f>
        <v/>
      </c>
      <c r="G1118" s="186"/>
      <c r="H1118" s="520" t="str" cm="1">
        <f t="array" ref="H1118">IF(Tabla1[[#This Row],[Código_Actividad]]="","",_xlfn.XLOOKUP(Tabla1[[#This Row],[Código_Actividad]],CodigoActividad,Tabla2[Actividades Programables Presupuestables],"",0))</f>
        <v/>
      </c>
      <c r="I1118" s="783" t="str">
        <f>IFERROR(VLOOKUP('Formulario PPGR3'!$G1118,'Formulario PPGR2'!$H$9:$V$536,15,FALSE),"")</f>
        <v/>
      </c>
      <c r="J1118" s="525"/>
      <c r="K1118" s="524"/>
      <c r="L1118" s="521" t="str">
        <f>IF(Tabla1[[#This Row],[Descripción]]="","",_xlfn.XLOOKUP(Tabla1[[#This Row],[Descripción]],Tabla10[Descripción],Tabla10[Unidad de Medida],"",0))</f>
        <v/>
      </c>
      <c r="M1118" s="317"/>
      <c r="N1118" s="535" t="str">
        <f>IF(Tabla1[[#This Row],[Descripción]]="","",_xlfn.XLOOKUP(Tabla1[[#This Row],[Descripción]],Tabla10[Descripción],Tabla10[Precio Unitario],0))</f>
        <v/>
      </c>
      <c r="O1118" s="535" t="str">
        <f>IF(Tabla1[[#This Row],[Cantidad de Insumos]]="","",Tabla1[[#This Row],[Precio Unitario]]*Tabla1[[#This Row],[Cantidad de Insumos]])</f>
        <v/>
      </c>
      <c r="P1118" s="522" t="str">
        <f>IF(Tabla1[[#This Row],[Descripción]]="","",_xlfn.XLOOKUP(Tabla1[[#This Row],[Descripción]],Tabla10[Descripción],Tabla10[CODIGO PRESUPUESTARIO],0))</f>
        <v/>
      </c>
      <c r="Q1118" s="523"/>
      <c r="R1118" s="523" t="str">
        <f>IF(Tabla1[[#This Row],[Insumos]]="","",_xlfn.XLOOKUP(Tabla1[[#This Row],[Insumos]],Tabla10[Insumo],Tabla10[InsumoAbrev],"",0))</f>
        <v/>
      </c>
      <c r="S1118" s="694"/>
      <c r="T1118" s="187"/>
      <c r="U1118" s="187"/>
    </row>
    <row r="1119" spans="2:21" ht="15" x14ac:dyDescent="0.25">
      <c r="B1119" s="187" t="str">
        <f>IF('Formulario PPGR3'!$G1119="","",CONCATENATE('Formulario PPGR3'!$C1119,".",'Formulario PPGR3'!$D1119,".",'Formulario PPGR3'!$E1119,".",'Formulario PPGR3'!$F1119))</f>
        <v/>
      </c>
      <c r="C1119" s="187" t="str">
        <f>IF('Formulario PPGR3'!$G1119="","",'Formulario PPGR1'!#REF!)</f>
        <v/>
      </c>
      <c r="D1119" s="187" t="str">
        <f>IF('Formulario PPGR3'!$G1119="","",'Formulario PPGR1'!#REF!)</f>
        <v/>
      </c>
      <c r="E1119" s="187" t="str">
        <f>IF('Formulario PPGR3'!$G1119="","",'Formulario PPGR1'!#REF!)</f>
        <v/>
      </c>
      <c r="F1119" s="187" t="str">
        <f>IF('Formulario PPGR3'!$G1119="","",'Formulario PPGR1'!#REF!)</f>
        <v/>
      </c>
      <c r="G1119" s="186"/>
      <c r="H1119" s="520" t="str" cm="1">
        <f t="array" ref="H1119">IF(Tabla1[[#This Row],[Código_Actividad]]="","",_xlfn.XLOOKUP(Tabla1[[#This Row],[Código_Actividad]],CodigoActividad,Tabla2[Actividades Programables Presupuestables],"",0))</f>
        <v/>
      </c>
      <c r="I1119" s="783" t="str">
        <f>IFERROR(VLOOKUP('Formulario PPGR3'!$G1119,'Formulario PPGR2'!$H$9:$V$536,15,FALSE),"")</f>
        <v/>
      </c>
      <c r="J1119" s="525"/>
      <c r="K1119" s="524"/>
      <c r="L1119" s="521" t="str">
        <f>IF(Tabla1[[#This Row],[Descripción]]="","",_xlfn.XLOOKUP(Tabla1[[#This Row],[Descripción]],Tabla10[Descripción],Tabla10[Unidad de Medida],"",0))</f>
        <v/>
      </c>
      <c r="M1119" s="317"/>
      <c r="N1119" s="535" t="str">
        <f>IF(Tabla1[[#This Row],[Descripción]]="","",_xlfn.XLOOKUP(Tabla1[[#This Row],[Descripción]],Tabla10[Descripción],Tabla10[Precio Unitario],0))</f>
        <v/>
      </c>
      <c r="O1119" s="535" t="str">
        <f>IF(Tabla1[[#This Row],[Cantidad de Insumos]]="","",Tabla1[[#This Row],[Precio Unitario]]*Tabla1[[#This Row],[Cantidad de Insumos]])</f>
        <v/>
      </c>
      <c r="P1119" s="522" t="str">
        <f>IF(Tabla1[[#This Row],[Descripción]]="","",_xlfn.XLOOKUP(Tabla1[[#This Row],[Descripción]],Tabla10[Descripción],Tabla10[CODIGO PRESUPUESTARIO],0))</f>
        <v/>
      </c>
      <c r="Q1119" s="523"/>
      <c r="R1119" s="523" t="str">
        <f>IF(Tabla1[[#This Row],[Insumos]]="","",_xlfn.XLOOKUP(Tabla1[[#This Row],[Insumos]],Tabla10[Insumo],Tabla10[InsumoAbrev],"",0))</f>
        <v/>
      </c>
      <c r="S1119" s="694"/>
      <c r="T1119" s="187"/>
      <c r="U1119" s="187"/>
    </row>
    <row r="1120" spans="2:21" ht="15" x14ac:dyDescent="0.25">
      <c r="B1120" s="187" t="str">
        <f>IF('Formulario PPGR3'!$G1120="","",CONCATENATE('Formulario PPGR3'!$C1120,".",'Formulario PPGR3'!$D1120,".",'Formulario PPGR3'!$E1120,".",'Formulario PPGR3'!$F1120))</f>
        <v/>
      </c>
      <c r="C1120" s="187" t="str">
        <f>IF('Formulario PPGR3'!$G1120="","",'Formulario PPGR1'!#REF!)</f>
        <v/>
      </c>
      <c r="D1120" s="187" t="str">
        <f>IF('Formulario PPGR3'!$G1120="","",'Formulario PPGR1'!#REF!)</f>
        <v/>
      </c>
      <c r="E1120" s="187" t="str">
        <f>IF('Formulario PPGR3'!$G1120="","",'Formulario PPGR1'!#REF!)</f>
        <v/>
      </c>
      <c r="F1120" s="187" t="str">
        <f>IF('Formulario PPGR3'!$G1120="","",'Formulario PPGR1'!#REF!)</f>
        <v/>
      </c>
      <c r="G1120" s="186"/>
      <c r="H1120" s="520" t="str" cm="1">
        <f t="array" ref="H1120">IF(Tabla1[[#This Row],[Código_Actividad]]="","",_xlfn.XLOOKUP(Tabla1[[#This Row],[Código_Actividad]],CodigoActividad,Tabla2[Actividades Programables Presupuestables],"",0))</f>
        <v/>
      </c>
      <c r="I1120" s="783" t="str">
        <f>IFERROR(VLOOKUP('Formulario PPGR3'!$G1120,'Formulario PPGR2'!$H$9:$V$536,15,FALSE),"")</f>
        <v/>
      </c>
      <c r="J1120" s="525"/>
      <c r="K1120" s="524"/>
      <c r="L1120" s="521" t="str">
        <f>IF(Tabla1[[#This Row],[Descripción]]="","",_xlfn.XLOOKUP(Tabla1[[#This Row],[Descripción]],Tabla10[Descripción],Tabla10[Unidad de Medida],"",0))</f>
        <v/>
      </c>
      <c r="M1120" s="317"/>
      <c r="N1120" s="535" t="str">
        <f>IF(Tabla1[[#This Row],[Descripción]]="","",_xlfn.XLOOKUP(Tabla1[[#This Row],[Descripción]],Tabla10[Descripción],Tabla10[Precio Unitario],0))</f>
        <v/>
      </c>
      <c r="O1120" s="535" t="str">
        <f>IF(Tabla1[[#This Row],[Cantidad de Insumos]]="","",Tabla1[[#This Row],[Precio Unitario]]*Tabla1[[#This Row],[Cantidad de Insumos]])</f>
        <v/>
      </c>
      <c r="P1120" s="522" t="str">
        <f>IF(Tabla1[[#This Row],[Descripción]]="","",_xlfn.XLOOKUP(Tabla1[[#This Row],[Descripción]],Tabla10[Descripción],Tabla10[CODIGO PRESUPUESTARIO],0))</f>
        <v/>
      </c>
      <c r="Q1120" s="523"/>
      <c r="R1120" s="523" t="str">
        <f>IF(Tabla1[[#This Row],[Insumos]]="","",_xlfn.XLOOKUP(Tabla1[[#This Row],[Insumos]],Tabla10[Insumo],Tabla10[InsumoAbrev],"",0))</f>
        <v/>
      </c>
      <c r="S1120" s="694"/>
      <c r="T1120" s="187"/>
      <c r="U1120" s="187"/>
    </row>
    <row r="1121" spans="2:21" ht="15" x14ac:dyDescent="0.25">
      <c r="B1121" s="187" t="str">
        <f>IF('Formulario PPGR3'!$G1121="","",CONCATENATE('Formulario PPGR3'!$C1121,".",'Formulario PPGR3'!$D1121,".",'Formulario PPGR3'!$E1121,".",'Formulario PPGR3'!$F1121))</f>
        <v/>
      </c>
      <c r="C1121" s="187" t="str">
        <f>IF('Formulario PPGR3'!$G1121="","",'Formulario PPGR1'!#REF!)</f>
        <v/>
      </c>
      <c r="D1121" s="187" t="str">
        <f>IF('Formulario PPGR3'!$G1121="","",'Formulario PPGR1'!#REF!)</f>
        <v/>
      </c>
      <c r="E1121" s="187" t="str">
        <f>IF('Formulario PPGR3'!$G1121="","",'Formulario PPGR1'!#REF!)</f>
        <v/>
      </c>
      <c r="F1121" s="187" t="str">
        <f>IF('Formulario PPGR3'!$G1121="","",'Formulario PPGR1'!#REF!)</f>
        <v/>
      </c>
      <c r="G1121" s="186"/>
      <c r="H1121" s="520" t="str" cm="1">
        <f t="array" ref="H1121">IF(Tabla1[[#This Row],[Código_Actividad]]="","",_xlfn.XLOOKUP(Tabla1[[#This Row],[Código_Actividad]],CodigoActividad,Tabla2[Actividades Programables Presupuestables],"",0))</f>
        <v/>
      </c>
      <c r="I1121" s="783" t="str">
        <f>IFERROR(VLOOKUP('Formulario PPGR3'!$G1121,'Formulario PPGR2'!$H$9:$V$536,15,FALSE),"")</f>
        <v/>
      </c>
      <c r="J1121" s="525"/>
      <c r="K1121" s="524"/>
      <c r="L1121" s="521" t="str">
        <f>IF(Tabla1[[#This Row],[Descripción]]="","",_xlfn.XLOOKUP(Tabla1[[#This Row],[Descripción]],Tabla10[Descripción],Tabla10[Unidad de Medida],"",0))</f>
        <v/>
      </c>
      <c r="M1121" s="317"/>
      <c r="N1121" s="535" t="str">
        <f>IF(Tabla1[[#This Row],[Descripción]]="","",_xlfn.XLOOKUP(Tabla1[[#This Row],[Descripción]],Tabla10[Descripción],Tabla10[Precio Unitario],0))</f>
        <v/>
      </c>
      <c r="O1121" s="535" t="str">
        <f>IF(Tabla1[[#This Row],[Cantidad de Insumos]]="","",Tabla1[[#This Row],[Precio Unitario]]*Tabla1[[#This Row],[Cantidad de Insumos]])</f>
        <v/>
      </c>
      <c r="P1121" s="522" t="str">
        <f>IF(Tabla1[[#This Row],[Descripción]]="","",_xlfn.XLOOKUP(Tabla1[[#This Row],[Descripción]],Tabla10[Descripción],Tabla10[CODIGO PRESUPUESTARIO],0))</f>
        <v/>
      </c>
      <c r="Q1121" s="523"/>
      <c r="R1121" s="523" t="str">
        <f>IF(Tabla1[[#This Row],[Insumos]]="","",_xlfn.XLOOKUP(Tabla1[[#This Row],[Insumos]],Tabla10[Insumo],Tabla10[InsumoAbrev],"",0))</f>
        <v/>
      </c>
      <c r="S1121" s="694"/>
      <c r="T1121" s="187"/>
      <c r="U1121" s="187"/>
    </row>
    <row r="1122" spans="2:21" ht="15" x14ac:dyDescent="0.25">
      <c r="B1122" s="187" t="str">
        <f>IF('Formulario PPGR3'!$G1122="","",CONCATENATE('Formulario PPGR3'!$C1122,".",'Formulario PPGR3'!$D1122,".",'Formulario PPGR3'!$E1122,".",'Formulario PPGR3'!$F1122))</f>
        <v/>
      </c>
      <c r="C1122" s="187" t="str">
        <f>IF('Formulario PPGR3'!$G1122="","",'Formulario PPGR1'!#REF!)</f>
        <v/>
      </c>
      <c r="D1122" s="187" t="str">
        <f>IF('Formulario PPGR3'!$G1122="","",'Formulario PPGR1'!#REF!)</f>
        <v/>
      </c>
      <c r="E1122" s="187" t="str">
        <f>IF('Formulario PPGR3'!$G1122="","",'Formulario PPGR1'!#REF!)</f>
        <v/>
      </c>
      <c r="F1122" s="187" t="str">
        <f>IF('Formulario PPGR3'!$G1122="","",'Formulario PPGR1'!#REF!)</f>
        <v/>
      </c>
      <c r="G1122" s="186"/>
      <c r="H1122" s="520" t="str" cm="1">
        <f t="array" ref="H1122">IF(Tabla1[[#This Row],[Código_Actividad]]="","",_xlfn.XLOOKUP(Tabla1[[#This Row],[Código_Actividad]],CodigoActividad,Tabla2[Actividades Programables Presupuestables],"",0))</f>
        <v/>
      </c>
      <c r="I1122" s="783" t="str">
        <f>IFERROR(VLOOKUP('Formulario PPGR3'!$G1122,'Formulario PPGR2'!$H$9:$V$536,15,FALSE),"")</f>
        <v/>
      </c>
      <c r="J1122" s="525"/>
      <c r="K1122" s="524"/>
      <c r="L1122" s="521" t="str">
        <f>IF(Tabla1[[#This Row],[Descripción]]="","",_xlfn.XLOOKUP(Tabla1[[#This Row],[Descripción]],Tabla10[Descripción],Tabla10[Unidad de Medida],"",0))</f>
        <v/>
      </c>
      <c r="M1122" s="317"/>
      <c r="N1122" s="535" t="str">
        <f>IF(Tabla1[[#This Row],[Descripción]]="","",_xlfn.XLOOKUP(Tabla1[[#This Row],[Descripción]],Tabla10[Descripción],Tabla10[Precio Unitario],0))</f>
        <v/>
      </c>
      <c r="O1122" s="535" t="str">
        <f>IF(Tabla1[[#This Row],[Cantidad de Insumos]]="","",Tabla1[[#This Row],[Precio Unitario]]*Tabla1[[#This Row],[Cantidad de Insumos]])</f>
        <v/>
      </c>
      <c r="P1122" s="522" t="str">
        <f>IF(Tabla1[[#This Row],[Descripción]]="","",_xlfn.XLOOKUP(Tabla1[[#This Row],[Descripción]],Tabla10[Descripción],Tabla10[CODIGO PRESUPUESTARIO],0))</f>
        <v/>
      </c>
      <c r="Q1122" s="523"/>
      <c r="R1122" s="523" t="str">
        <f>IF(Tabla1[[#This Row],[Insumos]]="","",_xlfn.XLOOKUP(Tabla1[[#This Row],[Insumos]],Tabla10[Insumo],Tabla10[InsumoAbrev],"",0))</f>
        <v/>
      </c>
      <c r="S1122" s="694"/>
      <c r="T1122" s="187"/>
      <c r="U1122" s="187"/>
    </row>
    <row r="1123" spans="2:21" ht="15" x14ac:dyDescent="0.25">
      <c r="B1123" s="187" t="str">
        <f>IF('Formulario PPGR3'!$G1123="","",CONCATENATE('Formulario PPGR3'!$C1123,".",'Formulario PPGR3'!$D1123,".",'Formulario PPGR3'!$E1123,".",'Formulario PPGR3'!$F1123))</f>
        <v/>
      </c>
      <c r="C1123" s="187" t="str">
        <f>IF('Formulario PPGR3'!$G1123="","",'Formulario PPGR1'!#REF!)</f>
        <v/>
      </c>
      <c r="D1123" s="187" t="str">
        <f>IF('Formulario PPGR3'!$G1123="","",'Formulario PPGR1'!#REF!)</f>
        <v/>
      </c>
      <c r="E1123" s="187" t="str">
        <f>IF('Formulario PPGR3'!$G1123="","",'Formulario PPGR1'!#REF!)</f>
        <v/>
      </c>
      <c r="F1123" s="187" t="str">
        <f>IF('Formulario PPGR3'!$G1123="","",'Formulario PPGR1'!#REF!)</f>
        <v/>
      </c>
      <c r="G1123" s="186"/>
      <c r="H1123" s="520" t="str" cm="1">
        <f t="array" ref="H1123">IF(Tabla1[[#This Row],[Código_Actividad]]="","",_xlfn.XLOOKUP(Tabla1[[#This Row],[Código_Actividad]],CodigoActividad,Tabla2[Actividades Programables Presupuestables],"",0))</f>
        <v/>
      </c>
      <c r="I1123" s="783" t="str">
        <f>IFERROR(VLOOKUP('Formulario PPGR3'!$G1123,'Formulario PPGR2'!$H$9:$V$536,15,FALSE),"")</f>
        <v/>
      </c>
      <c r="J1123" s="525"/>
      <c r="K1123" s="524"/>
      <c r="L1123" s="521" t="str">
        <f>IF(Tabla1[[#This Row],[Descripción]]="","",_xlfn.XLOOKUP(Tabla1[[#This Row],[Descripción]],Tabla10[Descripción],Tabla10[Unidad de Medida],"",0))</f>
        <v/>
      </c>
      <c r="M1123" s="317"/>
      <c r="N1123" s="535" t="str">
        <f>IF(Tabla1[[#This Row],[Descripción]]="","",_xlfn.XLOOKUP(Tabla1[[#This Row],[Descripción]],Tabla10[Descripción],Tabla10[Precio Unitario],0))</f>
        <v/>
      </c>
      <c r="O1123" s="535" t="str">
        <f>IF(Tabla1[[#This Row],[Cantidad de Insumos]]="","",Tabla1[[#This Row],[Precio Unitario]]*Tabla1[[#This Row],[Cantidad de Insumos]])</f>
        <v/>
      </c>
      <c r="P1123" s="522" t="str">
        <f>IF(Tabla1[[#This Row],[Descripción]]="","",_xlfn.XLOOKUP(Tabla1[[#This Row],[Descripción]],Tabla10[Descripción],Tabla10[CODIGO PRESUPUESTARIO],0))</f>
        <v/>
      </c>
      <c r="Q1123" s="523"/>
      <c r="R1123" s="523" t="str">
        <f>IF(Tabla1[[#This Row],[Insumos]]="","",_xlfn.XLOOKUP(Tabla1[[#This Row],[Insumos]],Tabla10[Insumo],Tabla10[InsumoAbrev],"",0))</f>
        <v/>
      </c>
      <c r="S1123" s="694"/>
      <c r="T1123" s="187"/>
      <c r="U1123" s="187"/>
    </row>
    <row r="1124" spans="2:21" ht="15" x14ac:dyDescent="0.25">
      <c r="B1124" s="187" t="str">
        <f>IF('Formulario PPGR3'!$G1124="","",CONCATENATE('Formulario PPGR3'!$C1124,".",'Formulario PPGR3'!$D1124,".",'Formulario PPGR3'!$E1124,".",'Formulario PPGR3'!$F1124))</f>
        <v/>
      </c>
      <c r="C1124" s="187" t="str">
        <f>IF('Formulario PPGR3'!$G1124="","",'Formulario PPGR1'!#REF!)</f>
        <v/>
      </c>
      <c r="D1124" s="187" t="str">
        <f>IF('Formulario PPGR3'!$G1124="","",'Formulario PPGR1'!#REF!)</f>
        <v/>
      </c>
      <c r="E1124" s="187" t="str">
        <f>IF('Formulario PPGR3'!$G1124="","",'Formulario PPGR1'!#REF!)</f>
        <v/>
      </c>
      <c r="F1124" s="187" t="str">
        <f>IF('Formulario PPGR3'!$G1124="","",'Formulario PPGR1'!#REF!)</f>
        <v/>
      </c>
      <c r="G1124" s="186"/>
      <c r="H1124" s="520" t="str" cm="1">
        <f t="array" ref="H1124">IF(Tabla1[[#This Row],[Código_Actividad]]="","",_xlfn.XLOOKUP(Tabla1[[#This Row],[Código_Actividad]],CodigoActividad,Tabla2[Actividades Programables Presupuestables],"",0))</f>
        <v/>
      </c>
      <c r="I1124" s="783" t="str">
        <f>IFERROR(VLOOKUP('Formulario PPGR3'!$G1124,'Formulario PPGR2'!$H$9:$V$536,15,FALSE),"")</f>
        <v/>
      </c>
      <c r="J1124" s="525"/>
      <c r="K1124" s="524"/>
      <c r="L1124" s="521" t="str">
        <f>IF(Tabla1[[#This Row],[Descripción]]="","",_xlfn.XLOOKUP(Tabla1[[#This Row],[Descripción]],Tabla10[Descripción],Tabla10[Unidad de Medida],"",0))</f>
        <v/>
      </c>
      <c r="M1124" s="317"/>
      <c r="N1124" s="535" t="str">
        <f>IF(Tabla1[[#This Row],[Descripción]]="","",_xlfn.XLOOKUP(Tabla1[[#This Row],[Descripción]],Tabla10[Descripción],Tabla10[Precio Unitario],0))</f>
        <v/>
      </c>
      <c r="O1124" s="535" t="str">
        <f>IF(Tabla1[[#This Row],[Cantidad de Insumos]]="","",Tabla1[[#This Row],[Precio Unitario]]*Tabla1[[#This Row],[Cantidad de Insumos]])</f>
        <v/>
      </c>
      <c r="P1124" s="522" t="str">
        <f>IF(Tabla1[[#This Row],[Descripción]]="","",_xlfn.XLOOKUP(Tabla1[[#This Row],[Descripción]],Tabla10[Descripción],Tabla10[CODIGO PRESUPUESTARIO],0))</f>
        <v/>
      </c>
      <c r="Q1124" s="523"/>
      <c r="R1124" s="523" t="str">
        <f>IF(Tabla1[[#This Row],[Insumos]]="","",_xlfn.XLOOKUP(Tabla1[[#This Row],[Insumos]],Tabla10[Insumo],Tabla10[InsumoAbrev],"",0))</f>
        <v/>
      </c>
      <c r="S1124" s="694"/>
      <c r="T1124" s="187"/>
      <c r="U1124" s="187"/>
    </row>
    <row r="1125" spans="2:21" ht="15" x14ac:dyDescent="0.25">
      <c r="B1125" s="187" t="str">
        <f>IF('Formulario PPGR3'!$G1125="","",CONCATENATE('Formulario PPGR3'!$C1125,".",'Formulario PPGR3'!$D1125,".",'Formulario PPGR3'!$E1125,".",'Formulario PPGR3'!$F1125))</f>
        <v/>
      </c>
      <c r="C1125" s="187" t="str">
        <f>IF('Formulario PPGR3'!$G1125="","",'Formulario PPGR1'!#REF!)</f>
        <v/>
      </c>
      <c r="D1125" s="187" t="str">
        <f>IF('Formulario PPGR3'!$G1125="","",'Formulario PPGR1'!#REF!)</f>
        <v/>
      </c>
      <c r="E1125" s="187" t="str">
        <f>IF('Formulario PPGR3'!$G1125="","",'Formulario PPGR1'!#REF!)</f>
        <v/>
      </c>
      <c r="F1125" s="187" t="str">
        <f>IF('Formulario PPGR3'!$G1125="","",'Formulario PPGR1'!#REF!)</f>
        <v/>
      </c>
      <c r="G1125" s="186"/>
      <c r="H1125" s="520" t="str" cm="1">
        <f t="array" ref="H1125">IF(Tabla1[[#This Row],[Código_Actividad]]="","",_xlfn.XLOOKUP(Tabla1[[#This Row],[Código_Actividad]],CodigoActividad,Tabla2[Actividades Programables Presupuestables],"",0))</f>
        <v/>
      </c>
      <c r="I1125" s="783" t="str">
        <f>IFERROR(VLOOKUP('Formulario PPGR3'!$G1125,'Formulario PPGR2'!$H$9:$V$536,15,FALSE),"")</f>
        <v/>
      </c>
      <c r="J1125" s="525"/>
      <c r="K1125" s="524"/>
      <c r="L1125" s="521" t="str">
        <f>IF(Tabla1[[#This Row],[Descripción]]="","",_xlfn.XLOOKUP(Tabla1[[#This Row],[Descripción]],Tabla10[Descripción],Tabla10[Unidad de Medida],"",0))</f>
        <v/>
      </c>
      <c r="M1125" s="317"/>
      <c r="N1125" s="535" t="str">
        <f>IF(Tabla1[[#This Row],[Descripción]]="","",_xlfn.XLOOKUP(Tabla1[[#This Row],[Descripción]],Tabla10[Descripción],Tabla10[Precio Unitario],0))</f>
        <v/>
      </c>
      <c r="O1125" s="535" t="str">
        <f>IF(Tabla1[[#This Row],[Cantidad de Insumos]]="","",Tabla1[[#This Row],[Precio Unitario]]*Tabla1[[#This Row],[Cantidad de Insumos]])</f>
        <v/>
      </c>
      <c r="P1125" s="522" t="str">
        <f>IF(Tabla1[[#This Row],[Descripción]]="","",_xlfn.XLOOKUP(Tabla1[[#This Row],[Descripción]],Tabla10[Descripción],Tabla10[CODIGO PRESUPUESTARIO],0))</f>
        <v/>
      </c>
      <c r="Q1125" s="523"/>
      <c r="R1125" s="523" t="str">
        <f>IF(Tabla1[[#This Row],[Insumos]]="","",_xlfn.XLOOKUP(Tabla1[[#This Row],[Insumos]],Tabla10[Insumo],Tabla10[InsumoAbrev],"",0))</f>
        <v/>
      </c>
      <c r="S1125" s="694"/>
      <c r="T1125" s="187"/>
      <c r="U1125" s="187"/>
    </row>
    <row r="1126" spans="2:21" ht="15" x14ac:dyDescent="0.25">
      <c r="B1126" s="187" t="str">
        <f>IF('Formulario PPGR3'!$G1126="","",CONCATENATE('Formulario PPGR3'!$C1126,".",'Formulario PPGR3'!$D1126,".",'Formulario PPGR3'!$E1126,".",'Formulario PPGR3'!$F1126))</f>
        <v/>
      </c>
      <c r="C1126" s="187" t="str">
        <f>IF('Formulario PPGR3'!$G1126="","",'Formulario PPGR1'!#REF!)</f>
        <v/>
      </c>
      <c r="D1126" s="187" t="str">
        <f>IF('Formulario PPGR3'!$G1126="","",'Formulario PPGR1'!#REF!)</f>
        <v/>
      </c>
      <c r="E1126" s="187" t="str">
        <f>IF('Formulario PPGR3'!$G1126="","",'Formulario PPGR1'!#REF!)</f>
        <v/>
      </c>
      <c r="F1126" s="187" t="str">
        <f>IF('Formulario PPGR3'!$G1126="","",'Formulario PPGR1'!#REF!)</f>
        <v/>
      </c>
      <c r="G1126" s="186"/>
      <c r="H1126" s="520" t="str" cm="1">
        <f t="array" ref="H1126">IF(Tabla1[[#This Row],[Código_Actividad]]="","",_xlfn.XLOOKUP(Tabla1[[#This Row],[Código_Actividad]],CodigoActividad,Tabla2[Actividades Programables Presupuestables],"",0))</f>
        <v/>
      </c>
      <c r="I1126" s="783" t="str">
        <f>IFERROR(VLOOKUP('Formulario PPGR3'!$G1126,'Formulario PPGR2'!$H$9:$V$536,15,FALSE),"")</f>
        <v/>
      </c>
      <c r="J1126" s="525"/>
      <c r="K1126" s="524"/>
      <c r="L1126" s="521" t="str">
        <f>IF(Tabla1[[#This Row],[Descripción]]="","",_xlfn.XLOOKUP(Tabla1[[#This Row],[Descripción]],Tabla10[Descripción],Tabla10[Unidad de Medida],"",0))</f>
        <v/>
      </c>
      <c r="M1126" s="317"/>
      <c r="N1126" s="535" t="str">
        <f>IF(Tabla1[[#This Row],[Descripción]]="","",_xlfn.XLOOKUP(Tabla1[[#This Row],[Descripción]],Tabla10[Descripción],Tabla10[Precio Unitario],0))</f>
        <v/>
      </c>
      <c r="O1126" s="535" t="str">
        <f>IF(Tabla1[[#This Row],[Cantidad de Insumos]]="","",Tabla1[[#This Row],[Precio Unitario]]*Tabla1[[#This Row],[Cantidad de Insumos]])</f>
        <v/>
      </c>
      <c r="P1126" s="522" t="str">
        <f>IF(Tabla1[[#This Row],[Descripción]]="","",_xlfn.XLOOKUP(Tabla1[[#This Row],[Descripción]],Tabla10[Descripción],Tabla10[CODIGO PRESUPUESTARIO],0))</f>
        <v/>
      </c>
      <c r="Q1126" s="523"/>
      <c r="R1126" s="523" t="str">
        <f>IF(Tabla1[[#This Row],[Insumos]]="","",_xlfn.XLOOKUP(Tabla1[[#This Row],[Insumos]],Tabla10[Insumo],Tabla10[InsumoAbrev],"",0))</f>
        <v/>
      </c>
      <c r="S1126" s="694"/>
      <c r="T1126" s="187"/>
      <c r="U1126" s="187"/>
    </row>
    <row r="1127" spans="2:21" ht="15" x14ac:dyDescent="0.25">
      <c r="B1127" s="187" t="str">
        <f>IF('Formulario PPGR3'!$G1127="","",CONCATENATE('Formulario PPGR3'!$C1127,".",'Formulario PPGR3'!$D1127,".",'Formulario PPGR3'!$E1127,".",'Formulario PPGR3'!$F1127))</f>
        <v/>
      </c>
      <c r="C1127" s="187" t="str">
        <f>IF('Formulario PPGR3'!$G1127="","",'Formulario PPGR1'!#REF!)</f>
        <v/>
      </c>
      <c r="D1127" s="187" t="str">
        <f>IF('Formulario PPGR3'!$G1127="","",'Formulario PPGR1'!#REF!)</f>
        <v/>
      </c>
      <c r="E1127" s="187" t="str">
        <f>IF('Formulario PPGR3'!$G1127="","",'Formulario PPGR1'!#REF!)</f>
        <v/>
      </c>
      <c r="F1127" s="187" t="str">
        <f>IF('Formulario PPGR3'!$G1127="","",'Formulario PPGR1'!#REF!)</f>
        <v/>
      </c>
      <c r="G1127" s="186"/>
      <c r="H1127" s="520" t="str" cm="1">
        <f t="array" ref="H1127">IF(Tabla1[[#This Row],[Código_Actividad]]="","",_xlfn.XLOOKUP(Tabla1[[#This Row],[Código_Actividad]],CodigoActividad,Tabla2[Actividades Programables Presupuestables],"",0))</f>
        <v/>
      </c>
      <c r="I1127" s="783" t="str">
        <f>IFERROR(VLOOKUP('Formulario PPGR3'!$G1127,'Formulario PPGR2'!$H$9:$V$536,15,FALSE),"")</f>
        <v/>
      </c>
      <c r="J1127" s="525"/>
      <c r="K1127" s="524"/>
      <c r="L1127" s="521" t="str">
        <f>IF(Tabla1[[#This Row],[Descripción]]="","",_xlfn.XLOOKUP(Tabla1[[#This Row],[Descripción]],Tabla10[Descripción],Tabla10[Unidad de Medida],"",0))</f>
        <v/>
      </c>
      <c r="M1127" s="317"/>
      <c r="N1127" s="535" t="str">
        <f>IF(Tabla1[[#This Row],[Descripción]]="","",_xlfn.XLOOKUP(Tabla1[[#This Row],[Descripción]],Tabla10[Descripción],Tabla10[Precio Unitario],0))</f>
        <v/>
      </c>
      <c r="O1127" s="535" t="str">
        <f>IF(Tabla1[[#This Row],[Cantidad de Insumos]]="","",Tabla1[[#This Row],[Precio Unitario]]*Tabla1[[#This Row],[Cantidad de Insumos]])</f>
        <v/>
      </c>
      <c r="P1127" s="522" t="str">
        <f>IF(Tabla1[[#This Row],[Descripción]]="","",_xlfn.XLOOKUP(Tabla1[[#This Row],[Descripción]],Tabla10[Descripción],Tabla10[CODIGO PRESUPUESTARIO],0))</f>
        <v/>
      </c>
      <c r="Q1127" s="523"/>
      <c r="R1127" s="523" t="str">
        <f>IF(Tabla1[[#This Row],[Insumos]]="","",_xlfn.XLOOKUP(Tabla1[[#This Row],[Insumos]],Tabla10[Insumo],Tabla10[InsumoAbrev],"",0))</f>
        <v/>
      </c>
      <c r="S1127" s="694"/>
      <c r="T1127" s="187"/>
      <c r="U1127" s="187"/>
    </row>
    <row r="1128" spans="2:21" ht="15" x14ac:dyDescent="0.25">
      <c r="B1128" s="187" t="str">
        <f>IF('Formulario PPGR3'!$G1128="","",CONCATENATE('Formulario PPGR3'!$C1128,".",'Formulario PPGR3'!$D1128,".",'Formulario PPGR3'!$E1128,".",'Formulario PPGR3'!$F1128))</f>
        <v/>
      </c>
      <c r="C1128" s="187" t="str">
        <f>IF('Formulario PPGR3'!$G1128="","",'Formulario PPGR1'!#REF!)</f>
        <v/>
      </c>
      <c r="D1128" s="187" t="str">
        <f>IF('Formulario PPGR3'!$G1128="","",'Formulario PPGR1'!#REF!)</f>
        <v/>
      </c>
      <c r="E1128" s="187" t="str">
        <f>IF('Formulario PPGR3'!$G1128="","",'Formulario PPGR1'!#REF!)</f>
        <v/>
      </c>
      <c r="F1128" s="187" t="str">
        <f>IF('Formulario PPGR3'!$G1128="","",'Formulario PPGR1'!#REF!)</f>
        <v/>
      </c>
      <c r="G1128" s="186"/>
      <c r="H1128" s="520" t="str" cm="1">
        <f t="array" ref="H1128">IF(Tabla1[[#This Row],[Código_Actividad]]="","",_xlfn.XLOOKUP(Tabla1[[#This Row],[Código_Actividad]],CodigoActividad,Tabla2[Actividades Programables Presupuestables],"",0))</f>
        <v/>
      </c>
      <c r="I1128" s="783" t="str">
        <f>IFERROR(VLOOKUP('Formulario PPGR3'!$G1128,'Formulario PPGR2'!$H$9:$V$536,15,FALSE),"")</f>
        <v/>
      </c>
      <c r="J1128" s="525"/>
      <c r="K1128" s="524"/>
      <c r="L1128" s="521" t="str">
        <f>IF(Tabla1[[#This Row],[Descripción]]="","",_xlfn.XLOOKUP(Tabla1[[#This Row],[Descripción]],Tabla10[Descripción],Tabla10[Unidad de Medida],"",0))</f>
        <v/>
      </c>
      <c r="M1128" s="317"/>
      <c r="N1128" s="535" t="str">
        <f>IF(Tabla1[[#This Row],[Descripción]]="","",_xlfn.XLOOKUP(Tabla1[[#This Row],[Descripción]],Tabla10[Descripción],Tabla10[Precio Unitario],0))</f>
        <v/>
      </c>
      <c r="O1128" s="535" t="str">
        <f>IF(Tabla1[[#This Row],[Cantidad de Insumos]]="","",Tabla1[[#This Row],[Precio Unitario]]*Tabla1[[#This Row],[Cantidad de Insumos]])</f>
        <v/>
      </c>
      <c r="P1128" s="522" t="str">
        <f>IF(Tabla1[[#This Row],[Descripción]]="","",_xlfn.XLOOKUP(Tabla1[[#This Row],[Descripción]],Tabla10[Descripción],Tabla10[CODIGO PRESUPUESTARIO],0))</f>
        <v/>
      </c>
      <c r="Q1128" s="523"/>
      <c r="R1128" s="523" t="str">
        <f>IF(Tabla1[[#This Row],[Insumos]]="","",_xlfn.XLOOKUP(Tabla1[[#This Row],[Insumos]],Tabla10[Insumo],Tabla10[InsumoAbrev],"",0))</f>
        <v/>
      </c>
      <c r="S1128" s="694"/>
      <c r="T1128" s="187"/>
      <c r="U1128" s="187"/>
    </row>
    <row r="1129" spans="2:21" ht="15" x14ac:dyDescent="0.25">
      <c r="B1129" s="187" t="str">
        <f>IF('Formulario PPGR3'!$G1129="","",CONCATENATE('Formulario PPGR3'!$C1129,".",'Formulario PPGR3'!$D1129,".",'Formulario PPGR3'!$E1129,".",'Formulario PPGR3'!$F1129))</f>
        <v/>
      </c>
      <c r="C1129" s="187" t="str">
        <f>IF('Formulario PPGR3'!$G1129="","",'Formulario PPGR1'!#REF!)</f>
        <v/>
      </c>
      <c r="D1129" s="187" t="str">
        <f>IF('Formulario PPGR3'!$G1129="","",'Formulario PPGR1'!#REF!)</f>
        <v/>
      </c>
      <c r="E1129" s="187" t="str">
        <f>IF('Formulario PPGR3'!$G1129="","",'Formulario PPGR1'!#REF!)</f>
        <v/>
      </c>
      <c r="F1129" s="187" t="str">
        <f>IF('Formulario PPGR3'!$G1129="","",'Formulario PPGR1'!#REF!)</f>
        <v/>
      </c>
      <c r="G1129" s="186"/>
      <c r="H1129" s="520" t="str" cm="1">
        <f t="array" ref="H1129">IF(Tabla1[[#This Row],[Código_Actividad]]="","",_xlfn.XLOOKUP(Tabla1[[#This Row],[Código_Actividad]],CodigoActividad,Tabla2[Actividades Programables Presupuestables],"",0))</f>
        <v/>
      </c>
      <c r="I1129" s="783" t="str">
        <f>IFERROR(VLOOKUP('Formulario PPGR3'!$G1129,'Formulario PPGR2'!$H$9:$V$536,15,FALSE),"")</f>
        <v/>
      </c>
      <c r="J1129" s="525"/>
      <c r="K1129" s="524"/>
      <c r="L1129" s="521" t="str">
        <f>IF(Tabla1[[#This Row],[Descripción]]="","",_xlfn.XLOOKUP(Tabla1[[#This Row],[Descripción]],Tabla10[Descripción],Tabla10[Unidad de Medida],"",0))</f>
        <v/>
      </c>
      <c r="M1129" s="317"/>
      <c r="N1129" s="535" t="str">
        <f>IF(Tabla1[[#This Row],[Descripción]]="","",_xlfn.XLOOKUP(Tabla1[[#This Row],[Descripción]],Tabla10[Descripción],Tabla10[Precio Unitario],0))</f>
        <v/>
      </c>
      <c r="O1129" s="535" t="str">
        <f>IF(Tabla1[[#This Row],[Cantidad de Insumos]]="","",Tabla1[[#This Row],[Precio Unitario]]*Tabla1[[#This Row],[Cantidad de Insumos]])</f>
        <v/>
      </c>
      <c r="P1129" s="522" t="str">
        <f>IF(Tabla1[[#This Row],[Descripción]]="","",_xlfn.XLOOKUP(Tabla1[[#This Row],[Descripción]],Tabla10[Descripción],Tabla10[CODIGO PRESUPUESTARIO],0))</f>
        <v/>
      </c>
      <c r="Q1129" s="523"/>
      <c r="R1129" s="523" t="str">
        <f>IF(Tabla1[[#This Row],[Insumos]]="","",_xlfn.XLOOKUP(Tabla1[[#This Row],[Insumos]],Tabla10[Insumo],Tabla10[InsumoAbrev],"",0))</f>
        <v/>
      </c>
      <c r="S1129" s="694"/>
      <c r="T1129" s="187"/>
      <c r="U1129" s="187"/>
    </row>
    <row r="1130" spans="2:21" ht="15" x14ac:dyDescent="0.25">
      <c r="B1130" s="187" t="str">
        <f>IF('Formulario PPGR3'!$G1130="","",CONCATENATE('Formulario PPGR3'!$C1130,".",'Formulario PPGR3'!$D1130,".",'Formulario PPGR3'!$E1130,".",'Formulario PPGR3'!$F1130))</f>
        <v/>
      </c>
      <c r="C1130" s="187" t="str">
        <f>IF('Formulario PPGR3'!$G1130="","",'Formulario PPGR1'!#REF!)</f>
        <v/>
      </c>
      <c r="D1130" s="187" t="str">
        <f>IF('Formulario PPGR3'!$G1130="","",'Formulario PPGR1'!#REF!)</f>
        <v/>
      </c>
      <c r="E1130" s="187" t="str">
        <f>IF('Formulario PPGR3'!$G1130="","",'Formulario PPGR1'!#REF!)</f>
        <v/>
      </c>
      <c r="F1130" s="187" t="str">
        <f>IF('Formulario PPGR3'!$G1130="","",'Formulario PPGR1'!#REF!)</f>
        <v/>
      </c>
      <c r="G1130" s="186"/>
      <c r="H1130" s="520" t="str" cm="1">
        <f t="array" ref="H1130">IF(Tabla1[[#This Row],[Código_Actividad]]="","",_xlfn.XLOOKUP(Tabla1[[#This Row],[Código_Actividad]],CodigoActividad,Tabla2[Actividades Programables Presupuestables],"",0))</f>
        <v/>
      </c>
      <c r="I1130" s="783" t="str">
        <f>IFERROR(VLOOKUP('Formulario PPGR3'!$G1130,'Formulario PPGR2'!$H$9:$V$536,15,FALSE),"")</f>
        <v/>
      </c>
      <c r="J1130" s="525"/>
      <c r="K1130" s="524"/>
      <c r="L1130" s="521" t="str">
        <f>IF(Tabla1[[#This Row],[Descripción]]="","",_xlfn.XLOOKUP(Tabla1[[#This Row],[Descripción]],Tabla10[Descripción],Tabla10[Unidad de Medida],"",0))</f>
        <v/>
      </c>
      <c r="M1130" s="317"/>
      <c r="N1130" s="535" t="str">
        <f>IF(Tabla1[[#This Row],[Descripción]]="","",_xlfn.XLOOKUP(Tabla1[[#This Row],[Descripción]],Tabla10[Descripción],Tabla10[Precio Unitario],0))</f>
        <v/>
      </c>
      <c r="O1130" s="535" t="str">
        <f>IF(Tabla1[[#This Row],[Cantidad de Insumos]]="","",Tabla1[[#This Row],[Precio Unitario]]*Tabla1[[#This Row],[Cantidad de Insumos]])</f>
        <v/>
      </c>
      <c r="P1130" s="522" t="str">
        <f>IF(Tabla1[[#This Row],[Descripción]]="","",_xlfn.XLOOKUP(Tabla1[[#This Row],[Descripción]],Tabla10[Descripción],Tabla10[CODIGO PRESUPUESTARIO],0))</f>
        <v/>
      </c>
      <c r="Q1130" s="523"/>
      <c r="R1130" s="523" t="str">
        <f>IF(Tabla1[[#This Row],[Insumos]]="","",_xlfn.XLOOKUP(Tabla1[[#This Row],[Insumos]],Tabla10[Insumo],Tabla10[InsumoAbrev],"",0))</f>
        <v/>
      </c>
      <c r="S1130" s="694"/>
      <c r="T1130" s="187"/>
      <c r="U1130" s="187"/>
    </row>
    <row r="1131" spans="2:21" ht="15" x14ac:dyDescent="0.25">
      <c r="B1131" s="187" t="str">
        <f>IF('Formulario PPGR3'!$G1131="","",CONCATENATE('Formulario PPGR3'!$C1131,".",'Formulario PPGR3'!$D1131,".",'Formulario PPGR3'!$E1131,".",'Formulario PPGR3'!$F1131))</f>
        <v/>
      </c>
      <c r="C1131" s="187" t="str">
        <f>IF('Formulario PPGR3'!$G1131="","",'Formulario PPGR1'!#REF!)</f>
        <v/>
      </c>
      <c r="D1131" s="187" t="str">
        <f>IF('Formulario PPGR3'!$G1131="","",'Formulario PPGR1'!#REF!)</f>
        <v/>
      </c>
      <c r="E1131" s="187" t="str">
        <f>IF('Formulario PPGR3'!$G1131="","",'Formulario PPGR1'!#REF!)</f>
        <v/>
      </c>
      <c r="F1131" s="187" t="str">
        <f>IF('Formulario PPGR3'!$G1131="","",'Formulario PPGR1'!#REF!)</f>
        <v/>
      </c>
      <c r="G1131" s="186"/>
      <c r="H1131" s="520" t="str" cm="1">
        <f t="array" ref="H1131">IF(Tabla1[[#This Row],[Código_Actividad]]="","",_xlfn.XLOOKUP(Tabla1[[#This Row],[Código_Actividad]],CodigoActividad,Tabla2[Actividades Programables Presupuestables],"",0))</f>
        <v/>
      </c>
      <c r="I1131" s="783" t="str">
        <f>IFERROR(VLOOKUP('Formulario PPGR3'!$G1131,'Formulario PPGR2'!$H$9:$V$536,15,FALSE),"")</f>
        <v/>
      </c>
      <c r="J1131" s="525"/>
      <c r="K1131" s="524"/>
      <c r="L1131" s="521" t="str">
        <f>IF(Tabla1[[#This Row],[Descripción]]="","",_xlfn.XLOOKUP(Tabla1[[#This Row],[Descripción]],Tabla10[Descripción],Tabla10[Unidad de Medida],"",0))</f>
        <v/>
      </c>
      <c r="M1131" s="317"/>
      <c r="N1131" s="535" t="str">
        <f>IF(Tabla1[[#This Row],[Descripción]]="","",_xlfn.XLOOKUP(Tabla1[[#This Row],[Descripción]],Tabla10[Descripción],Tabla10[Precio Unitario],0))</f>
        <v/>
      </c>
      <c r="O1131" s="535" t="str">
        <f>IF(Tabla1[[#This Row],[Cantidad de Insumos]]="","",Tabla1[[#This Row],[Precio Unitario]]*Tabla1[[#This Row],[Cantidad de Insumos]])</f>
        <v/>
      </c>
      <c r="P1131" s="522" t="str">
        <f>IF(Tabla1[[#This Row],[Descripción]]="","",_xlfn.XLOOKUP(Tabla1[[#This Row],[Descripción]],Tabla10[Descripción],Tabla10[CODIGO PRESUPUESTARIO],0))</f>
        <v/>
      </c>
      <c r="Q1131" s="523"/>
      <c r="R1131" s="523" t="str">
        <f>IF(Tabla1[[#This Row],[Insumos]]="","",_xlfn.XLOOKUP(Tabla1[[#This Row],[Insumos]],Tabla10[Insumo],Tabla10[InsumoAbrev],"",0))</f>
        <v/>
      </c>
      <c r="S1131" s="694"/>
      <c r="T1131" s="187"/>
      <c r="U1131" s="187"/>
    </row>
    <row r="1132" spans="2:21" ht="15" x14ac:dyDescent="0.25">
      <c r="B1132" s="187" t="str">
        <f>IF('Formulario PPGR3'!$G1132="","",CONCATENATE('Formulario PPGR3'!$C1132,".",'Formulario PPGR3'!$D1132,".",'Formulario PPGR3'!$E1132,".",'Formulario PPGR3'!$F1132))</f>
        <v/>
      </c>
      <c r="C1132" s="187" t="str">
        <f>IF('Formulario PPGR3'!$G1132="","",'Formulario PPGR1'!#REF!)</f>
        <v/>
      </c>
      <c r="D1132" s="187" t="str">
        <f>IF('Formulario PPGR3'!$G1132="","",'Formulario PPGR1'!#REF!)</f>
        <v/>
      </c>
      <c r="E1132" s="187" t="str">
        <f>IF('Formulario PPGR3'!$G1132="","",'Formulario PPGR1'!#REF!)</f>
        <v/>
      </c>
      <c r="F1132" s="187" t="str">
        <f>IF('Formulario PPGR3'!$G1132="","",'Formulario PPGR1'!#REF!)</f>
        <v/>
      </c>
      <c r="G1132" s="186"/>
      <c r="H1132" s="520" t="str" cm="1">
        <f t="array" ref="H1132">IF(Tabla1[[#This Row],[Código_Actividad]]="","",_xlfn.XLOOKUP(Tabla1[[#This Row],[Código_Actividad]],CodigoActividad,Tabla2[Actividades Programables Presupuestables],"",0))</f>
        <v/>
      </c>
      <c r="I1132" s="783" t="str">
        <f>IFERROR(VLOOKUP('Formulario PPGR3'!$G1132,'Formulario PPGR2'!$H$9:$V$536,15,FALSE),"")</f>
        <v/>
      </c>
      <c r="J1132" s="525"/>
      <c r="K1132" s="524"/>
      <c r="L1132" s="521" t="str">
        <f>IF(Tabla1[[#This Row],[Descripción]]="","",_xlfn.XLOOKUP(Tabla1[[#This Row],[Descripción]],Tabla10[Descripción],Tabla10[Unidad de Medida],"",0))</f>
        <v/>
      </c>
      <c r="M1132" s="317"/>
      <c r="N1132" s="535" t="str">
        <f>IF(Tabla1[[#This Row],[Descripción]]="","",_xlfn.XLOOKUP(Tabla1[[#This Row],[Descripción]],Tabla10[Descripción],Tabla10[Precio Unitario],0))</f>
        <v/>
      </c>
      <c r="O1132" s="535" t="str">
        <f>IF(Tabla1[[#This Row],[Cantidad de Insumos]]="","",Tabla1[[#This Row],[Precio Unitario]]*Tabla1[[#This Row],[Cantidad de Insumos]])</f>
        <v/>
      </c>
      <c r="P1132" s="522" t="str">
        <f>IF(Tabla1[[#This Row],[Descripción]]="","",_xlfn.XLOOKUP(Tabla1[[#This Row],[Descripción]],Tabla10[Descripción],Tabla10[CODIGO PRESUPUESTARIO],0))</f>
        <v/>
      </c>
      <c r="Q1132" s="523"/>
      <c r="R1132" s="523" t="str">
        <f>IF(Tabla1[[#This Row],[Insumos]]="","",_xlfn.XLOOKUP(Tabla1[[#This Row],[Insumos]],Tabla10[Insumo],Tabla10[InsumoAbrev],"",0))</f>
        <v/>
      </c>
      <c r="S1132" s="694"/>
      <c r="T1132" s="187"/>
      <c r="U1132" s="187"/>
    </row>
    <row r="1133" spans="2:21" ht="15" x14ac:dyDescent="0.25">
      <c r="B1133" s="187" t="str">
        <f>IF('Formulario PPGR3'!$G1133="","",CONCATENATE('Formulario PPGR3'!$C1133,".",'Formulario PPGR3'!$D1133,".",'Formulario PPGR3'!$E1133,".",'Formulario PPGR3'!$F1133))</f>
        <v/>
      </c>
      <c r="C1133" s="187" t="str">
        <f>IF('Formulario PPGR3'!$G1133="","",'Formulario PPGR1'!#REF!)</f>
        <v/>
      </c>
      <c r="D1133" s="187" t="str">
        <f>IF('Formulario PPGR3'!$G1133="","",'Formulario PPGR1'!#REF!)</f>
        <v/>
      </c>
      <c r="E1133" s="187" t="str">
        <f>IF('Formulario PPGR3'!$G1133="","",'Formulario PPGR1'!#REF!)</f>
        <v/>
      </c>
      <c r="F1133" s="187" t="str">
        <f>IF('Formulario PPGR3'!$G1133="","",'Formulario PPGR1'!#REF!)</f>
        <v/>
      </c>
      <c r="G1133" s="186"/>
      <c r="H1133" s="520" t="str" cm="1">
        <f t="array" ref="H1133">IF(Tabla1[[#This Row],[Código_Actividad]]="","",_xlfn.XLOOKUP(Tabla1[[#This Row],[Código_Actividad]],CodigoActividad,Tabla2[Actividades Programables Presupuestables],"",0))</f>
        <v/>
      </c>
      <c r="I1133" s="783" t="str">
        <f>IFERROR(VLOOKUP('Formulario PPGR3'!$G1133,'Formulario PPGR2'!$H$9:$V$536,15,FALSE),"")</f>
        <v/>
      </c>
      <c r="J1133" s="525"/>
      <c r="K1133" s="524"/>
      <c r="L1133" s="521" t="str">
        <f>IF(Tabla1[[#This Row],[Descripción]]="","",_xlfn.XLOOKUP(Tabla1[[#This Row],[Descripción]],Tabla10[Descripción],Tabla10[Unidad de Medida],"",0))</f>
        <v/>
      </c>
      <c r="M1133" s="317"/>
      <c r="N1133" s="535" t="str">
        <f>IF(Tabla1[[#This Row],[Descripción]]="","",_xlfn.XLOOKUP(Tabla1[[#This Row],[Descripción]],Tabla10[Descripción],Tabla10[Precio Unitario],0))</f>
        <v/>
      </c>
      <c r="O1133" s="535" t="str">
        <f>IF(Tabla1[[#This Row],[Cantidad de Insumos]]="","",Tabla1[[#This Row],[Precio Unitario]]*Tabla1[[#This Row],[Cantidad de Insumos]])</f>
        <v/>
      </c>
      <c r="P1133" s="522" t="str">
        <f>IF(Tabla1[[#This Row],[Descripción]]="","",_xlfn.XLOOKUP(Tabla1[[#This Row],[Descripción]],Tabla10[Descripción],Tabla10[CODIGO PRESUPUESTARIO],0))</f>
        <v/>
      </c>
      <c r="Q1133" s="523"/>
      <c r="R1133" s="523" t="str">
        <f>IF(Tabla1[[#This Row],[Insumos]]="","",_xlfn.XLOOKUP(Tabla1[[#This Row],[Insumos]],Tabla10[Insumo],Tabla10[InsumoAbrev],"",0))</f>
        <v/>
      </c>
      <c r="S1133" s="694"/>
      <c r="T1133" s="187"/>
      <c r="U1133" s="187"/>
    </row>
    <row r="1134" spans="2:21" ht="15" x14ac:dyDescent="0.25">
      <c r="B1134" s="187" t="str">
        <f>IF('Formulario PPGR3'!$G1134="","",CONCATENATE('Formulario PPGR3'!$C1134,".",'Formulario PPGR3'!$D1134,".",'Formulario PPGR3'!$E1134,".",'Formulario PPGR3'!$F1134))</f>
        <v/>
      </c>
      <c r="C1134" s="187" t="str">
        <f>IF('Formulario PPGR3'!$G1134="","",'Formulario PPGR1'!#REF!)</f>
        <v/>
      </c>
      <c r="D1134" s="187" t="str">
        <f>IF('Formulario PPGR3'!$G1134="","",'Formulario PPGR1'!#REF!)</f>
        <v/>
      </c>
      <c r="E1134" s="187" t="str">
        <f>IF('Formulario PPGR3'!$G1134="","",'Formulario PPGR1'!#REF!)</f>
        <v/>
      </c>
      <c r="F1134" s="187" t="str">
        <f>IF('Formulario PPGR3'!$G1134="","",'Formulario PPGR1'!#REF!)</f>
        <v/>
      </c>
      <c r="G1134" s="186"/>
      <c r="H1134" s="520" t="str" cm="1">
        <f t="array" ref="H1134">IF(Tabla1[[#This Row],[Código_Actividad]]="","",_xlfn.XLOOKUP(Tabla1[[#This Row],[Código_Actividad]],CodigoActividad,Tabla2[Actividades Programables Presupuestables],"",0))</f>
        <v/>
      </c>
      <c r="I1134" s="783" t="str">
        <f>IFERROR(VLOOKUP('Formulario PPGR3'!$G1134,'Formulario PPGR2'!$H$9:$V$536,15,FALSE),"")</f>
        <v/>
      </c>
      <c r="J1134" s="525"/>
      <c r="K1134" s="524"/>
      <c r="L1134" s="521" t="str">
        <f>IF(Tabla1[[#This Row],[Descripción]]="","",_xlfn.XLOOKUP(Tabla1[[#This Row],[Descripción]],Tabla10[Descripción],Tabla10[Unidad de Medida],"",0))</f>
        <v/>
      </c>
      <c r="M1134" s="317"/>
      <c r="N1134" s="535" t="str">
        <f>IF(Tabla1[[#This Row],[Descripción]]="","",_xlfn.XLOOKUP(Tabla1[[#This Row],[Descripción]],Tabla10[Descripción],Tabla10[Precio Unitario],0))</f>
        <v/>
      </c>
      <c r="O1134" s="535" t="str">
        <f>IF(Tabla1[[#This Row],[Cantidad de Insumos]]="","",Tabla1[[#This Row],[Precio Unitario]]*Tabla1[[#This Row],[Cantidad de Insumos]])</f>
        <v/>
      </c>
      <c r="P1134" s="522" t="str">
        <f>IF(Tabla1[[#This Row],[Descripción]]="","",_xlfn.XLOOKUP(Tabla1[[#This Row],[Descripción]],Tabla10[Descripción],Tabla10[CODIGO PRESUPUESTARIO],0))</f>
        <v/>
      </c>
      <c r="Q1134" s="523"/>
      <c r="R1134" s="523" t="str">
        <f>IF(Tabla1[[#This Row],[Insumos]]="","",_xlfn.XLOOKUP(Tabla1[[#This Row],[Insumos]],Tabla10[Insumo],Tabla10[InsumoAbrev],"",0))</f>
        <v/>
      </c>
      <c r="S1134" s="694"/>
      <c r="T1134" s="187"/>
      <c r="U1134" s="187"/>
    </row>
    <row r="1135" spans="2:21" ht="15" x14ac:dyDescent="0.25">
      <c r="B1135" s="187" t="str">
        <f>IF('Formulario PPGR3'!$G1135="","",CONCATENATE('Formulario PPGR3'!$C1135,".",'Formulario PPGR3'!$D1135,".",'Formulario PPGR3'!$E1135,".",'Formulario PPGR3'!$F1135))</f>
        <v/>
      </c>
      <c r="C1135" s="187" t="str">
        <f>IF('Formulario PPGR3'!$G1135="","",'Formulario PPGR1'!#REF!)</f>
        <v/>
      </c>
      <c r="D1135" s="187" t="str">
        <f>IF('Formulario PPGR3'!$G1135="","",'Formulario PPGR1'!#REF!)</f>
        <v/>
      </c>
      <c r="E1135" s="187" t="str">
        <f>IF('Formulario PPGR3'!$G1135="","",'Formulario PPGR1'!#REF!)</f>
        <v/>
      </c>
      <c r="F1135" s="187" t="str">
        <f>IF('Formulario PPGR3'!$G1135="","",'Formulario PPGR1'!#REF!)</f>
        <v/>
      </c>
      <c r="G1135" s="186"/>
      <c r="H1135" s="520" t="str" cm="1">
        <f t="array" ref="H1135">IF(Tabla1[[#This Row],[Código_Actividad]]="","",_xlfn.XLOOKUP(Tabla1[[#This Row],[Código_Actividad]],CodigoActividad,Tabla2[Actividades Programables Presupuestables],"",0))</f>
        <v/>
      </c>
      <c r="I1135" s="783" t="str">
        <f>IFERROR(VLOOKUP('Formulario PPGR3'!$G1135,'Formulario PPGR2'!$H$9:$V$536,15,FALSE),"")</f>
        <v/>
      </c>
      <c r="J1135" s="525"/>
      <c r="K1135" s="524"/>
      <c r="L1135" s="521" t="str">
        <f>IF(Tabla1[[#This Row],[Descripción]]="","",_xlfn.XLOOKUP(Tabla1[[#This Row],[Descripción]],Tabla10[Descripción],Tabla10[Unidad de Medida],"",0))</f>
        <v/>
      </c>
      <c r="M1135" s="317"/>
      <c r="N1135" s="535" t="str">
        <f>IF(Tabla1[[#This Row],[Descripción]]="","",_xlfn.XLOOKUP(Tabla1[[#This Row],[Descripción]],Tabla10[Descripción],Tabla10[Precio Unitario],0))</f>
        <v/>
      </c>
      <c r="O1135" s="535" t="str">
        <f>IF(Tabla1[[#This Row],[Cantidad de Insumos]]="","",Tabla1[[#This Row],[Precio Unitario]]*Tabla1[[#This Row],[Cantidad de Insumos]])</f>
        <v/>
      </c>
      <c r="P1135" s="522" t="str">
        <f>IF(Tabla1[[#This Row],[Descripción]]="","",_xlfn.XLOOKUP(Tabla1[[#This Row],[Descripción]],Tabla10[Descripción],Tabla10[CODIGO PRESUPUESTARIO],0))</f>
        <v/>
      </c>
      <c r="Q1135" s="523"/>
      <c r="R1135" s="523" t="str">
        <f>IF(Tabla1[[#This Row],[Insumos]]="","",_xlfn.XLOOKUP(Tabla1[[#This Row],[Insumos]],Tabla10[Insumo],Tabla10[InsumoAbrev],"",0))</f>
        <v/>
      </c>
      <c r="S1135" s="694"/>
      <c r="T1135" s="187"/>
      <c r="U1135" s="187"/>
    </row>
    <row r="1136" spans="2:21" ht="15" x14ac:dyDescent="0.25">
      <c r="B1136" s="187" t="str">
        <f>IF('Formulario PPGR3'!$G1136="","",CONCATENATE('Formulario PPGR3'!$C1136,".",'Formulario PPGR3'!$D1136,".",'Formulario PPGR3'!$E1136,".",'Formulario PPGR3'!$F1136))</f>
        <v/>
      </c>
      <c r="C1136" s="187" t="str">
        <f>IF('Formulario PPGR3'!$G1136="","",'Formulario PPGR1'!#REF!)</f>
        <v/>
      </c>
      <c r="D1136" s="187" t="str">
        <f>IF('Formulario PPGR3'!$G1136="","",'Formulario PPGR1'!#REF!)</f>
        <v/>
      </c>
      <c r="E1136" s="187" t="str">
        <f>IF('Formulario PPGR3'!$G1136="","",'Formulario PPGR1'!#REF!)</f>
        <v/>
      </c>
      <c r="F1136" s="187" t="str">
        <f>IF('Formulario PPGR3'!$G1136="","",'Formulario PPGR1'!#REF!)</f>
        <v/>
      </c>
      <c r="G1136" s="186"/>
      <c r="H1136" s="520" t="str" cm="1">
        <f t="array" ref="H1136">IF(Tabla1[[#This Row],[Código_Actividad]]="","",_xlfn.XLOOKUP(Tabla1[[#This Row],[Código_Actividad]],CodigoActividad,Tabla2[Actividades Programables Presupuestables],"",0))</f>
        <v/>
      </c>
      <c r="I1136" s="783" t="str">
        <f>IFERROR(VLOOKUP('Formulario PPGR3'!$G1136,'Formulario PPGR2'!$H$9:$V$536,15,FALSE),"")</f>
        <v/>
      </c>
      <c r="J1136" s="525"/>
      <c r="K1136" s="524"/>
      <c r="L1136" s="521" t="str">
        <f>IF(Tabla1[[#This Row],[Descripción]]="","",_xlfn.XLOOKUP(Tabla1[[#This Row],[Descripción]],Tabla10[Descripción],Tabla10[Unidad de Medida],"",0))</f>
        <v/>
      </c>
      <c r="M1136" s="317"/>
      <c r="N1136" s="535" t="str">
        <f>IF(Tabla1[[#This Row],[Descripción]]="","",_xlfn.XLOOKUP(Tabla1[[#This Row],[Descripción]],Tabla10[Descripción],Tabla10[Precio Unitario],0))</f>
        <v/>
      </c>
      <c r="O1136" s="535" t="str">
        <f>IF(Tabla1[[#This Row],[Cantidad de Insumos]]="","",Tabla1[[#This Row],[Precio Unitario]]*Tabla1[[#This Row],[Cantidad de Insumos]])</f>
        <v/>
      </c>
      <c r="P1136" s="522" t="str">
        <f>IF(Tabla1[[#This Row],[Descripción]]="","",_xlfn.XLOOKUP(Tabla1[[#This Row],[Descripción]],Tabla10[Descripción],Tabla10[CODIGO PRESUPUESTARIO],0))</f>
        <v/>
      </c>
      <c r="Q1136" s="523"/>
      <c r="R1136" s="523" t="str">
        <f>IF(Tabla1[[#This Row],[Insumos]]="","",_xlfn.XLOOKUP(Tabla1[[#This Row],[Insumos]],Tabla10[Insumo],Tabla10[InsumoAbrev],"",0))</f>
        <v/>
      </c>
      <c r="S1136" s="694"/>
      <c r="T1136" s="187"/>
      <c r="U1136" s="187"/>
    </row>
    <row r="1137" spans="2:21" ht="15" x14ac:dyDescent="0.25">
      <c r="B1137" s="187" t="str">
        <f>IF('Formulario PPGR3'!$G1137="","",CONCATENATE('Formulario PPGR3'!$C1137,".",'Formulario PPGR3'!$D1137,".",'Formulario PPGR3'!$E1137,".",'Formulario PPGR3'!$F1137))</f>
        <v/>
      </c>
      <c r="C1137" s="187" t="str">
        <f>IF('Formulario PPGR3'!$G1137="","",'Formulario PPGR1'!#REF!)</f>
        <v/>
      </c>
      <c r="D1137" s="187" t="str">
        <f>IF('Formulario PPGR3'!$G1137="","",'Formulario PPGR1'!#REF!)</f>
        <v/>
      </c>
      <c r="E1137" s="187" t="str">
        <f>IF('Formulario PPGR3'!$G1137="","",'Formulario PPGR1'!#REF!)</f>
        <v/>
      </c>
      <c r="F1137" s="187" t="str">
        <f>IF('Formulario PPGR3'!$G1137="","",'Formulario PPGR1'!#REF!)</f>
        <v/>
      </c>
      <c r="G1137" s="186"/>
      <c r="H1137" s="520" t="str" cm="1">
        <f t="array" ref="H1137">IF(Tabla1[[#This Row],[Código_Actividad]]="","",_xlfn.XLOOKUP(Tabla1[[#This Row],[Código_Actividad]],CodigoActividad,Tabla2[Actividades Programables Presupuestables],"",0))</f>
        <v/>
      </c>
      <c r="I1137" s="783" t="str">
        <f>IFERROR(VLOOKUP('Formulario PPGR3'!$G1137,'Formulario PPGR2'!$H$9:$V$536,15,FALSE),"")</f>
        <v/>
      </c>
      <c r="J1137" s="525"/>
      <c r="K1137" s="524"/>
      <c r="L1137" s="521" t="str">
        <f>IF(Tabla1[[#This Row],[Descripción]]="","",_xlfn.XLOOKUP(Tabla1[[#This Row],[Descripción]],Tabla10[Descripción],Tabla10[Unidad de Medida],"",0))</f>
        <v/>
      </c>
      <c r="M1137" s="317"/>
      <c r="N1137" s="535" t="str">
        <f>IF(Tabla1[[#This Row],[Descripción]]="","",_xlfn.XLOOKUP(Tabla1[[#This Row],[Descripción]],Tabla10[Descripción],Tabla10[Precio Unitario],0))</f>
        <v/>
      </c>
      <c r="O1137" s="535" t="str">
        <f>IF(Tabla1[[#This Row],[Cantidad de Insumos]]="","",Tabla1[[#This Row],[Precio Unitario]]*Tabla1[[#This Row],[Cantidad de Insumos]])</f>
        <v/>
      </c>
      <c r="P1137" s="522" t="str">
        <f>IF(Tabla1[[#This Row],[Descripción]]="","",_xlfn.XLOOKUP(Tabla1[[#This Row],[Descripción]],Tabla10[Descripción],Tabla10[CODIGO PRESUPUESTARIO],0))</f>
        <v/>
      </c>
      <c r="Q1137" s="523"/>
      <c r="R1137" s="523" t="str">
        <f>IF(Tabla1[[#This Row],[Insumos]]="","",_xlfn.XLOOKUP(Tabla1[[#This Row],[Insumos]],Tabla10[Insumo],Tabla10[InsumoAbrev],"",0))</f>
        <v/>
      </c>
      <c r="S1137" s="694"/>
      <c r="T1137" s="187"/>
      <c r="U1137" s="187"/>
    </row>
    <row r="1138" spans="2:21" ht="15" x14ac:dyDescent="0.25">
      <c r="B1138" s="187" t="str">
        <f>IF('Formulario PPGR3'!$G1138="","",CONCATENATE('Formulario PPGR3'!$C1138,".",'Formulario PPGR3'!$D1138,".",'Formulario PPGR3'!$E1138,".",'Formulario PPGR3'!$F1138))</f>
        <v/>
      </c>
      <c r="C1138" s="187" t="str">
        <f>IF('Formulario PPGR3'!$G1138="","",'Formulario PPGR1'!#REF!)</f>
        <v/>
      </c>
      <c r="D1138" s="187" t="str">
        <f>IF('Formulario PPGR3'!$G1138="","",'Formulario PPGR1'!#REF!)</f>
        <v/>
      </c>
      <c r="E1138" s="187" t="str">
        <f>IF('Formulario PPGR3'!$G1138="","",'Formulario PPGR1'!#REF!)</f>
        <v/>
      </c>
      <c r="F1138" s="187" t="str">
        <f>IF('Formulario PPGR3'!$G1138="","",'Formulario PPGR1'!#REF!)</f>
        <v/>
      </c>
      <c r="G1138" s="186"/>
      <c r="H1138" s="520" t="str" cm="1">
        <f t="array" ref="H1138">IF(Tabla1[[#This Row],[Código_Actividad]]="","",_xlfn.XLOOKUP(Tabla1[[#This Row],[Código_Actividad]],CodigoActividad,Tabla2[Actividades Programables Presupuestables],"",0))</f>
        <v/>
      </c>
      <c r="I1138" s="783" t="str">
        <f>IFERROR(VLOOKUP('Formulario PPGR3'!$G1138,'Formulario PPGR2'!$H$9:$V$536,15,FALSE),"")</f>
        <v/>
      </c>
      <c r="J1138" s="525"/>
      <c r="K1138" s="524"/>
      <c r="L1138" s="521" t="str">
        <f>IF(Tabla1[[#This Row],[Descripción]]="","",_xlfn.XLOOKUP(Tabla1[[#This Row],[Descripción]],Tabla10[Descripción],Tabla10[Unidad de Medida],"",0))</f>
        <v/>
      </c>
      <c r="M1138" s="317"/>
      <c r="N1138" s="535" t="str">
        <f>IF(Tabla1[[#This Row],[Descripción]]="","",_xlfn.XLOOKUP(Tabla1[[#This Row],[Descripción]],Tabla10[Descripción],Tabla10[Precio Unitario],0))</f>
        <v/>
      </c>
      <c r="O1138" s="535" t="str">
        <f>IF(Tabla1[[#This Row],[Cantidad de Insumos]]="","",Tabla1[[#This Row],[Precio Unitario]]*Tabla1[[#This Row],[Cantidad de Insumos]])</f>
        <v/>
      </c>
      <c r="P1138" s="522" t="str">
        <f>IF(Tabla1[[#This Row],[Descripción]]="","",_xlfn.XLOOKUP(Tabla1[[#This Row],[Descripción]],Tabla10[Descripción],Tabla10[CODIGO PRESUPUESTARIO],0))</f>
        <v/>
      </c>
      <c r="Q1138" s="523"/>
      <c r="R1138" s="523" t="str">
        <f>IF(Tabla1[[#This Row],[Insumos]]="","",_xlfn.XLOOKUP(Tabla1[[#This Row],[Insumos]],Tabla10[Insumo],Tabla10[InsumoAbrev],"",0))</f>
        <v/>
      </c>
      <c r="S1138" s="694"/>
      <c r="T1138" s="187"/>
      <c r="U1138" s="187"/>
    </row>
    <row r="1139" spans="2:21" ht="15" x14ac:dyDescent="0.25">
      <c r="B1139" s="187" t="str">
        <f>IF('Formulario PPGR3'!$G1139="","",CONCATENATE('Formulario PPGR3'!$C1139,".",'Formulario PPGR3'!$D1139,".",'Formulario PPGR3'!$E1139,".",'Formulario PPGR3'!$F1139))</f>
        <v/>
      </c>
      <c r="C1139" s="187" t="str">
        <f>IF('Formulario PPGR3'!$G1139="","",'Formulario PPGR1'!#REF!)</f>
        <v/>
      </c>
      <c r="D1139" s="187" t="str">
        <f>IF('Formulario PPGR3'!$G1139="","",'Formulario PPGR1'!#REF!)</f>
        <v/>
      </c>
      <c r="E1139" s="187" t="str">
        <f>IF('Formulario PPGR3'!$G1139="","",'Formulario PPGR1'!#REF!)</f>
        <v/>
      </c>
      <c r="F1139" s="187" t="str">
        <f>IF('Formulario PPGR3'!$G1139="","",'Formulario PPGR1'!#REF!)</f>
        <v/>
      </c>
      <c r="G1139" s="186"/>
      <c r="H1139" s="520" t="str" cm="1">
        <f t="array" ref="H1139">IF(Tabla1[[#This Row],[Código_Actividad]]="","",_xlfn.XLOOKUP(Tabla1[[#This Row],[Código_Actividad]],CodigoActividad,Tabla2[Actividades Programables Presupuestables],"",0))</f>
        <v/>
      </c>
      <c r="I1139" s="783" t="str">
        <f>IFERROR(VLOOKUP('Formulario PPGR3'!$G1139,'Formulario PPGR2'!$H$9:$V$536,15,FALSE),"")</f>
        <v/>
      </c>
      <c r="J1139" s="525"/>
      <c r="K1139" s="524"/>
      <c r="L1139" s="521" t="str">
        <f>IF(Tabla1[[#This Row],[Descripción]]="","",_xlfn.XLOOKUP(Tabla1[[#This Row],[Descripción]],Tabla10[Descripción],Tabla10[Unidad de Medida],"",0))</f>
        <v/>
      </c>
      <c r="M1139" s="317"/>
      <c r="N1139" s="535" t="str">
        <f>IF(Tabla1[[#This Row],[Descripción]]="","",_xlfn.XLOOKUP(Tabla1[[#This Row],[Descripción]],Tabla10[Descripción],Tabla10[Precio Unitario],0))</f>
        <v/>
      </c>
      <c r="O1139" s="535" t="str">
        <f>IF(Tabla1[[#This Row],[Cantidad de Insumos]]="","",Tabla1[[#This Row],[Precio Unitario]]*Tabla1[[#This Row],[Cantidad de Insumos]])</f>
        <v/>
      </c>
      <c r="P1139" s="522" t="str">
        <f>IF(Tabla1[[#This Row],[Descripción]]="","",_xlfn.XLOOKUP(Tabla1[[#This Row],[Descripción]],Tabla10[Descripción],Tabla10[CODIGO PRESUPUESTARIO],0))</f>
        <v/>
      </c>
      <c r="Q1139" s="523"/>
      <c r="R1139" s="523" t="str">
        <f>IF(Tabla1[[#This Row],[Insumos]]="","",_xlfn.XLOOKUP(Tabla1[[#This Row],[Insumos]],Tabla10[Insumo],Tabla10[InsumoAbrev],"",0))</f>
        <v/>
      </c>
      <c r="S1139" s="694"/>
      <c r="T1139" s="187"/>
      <c r="U1139" s="187"/>
    </row>
    <row r="1140" spans="2:21" ht="15" x14ac:dyDescent="0.25">
      <c r="B1140" s="187" t="str">
        <f>IF('Formulario PPGR3'!$G1140="","",CONCATENATE('Formulario PPGR3'!$C1140,".",'Formulario PPGR3'!$D1140,".",'Formulario PPGR3'!$E1140,".",'Formulario PPGR3'!$F1140))</f>
        <v/>
      </c>
      <c r="C1140" s="187" t="str">
        <f>IF('Formulario PPGR3'!$G1140="","",'Formulario PPGR1'!#REF!)</f>
        <v/>
      </c>
      <c r="D1140" s="187" t="str">
        <f>IF('Formulario PPGR3'!$G1140="","",'Formulario PPGR1'!#REF!)</f>
        <v/>
      </c>
      <c r="E1140" s="187" t="str">
        <f>IF('Formulario PPGR3'!$G1140="","",'Formulario PPGR1'!#REF!)</f>
        <v/>
      </c>
      <c r="F1140" s="187" t="str">
        <f>IF('Formulario PPGR3'!$G1140="","",'Formulario PPGR1'!#REF!)</f>
        <v/>
      </c>
      <c r="G1140" s="186"/>
      <c r="H1140" s="520" t="str" cm="1">
        <f t="array" ref="H1140">IF(Tabla1[[#This Row],[Código_Actividad]]="","",_xlfn.XLOOKUP(Tabla1[[#This Row],[Código_Actividad]],CodigoActividad,Tabla2[Actividades Programables Presupuestables],"",0))</f>
        <v/>
      </c>
      <c r="I1140" s="783" t="str">
        <f>IFERROR(VLOOKUP('Formulario PPGR3'!$G1140,'Formulario PPGR2'!$H$9:$V$536,15,FALSE),"")</f>
        <v/>
      </c>
      <c r="J1140" s="525"/>
      <c r="K1140" s="524"/>
      <c r="L1140" s="521" t="str">
        <f>IF(Tabla1[[#This Row],[Descripción]]="","",_xlfn.XLOOKUP(Tabla1[[#This Row],[Descripción]],Tabla10[Descripción],Tabla10[Unidad de Medida],"",0))</f>
        <v/>
      </c>
      <c r="M1140" s="317"/>
      <c r="N1140" s="535" t="str">
        <f>IF(Tabla1[[#This Row],[Descripción]]="","",_xlfn.XLOOKUP(Tabla1[[#This Row],[Descripción]],Tabla10[Descripción],Tabla10[Precio Unitario],0))</f>
        <v/>
      </c>
      <c r="O1140" s="535" t="str">
        <f>IF(Tabla1[[#This Row],[Cantidad de Insumos]]="","",Tabla1[[#This Row],[Precio Unitario]]*Tabla1[[#This Row],[Cantidad de Insumos]])</f>
        <v/>
      </c>
      <c r="P1140" s="522" t="str">
        <f>IF(Tabla1[[#This Row],[Descripción]]="","",_xlfn.XLOOKUP(Tabla1[[#This Row],[Descripción]],Tabla10[Descripción],Tabla10[CODIGO PRESUPUESTARIO],0))</f>
        <v/>
      </c>
      <c r="Q1140" s="523"/>
      <c r="R1140" s="523" t="str">
        <f>IF(Tabla1[[#This Row],[Insumos]]="","",_xlfn.XLOOKUP(Tabla1[[#This Row],[Insumos]],Tabla10[Insumo],Tabla10[InsumoAbrev],"",0))</f>
        <v/>
      </c>
      <c r="S1140" s="694"/>
      <c r="T1140" s="187"/>
      <c r="U1140" s="187"/>
    </row>
    <row r="1141" spans="2:21" ht="15" x14ac:dyDescent="0.25">
      <c r="B1141" s="187" t="str">
        <f>IF('Formulario PPGR3'!$G1141="","",CONCATENATE('Formulario PPGR3'!$C1141,".",'Formulario PPGR3'!$D1141,".",'Formulario PPGR3'!$E1141,".",'Formulario PPGR3'!$F1141))</f>
        <v/>
      </c>
      <c r="C1141" s="187" t="str">
        <f>IF('Formulario PPGR3'!$G1141="","",'Formulario PPGR1'!#REF!)</f>
        <v/>
      </c>
      <c r="D1141" s="187" t="str">
        <f>IF('Formulario PPGR3'!$G1141="","",'Formulario PPGR1'!#REF!)</f>
        <v/>
      </c>
      <c r="E1141" s="187" t="str">
        <f>IF('Formulario PPGR3'!$G1141="","",'Formulario PPGR1'!#REF!)</f>
        <v/>
      </c>
      <c r="F1141" s="187" t="str">
        <f>IF('Formulario PPGR3'!$G1141="","",'Formulario PPGR1'!#REF!)</f>
        <v/>
      </c>
      <c r="G1141" s="186"/>
      <c r="H1141" s="520" t="str" cm="1">
        <f t="array" ref="H1141">IF(Tabla1[[#This Row],[Código_Actividad]]="","",_xlfn.XLOOKUP(Tabla1[[#This Row],[Código_Actividad]],CodigoActividad,Tabla2[Actividades Programables Presupuestables],"",0))</f>
        <v/>
      </c>
      <c r="I1141" s="783" t="str">
        <f>IFERROR(VLOOKUP('Formulario PPGR3'!$G1141,'Formulario PPGR2'!$H$9:$V$536,15,FALSE),"")</f>
        <v/>
      </c>
      <c r="J1141" s="525"/>
      <c r="K1141" s="524"/>
      <c r="L1141" s="521" t="str">
        <f>IF(Tabla1[[#This Row],[Descripción]]="","",_xlfn.XLOOKUP(Tabla1[[#This Row],[Descripción]],Tabla10[Descripción],Tabla10[Unidad de Medida],"",0))</f>
        <v/>
      </c>
      <c r="M1141" s="317"/>
      <c r="N1141" s="535" t="str">
        <f>IF(Tabla1[[#This Row],[Descripción]]="","",_xlfn.XLOOKUP(Tabla1[[#This Row],[Descripción]],Tabla10[Descripción],Tabla10[Precio Unitario],0))</f>
        <v/>
      </c>
      <c r="O1141" s="535" t="str">
        <f>IF(Tabla1[[#This Row],[Cantidad de Insumos]]="","",Tabla1[[#This Row],[Precio Unitario]]*Tabla1[[#This Row],[Cantidad de Insumos]])</f>
        <v/>
      </c>
      <c r="P1141" s="522" t="str">
        <f>IF(Tabla1[[#This Row],[Descripción]]="","",_xlfn.XLOOKUP(Tabla1[[#This Row],[Descripción]],Tabla10[Descripción],Tabla10[CODIGO PRESUPUESTARIO],0))</f>
        <v/>
      </c>
      <c r="Q1141" s="523"/>
      <c r="R1141" s="523" t="str">
        <f>IF(Tabla1[[#This Row],[Insumos]]="","",_xlfn.XLOOKUP(Tabla1[[#This Row],[Insumos]],Tabla10[Insumo],Tabla10[InsumoAbrev],"",0))</f>
        <v/>
      </c>
      <c r="S1141" s="694"/>
      <c r="T1141" s="187"/>
      <c r="U1141" s="187"/>
    </row>
    <row r="1142" spans="2:21" ht="15" x14ac:dyDescent="0.25">
      <c r="B1142" s="187" t="str">
        <f>IF('Formulario PPGR3'!$G1142="","",CONCATENATE('Formulario PPGR3'!$C1142,".",'Formulario PPGR3'!$D1142,".",'Formulario PPGR3'!$E1142,".",'Formulario PPGR3'!$F1142))</f>
        <v/>
      </c>
      <c r="C1142" s="187" t="str">
        <f>IF('Formulario PPGR3'!$G1142="","",'Formulario PPGR1'!#REF!)</f>
        <v/>
      </c>
      <c r="D1142" s="187" t="str">
        <f>IF('Formulario PPGR3'!$G1142="","",'Formulario PPGR1'!#REF!)</f>
        <v/>
      </c>
      <c r="E1142" s="187" t="str">
        <f>IF('Formulario PPGR3'!$G1142="","",'Formulario PPGR1'!#REF!)</f>
        <v/>
      </c>
      <c r="F1142" s="187" t="str">
        <f>IF('Formulario PPGR3'!$G1142="","",'Formulario PPGR1'!#REF!)</f>
        <v/>
      </c>
      <c r="G1142" s="186"/>
      <c r="H1142" s="520" t="str" cm="1">
        <f t="array" ref="H1142">IF(Tabla1[[#This Row],[Código_Actividad]]="","",_xlfn.XLOOKUP(Tabla1[[#This Row],[Código_Actividad]],CodigoActividad,Tabla2[Actividades Programables Presupuestables],"",0))</f>
        <v/>
      </c>
      <c r="I1142" s="783" t="str">
        <f>IFERROR(VLOOKUP('Formulario PPGR3'!$G1142,'Formulario PPGR2'!$H$9:$V$536,15,FALSE),"")</f>
        <v/>
      </c>
      <c r="J1142" s="525"/>
      <c r="K1142" s="524"/>
      <c r="L1142" s="521" t="str">
        <f>IF(Tabla1[[#This Row],[Descripción]]="","",_xlfn.XLOOKUP(Tabla1[[#This Row],[Descripción]],Tabla10[Descripción],Tabla10[Unidad de Medida],"",0))</f>
        <v/>
      </c>
      <c r="M1142" s="317"/>
      <c r="N1142" s="535" t="str">
        <f>IF(Tabla1[[#This Row],[Descripción]]="","",_xlfn.XLOOKUP(Tabla1[[#This Row],[Descripción]],Tabla10[Descripción],Tabla10[Precio Unitario],0))</f>
        <v/>
      </c>
      <c r="O1142" s="535" t="str">
        <f>IF(Tabla1[[#This Row],[Cantidad de Insumos]]="","",Tabla1[[#This Row],[Precio Unitario]]*Tabla1[[#This Row],[Cantidad de Insumos]])</f>
        <v/>
      </c>
      <c r="P1142" s="522" t="str">
        <f>IF(Tabla1[[#This Row],[Descripción]]="","",_xlfn.XLOOKUP(Tabla1[[#This Row],[Descripción]],Tabla10[Descripción],Tabla10[CODIGO PRESUPUESTARIO],0))</f>
        <v/>
      </c>
      <c r="Q1142" s="523"/>
      <c r="R1142" s="523" t="str">
        <f>IF(Tabla1[[#This Row],[Insumos]]="","",_xlfn.XLOOKUP(Tabla1[[#This Row],[Insumos]],Tabla10[Insumo],Tabla10[InsumoAbrev],"",0))</f>
        <v/>
      </c>
      <c r="S1142" s="694"/>
      <c r="T1142" s="187"/>
      <c r="U1142" s="187"/>
    </row>
    <row r="1143" spans="2:21" ht="15" x14ac:dyDescent="0.25">
      <c r="B1143" s="187" t="str">
        <f>IF('Formulario PPGR3'!$G1143="","",CONCATENATE('Formulario PPGR3'!$C1143,".",'Formulario PPGR3'!$D1143,".",'Formulario PPGR3'!$E1143,".",'Formulario PPGR3'!$F1143))</f>
        <v/>
      </c>
      <c r="C1143" s="187" t="str">
        <f>IF('Formulario PPGR3'!$G1143="","",'Formulario PPGR1'!#REF!)</f>
        <v/>
      </c>
      <c r="D1143" s="187" t="str">
        <f>IF('Formulario PPGR3'!$G1143="","",'Formulario PPGR1'!#REF!)</f>
        <v/>
      </c>
      <c r="E1143" s="187" t="str">
        <f>IF('Formulario PPGR3'!$G1143="","",'Formulario PPGR1'!#REF!)</f>
        <v/>
      </c>
      <c r="F1143" s="187" t="str">
        <f>IF('Formulario PPGR3'!$G1143="","",'Formulario PPGR1'!#REF!)</f>
        <v/>
      </c>
      <c r="G1143" s="186"/>
      <c r="H1143" s="520" t="str" cm="1">
        <f t="array" ref="H1143">IF(Tabla1[[#This Row],[Código_Actividad]]="","",_xlfn.XLOOKUP(Tabla1[[#This Row],[Código_Actividad]],CodigoActividad,Tabla2[Actividades Programables Presupuestables],"",0))</f>
        <v/>
      </c>
      <c r="I1143" s="783" t="str">
        <f>IFERROR(VLOOKUP('Formulario PPGR3'!$G1143,'Formulario PPGR2'!$H$9:$V$536,15,FALSE),"")</f>
        <v/>
      </c>
      <c r="J1143" s="525"/>
      <c r="K1143" s="524"/>
      <c r="L1143" s="521" t="str">
        <f>IF(Tabla1[[#This Row],[Descripción]]="","",_xlfn.XLOOKUP(Tabla1[[#This Row],[Descripción]],Tabla10[Descripción],Tabla10[Unidad de Medida],"",0))</f>
        <v/>
      </c>
      <c r="M1143" s="317"/>
      <c r="N1143" s="535" t="str">
        <f>IF(Tabla1[[#This Row],[Descripción]]="","",_xlfn.XLOOKUP(Tabla1[[#This Row],[Descripción]],Tabla10[Descripción],Tabla10[Precio Unitario],0))</f>
        <v/>
      </c>
      <c r="O1143" s="535" t="str">
        <f>IF(Tabla1[[#This Row],[Cantidad de Insumos]]="","",Tabla1[[#This Row],[Precio Unitario]]*Tabla1[[#This Row],[Cantidad de Insumos]])</f>
        <v/>
      </c>
      <c r="P1143" s="522" t="str">
        <f>IF(Tabla1[[#This Row],[Descripción]]="","",_xlfn.XLOOKUP(Tabla1[[#This Row],[Descripción]],Tabla10[Descripción],Tabla10[CODIGO PRESUPUESTARIO],0))</f>
        <v/>
      </c>
      <c r="Q1143" s="523"/>
      <c r="R1143" s="523" t="str">
        <f>IF(Tabla1[[#This Row],[Insumos]]="","",_xlfn.XLOOKUP(Tabla1[[#This Row],[Insumos]],Tabla10[Insumo],Tabla10[InsumoAbrev],"",0))</f>
        <v/>
      </c>
      <c r="S1143" s="694"/>
      <c r="T1143" s="187"/>
      <c r="U1143" s="187"/>
    </row>
    <row r="1144" spans="2:21" ht="15" x14ac:dyDescent="0.25">
      <c r="B1144" s="187" t="str">
        <f>IF('Formulario PPGR3'!$G1144="","",CONCATENATE('Formulario PPGR3'!$C1144,".",'Formulario PPGR3'!$D1144,".",'Formulario PPGR3'!$E1144,".",'Formulario PPGR3'!$F1144))</f>
        <v/>
      </c>
      <c r="C1144" s="187" t="str">
        <f>IF('Formulario PPGR3'!$G1144="","",'Formulario PPGR1'!#REF!)</f>
        <v/>
      </c>
      <c r="D1144" s="187" t="str">
        <f>IF('Formulario PPGR3'!$G1144="","",'Formulario PPGR1'!#REF!)</f>
        <v/>
      </c>
      <c r="E1144" s="187" t="str">
        <f>IF('Formulario PPGR3'!$G1144="","",'Formulario PPGR1'!#REF!)</f>
        <v/>
      </c>
      <c r="F1144" s="187" t="str">
        <f>IF('Formulario PPGR3'!$G1144="","",'Formulario PPGR1'!#REF!)</f>
        <v/>
      </c>
      <c r="G1144" s="186"/>
      <c r="H1144" s="520" t="str" cm="1">
        <f t="array" ref="H1144">IF(Tabla1[[#This Row],[Código_Actividad]]="","",_xlfn.XLOOKUP(Tabla1[[#This Row],[Código_Actividad]],CodigoActividad,Tabla2[Actividades Programables Presupuestables],"",0))</f>
        <v/>
      </c>
      <c r="I1144" s="783" t="str">
        <f>IFERROR(VLOOKUP('Formulario PPGR3'!$G1144,'Formulario PPGR2'!$H$9:$V$536,15,FALSE),"")</f>
        <v/>
      </c>
      <c r="J1144" s="525"/>
      <c r="K1144" s="524"/>
      <c r="L1144" s="521" t="str">
        <f>IF(Tabla1[[#This Row],[Descripción]]="","",_xlfn.XLOOKUP(Tabla1[[#This Row],[Descripción]],Tabla10[Descripción],Tabla10[Unidad de Medida],"",0))</f>
        <v/>
      </c>
      <c r="M1144" s="317"/>
      <c r="N1144" s="535" t="str">
        <f>IF(Tabla1[[#This Row],[Descripción]]="","",_xlfn.XLOOKUP(Tabla1[[#This Row],[Descripción]],Tabla10[Descripción],Tabla10[Precio Unitario],0))</f>
        <v/>
      </c>
      <c r="O1144" s="535" t="str">
        <f>IF(Tabla1[[#This Row],[Cantidad de Insumos]]="","",Tabla1[[#This Row],[Precio Unitario]]*Tabla1[[#This Row],[Cantidad de Insumos]])</f>
        <v/>
      </c>
      <c r="P1144" s="522" t="str">
        <f>IF(Tabla1[[#This Row],[Descripción]]="","",_xlfn.XLOOKUP(Tabla1[[#This Row],[Descripción]],Tabla10[Descripción],Tabla10[CODIGO PRESUPUESTARIO],0))</f>
        <v/>
      </c>
      <c r="Q1144" s="523"/>
      <c r="R1144" s="523" t="str">
        <f>IF(Tabla1[[#This Row],[Insumos]]="","",_xlfn.XLOOKUP(Tabla1[[#This Row],[Insumos]],Tabla10[Insumo],Tabla10[InsumoAbrev],"",0))</f>
        <v/>
      </c>
      <c r="S1144" s="694"/>
      <c r="T1144" s="187"/>
      <c r="U1144" s="187"/>
    </row>
    <row r="1145" spans="2:21" ht="15" x14ac:dyDescent="0.25">
      <c r="B1145" s="187" t="str">
        <f>IF('Formulario PPGR3'!$G1145="","",CONCATENATE('Formulario PPGR3'!$C1145,".",'Formulario PPGR3'!$D1145,".",'Formulario PPGR3'!$E1145,".",'Formulario PPGR3'!$F1145))</f>
        <v/>
      </c>
      <c r="C1145" s="187" t="str">
        <f>IF('Formulario PPGR3'!$G1145="","",'Formulario PPGR1'!#REF!)</f>
        <v/>
      </c>
      <c r="D1145" s="187" t="str">
        <f>IF('Formulario PPGR3'!$G1145="","",'Formulario PPGR1'!#REF!)</f>
        <v/>
      </c>
      <c r="E1145" s="187" t="str">
        <f>IF('Formulario PPGR3'!$G1145="","",'Formulario PPGR1'!#REF!)</f>
        <v/>
      </c>
      <c r="F1145" s="187" t="str">
        <f>IF('Formulario PPGR3'!$G1145="","",'Formulario PPGR1'!#REF!)</f>
        <v/>
      </c>
      <c r="G1145" s="186"/>
      <c r="H1145" s="520" t="str" cm="1">
        <f t="array" ref="H1145">IF(Tabla1[[#This Row],[Código_Actividad]]="","",_xlfn.XLOOKUP(Tabla1[[#This Row],[Código_Actividad]],CodigoActividad,Tabla2[Actividades Programables Presupuestables],"",0))</f>
        <v/>
      </c>
      <c r="I1145" s="783" t="str">
        <f>IFERROR(VLOOKUP('Formulario PPGR3'!$G1145,'Formulario PPGR2'!$H$9:$V$536,15,FALSE),"")</f>
        <v/>
      </c>
      <c r="J1145" s="525"/>
      <c r="K1145" s="524"/>
      <c r="L1145" s="521" t="str">
        <f>IF(Tabla1[[#This Row],[Descripción]]="","",_xlfn.XLOOKUP(Tabla1[[#This Row],[Descripción]],Tabla10[Descripción],Tabla10[Unidad de Medida],"",0))</f>
        <v/>
      </c>
      <c r="M1145" s="317"/>
      <c r="N1145" s="535" t="str">
        <f>IF(Tabla1[[#This Row],[Descripción]]="","",_xlfn.XLOOKUP(Tabla1[[#This Row],[Descripción]],Tabla10[Descripción],Tabla10[Precio Unitario],0))</f>
        <v/>
      </c>
      <c r="O1145" s="535" t="str">
        <f>IF(Tabla1[[#This Row],[Cantidad de Insumos]]="","",Tabla1[[#This Row],[Precio Unitario]]*Tabla1[[#This Row],[Cantidad de Insumos]])</f>
        <v/>
      </c>
      <c r="P1145" s="522" t="str">
        <f>IF(Tabla1[[#This Row],[Descripción]]="","",_xlfn.XLOOKUP(Tabla1[[#This Row],[Descripción]],Tabla10[Descripción],Tabla10[CODIGO PRESUPUESTARIO],0))</f>
        <v/>
      </c>
      <c r="Q1145" s="523"/>
      <c r="R1145" s="523" t="str">
        <f>IF(Tabla1[[#This Row],[Insumos]]="","",_xlfn.XLOOKUP(Tabla1[[#This Row],[Insumos]],Tabla10[Insumo],Tabla10[InsumoAbrev],"",0))</f>
        <v/>
      </c>
      <c r="S1145" s="694"/>
      <c r="T1145" s="187"/>
      <c r="U1145" s="187"/>
    </row>
    <row r="1146" spans="2:21" ht="15" x14ac:dyDescent="0.25">
      <c r="B1146" s="187" t="str">
        <f>IF('Formulario PPGR3'!$G1146="","",CONCATENATE('Formulario PPGR3'!$C1146,".",'Formulario PPGR3'!$D1146,".",'Formulario PPGR3'!$E1146,".",'Formulario PPGR3'!$F1146))</f>
        <v/>
      </c>
      <c r="C1146" s="187" t="str">
        <f>IF('Formulario PPGR3'!$G1146="","",'Formulario PPGR1'!#REF!)</f>
        <v/>
      </c>
      <c r="D1146" s="187" t="str">
        <f>IF('Formulario PPGR3'!$G1146="","",'Formulario PPGR1'!#REF!)</f>
        <v/>
      </c>
      <c r="E1146" s="187" t="str">
        <f>IF('Formulario PPGR3'!$G1146="","",'Formulario PPGR1'!#REF!)</f>
        <v/>
      </c>
      <c r="F1146" s="187" t="str">
        <f>IF('Formulario PPGR3'!$G1146="","",'Formulario PPGR1'!#REF!)</f>
        <v/>
      </c>
      <c r="G1146" s="186"/>
      <c r="H1146" s="520" t="str" cm="1">
        <f t="array" ref="H1146">IF(Tabla1[[#This Row],[Código_Actividad]]="","",_xlfn.XLOOKUP(Tabla1[[#This Row],[Código_Actividad]],CodigoActividad,Tabla2[Actividades Programables Presupuestables],"",0))</f>
        <v/>
      </c>
      <c r="I1146" s="783" t="str">
        <f>IFERROR(VLOOKUP('Formulario PPGR3'!$G1146,'Formulario PPGR2'!$H$9:$V$536,15,FALSE),"")</f>
        <v/>
      </c>
      <c r="J1146" s="525"/>
      <c r="K1146" s="524"/>
      <c r="L1146" s="521" t="str">
        <f>IF(Tabla1[[#This Row],[Descripción]]="","",_xlfn.XLOOKUP(Tabla1[[#This Row],[Descripción]],Tabla10[Descripción],Tabla10[Unidad de Medida],"",0))</f>
        <v/>
      </c>
      <c r="M1146" s="317"/>
      <c r="N1146" s="535" t="str">
        <f>IF(Tabla1[[#This Row],[Descripción]]="","",_xlfn.XLOOKUP(Tabla1[[#This Row],[Descripción]],Tabla10[Descripción],Tabla10[Precio Unitario],0))</f>
        <v/>
      </c>
      <c r="O1146" s="535" t="str">
        <f>IF(Tabla1[[#This Row],[Cantidad de Insumos]]="","",Tabla1[[#This Row],[Precio Unitario]]*Tabla1[[#This Row],[Cantidad de Insumos]])</f>
        <v/>
      </c>
      <c r="P1146" s="522" t="str">
        <f>IF(Tabla1[[#This Row],[Descripción]]="","",_xlfn.XLOOKUP(Tabla1[[#This Row],[Descripción]],Tabla10[Descripción],Tabla10[CODIGO PRESUPUESTARIO],0))</f>
        <v/>
      </c>
      <c r="Q1146" s="523"/>
      <c r="R1146" s="523" t="str">
        <f>IF(Tabla1[[#This Row],[Insumos]]="","",_xlfn.XLOOKUP(Tabla1[[#This Row],[Insumos]],Tabla10[Insumo],Tabla10[InsumoAbrev],"",0))</f>
        <v/>
      </c>
      <c r="S1146" s="694"/>
      <c r="T1146" s="187"/>
      <c r="U1146" s="187"/>
    </row>
    <row r="1147" spans="2:21" ht="15" x14ac:dyDescent="0.25">
      <c r="B1147" s="187" t="str">
        <f>IF('Formulario PPGR3'!$G1147="","",CONCATENATE('Formulario PPGR3'!$C1147,".",'Formulario PPGR3'!$D1147,".",'Formulario PPGR3'!$E1147,".",'Formulario PPGR3'!$F1147))</f>
        <v/>
      </c>
      <c r="C1147" s="187" t="str">
        <f>IF('Formulario PPGR3'!$G1147="","",'Formulario PPGR1'!#REF!)</f>
        <v/>
      </c>
      <c r="D1147" s="187" t="str">
        <f>IF('Formulario PPGR3'!$G1147="","",'Formulario PPGR1'!#REF!)</f>
        <v/>
      </c>
      <c r="E1147" s="187" t="str">
        <f>IF('Formulario PPGR3'!$G1147="","",'Formulario PPGR1'!#REF!)</f>
        <v/>
      </c>
      <c r="F1147" s="187" t="str">
        <f>IF('Formulario PPGR3'!$G1147="","",'Formulario PPGR1'!#REF!)</f>
        <v/>
      </c>
      <c r="G1147" s="186"/>
      <c r="H1147" s="520" t="str" cm="1">
        <f t="array" ref="H1147">IF(Tabla1[[#This Row],[Código_Actividad]]="","",_xlfn.XLOOKUP(Tabla1[[#This Row],[Código_Actividad]],CodigoActividad,Tabla2[Actividades Programables Presupuestables],"",0))</f>
        <v/>
      </c>
      <c r="I1147" s="783" t="str">
        <f>IFERROR(VLOOKUP('Formulario PPGR3'!$G1147,'Formulario PPGR2'!$H$9:$V$536,15,FALSE),"")</f>
        <v/>
      </c>
      <c r="J1147" s="525"/>
      <c r="K1147" s="524"/>
      <c r="L1147" s="521" t="str">
        <f>IF(Tabla1[[#This Row],[Descripción]]="","",_xlfn.XLOOKUP(Tabla1[[#This Row],[Descripción]],Tabla10[Descripción],Tabla10[Unidad de Medida],"",0))</f>
        <v/>
      </c>
      <c r="M1147" s="317"/>
      <c r="N1147" s="535" t="str">
        <f>IF(Tabla1[[#This Row],[Descripción]]="","",_xlfn.XLOOKUP(Tabla1[[#This Row],[Descripción]],Tabla10[Descripción],Tabla10[Precio Unitario],0))</f>
        <v/>
      </c>
      <c r="O1147" s="535" t="str">
        <f>IF(Tabla1[[#This Row],[Cantidad de Insumos]]="","",Tabla1[[#This Row],[Precio Unitario]]*Tabla1[[#This Row],[Cantidad de Insumos]])</f>
        <v/>
      </c>
      <c r="P1147" s="522" t="str">
        <f>IF(Tabla1[[#This Row],[Descripción]]="","",_xlfn.XLOOKUP(Tabla1[[#This Row],[Descripción]],Tabla10[Descripción],Tabla10[CODIGO PRESUPUESTARIO],0))</f>
        <v/>
      </c>
      <c r="Q1147" s="523"/>
      <c r="R1147" s="523" t="str">
        <f>IF(Tabla1[[#This Row],[Insumos]]="","",_xlfn.XLOOKUP(Tabla1[[#This Row],[Insumos]],Tabla10[Insumo],Tabla10[InsumoAbrev],"",0))</f>
        <v/>
      </c>
      <c r="S1147" s="694"/>
      <c r="T1147" s="187"/>
      <c r="U1147" s="187"/>
    </row>
    <row r="1148" spans="2:21" ht="15" x14ac:dyDescent="0.25">
      <c r="B1148" s="187" t="str">
        <f>IF('Formulario PPGR3'!$G1148="","",CONCATENATE('Formulario PPGR3'!$C1148,".",'Formulario PPGR3'!$D1148,".",'Formulario PPGR3'!$E1148,".",'Formulario PPGR3'!$F1148))</f>
        <v/>
      </c>
      <c r="C1148" s="187" t="str">
        <f>IF('Formulario PPGR3'!$G1148="","",'Formulario PPGR1'!#REF!)</f>
        <v/>
      </c>
      <c r="D1148" s="187" t="str">
        <f>IF('Formulario PPGR3'!$G1148="","",'Formulario PPGR1'!#REF!)</f>
        <v/>
      </c>
      <c r="E1148" s="187" t="str">
        <f>IF('Formulario PPGR3'!$G1148="","",'Formulario PPGR1'!#REF!)</f>
        <v/>
      </c>
      <c r="F1148" s="187" t="str">
        <f>IF('Formulario PPGR3'!$G1148="","",'Formulario PPGR1'!#REF!)</f>
        <v/>
      </c>
      <c r="G1148" s="186"/>
      <c r="H1148" s="520" t="str" cm="1">
        <f t="array" ref="H1148">IF(Tabla1[[#This Row],[Código_Actividad]]="","",_xlfn.XLOOKUP(Tabla1[[#This Row],[Código_Actividad]],CodigoActividad,Tabla2[Actividades Programables Presupuestables],"",0))</f>
        <v/>
      </c>
      <c r="I1148" s="783" t="str">
        <f>IFERROR(VLOOKUP('Formulario PPGR3'!$G1148,'Formulario PPGR2'!$H$9:$V$536,15,FALSE),"")</f>
        <v/>
      </c>
      <c r="J1148" s="525"/>
      <c r="K1148" s="524"/>
      <c r="L1148" s="521" t="str">
        <f>IF(Tabla1[[#This Row],[Descripción]]="","",_xlfn.XLOOKUP(Tabla1[[#This Row],[Descripción]],Tabla10[Descripción],Tabla10[Unidad de Medida],"",0))</f>
        <v/>
      </c>
      <c r="M1148" s="317"/>
      <c r="N1148" s="535" t="str">
        <f>IF(Tabla1[[#This Row],[Descripción]]="","",_xlfn.XLOOKUP(Tabla1[[#This Row],[Descripción]],Tabla10[Descripción],Tabla10[Precio Unitario],0))</f>
        <v/>
      </c>
      <c r="O1148" s="535" t="str">
        <f>IF(Tabla1[[#This Row],[Cantidad de Insumos]]="","",Tabla1[[#This Row],[Precio Unitario]]*Tabla1[[#This Row],[Cantidad de Insumos]])</f>
        <v/>
      </c>
      <c r="P1148" s="522" t="str">
        <f>IF(Tabla1[[#This Row],[Descripción]]="","",_xlfn.XLOOKUP(Tabla1[[#This Row],[Descripción]],Tabla10[Descripción],Tabla10[CODIGO PRESUPUESTARIO],0))</f>
        <v/>
      </c>
      <c r="Q1148" s="523"/>
      <c r="R1148" s="523" t="str">
        <f>IF(Tabla1[[#This Row],[Insumos]]="","",_xlfn.XLOOKUP(Tabla1[[#This Row],[Insumos]],Tabla10[Insumo],Tabla10[InsumoAbrev],"",0))</f>
        <v/>
      </c>
      <c r="S1148" s="694"/>
      <c r="T1148" s="187"/>
      <c r="U1148" s="187"/>
    </row>
    <row r="1149" spans="2:21" ht="15" x14ac:dyDescent="0.25">
      <c r="B1149" s="187" t="str">
        <f>IF('Formulario PPGR3'!$G1149="","",CONCATENATE('Formulario PPGR3'!$C1149,".",'Formulario PPGR3'!$D1149,".",'Formulario PPGR3'!$E1149,".",'Formulario PPGR3'!$F1149))</f>
        <v/>
      </c>
      <c r="C1149" s="187" t="str">
        <f>IF('Formulario PPGR3'!$G1149="","",'Formulario PPGR1'!#REF!)</f>
        <v/>
      </c>
      <c r="D1149" s="187" t="str">
        <f>IF('Formulario PPGR3'!$G1149="","",'Formulario PPGR1'!#REF!)</f>
        <v/>
      </c>
      <c r="E1149" s="187" t="str">
        <f>IF('Formulario PPGR3'!$G1149="","",'Formulario PPGR1'!#REF!)</f>
        <v/>
      </c>
      <c r="F1149" s="187" t="str">
        <f>IF('Formulario PPGR3'!$G1149="","",'Formulario PPGR1'!#REF!)</f>
        <v/>
      </c>
      <c r="G1149" s="186"/>
      <c r="H1149" s="520" t="str" cm="1">
        <f t="array" ref="H1149">IF(Tabla1[[#This Row],[Código_Actividad]]="","",_xlfn.XLOOKUP(Tabla1[[#This Row],[Código_Actividad]],CodigoActividad,Tabla2[Actividades Programables Presupuestables],"",0))</f>
        <v/>
      </c>
      <c r="I1149" s="783" t="str">
        <f>IFERROR(VLOOKUP('Formulario PPGR3'!$G1149,'Formulario PPGR2'!$H$9:$V$536,15,FALSE),"")</f>
        <v/>
      </c>
      <c r="J1149" s="525"/>
      <c r="K1149" s="524"/>
      <c r="L1149" s="521" t="str">
        <f>IF(Tabla1[[#This Row],[Descripción]]="","",_xlfn.XLOOKUP(Tabla1[[#This Row],[Descripción]],Tabla10[Descripción],Tabla10[Unidad de Medida],"",0))</f>
        <v/>
      </c>
      <c r="M1149" s="317"/>
      <c r="N1149" s="535" t="str">
        <f>IF(Tabla1[[#This Row],[Descripción]]="","",_xlfn.XLOOKUP(Tabla1[[#This Row],[Descripción]],Tabla10[Descripción],Tabla10[Precio Unitario],0))</f>
        <v/>
      </c>
      <c r="O1149" s="535" t="str">
        <f>IF(Tabla1[[#This Row],[Cantidad de Insumos]]="","",Tabla1[[#This Row],[Precio Unitario]]*Tabla1[[#This Row],[Cantidad de Insumos]])</f>
        <v/>
      </c>
      <c r="P1149" s="522" t="str">
        <f>IF(Tabla1[[#This Row],[Descripción]]="","",_xlfn.XLOOKUP(Tabla1[[#This Row],[Descripción]],Tabla10[Descripción],Tabla10[CODIGO PRESUPUESTARIO],0))</f>
        <v/>
      </c>
      <c r="Q1149" s="523"/>
      <c r="R1149" s="523" t="str">
        <f>IF(Tabla1[[#This Row],[Insumos]]="","",_xlfn.XLOOKUP(Tabla1[[#This Row],[Insumos]],Tabla10[Insumo],Tabla10[InsumoAbrev],"",0))</f>
        <v/>
      </c>
      <c r="S1149" s="694"/>
      <c r="T1149" s="187"/>
      <c r="U1149" s="187"/>
    </row>
    <row r="1150" spans="2:21" ht="15" x14ac:dyDescent="0.25">
      <c r="B1150" s="187" t="str">
        <f>IF('Formulario PPGR3'!$G1150="","",CONCATENATE('Formulario PPGR3'!$C1150,".",'Formulario PPGR3'!$D1150,".",'Formulario PPGR3'!$E1150,".",'Formulario PPGR3'!$F1150))</f>
        <v/>
      </c>
      <c r="C1150" s="187" t="str">
        <f>IF('Formulario PPGR3'!$G1150="","",'Formulario PPGR1'!#REF!)</f>
        <v/>
      </c>
      <c r="D1150" s="187" t="str">
        <f>IF('Formulario PPGR3'!$G1150="","",'Formulario PPGR1'!#REF!)</f>
        <v/>
      </c>
      <c r="E1150" s="187" t="str">
        <f>IF('Formulario PPGR3'!$G1150="","",'Formulario PPGR1'!#REF!)</f>
        <v/>
      </c>
      <c r="F1150" s="187" t="str">
        <f>IF('Formulario PPGR3'!$G1150="","",'Formulario PPGR1'!#REF!)</f>
        <v/>
      </c>
      <c r="G1150" s="186"/>
      <c r="H1150" s="520" t="str" cm="1">
        <f t="array" ref="H1150">IF(Tabla1[[#This Row],[Código_Actividad]]="","",_xlfn.XLOOKUP(Tabla1[[#This Row],[Código_Actividad]],CodigoActividad,Tabla2[Actividades Programables Presupuestables],"",0))</f>
        <v/>
      </c>
      <c r="I1150" s="783" t="str">
        <f>IFERROR(VLOOKUP('Formulario PPGR3'!$G1150,'Formulario PPGR2'!$H$9:$V$536,15,FALSE),"")</f>
        <v/>
      </c>
      <c r="J1150" s="525"/>
      <c r="K1150" s="524"/>
      <c r="L1150" s="521" t="str">
        <f>IF(Tabla1[[#This Row],[Descripción]]="","",_xlfn.XLOOKUP(Tabla1[[#This Row],[Descripción]],Tabla10[Descripción],Tabla10[Unidad de Medida],"",0))</f>
        <v/>
      </c>
      <c r="M1150" s="317"/>
      <c r="N1150" s="535" t="str">
        <f>IF(Tabla1[[#This Row],[Descripción]]="","",_xlfn.XLOOKUP(Tabla1[[#This Row],[Descripción]],Tabla10[Descripción],Tabla10[Precio Unitario],0))</f>
        <v/>
      </c>
      <c r="O1150" s="535" t="str">
        <f>IF(Tabla1[[#This Row],[Cantidad de Insumos]]="","",Tabla1[[#This Row],[Precio Unitario]]*Tabla1[[#This Row],[Cantidad de Insumos]])</f>
        <v/>
      </c>
      <c r="P1150" s="522" t="str">
        <f>IF(Tabla1[[#This Row],[Descripción]]="","",_xlfn.XLOOKUP(Tabla1[[#This Row],[Descripción]],Tabla10[Descripción],Tabla10[CODIGO PRESUPUESTARIO],0))</f>
        <v/>
      </c>
      <c r="Q1150" s="523"/>
      <c r="R1150" s="523" t="str">
        <f>IF(Tabla1[[#This Row],[Insumos]]="","",_xlfn.XLOOKUP(Tabla1[[#This Row],[Insumos]],Tabla10[Insumo],Tabla10[InsumoAbrev],"",0))</f>
        <v/>
      </c>
      <c r="S1150" s="694"/>
      <c r="T1150" s="187"/>
      <c r="U1150" s="187"/>
    </row>
    <row r="1151" spans="2:21" ht="15" x14ac:dyDescent="0.25">
      <c r="B1151" s="187" t="str">
        <f>IF('Formulario PPGR3'!$G1151="","",CONCATENATE('Formulario PPGR3'!$C1151,".",'Formulario PPGR3'!$D1151,".",'Formulario PPGR3'!$E1151,".",'Formulario PPGR3'!$F1151))</f>
        <v/>
      </c>
      <c r="C1151" s="187" t="str">
        <f>IF('Formulario PPGR3'!$G1151="","",'Formulario PPGR1'!#REF!)</f>
        <v/>
      </c>
      <c r="D1151" s="187" t="str">
        <f>IF('Formulario PPGR3'!$G1151="","",'Formulario PPGR1'!#REF!)</f>
        <v/>
      </c>
      <c r="E1151" s="187" t="str">
        <f>IF('Formulario PPGR3'!$G1151="","",'Formulario PPGR1'!#REF!)</f>
        <v/>
      </c>
      <c r="F1151" s="187" t="str">
        <f>IF('Formulario PPGR3'!$G1151="","",'Formulario PPGR1'!#REF!)</f>
        <v/>
      </c>
      <c r="G1151" s="186"/>
      <c r="H1151" s="520" t="str" cm="1">
        <f t="array" ref="H1151">IF(Tabla1[[#This Row],[Código_Actividad]]="","",_xlfn.XLOOKUP(Tabla1[[#This Row],[Código_Actividad]],CodigoActividad,Tabla2[Actividades Programables Presupuestables],"",0))</f>
        <v/>
      </c>
      <c r="I1151" s="783" t="str">
        <f>IFERROR(VLOOKUP('Formulario PPGR3'!$G1151,'Formulario PPGR2'!$H$9:$V$536,15,FALSE),"")</f>
        <v/>
      </c>
      <c r="J1151" s="525"/>
      <c r="K1151" s="524"/>
      <c r="L1151" s="521" t="str">
        <f>IF(Tabla1[[#This Row],[Descripción]]="","",_xlfn.XLOOKUP(Tabla1[[#This Row],[Descripción]],Tabla10[Descripción],Tabla10[Unidad de Medida],"",0))</f>
        <v/>
      </c>
      <c r="M1151" s="317"/>
      <c r="N1151" s="535" t="str">
        <f>IF(Tabla1[[#This Row],[Descripción]]="","",_xlfn.XLOOKUP(Tabla1[[#This Row],[Descripción]],Tabla10[Descripción],Tabla10[Precio Unitario],0))</f>
        <v/>
      </c>
      <c r="O1151" s="535" t="str">
        <f>IF(Tabla1[[#This Row],[Cantidad de Insumos]]="","",Tabla1[[#This Row],[Precio Unitario]]*Tabla1[[#This Row],[Cantidad de Insumos]])</f>
        <v/>
      </c>
      <c r="P1151" s="522" t="str">
        <f>IF(Tabla1[[#This Row],[Descripción]]="","",_xlfn.XLOOKUP(Tabla1[[#This Row],[Descripción]],Tabla10[Descripción],Tabla10[CODIGO PRESUPUESTARIO],0))</f>
        <v/>
      </c>
      <c r="Q1151" s="523"/>
      <c r="R1151" s="523" t="str">
        <f>IF(Tabla1[[#This Row],[Insumos]]="","",_xlfn.XLOOKUP(Tabla1[[#This Row],[Insumos]],Tabla10[Insumo],Tabla10[InsumoAbrev],"",0))</f>
        <v/>
      </c>
      <c r="S1151" s="694"/>
      <c r="T1151" s="187"/>
      <c r="U1151" s="187"/>
    </row>
    <row r="1152" spans="2:21" ht="15" x14ac:dyDescent="0.25">
      <c r="B1152" s="187" t="str">
        <f>IF('Formulario PPGR3'!$G1152="","",CONCATENATE('Formulario PPGR3'!$C1152,".",'Formulario PPGR3'!$D1152,".",'Formulario PPGR3'!$E1152,".",'Formulario PPGR3'!$F1152))</f>
        <v/>
      </c>
      <c r="C1152" s="187" t="str">
        <f>IF('Formulario PPGR3'!$G1152="","",'Formulario PPGR1'!#REF!)</f>
        <v/>
      </c>
      <c r="D1152" s="187" t="str">
        <f>IF('Formulario PPGR3'!$G1152="","",'Formulario PPGR1'!#REF!)</f>
        <v/>
      </c>
      <c r="E1152" s="187" t="str">
        <f>IF('Formulario PPGR3'!$G1152="","",'Formulario PPGR1'!#REF!)</f>
        <v/>
      </c>
      <c r="F1152" s="187" t="str">
        <f>IF('Formulario PPGR3'!$G1152="","",'Formulario PPGR1'!#REF!)</f>
        <v/>
      </c>
      <c r="G1152" s="186"/>
      <c r="H1152" s="520" t="str" cm="1">
        <f t="array" ref="H1152">IF(Tabla1[[#This Row],[Código_Actividad]]="","",_xlfn.XLOOKUP(Tabla1[[#This Row],[Código_Actividad]],CodigoActividad,Tabla2[Actividades Programables Presupuestables],"",0))</f>
        <v/>
      </c>
      <c r="I1152" s="783" t="str">
        <f>IFERROR(VLOOKUP('Formulario PPGR3'!$G1152,'Formulario PPGR2'!$H$9:$V$536,15,FALSE),"")</f>
        <v/>
      </c>
      <c r="J1152" s="525"/>
      <c r="K1152" s="524"/>
      <c r="L1152" s="521" t="str">
        <f>IF(Tabla1[[#This Row],[Descripción]]="","",_xlfn.XLOOKUP(Tabla1[[#This Row],[Descripción]],Tabla10[Descripción],Tabla10[Unidad de Medida],"",0))</f>
        <v/>
      </c>
      <c r="M1152" s="317"/>
      <c r="N1152" s="535" t="str">
        <f>IF(Tabla1[[#This Row],[Descripción]]="","",_xlfn.XLOOKUP(Tabla1[[#This Row],[Descripción]],Tabla10[Descripción],Tabla10[Precio Unitario],0))</f>
        <v/>
      </c>
      <c r="O1152" s="535" t="str">
        <f>IF(Tabla1[[#This Row],[Cantidad de Insumos]]="","",Tabla1[[#This Row],[Precio Unitario]]*Tabla1[[#This Row],[Cantidad de Insumos]])</f>
        <v/>
      </c>
      <c r="P1152" s="522" t="str">
        <f>IF(Tabla1[[#This Row],[Descripción]]="","",_xlfn.XLOOKUP(Tabla1[[#This Row],[Descripción]],Tabla10[Descripción],Tabla10[CODIGO PRESUPUESTARIO],0))</f>
        <v/>
      </c>
      <c r="Q1152" s="523"/>
      <c r="R1152" s="523" t="str">
        <f>IF(Tabla1[[#This Row],[Insumos]]="","",_xlfn.XLOOKUP(Tabla1[[#This Row],[Insumos]],Tabla10[Insumo],Tabla10[InsumoAbrev],"",0))</f>
        <v/>
      </c>
      <c r="S1152" s="694"/>
      <c r="T1152" s="187"/>
      <c r="U1152" s="187"/>
    </row>
    <row r="1153" spans="2:21" ht="15" x14ac:dyDescent="0.25">
      <c r="B1153" s="187" t="str">
        <f>IF('Formulario PPGR3'!$G1153="","",CONCATENATE('Formulario PPGR3'!$C1153,".",'Formulario PPGR3'!$D1153,".",'Formulario PPGR3'!$E1153,".",'Formulario PPGR3'!$F1153))</f>
        <v/>
      </c>
      <c r="C1153" s="187" t="str">
        <f>IF('Formulario PPGR3'!$G1153="","",'Formulario PPGR1'!#REF!)</f>
        <v/>
      </c>
      <c r="D1153" s="187" t="str">
        <f>IF('Formulario PPGR3'!$G1153="","",'Formulario PPGR1'!#REF!)</f>
        <v/>
      </c>
      <c r="E1153" s="187" t="str">
        <f>IF('Formulario PPGR3'!$G1153="","",'Formulario PPGR1'!#REF!)</f>
        <v/>
      </c>
      <c r="F1153" s="187" t="str">
        <f>IF('Formulario PPGR3'!$G1153="","",'Formulario PPGR1'!#REF!)</f>
        <v/>
      </c>
      <c r="G1153" s="186"/>
      <c r="H1153" s="520" t="str" cm="1">
        <f t="array" ref="H1153">IF(Tabla1[[#This Row],[Código_Actividad]]="","",_xlfn.XLOOKUP(Tabla1[[#This Row],[Código_Actividad]],CodigoActividad,Tabla2[Actividades Programables Presupuestables],"",0))</f>
        <v/>
      </c>
      <c r="I1153" s="783" t="str">
        <f>IFERROR(VLOOKUP('Formulario PPGR3'!$G1153,'Formulario PPGR2'!$H$9:$V$536,15,FALSE),"")</f>
        <v/>
      </c>
      <c r="J1153" s="525"/>
      <c r="K1153" s="524"/>
      <c r="L1153" s="521" t="str">
        <f>IF(Tabla1[[#This Row],[Descripción]]="","",_xlfn.XLOOKUP(Tabla1[[#This Row],[Descripción]],Tabla10[Descripción],Tabla10[Unidad de Medida],"",0))</f>
        <v/>
      </c>
      <c r="M1153" s="317"/>
      <c r="N1153" s="535" t="str">
        <f>IF(Tabla1[[#This Row],[Descripción]]="","",_xlfn.XLOOKUP(Tabla1[[#This Row],[Descripción]],Tabla10[Descripción],Tabla10[Precio Unitario],0))</f>
        <v/>
      </c>
      <c r="O1153" s="535" t="str">
        <f>IF(Tabla1[[#This Row],[Cantidad de Insumos]]="","",Tabla1[[#This Row],[Precio Unitario]]*Tabla1[[#This Row],[Cantidad de Insumos]])</f>
        <v/>
      </c>
      <c r="P1153" s="522" t="str">
        <f>IF(Tabla1[[#This Row],[Descripción]]="","",_xlfn.XLOOKUP(Tabla1[[#This Row],[Descripción]],Tabla10[Descripción],Tabla10[CODIGO PRESUPUESTARIO],0))</f>
        <v/>
      </c>
      <c r="Q1153" s="523"/>
      <c r="R1153" s="523" t="str">
        <f>IF(Tabla1[[#This Row],[Insumos]]="","",_xlfn.XLOOKUP(Tabla1[[#This Row],[Insumos]],Tabla10[Insumo],Tabla10[InsumoAbrev],"",0))</f>
        <v/>
      </c>
      <c r="S1153" s="694"/>
      <c r="T1153" s="187"/>
      <c r="U1153" s="187"/>
    </row>
    <row r="1154" spans="2:21" ht="15" x14ac:dyDescent="0.25">
      <c r="B1154" s="187" t="str">
        <f>IF('Formulario PPGR3'!$G1154="","",CONCATENATE('Formulario PPGR3'!$C1154,".",'Formulario PPGR3'!$D1154,".",'Formulario PPGR3'!$E1154,".",'Formulario PPGR3'!$F1154))</f>
        <v/>
      </c>
      <c r="C1154" s="187" t="str">
        <f>IF('Formulario PPGR3'!$G1154="","",'Formulario PPGR1'!#REF!)</f>
        <v/>
      </c>
      <c r="D1154" s="187" t="str">
        <f>IF('Formulario PPGR3'!$G1154="","",'Formulario PPGR1'!#REF!)</f>
        <v/>
      </c>
      <c r="E1154" s="187" t="str">
        <f>IF('Formulario PPGR3'!$G1154="","",'Formulario PPGR1'!#REF!)</f>
        <v/>
      </c>
      <c r="F1154" s="187" t="str">
        <f>IF('Formulario PPGR3'!$G1154="","",'Formulario PPGR1'!#REF!)</f>
        <v/>
      </c>
      <c r="G1154" s="186"/>
      <c r="H1154" s="520" t="str" cm="1">
        <f t="array" ref="H1154">IF(Tabla1[[#This Row],[Código_Actividad]]="","",_xlfn.XLOOKUP(Tabla1[[#This Row],[Código_Actividad]],CodigoActividad,Tabla2[Actividades Programables Presupuestables],"",0))</f>
        <v/>
      </c>
      <c r="I1154" s="783" t="str">
        <f>IFERROR(VLOOKUP('Formulario PPGR3'!$G1154,'Formulario PPGR2'!$H$9:$V$536,15,FALSE),"")</f>
        <v/>
      </c>
      <c r="J1154" s="525"/>
      <c r="K1154" s="524"/>
      <c r="L1154" s="521" t="str">
        <f>IF(Tabla1[[#This Row],[Descripción]]="","",_xlfn.XLOOKUP(Tabla1[[#This Row],[Descripción]],Tabla10[Descripción],Tabla10[Unidad de Medida],"",0))</f>
        <v/>
      </c>
      <c r="M1154" s="317"/>
      <c r="N1154" s="535" t="str">
        <f>IF(Tabla1[[#This Row],[Descripción]]="","",_xlfn.XLOOKUP(Tabla1[[#This Row],[Descripción]],Tabla10[Descripción],Tabla10[Precio Unitario],0))</f>
        <v/>
      </c>
      <c r="O1154" s="535" t="str">
        <f>IF(Tabla1[[#This Row],[Cantidad de Insumos]]="","",Tabla1[[#This Row],[Precio Unitario]]*Tabla1[[#This Row],[Cantidad de Insumos]])</f>
        <v/>
      </c>
      <c r="P1154" s="522" t="str">
        <f>IF(Tabla1[[#This Row],[Descripción]]="","",_xlfn.XLOOKUP(Tabla1[[#This Row],[Descripción]],Tabla10[Descripción],Tabla10[CODIGO PRESUPUESTARIO],0))</f>
        <v/>
      </c>
      <c r="Q1154" s="523"/>
      <c r="R1154" s="523" t="str">
        <f>IF(Tabla1[[#This Row],[Insumos]]="","",_xlfn.XLOOKUP(Tabla1[[#This Row],[Insumos]],Tabla10[Insumo],Tabla10[InsumoAbrev],"",0))</f>
        <v/>
      </c>
      <c r="S1154" s="694"/>
      <c r="T1154" s="187"/>
      <c r="U1154" s="187"/>
    </row>
    <row r="1155" spans="2:21" ht="15" x14ac:dyDescent="0.25">
      <c r="B1155" s="187" t="str">
        <f>IF('Formulario PPGR3'!$G1155="","",CONCATENATE('Formulario PPGR3'!$C1155,".",'Formulario PPGR3'!$D1155,".",'Formulario PPGR3'!$E1155,".",'Formulario PPGR3'!$F1155))</f>
        <v/>
      </c>
      <c r="C1155" s="187" t="str">
        <f>IF('Formulario PPGR3'!$G1155="","",'Formulario PPGR1'!#REF!)</f>
        <v/>
      </c>
      <c r="D1155" s="187" t="str">
        <f>IF('Formulario PPGR3'!$G1155="","",'Formulario PPGR1'!#REF!)</f>
        <v/>
      </c>
      <c r="E1155" s="187" t="str">
        <f>IF('Formulario PPGR3'!$G1155="","",'Formulario PPGR1'!#REF!)</f>
        <v/>
      </c>
      <c r="F1155" s="187" t="str">
        <f>IF('Formulario PPGR3'!$G1155="","",'Formulario PPGR1'!#REF!)</f>
        <v/>
      </c>
      <c r="G1155" s="186"/>
      <c r="H1155" s="520" t="str" cm="1">
        <f t="array" ref="H1155">IF(Tabla1[[#This Row],[Código_Actividad]]="","",_xlfn.XLOOKUP(Tabla1[[#This Row],[Código_Actividad]],CodigoActividad,Tabla2[Actividades Programables Presupuestables],"",0))</f>
        <v/>
      </c>
      <c r="I1155" s="783" t="str">
        <f>IFERROR(VLOOKUP('Formulario PPGR3'!$G1155,'Formulario PPGR2'!$H$9:$V$536,15,FALSE),"")</f>
        <v/>
      </c>
      <c r="J1155" s="525"/>
      <c r="K1155" s="524"/>
      <c r="L1155" s="521" t="str">
        <f>IF(Tabla1[[#This Row],[Descripción]]="","",_xlfn.XLOOKUP(Tabla1[[#This Row],[Descripción]],Tabla10[Descripción],Tabla10[Unidad de Medida],"",0))</f>
        <v/>
      </c>
      <c r="M1155" s="317"/>
      <c r="N1155" s="535" t="str">
        <f>IF(Tabla1[[#This Row],[Descripción]]="","",_xlfn.XLOOKUP(Tabla1[[#This Row],[Descripción]],Tabla10[Descripción],Tabla10[Precio Unitario],0))</f>
        <v/>
      </c>
      <c r="O1155" s="535" t="str">
        <f>IF(Tabla1[[#This Row],[Cantidad de Insumos]]="","",Tabla1[[#This Row],[Precio Unitario]]*Tabla1[[#This Row],[Cantidad de Insumos]])</f>
        <v/>
      </c>
      <c r="P1155" s="522" t="str">
        <f>IF(Tabla1[[#This Row],[Descripción]]="","",_xlfn.XLOOKUP(Tabla1[[#This Row],[Descripción]],Tabla10[Descripción],Tabla10[CODIGO PRESUPUESTARIO],0))</f>
        <v/>
      </c>
      <c r="Q1155" s="523"/>
      <c r="R1155" s="523" t="str">
        <f>IF(Tabla1[[#This Row],[Insumos]]="","",_xlfn.XLOOKUP(Tabla1[[#This Row],[Insumos]],Tabla10[Insumo],Tabla10[InsumoAbrev],"",0))</f>
        <v/>
      </c>
      <c r="S1155" s="694"/>
      <c r="T1155" s="187"/>
      <c r="U1155" s="187"/>
    </row>
    <row r="1156" spans="2:21" ht="15" x14ac:dyDescent="0.25">
      <c r="B1156" s="187" t="str">
        <f>IF('Formulario PPGR3'!$G1156="","",CONCATENATE('Formulario PPGR3'!$C1156,".",'Formulario PPGR3'!$D1156,".",'Formulario PPGR3'!$E1156,".",'Formulario PPGR3'!$F1156))</f>
        <v/>
      </c>
      <c r="C1156" s="187" t="str">
        <f>IF('Formulario PPGR3'!$G1156="","",'Formulario PPGR1'!#REF!)</f>
        <v/>
      </c>
      <c r="D1156" s="187" t="str">
        <f>IF('Formulario PPGR3'!$G1156="","",'Formulario PPGR1'!#REF!)</f>
        <v/>
      </c>
      <c r="E1156" s="187" t="str">
        <f>IF('Formulario PPGR3'!$G1156="","",'Formulario PPGR1'!#REF!)</f>
        <v/>
      </c>
      <c r="F1156" s="187" t="str">
        <f>IF('Formulario PPGR3'!$G1156="","",'Formulario PPGR1'!#REF!)</f>
        <v/>
      </c>
      <c r="G1156" s="186"/>
      <c r="H1156" s="520" t="str" cm="1">
        <f t="array" ref="H1156">IF(Tabla1[[#This Row],[Código_Actividad]]="","",_xlfn.XLOOKUP(Tabla1[[#This Row],[Código_Actividad]],CodigoActividad,Tabla2[Actividades Programables Presupuestables],"",0))</f>
        <v/>
      </c>
      <c r="I1156" s="783" t="str">
        <f>IFERROR(VLOOKUP('Formulario PPGR3'!$G1156,'Formulario PPGR2'!$H$9:$V$536,15,FALSE),"")</f>
        <v/>
      </c>
      <c r="J1156" s="525"/>
      <c r="K1156" s="524"/>
      <c r="L1156" s="521" t="str">
        <f>IF(Tabla1[[#This Row],[Descripción]]="","",_xlfn.XLOOKUP(Tabla1[[#This Row],[Descripción]],Tabla10[Descripción],Tabla10[Unidad de Medida],"",0))</f>
        <v/>
      </c>
      <c r="M1156" s="317"/>
      <c r="N1156" s="535" t="str">
        <f>IF(Tabla1[[#This Row],[Descripción]]="","",_xlfn.XLOOKUP(Tabla1[[#This Row],[Descripción]],Tabla10[Descripción],Tabla10[Precio Unitario],0))</f>
        <v/>
      </c>
      <c r="O1156" s="535" t="str">
        <f>IF(Tabla1[[#This Row],[Cantidad de Insumos]]="","",Tabla1[[#This Row],[Precio Unitario]]*Tabla1[[#This Row],[Cantidad de Insumos]])</f>
        <v/>
      </c>
      <c r="P1156" s="522" t="str">
        <f>IF(Tabla1[[#This Row],[Descripción]]="","",_xlfn.XLOOKUP(Tabla1[[#This Row],[Descripción]],Tabla10[Descripción],Tabla10[CODIGO PRESUPUESTARIO],0))</f>
        <v/>
      </c>
      <c r="Q1156" s="523"/>
      <c r="R1156" s="523" t="str">
        <f>IF(Tabla1[[#This Row],[Insumos]]="","",_xlfn.XLOOKUP(Tabla1[[#This Row],[Insumos]],Tabla10[Insumo],Tabla10[InsumoAbrev],"",0))</f>
        <v/>
      </c>
      <c r="S1156" s="694"/>
      <c r="T1156" s="187"/>
      <c r="U1156" s="187"/>
    </row>
    <row r="1157" spans="2:21" ht="15" x14ac:dyDescent="0.25">
      <c r="B1157" s="187" t="str">
        <f>IF('Formulario PPGR3'!$G1157="","",CONCATENATE('Formulario PPGR3'!$C1157,".",'Formulario PPGR3'!$D1157,".",'Formulario PPGR3'!$E1157,".",'Formulario PPGR3'!$F1157))</f>
        <v/>
      </c>
      <c r="C1157" s="187" t="str">
        <f>IF('Formulario PPGR3'!$G1157="","",'Formulario PPGR1'!#REF!)</f>
        <v/>
      </c>
      <c r="D1157" s="187" t="str">
        <f>IF('Formulario PPGR3'!$G1157="","",'Formulario PPGR1'!#REF!)</f>
        <v/>
      </c>
      <c r="E1157" s="187" t="str">
        <f>IF('Formulario PPGR3'!$G1157="","",'Formulario PPGR1'!#REF!)</f>
        <v/>
      </c>
      <c r="F1157" s="187" t="str">
        <f>IF('Formulario PPGR3'!$G1157="","",'Formulario PPGR1'!#REF!)</f>
        <v/>
      </c>
      <c r="G1157" s="186"/>
      <c r="H1157" s="520" t="str" cm="1">
        <f t="array" ref="H1157">IF(Tabla1[[#This Row],[Código_Actividad]]="","",_xlfn.XLOOKUP(Tabla1[[#This Row],[Código_Actividad]],CodigoActividad,Tabla2[Actividades Programables Presupuestables],"",0))</f>
        <v/>
      </c>
      <c r="I1157" s="783" t="str">
        <f>IFERROR(VLOOKUP('Formulario PPGR3'!$G1157,'Formulario PPGR2'!$H$9:$V$536,15,FALSE),"")</f>
        <v/>
      </c>
      <c r="J1157" s="525"/>
      <c r="K1157" s="524"/>
      <c r="L1157" s="521" t="str">
        <f>IF(Tabla1[[#This Row],[Descripción]]="","",_xlfn.XLOOKUP(Tabla1[[#This Row],[Descripción]],Tabla10[Descripción],Tabla10[Unidad de Medida],"",0))</f>
        <v/>
      </c>
      <c r="M1157" s="317"/>
      <c r="N1157" s="535" t="str">
        <f>IF(Tabla1[[#This Row],[Descripción]]="","",_xlfn.XLOOKUP(Tabla1[[#This Row],[Descripción]],Tabla10[Descripción],Tabla10[Precio Unitario],0))</f>
        <v/>
      </c>
      <c r="O1157" s="535" t="str">
        <f>IF(Tabla1[[#This Row],[Cantidad de Insumos]]="","",Tabla1[[#This Row],[Precio Unitario]]*Tabla1[[#This Row],[Cantidad de Insumos]])</f>
        <v/>
      </c>
      <c r="P1157" s="522" t="str">
        <f>IF(Tabla1[[#This Row],[Descripción]]="","",_xlfn.XLOOKUP(Tabla1[[#This Row],[Descripción]],Tabla10[Descripción],Tabla10[CODIGO PRESUPUESTARIO],0))</f>
        <v/>
      </c>
      <c r="Q1157" s="523"/>
      <c r="R1157" s="523" t="str">
        <f>IF(Tabla1[[#This Row],[Insumos]]="","",_xlfn.XLOOKUP(Tabla1[[#This Row],[Insumos]],Tabla10[Insumo],Tabla10[InsumoAbrev],"",0))</f>
        <v/>
      </c>
      <c r="S1157" s="694"/>
      <c r="T1157" s="187"/>
      <c r="U1157" s="187"/>
    </row>
    <row r="1158" spans="2:21" ht="15" x14ac:dyDescent="0.25">
      <c r="B1158" s="187" t="str">
        <f>IF('Formulario PPGR3'!$G1158="","",CONCATENATE('Formulario PPGR3'!$C1158,".",'Formulario PPGR3'!$D1158,".",'Formulario PPGR3'!$E1158,".",'Formulario PPGR3'!$F1158))</f>
        <v/>
      </c>
      <c r="C1158" s="187" t="str">
        <f>IF('Formulario PPGR3'!$G1158="","",'Formulario PPGR1'!#REF!)</f>
        <v/>
      </c>
      <c r="D1158" s="187" t="str">
        <f>IF('Formulario PPGR3'!$G1158="","",'Formulario PPGR1'!#REF!)</f>
        <v/>
      </c>
      <c r="E1158" s="187" t="str">
        <f>IF('Formulario PPGR3'!$G1158="","",'Formulario PPGR1'!#REF!)</f>
        <v/>
      </c>
      <c r="F1158" s="187" t="str">
        <f>IF('Formulario PPGR3'!$G1158="","",'Formulario PPGR1'!#REF!)</f>
        <v/>
      </c>
      <c r="G1158" s="186"/>
      <c r="H1158" s="520" t="str" cm="1">
        <f t="array" ref="H1158">IF(Tabla1[[#This Row],[Código_Actividad]]="","",_xlfn.XLOOKUP(Tabla1[[#This Row],[Código_Actividad]],CodigoActividad,Tabla2[Actividades Programables Presupuestables],"",0))</f>
        <v/>
      </c>
      <c r="I1158" s="783" t="str">
        <f>IFERROR(VLOOKUP('Formulario PPGR3'!$G1158,'Formulario PPGR2'!$H$9:$V$536,15,FALSE),"")</f>
        <v/>
      </c>
      <c r="J1158" s="525"/>
      <c r="K1158" s="524"/>
      <c r="L1158" s="521" t="str">
        <f>IF(Tabla1[[#This Row],[Descripción]]="","",_xlfn.XLOOKUP(Tabla1[[#This Row],[Descripción]],Tabla10[Descripción],Tabla10[Unidad de Medida],"",0))</f>
        <v/>
      </c>
      <c r="M1158" s="317"/>
      <c r="N1158" s="535" t="str">
        <f>IF(Tabla1[[#This Row],[Descripción]]="","",_xlfn.XLOOKUP(Tabla1[[#This Row],[Descripción]],Tabla10[Descripción],Tabla10[Precio Unitario],0))</f>
        <v/>
      </c>
      <c r="O1158" s="535" t="str">
        <f>IF(Tabla1[[#This Row],[Cantidad de Insumos]]="","",Tabla1[[#This Row],[Precio Unitario]]*Tabla1[[#This Row],[Cantidad de Insumos]])</f>
        <v/>
      </c>
      <c r="P1158" s="522" t="str">
        <f>IF(Tabla1[[#This Row],[Descripción]]="","",_xlfn.XLOOKUP(Tabla1[[#This Row],[Descripción]],Tabla10[Descripción],Tabla10[CODIGO PRESUPUESTARIO],0))</f>
        <v/>
      </c>
      <c r="Q1158" s="523"/>
      <c r="R1158" s="523" t="str">
        <f>IF(Tabla1[[#This Row],[Insumos]]="","",_xlfn.XLOOKUP(Tabla1[[#This Row],[Insumos]],Tabla10[Insumo],Tabla10[InsumoAbrev],"",0))</f>
        <v/>
      </c>
      <c r="S1158" s="694"/>
      <c r="T1158" s="187"/>
      <c r="U1158" s="187"/>
    </row>
    <row r="1159" spans="2:21" ht="15" x14ac:dyDescent="0.25">
      <c r="B1159" s="187" t="str">
        <f>IF('Formulario PPGR3'!$G1159="","",CONCATENATE('Formulario PPGR3'!$C1159,".",'Formulario PPGR3'!$D1159,".",'Formulario PPGR3'!$E1159,".",'Formulario PPGR3'!$F1159))</f>
        <v/>
      </c>
      <c r="C1159" s="187" t="str">
        <f>IF('Formulario PPGR3'!$G1159="","",'Formulario PPGR1'!#REF!)</f>
        <v/>
      </c>
      <c r="D1159" s="187" t="str">
        <f>IF('Formulario PPGR3'!$G1159="","",'Formulario PPGR1'!#REF!)</f>
        <v/>
      </c>
      <c r="E1159" s="187" t="str">
        <f>IF('Formulario PPGR3'!$G1159="","",'Formulario PPGR1'!#REF!)</f>
        <v/>
      </c>
      <c r="F1159" s="187" t="str">
        <f>IF('Formulario PPGR3'!$G1159="","",'Formulario PPGR1'!#REF!)</f>
        <v/>
      </c>
      <c r="G1159" s="186"/>
      <c r="H1159" s="520" t="str" cm="1">
        <f t="array" ref="H1159">IF(Tabla1[[#This Row],[Código_Actividad]]="","",_xlfn.XLOOKUP(Tabla1[[#This Row],[Código_Actividad]],CodigoActividad,Tabla2[Actividades Programables Presupuestables],"",0))</f>
        <v/>
      </c>
      <c r="I1159" s="783" t="str">
        <f>IFERROR(VLOOKUP('Formulario PPGR3'!$G1159,'Formulario PPGR2'!$H$9:$V$536,15,FALSE),"")</f>
        <v/>
      </c>
      <c r="J1159" s="525"/>
      <c r="K1159" s="524"/>
      <c r="L1159" s="521" t="str">
        <f>IF(Tabla1[[#This Row],[Descripción]]="","",_xlfn.XLOOKUP(Tabla1[[#This Row],[Descripción]],Tabla10[Descripción],Tabla10[Unidad de Medida],"",0))</f>
        <v/>
      </c>
      <c r="M1159" s="317"/>
      <c r="N1159" s="535" t="str">
        <f>IF(Tabla1[[#This Row],[Descripción]]="","",_xlfn.XLOOKUP(Tabla1[[#This Row],[Descripción]],Tabla10[Descripción],Tabla10[Precio Unitario],0))</f>
        <v/>
      </c>
      <c r="O1159" s="535" t="str">
        <f>IF(Tabla1[[#This Row],[Cantidad de Insumos]]="","",Tabla1[[#This Row],[Precio Unitario]]*Tabla1[[#This Row],[Cantidad de Insumos]])</f>
        <v/>
      </c>
      <c r="P1159" s="522" t="str">
        <f>IF(Tabla1[[#This Row],[Descripción]]="","",_xlfn.XLOOKUP(Tabla1[[#This Row],[Descripción]],Tabla10[Descripción],Tabla10[CODIGO PRESUPUESTARIO],0))</f>
        <v/>
      </c>
      <c r="Q1159" s="523"/>
      <c r="R1159" s="523" t="str">
        <f>IF(Tabla1[[#This Row],[Insumos]]="","",_xlfn.XLOOKUP(Tabla1[[#This Row],[Insumos]],Tabla10[Insumo],Tabla10[InsumoAbrev],"",0))</f>
        <v/>
      </c>
      <c r="S1159" s="694"/>
      <c r="T1159" s="187"/>
      <c r="U1159" s="187"/>
    </row>
    <row r="1160" spans="2:21" ht="15" x14ac:dyDescent="0.25">
      <c r="B1160" s="187" t="str">
        <f>IF('Formulario PPGR3'!$G1160="","",CONCATENATE('Formulario PPGR3'!$C1160,".",'Formulario PPGR3'!$D1160,".",'Formulario PPGR3'!$E1160,".",'Formulario PPGR3'!$F1160))</f>
        <v/>
      </c>
      <c r="C1160" s="187" t="str">
        <f>IF('Formulario PPGR3'!$G1160="","",'Formulario PPGR1'!#REF!)</f>
        <v/>
      </c>
      <c r="D1160" s="187" t="str">
        <f>IF('Formulario PPGR3'!$G1160="","",'Formulario PPGR1'!#REF!)</f>
        <v/>
      </c>
      <c r="E1160" s="187" t="str">
        <f>IF('Formulario PPGR3'!$G1160="","",'Formulario PPGR1'!#REF!)</f>
        <v/>
      </c>
      <c r="F1160" s="187" t="str">
        <f>IF('Formulario PPGR3'!$G1160="","",'Formulario PPGR1'!#REF!)</f>
        <v/>
      </c>
      <c r="G1160" s="186"/>
      <c r="H1160" s="520" t="str" cm="1">
        <f t="array" ref="H1160">IF(Tabla1[[#This Row],[Código_Actividad]]="","",_xlfn.XLOOKUP(Tabla1[[#This Row],[Código_Actividad]],CodigoActividad,Tabla2[Actividades Programables Presupuestables],"",0))</f>
        <v/>
      </c>
      <c r="I1160" s="783" t="str">
        <f>IFERROR(VLOOKUP('Formulario PPGR3'!$G1160,'Formulario PPGR2'!$H$9:$V$536,15,FALSE),"")</f>
        <v/>
      </c>
      <c r="J1160" s="525"/>
      <c r="K1160" s="524"/>
      <c r="L1160" s="521" t="str">
        <f>IF(Tabla1[[#This Row],[Descripción]]="","",_xlfn.XLOOKUP(Tabla1[[#This Row],[Descripción]],Tabla10[Descripción],Tabla10[Unidad de Medida],"",0))</f>
        <v/>
      </c>
      <c r="M1160" s="317"/>
      <c r="N1160" s="535" t="str">
        <f>IF(Tabla1[[#This Row],[Descripción]]="","",_xlfn.XLOOKUP(Tabla1[[#This Row],[Descripción]],Tabla10[Descripción],Tabla10[Precio Unitario],0))</f>
        <v/>
      </c>
      <c r="O1160" s="535" t="str">
        <f>IF(Tabla1[[#This Row],[Cantidad de Insumos]]="","",Tabla1[[#This Row],[Precio Unitario]]*Tabla1[[#This Row],[Cantidad de Insumos]])</f>
        <v/>
      </c>
      <c r="P1160" s="522" t="str">
        <f>IF(Tabla1[[#This Row],[Descripción]]="","",_xlfn.XLOOKUP(Tabla1[[#This Row],[Descripción]],Tabla10[Descripción],Tabla10[CODIGO PRESUPUESTARIO],0))</f>
        <v/>
      </c>
      <c r="Q1160" s="523"/>
      <c r="R1160" s="523" t="str">
        <f>IF(Tabla1[[#This Row],[Insumos]]="","",_xlfn.XLOOKUP(Tabla1[[#This Row],[Insumos]],Tabla10[Insumo],Tabla10[InsumoAbrev],"",0))</f>
        <v/>
      </c>
      <c r="S1160" s="694"/>
      <c r="T1160" s="187"/>
      <c r="U1160" s="187"/>
    </row>
    <row r="1161" spans="2:21" ht="15" x14ac:dyDescent="0.25">
      <c r="B1161" s="187" t="str">
        <f>IF('Formulario PPGR3'!$G1161="","",CONCATENATE('Formulario PPGR3'!$C1161,".",'Formulario PPGR3'!$D1161,".",'Formulario PPGR3'!$E1161,".",'Formulario PPGR3'!$F1161))</f>
        <v/>
      </c>
      <c r="C1161" s="187" t="str">
        <f>IF('Formulario PPGR3'!$G1161="","",'Formulario PPGR1'!#REF!)</f>
        <v/>
      </c>
      <c r="D1161" s="187" t="str">
        <f>IF('Formulario PPGR3'!$G1161="","",'Formulario PPGR1'!#REF!)</f>
        <v/>
      </c>
      <c r="E1161" s="187" t="str">
        <f>IF('Formulario PPGR3'!$G1161="","",'Formulario PPGR1'!#REF!)</f>
        <v/>
      </c>
      <c r="F1161" s="187" t="str">
        <f>IF('Formulario PPGR3'!$G1161="","",'Formulario PPGR1'!#REF!)</f>
        <v/>
      </c>
      <c r="G1161" s="186"/>
      <c r="H1161" s="520" t="str" cm="1">
        <f t="array" ref="H1161">IF(Tabla1[[#This Row],[Código_Actividad]]="","",_xlfn.XLOOKUP(Tabla1[[#This Row],[Código_Actividad]],CodigoActividad,Tabla2[Actividades Programables Presupuestables],"",0))</f>
        <v/>
      </c>
      <c r="I1161" s="783" t="str">
        <f>IFERROR(VLOOKUP('Formulario PPGR3'!$G1161,'Formulario PPGR2'!$H$9:$V$536,15,FALSE),"")</f>
        <v/>
      </c>
      <c r="J1161" s="525"/>
      <c r="K1161" s="524"/>
      <c r="L1161" s="521" t="str">
        <f>IF(Tabla1[[#This Row],[Descripción]]="","",_xlfn.XLOOKUP(Tabla1[[#This Row],[Descripción]],Tabla10[Descripción],Tabla10[Unidad de Medida],"",0))</f>
        <v/>
      </c>
      <c r="M1161" s="317"/>
      <c r="N1161" s="535" t="str">
        <f>IF(Tabla1[[#This Row],[Descripción]]="","",_xlfn.XLOOKUP(Tabla1[[#This Row],[Descripción]],Tabla10[Descripción],Tabla10[Precio Unitario],0))</f>
        <v/>
      </c>
      <c r="O1161" s="535" t="str">
        <f>IF(Tabla1[[#This Row],[Cantidad de Insumos]]="","",Tabla1[[#This Row],[Precio Unitario]]*Tabla1[[#This Row],[Cantidad de Insumos]])</f>
        <v/>
      </c>
      <c r="P1161" s="522" t="str">
        <f>IF(Tabla1[[#This Row],[Descripción]]="","",_xlfn.XLOOKUP(Tabla1[[#This Row],[Descripción]],Tabla10[Descripción],Tabla10[CODIGO PRESUPUESTARIO],0))</f>
        <v/>
      </c>
      <c r="Q1161" s="523"/>
      <c r="R1161" s="523" t="str">
        <f>IF(Tabla1[[#This Row],[Insumos]]="","",_xlfn.XLOOKUP(Tabla1[[#This Row],[Insumos]],Tabla10[Insumo],Tabla10[InsumoAbrev],"",0))</f>
        <v/>
      </c>
      <c r="S1161" s="694"/>
      <c r="T1161" s="187"/>
      <c r="U1161" s="187"/>
    </row>
    <row r="1162" spans="2:21" ht="15" x14ac:dyDescent="0.25">
      <c r="B1162" s="187" t="str">
        <f>IF('Formulario PPGR3'!$G1162="","",CONCATENATE('Formulario PPGR3'!$C1162,".",'Formulario PPGR3'!$D1162,".",'Formulario PPGR3'!$E1162,".",'Formulario PPGR3'!$F1162))</f>
        <v/>
      </c>
      <c r="C1162" s="187" t="str">
        <f>IF('Formulario PPGR3'!$G1162="","",'Formulario PPGR1'!#REF!)</f>
        <v/>
      </c>
      <c r="D1162" s="187" t="str">
        <f>IF('Formulario PPGR3'!$G1162="","",'Formulario PPGR1'!#REF!)</f>
        <v/>
      </c>
      <c r="E1162" s="187" t="str">
        <f>IF('Formulario PPGR3'!$G1162="","",'Formulario PPGR1'!#REF!)</f>
        <v/>
      </c>
      <c r="F1162" s="187" t="str">
        <f>IF('Formulario PPGR3'!$G1162="","",'Formulario PPGR1'!#REF!)</f>
        <v/>
      </c>
      <c r="G1162" s="186"/>
      <c r="H1162" s="520" t="str" cm="1">
        <f t="array" ref="H1162">IF(Tabla1[[#This Row],[Código_Actividad]]="","",_xlfn.XLOOKUP(Tabla1[[#This Row],[Código_Actividad]],CodigoActividad,Tabla2[Actividades Programables Presupuestables],"",0))</f>
        <v/>
      </c>
      <c r="I1162" s="783" t="str">
        <f>IFERROR(VLOOKUP('Formulario PPGR3'!$G1162,'Formulario PPGR2'!$H$9:$V$536,15,FALSE),"")</f>
        <v/>
      </c>
      <c r="J1162" s="525"/>
      <c r="K1162" s="524"/>
      <c r="L1162" s="521" t="str">
        <f>IF(Tabla1[[#This Row],[Descripción]]="","",_xlfn.XLOOKUP(Tabla1[[#This Row],[Descripción]],Tabla10[Descripción],Tabla10[Unidad de Medida],"",0))</f>
        <v/>
      </c>
      <c r="M1162" s="317"/>
      <c r="N1162" s="535" t="str">
        <f>IF(Tabla1[[#This Row],[Descripción]]="","",_xlfn.XLOOKUP(Tabla1[[#This Row],[Descripción]],Tabla10[Descripción],Tabla10[Precio Unitario],0))</f>
        <v/>
      </c>
      <c r="O1162" s="535" t="str">
        <f>IF(Tabla1[[#This Row],[Cantidad de Insumos]]="","",Tabla1[[#This Row],[Precio Unitario]]*Tabla1[[#This Row],[Cantidad de Insumos]])</f>
        <v/>
      </c>
      <c r="P1162" s="522" t="str">
        <f>IF(Tabla1[[#This Row],[Descripción]]="","",_xlfn.XLOOKUP(Tabla1[[#This Row],[Descripción]],Tabla10[Descripción],Tabla10[CODIGO PRESUPUESTARIO],0))</f>
        <v/>
      </c>
      <c r="Q1162" s="523"/>
      <c r="R1162" s="523" t="str">
        <f>IF(Tabla1[[#This Row],[Insumos]]="","",_xlfn.XLOOKUP(Tabla1[[#This Row],[Insumos]],Tabla10[Insumo],Tabla10[InsumoAbrev],"",0))</f>
        <v/>
      </c>
      <c r="S1162" s="694"/>
      <c r="T1162" s="187"/>
      <c r="U1162" s="187"/>
    </row>
    <row r="1163" spans="2:21" ht="15" x14ac:dyDescent="0.25">
      <c r="B1163" s="187" t="str">
        <f>IF('Formulario PPGR3'!$G1163="","",CONCATENATE('Formulario PPGR3'!$C1163,".",'Formulario PPGR3'!$D1163,".",'Formulario PPGR3'!$E1163,".",'Formulario PPGR3'!$F1163))</f>
        <v/>
      </c>
      <c r="C1163" s="187" t="str">
        <f>IF('Formulario PPGR3'!$G1163="","",'Formulario PPGR1'!#REF!)</f>
        <v/>
      </c>
      <c r="D1163" s="187" t="str">
        <f>IF('Formulario PPGR3'!$G1163="","",'Formulario PPGR1'!#REF!)</f>
        <v/>
      </c>
      <c r="E1163" s="187" t="str">
        <f>IF('Formulario PPGR3'!$G1163="","",'Formulario PPGR1'!#REF!)</f>
        <v/>
      </c>
      <c r="F1163" s="187" t="str">
        <f>IF('Formulario PPGR3'!$G1163="","",'Formulario PPGR1'!#REF!)</f>
        <v/>
      </c>
      <c r="G1163" s="186"/>
      <c r="H1163" s="520" t="str" cm="1">
        <f t="array" ref="H1163">IF(Tabla1[[#This Row],[Código_Actividad]]="","",_xlfn.XLOOKUP(Tabla1[[#This Row],[Código_Actividad]],CodigoActividad,Tabla2[Actividades Programables Presupuestables],"",0))</f>
        <v/>
      </c>
      <c r="I1163" s="783" t="str">
        <f>IFERROR(VLOOKUP('Formulario PPGR3'!$G1163,'Formulario PPGR2'!$H$9:$V$536,15,FALSE),"")</f>
        <v/>
      </c>
      <c r="J1163" s="525"/>
      <c r="K1163" s="524"/>
      <c r="L1163" s="521" t="str">
        <f>IF(Tabla1[[#This Row],[Descripción]]="","",_xlfn.XLOOKUP(Tabla1[[#This Row],[Descripción]],Tabla10[Descripción],Tabla10[Unidad de Medida],"",0))</f>
        <v/>
      </c>
      <c r="M1163" s="317"/>
      <c r="N1163" s="535" t="str">
        <f>IF(Tabla1[[#This Row],[Descripción]]="","",_xlfn.XLOOKUP(Tabla1[[#This Row],[Descripción]],Tabla10[Descripción],Tabla10[Precio Unitario],0))</f>
        <v/>
      </c>
      <c r="O1163" s="535" t="str">
        <f>IF(Tabla1[[#This Row],[Cantidad de Insumos]]="","",Tabla1[[#This Row],[Precio Unitario]]*Tabla1[[#This Row],[Cantidad de Insumos]])</f>
        <v/>
      </c>
      <c r="P1163" s="522" t="str">
        <f>IF(Tabla1[[#This Row],[Descripción]]="","",_xlfn.XLOOKUP(Tabla1[[#This Row],[Descripción]],Tabla10[Descripción],Tabla10[CODIGO PRESUPUESTARIO],0))</f>
        <v/>
      </c>
      <c r="Q1163" s="523"/>
      <c r="R1163" s="523" t="str">
        <f>IF(Tabla1[[#This Row],[Insumos]]="","",_xlfn.XLOOKUP(Tabla1[[#This Row],[Insumos]],Tabla10[Insumo],Tabla10[InsumoAbrev],"",0))</f>
        <v/>
      </c>
      <c r="S1163" s="694"/>
      <c r="T1163" s="187"/>
      <c r="U1163" s="187"/>
    </row>
    <row r="1164" spans="2:21" ht="15" x14ac:dyDescent="0.25">
      <c r="B1164" s="187" t="str">
        <f>IF('Formulario PPGR3'!$G1164="","",CONCATENATE('Formulario PPGR3'!$C1164,".",'Formulario PPGR3'!$D1164,".",'Formulario PPGR3'!$E1164,".",'Formulario PPGR3'!$F1164))</f>
        <v/>
      </c>
      <c r="C1164" s="187" t="str">
        <f>IF('Formulario PPGR3'!$G1164="","",'Formulario PPGR1'!#REF!)</f>
        <v/>
      </c>
      <c r="D1164" s="187" t="str">
        <f>IF('Formulario PPGR3'!$G1164="","",'Formulario PPGR1'!#REF!)</f>
        <v/>
      </c>
      <c r="E1164" s="187" t="str">
        <f>IF('Formulario PPGR3'!$G1164="","",'Formulario PPGR1'!#REF!)</f>
        <v/>
      </c>
      <c r="F1164" s="187" t="str">
        <f>IF('Formulario PPGR3'!$G1164="","",'Formulario PPGR1'!#REF!)</f>
        <v/>
      </c>
      <c r="G1164" s="186"/>
      <c r="H1164" s="520" t="str" cm="1">
        <f t="array" ref="H1164">IF(Tabla1[[#This Row],[Código_Actividad]]="","",_xlfn.XLOOKUP(Tabla1[[#This Row],[Código_Actividad]],CodigoActividad,Tabla2[Actividades Programables Presupuestables],"",0))</f>
        <v/>
      </c>
      <c r="I1164" s="783" t="str">
        <f>IFERROR(VLOOKUP('Formulario PPGR3'!$G1164,'Formulario PPGR2'!$H$9:$V$536,15,FALSE),"")</f>
        <v/>
      </c>
      <c r="J1164" s="525"/>
      <c r="K1164" s="524"/>
      <c r="L1164" s="521" t="str">
        <f>IF(Tabla1[[#This Row],[Descripción]]="","",_xlfn.XLOOKUP(Tabla1[[#This Row],[Descripción]],Tabla10[Descripción],Tabla10[Unidad de Medida],"",0))</f>
        <v/>
      </c>
      <c r="M1164" s="317"/>
      <c r="N1164" s="535" t="str">
        <f>IF(Tabla1[[#This Row],[Descripción]]="","",_xlfn.XLOOKUP(Tabla1[[#This Row],[Descripción]],Tabla10[Descripción],Tabla10[Precio Unitario],0))</f>
        <v/>
      </c>
      <c r="O1164" s="535" t="str">
        <f>IF(Tabla1[[#This Row],[Cantidad de Insumos]]="","",Tabla1[[#This Row],[Precio Unitario]]*Tabla1[[#This Row],[Cantidad de Insumos]])</f>
        <v/>
      </c>
      <c r="P1164" s="522" t="str">
        <f>IF(Tabla1[[#This Row],[Descripción]]="","",_xlfn.XLOOKUP(Tabla1[[#This Row],[Descripción]],Tabla10[Descripción],Tabla10[CODIGO PRESUPUESTARIO],0))</f>
        <v/>
      </c>
      <c r="Q1164" s="523"/>
      <c r="R1164" s="523" t="str">
        <f>IF(Tabla1[[#This Row],[Insumos]]="","",_xlfn.XLOOKUP(Tabla1[[#This Row],[Insumos]],Tabla10[Insumo],Tabla10[InsumoAbrev],"",0))</f>
        <v/>
      </c>
      <c r="S1164" s="694"/>
      <c r="T1164" s="187"/>
      <c r="U1164" s="187"/>
    </row>
    <row r="1165" spans="2:21" ht="15" x14ac:dyDescent="0.25">
      <c r="B1165" s="187" t="str">
        <f>IF('Formulario PPGR3'!$G1165="","",CONCATENATE('Formulario PPGR3'!$C1165,".",'Formulario PPGR3'!$D1165,".",'Formulario PPGR3'!$E1165,".",'Formulario PPGR3'!$F1165))</f>
        <v/>
      </c>
      <c r="C1165" s="187" t="str">
        <f>IF('Formulario PPGR3'!$G1165="","",'Formulario PPGR1'!#REF!)</f>
        <v/>
      </c>
      <c r="D1165" s="187" t="str">
        <f>IF('Formulario PPGR3'!$G1165="","",'Formulario PPGR1'!#REF!)</f>
        <v/>
      </c>
      <c r="E1165" s="187" t="str">
        <f>IF('Formulario PPGR3'!$G1165="","",'Formulario PPGR1'!#REF!)</f>
        <v/>
      </c>
      <c r="F1165" s="187" t="str">
        <f>IF('Formulario PPGR3'!$G1165="","",'Formulario PPGR1'!#REF!)</f>
        <v/>
      </c>
      <c r="G1165" s="186"/>
      <c r="H1165" s="520" t="str" cm="1">
        <f t="array" ref="H1165">IF(Tabla1[[#This Row],[Código_Actividad]]="","",_xlfn.XLOOKUP(Tabla1[[#This Row],[Código_Actividad]],CodigoActividad,Tabla2[Actividades Programables Presupuestables],"",0))</f>
        <v/>
      </c>
      <c r="I1165" s="783" t="str">
        <f>IFERROR(VLOOKUP('Formulario PPGR3'!$G1165,'Formulario PPGR2'!$H$9:$V$536,15,FALSE),"")</f>
        <v/>
      </c>
      <c r="J1165" s="525"/>
      <c r="K1165" s="524"/>
      <c r="L1165" s="521" t="str">
        <f>IF(Tabla1[[#This Row],[Descripción]]="","",_xlfn.XLOOKUP(Tabla1[[#This Row],[Descripción]],Tabla10[Descripción],Tabla10[Unidad de Medida],"",0))</f>
        <v/>
      </c>
      <c r="M1165" s="317"/>
      <c r="N1165" s="535" t="str">
        <f>IF(Tabla1[[#This Row],[Descripción]]="","",_xlfn.XLOOKUP(Tabla1[[#This Row],[Descripción]],Tabla10[Descripción],Tabla10[Precio Unitario],0))</f>
        <v/>
      </c>
      <c r="O1165" s="535" t="str">
        <f>IF(Tabla1[[#This Row],[Cantidad de Insumos]]="","",Tabla1[[#This Row],[Precio Unitario]]*Tabla1[[#This Row],[Cantidad de Insumos]])</f>
        <v/>
      </c>
      <c r="P1165" s="522" t="str">
        <f>IF(Tabla1[[#This Row],[Descripción]]="","",_xlfn.XLOOKUP(Tabla1[[#This Row],[Descripción]],Tabla10[Descripción],Tabla10[CODIGO PRESUPUESTARIO],0))</f>
        <v/>
      </c>
      <c r="Q1165" s="523"/>
      <c r="R1165" s="523" t="str">
        <f>IF(Tabla1[[#This Row],[Insumos]]="","",_xlfn.XLOOKUP(Tabla1[[#This Row],[Insumos]],Tabla10[Insumo],Tabla10[InsumoAbrev],"",0))</f>
        <v/>
      </c>
      <c r="S1165" s="694"/>
      <c r="T1165" s="187"/>
      <c r="U1165" s="187"/>
    </row>
    <row r="1166" spans="2:21" ht="15" x14ac:dyDescent="0.25">
      <c r="B1166" s="187" t="str">
        <f>IF('Formulario PPGR3'!$G1166="","",CONCATENATE('Formulario PPGR3'!$C1166,".",'Formulario PPGR3'!$D1166,".",'Formulario PPGR3'!$E1166,".",'Formulario PPGR3'!$F1166))</f>
        <v/>
      </c>
      <c r="C1166" s="187" t="str">
        <f>IF('Formulario PPGR3'!$G1166="","",'Formulario PPGR1'!#REF!)</f>
        <v/>
      </c>
      <c r="D1166" s="187" t="str">
        <f>IF('Formulario PPGR3'!$G1166="","",'Formulario PPGR1'!#REF!)</f>
        <v/>
      </c>
      <c r="E1166" s="187" t="str">
        <f>IF('Formulario PPGR3'!$G1166="","",'Formulario PPGR1'!#REF!)</f>
        <v/>
      </c>
      <c r="F1166" s="187" t="str">
        <f>IF('Formulario PPGR3'!$G1166="","",'Formulario PPGR1'!#REF!)</f>
        <v/>
      </c>
      <c r="G1166" s="186"/>
      <c r="H1166" s="520" t="str" cm="1">
        <f t="array" ref="H1166">IF(Tabla1[[#This Row],[Código_Actividad]]="","",_xlfn.XLOOKUP(Tabla1[[#This Row],[Código_Actividad]],CodigoActividad,Tabla2[Actividades Programables Presupuestables],"",0))</f>
        <v/>
      </c>
      <c r="I1166" s="783" t="str">
        <f>IFERROR(VLOOKUP('Formulario PPGR3'!$G1166,'Formulario PPGR2'!$H$9:$V$536,15,FALSE),"")</f>
        <v/>
      </c>
      <c r="J1166" s="525"/>
      <c r="K1166" s="524"/>
      <c r="L1166" s="521" t="str">
        <f>IF(Tabla1[[#This Row],[Descripción]]="","",_xlfn.XLOOKUP(Tabla1[[#This Row],[Descripción]],Tabla10[Descripción],Tabla10[Unidad de Medida],"",0))</f>
        <v/>
      </c>
      <c r="M1166" s="317"/>
      <c r="N1166" s="535" t="str">
        <f>IF(Tabla1[[#This Row],[Descripción]]="","",_xlfn.XLOOKUP(Tabla1[[#This Row],[Descripción]],Tabla10[Descripción],Tabla10[Precio Unitario],0))</f>
        <v/>
      </c>
      <c r="O1166" s="535" t="str">
        <f>IF(Tabla1[[#This Row],[Cantidad de Insumos]]="","",Tabla1[[#This Row],[Precio Unitario]]*Tabla1[[#This Row],[Cantidad de Insumos]])</f>
        <v/>
      </c>
      <c r="P1166" s="522" t="str">
        <f>IF(Tabla1[[#This Row],[Descripción]]="","",_xlfn.XLOOKUP(Tabla1[[#This Row],[Descripción]],Tabla10[Descripción],Tabla10[CODIGO PRESUPUESTARIO],0))</f>
        <v/>
      </c>
      <c r="Q1166" s="523"/>
      <c r="R1166" s="523" t="str">
        <f>IF(Tabla1[[#This Row],[Insumos]]="","",_xlfn.XLOOKUP(Tabla1[[#This Row],[Insumos]],Tabla10[Insumo],Tabla10[InsumoAbrev],"",0))</f>
        <v/>
      </c>
      <c r="S1166" s="694"/>
      <c r="T1166" s="187"/>
      <c r="U1166" s="187"/>
    </row>
    <row r="1167" spans="2:21" ht="15" x14ac:dyDescent="0.25">
      <c r="B1167" s="187" t="str">
        <f>IF('Formulario PPGR3'!$G1167="","",CONCATENATE('Formulario PPGR3'!$C1167,".",'Formulario PPGR3'!$D1167,".",'Formulario PPGR3'!$E1167,".",'Formulario PPGR3'!$F1167))</f>
        <v/>
      </c>
      <c r="C1167" s="187" t="str">
        <f>IF('Formulario PPGR3'!$G1167="","",'Formulario PPGR1'!#REF!)</f>
        <v/>
      </c>
      <c r="D1167" s="187" t="str">
        <f>IF('Formulario PPGR3'!$G1167="","",'Formulario PPGR1'!#REF!)</f>
        <v/>
      </c>
      <c r="E1167" s="187" t="str">
        <f>IF('Formulario PPGR3'!$G1167="","",'Formulario PPGR1'!#REF!)</f>
        <v/>
      </c>
      <c r="F1167" s="187" t="str">
        <f>IF('Formulario PPGR3'!$G1167="","",'Formulario PPGR1'!#REF!)</f>
        <v/>
      </c>
      <c r="G1167" s="186"/>
      <c r="H1167" s="520" t="str" cm="1">
        <f t="array" ref="H1167">IF(Tabla1[[#This Row],[Código_Actividad]]="","",_xlfn.XLOOKUP(Tabla1[[#This Row],[Código_Actividad]],CodigoActividad,Tabla2[Actividades Programables Presupuestables],"",0))</f>
        <v/>
      </c>
      <c r="I1167" s="783" t="str">
        <f>IFERROR(VLOOKUP('Formulario PPGR3'!$G1167,'Formulario PPGR2'!$H$9:$V$536,15,FALSE),"")</f>
        <v/>
      </c>
      <c r="J1167" s="525"/>
      <c r="K1167" s="524"/>
      <c r="L1167" s="521" t="str">
        <f>IF(Tabla1[[#This Row],[Descripción]]="","",_xlfn.XLOOKUP(Tabla1[[#This Row],[Descripción]],Tabla10[Descripción],Tabla10[Unidad de Medida],"",0))</f>
        <v/>
      </c>
      <c r="M1167" s="317"/>
      <c r="N1167" s="535" t="str">
        <f>IF(Tabla1[[#This Row],[Descripción]]="","",_xlfn.XLOOKUP(Tabla1[[#This Row],[Descripción]],Tabla10[Descripción],Tabla10[Precio Unitario],0))</f>
        <v/>
      </c>
      <c r="O1167" s="535" t="str">
        <f>IF(Tabla1[[#This Row],[Cantidad de Insumos]]="","",Tabla1[[#This Row],[Precio Unitario]]*Tabla1[[#This Row],[Cantidad de Insumos]])</f>
        <v/>
      </c>
      <c r="P1167" s="522" t="str">
        <f>IF(Tabla1[[#This Row],[Descripción]]="","",_xlfn.XLOOKUP(Tabla1[[#This Row],[Descripción]],Tabla10[Descripción],Tabla10[CODIGO PRESUPUESTARIO],0))</f>
        <v/>
      </c>
      <c r="Q1167" s="523"/>
      <c r="R1167" s="523" t="str">
        <f>IF(Tabla1[[#This Row],[Insumos]]="","",_xlfn.XLOOKUP(Tabla1[[#This Row],[Insumos]],Tabla10[Insumo],Tabla10[InsumoAbrev],"",0))</f>
        <v/>
      </c>
      <c r="S1167" s="694"/>
      <c r="T1167" s="187"/>
      <c r="U1167" s="187"/>
    </row>
    <row r="1168" spans="2:21" ht="15" x14ac:dyDescent="0.25">
      <c r="B1168" s="187" t="str">
        <f>IF('Formulario PPGR3'!$G1168="","",CONCATENATE('Formulario PPGR3'!$C1168,".",'Formulario PPGR3'!$D1168,".",'Formulario PPGR3'!$E1168,".",'Formulario PPGR3'!$F1168))</f>
        <v/>
      </c>
      <c r="C1168" s="187" t="str">
        <f>IF('Formulario PPGR3'!$G1168="","",'Formulario PPGR1'!#REF!)</f>
        <v/>
      </c>
      <c r="D1168" s="187" t="str">
        <f>IF('Formulario PPGR3'!$G1168="","",'Formulario PPGR1'!#REF!)</f>
        <v/>
      </c>
      <c r="E1168" s="187" t="str">
        <f>IF('Formulario PPGR3'!$G1168="","",'Formulario PPGR1'!#REF!)</f>
        <v/>
      </c>
      <c r="F1168" s="187" t="str">
        <f>IF('Formulario PPGR3'!$G1168="","",'Formulario PPGR1'!#REF!)</f>
        <v/>
      </c>
      <c r="G1168" s="186"/>
      <c r="H1168" s="520" t="str" cm="1">
        <f t="array" ref="H1168">IF(Tabla1[[#This Row],[Código_Actividad]]="","",_xlfn.XLOOKUP(Tabla1[[#This Row],[Código_Actividad]],CodigoActividad,Tabla2[Actividades Programables Presupuestables],"",0))</f>
        <v/>
      </c>
      <c r="I1168" s="783" t="str">
        <f>IFERROR(VLOOKUP('Formulario PPGR3'!$G1168,'Formulario PPGR2'!$H$9:$V$536,15,FALSE),"")</f>
        <v/>
      </c>
      <c r="J1168" s="525"/>
      <c r="K1168" s="524"/>
      <c r="L1168" s="521" t="str">
        <f>IF(Tabla1[[#This Row],[Descripción]]="","",_xlfn.XLOOKUP(Tabla1[[#This Row],[Descripción]],Tabla10[Descripción],Tabla10[Unidad de Medida],"",0))</f>
        <v/>
      </c>
      <c r="M1168" s="317"/>
      <c r="N1168" s="535" t="str">
        <f>IF(Tabla1[[#This Row],[Descripción]]="","",_xlfn.XLOOKUP(Tabla1[[#This Row],[Descripción]],Tabla10[Descripción],Tabla10[Precio Unitario],0))</f>
        <v/>
      </c>
      <c r="O1168" s="535" t="str">
        <f>IF(Tabla1[[#This Row],[Cantidad de Insumos]]="","",Tabla1[[#This Row],[Precio Unitario]]*Tabla1[[#This Row],[Cantidad de Insumos]])</f>
        <v/>
      </c>
      <c r="P1168" s="522" t="str">
        <f>IF(Tabla1[[#This Row],[Descripción]]="","",_xlfn.XLOOKUP(Tabla1[[#This Row],[Descripción]],Tabla10[Descripción],Tabla10[CODIGO PRESUPUESTARIO],0))</f>
        <v/>
      </c>
      <c r="Q1168" s="523"/>
      <c r="R1168" s="523" t="str">
        <f>IF(Tabla1[[#This Row],[Insumos]]="","",_xlfn.XLOOKUP(Tabla1[[#This Row],[Insumos]],Tabla10[Insumo],Tabla10[InsumoAbrev],"",0))</f>
        <v/>
      </c>
      <c r="S1168" s="694"/>
      <c r="T1168" s="187"/>
      <c r="U1168" s="187"/>
    </row>
    <row r="1169" spans="2:21" ht="15" x14ac:dyDescent="0.25">
      <c r="B1169" s="187" t="str">
        <f>IF('Formulario PPGR3'!$G1169="","",CONCATENATE('Formulario PPGR3'!$C1169,".",'Formulario PPGR3'!$D1169,".",'Formulario PPGR3'!$E1169,".",'Formulario PPGR3'!$F1169))</f>
        <v/>
      </c>
      <c r="C1169" s="187" t="str">
        <f>IF('Formulario PPGR3'!$G1169="","",'Formulario PPGR1'!#REF!)</f>
        <v/>
      </c>
      <c r="D1169" s="187" t="str">
        <f>IF('Formulario PPGR3'!$G1169="","",'Formulario PPGR1'!#REF!)</f>
        <v/>
      </c>
      <c r="E1169" s="187" t="str">
        <f>IF('Formulario PPGR3'!$G1169="","",'Formulario PPGR1'!#REF!)</f>
        <v/>
      </c>
      <c r="F1169" s="187" t="str">
        <f>IF('Formulario PPGR3'!$G1169="","",'Formulario PPGR1'!#REF!)</f>
        <v/>
      </c>
      <c r="G1169" s="186"/>
      <c r="H1169" s="520" t="str" cm="1">
        <f t="array" ref="H1169">IF(Tabla1[[#This Row],[Código_Actividad]]="","",_xlfn.XLOOKUP(Tabla1[[#This Row],[Código_Actividad]],CodigoActividad,Tabla2[Actividades Programables Presupuestables],"",0))</f>
        <v/>
      </c>
      <c r="I1169" s="783" t="str">
        <f>IFERROR(VLOOKUP('Formulario PPGR3'!$G1169,'Formulario PPGR2'!$H$9:$V$536,15,FALSE),"")</f>
        <v/>
      </c>
      <c r="J1169" s="525"/>
      <c r="K1169" s="524"/>
      <c r="L1169" s="521" t="str">
        <f>IF(Tabla1[[#This Row],[Descripción]]="","",_xlfn.XLOOKUP(Tabla1[[#This Row],[Descripción]],Tabla10[Descripción],Tabla10[Unidad de Medida],"",0))</f>
        <v/>
      </c>
      <c r="M1169" s="317"/>
      <c r="N1169" s="535" t="str">
        <f>IF(Tabla1[[#This Row],[Descripción]]="","",_xlfn.XLOOKUP(Tabla1[[#This Row],[Descripción]],Tabla10[Descripción],Tabla10[Precio Unitario],0))</f>
        <v/>
      </c>
      <c r="O1169" s="535" t="str">
        <f>IF(Tabla1[[#This Row],[Cantidad de Insumos]]="","",Tabla1[[#This Row],[Precio Unitario]]*Tabla1[[#This Row],[Cantidad de Insumos]])</f>
        <v/>
      </c>
      <c r="P1169" s="522" t="str">
        <f>IF(Tabla1[[#This Row],[Descripción]]="","",_xlfn.XLOOKUP(Tabla1[[#This Row],[Descripción]],Tabla10[Descripción],Tabla10[CODIGO PRESUPUESTARIO],0))</f>
        <v/>
      </c>
      <c r="Q1169" s="523"/>
      <c r="R1169" s="523" t="str">
        <f>IF(Tabla1[[#This Row],[Insumos]]="","",_xlfn.XLOOKUP(Tabla1[[#This Row],[Insumos]],Tabla10[Insumo],Tabla10[InsumoAbrev],"",0))</f>
        <v/>
      </c>
      <c r="S1169" s="694"/>
      <c r="T1169" s="187"/>
      <c r="U1169" s="187"/>
    </row>
    <row r="1170" spans="2:21" ht="15" x14ac:dyDescent="0.25">
      <c r="B1170" s="187" t="str">
        <f>IF('Formulario PPGR3'!$G1170="","",CONCATENATE('Formulario PPGR3'!$C1170,".",'Formulario PPGR3'!$D1170,".",'Formulario PPGR3'!$E1170,".",'Formulario PPGR3'!$F1170))</f>
        <v/>
      </c>
      <c r="C1170" s="187" t="str">
        <f>IF('Formulario PPGR3'!$G1170="","",'Formulario PPGR1'!#REF!)</f>
        <v/>
      </c>
      <c r="D1170" s="187" t="str">
        <f>IF('Formulario PPGR3'!$G1170="","",'Formulario PPGR1'!#REF!)</f>
        <v/>
      </c>
      <c r="E1170" s="187" t="str">
        <f>IF('Formulario PPGR3'!$G1170="","",'Formulario PPGR1'!#REF!)</f>
        <v/>
      </c>
      <c r="F1170" s="187" t="str">
        <f>IF('Formulario PPGR3'!$G1170="","",'Formulario PPGR1'!#REF!)</f>
        <v/>
      </c>
      <c r="G1170" s="186"/>
      <c r="H1170" s="520" t="str" cm="1">
        <f t="array" ref="H1170">IF(Tabla1[[#This Row],[Código_Actividad]]="","",_xlfn.XLOOKUP(Tabla1[[#This Row],[Código_Actividad]],CodigoActividad,Tabla2[Actividades Programables Presupuestables],"",0))</f>
        <v/>
      </c>
      <c r="I1170" s="783" t="str">
        <f>IFERROR(VLOOKUP('Formulario PPGR3'!$G1170,'Formulario PPGR2'!$H$9:$V$536,15,FALSE),"")</f>
        <v/>
      </c>
      <c r="J1170" s="525"/>
      <c r="K1170" s="524"/>
      <c r="L1170" s="521" t="str">
        <f>IF(Tabla1[[#This Row],[Descripción]]="","",_xlfn.XLOOKUP(Tabla1[[#This Row],[Descripción]],Tabla10[Descripción],Tabla10[Unidad de Medida],"",0))</f>
        <v/>
      </c>
      <c r="M1170" s="317"/>
      <c r="N1170" s="535" t="str">
        <f>IF(Tabla1[[#This Row],[Descripción]]="","",_xlfn.XLOOKUP(Tabla1[[#This Row],[Descripción]],Tabla10[Descripción],Tabla10[Precio Unitario],0))</f>
        <v/>
      </c>
      <c r="O1170" s="535" t="str">
        <f>IF(Tabla1[[#This Row],[Cantidad de Insumos]]="","",Tabla1[[#This Row],[Precio Unitario]]*Tabla1[[#This Row],[Cantidad de Insumos]])</f>
        <v/>
      </c>
      <c r="P1170" s="522" t="str">
        <f>IF(Tabla1[[#This Row],[Descripción]]="","",_xlfn.XLOOKUP(Tabla1[[#This Row],[Descripción]],Tabla10[Descripción],Tabla10[CODIGO PRESUPUESTARIO],0))</f>
        <v/>
      </c>
      <c r="Q1170" s="523"/>
      <c r="R1170" s="523" t="str">
        <f>IF(Tabla1[[#This Row],[Insumos]]="","",_xlfn.XLOOKUP(Tabla1[[#This Row],[Insumos]],Tabla10[Insumo],Tabla10[InsumoAbrev],"",0))</f>
        <v/>
      </c>
      <c r="S1170" s="694"/>
      <c r="T1170" s="187"/>
      <c r="U1170" s="187"/>
    </row>
    <row r="1171" spans="2:21" ht="15" x14ac:dyDescent="0.25">
      <c r="B1171" s="187" t="str">
        <f>IF('Formulario PPGR3'!$G1171="","",CONCATENATE('Formulario PPGR3'!$C1171,".",'Formulario PPGR3'!$D1171,".",'Formulario PPGR3'!$E1171,".",'Formulario PPGR3'!$F1171))</f>
        <v/>
      </c>
      <c r="C1171" s="187" t="str">
        <f>IF('Formulario PPGR3'!$G1171="","",'Formulario PPGR1'!#REF!)</f>
        <v/>
      </c>
      <c r="D1171" s="187" t="str">
        <f>IF('Formulario PPGR3'!$G1171="","",'Formulario PPGR1'!#REF!)</f>
        <v/>
      </c>
      <c r="E1171" s="187" t="str">
        <f>IF('Formulario PPGR3'!$G1171="","",'Formulario PPGR1'!#REF!)</f>
        <v/>
      </c>
      <c r="F1171" s="187" t="str">
        <f>IF('Formulario PPGR3'!$G1171="","",'Formulario PPGR1'!#REF!)</f>
        <v/>
      </c>
      <c r="G1171" s="186"/>
      <c r="H1171" s="520" t="str" cm="1">
        <f t="array" ref="H1171">IF(Tabla1[[#This Row],[Código_Actividad]]="","",_xlfn.XLOOKUP(Tabla1[[#This Row],[Código_Actividad]],CodigoActividad,Tabla2[Actividades Programables Presupuestables],"",0))</f>
        <v/>
      </c>
      <c r="I1171" s="783" t="str">
        <f>IFERROR(VLOOKUP('Formulario PPGR3'!$G1171,'Formulario PPGR2'!$H$9:$V$536,15,FALSE),"")</f>
        <v/>
      </c>
      <c r="J1171" s="525"/>
      <c r="K1171" s="524"/>
      <c r="L1171" s="521" t="str">
        <f>IF(Tabla1[[#This Row],[Descripción]]="","",_xlfn.XLOOKUP(Tabla1[[#This Row],[Descripción]],Tabla10[Descripción],Tabla10[Unidad de Medida],"",0))</f>
        <v/>
      </c>
      <c r="M1171" s="317"/>
      <c r="N1171" s="535" t="str">
        <f>IF(Tabla1[[#This Row],[Descripción]]="","",_xlfn.XLOOKUP(Tabla1[[#This Row],[Descripción]],Tabla10[Descripción],Tabla10[Precio Unitario],0))</f>
        <v/>
      </c>
      <c r="O1171" s="535" t="str">
        <f>IF(Tabla1[[#This Row],[Cantidad de Insumos]]="","",Tabla1[[#This Row],[Precio Unitario]]*Tabla1[[#This Row],[Cantidad de Insumos]])</f>
        <v/>
      </c>
      <c r="P1171" s="522" t="str">
        <f>IF(Tabla1[[#This Row],[Descripción]]="","",_xlfn.XLOOKUP(Tabla1[[#This Row],[Descripción]],Tabla10[Descripción],Tabla10[CODIGO PRESUPUESTARIO],0))</f>
        <v/>
      </c>
      <c r="Q1171" s="523"/>
      <c r="R1171" s="523" t="str">
        <f>IF(Tabla1[[#This Row],[Insumos]]="","",_xlfn.XLOOKUP(Tabla1[[#This Row],[Insumos]],Tabla10[Insumo],Tabla10[InsumoAbrev],"",0))</f>
        <v/>
      </c>
      <c r="S1171" s="694"/>
      <c r="T1171" s="187"/>
      <c r="U1171" s="187"/>
    </row>
    <row r="1172" spans="2:21" ht="15" x14ac:dyDescent="0.25">
      <c r="B1172" s="187" t="str">
        <f>IF('Formulario PPGR3'!$G1172="","",CONCATENATE('Formulario PPGR3'!$C1172,".",'Formulario PPGR3'!$D1172,".",'Formulario PPGR3'!$E1172,".",'Formulario PPGR3'!$F1172))</f>
        <v/>
      </c>
      <c r="C1172" s="187" t="str">
        <f>IF('Formulario PPGR3'!$G1172="","",'Formulario PPGR1'!#REF!)</f>
        <v/>
      </c>
      <c r="D1172" s="187" t="str">
        <f>IF('Formulario PPGR3'!$G1172="","",'Formulario PPGR1'!#REF!)</f>
        <v/>
      </c>
      <c r="E1172" s="187" t="str">
        <f>IF('Formulario PPGR3'!$G1172="","",'Formulario PPGR1'!#REF!)</f>
        <v/>
      </c>
      <c r="F1172" s="187" t="str">
        <f>IF('Formulario PPGR3'!$G1172="","",'Formulario PPGR1'!#REF!)</f>
        <v/>
      </c>
      <c r="G1172" s="186"/>
      <c r="H1172" s="520" t="str" cm="1">
        <f t="array" ref="H1172">IF(Tabla1[[#This Row],[Código_Actividad]]="","",_xlfn.XLOOKUP(Tabla1[[#This Row],[Código_Actividad]],CodigoActividad,Tabla2[Actividades Programables Presupuestables],"",0))</f>
        <v/>
      </c>
      <c r="I1172" s="783" t="str">
        <f>IFERROR(VLOOKUP('Formulario PPGR3'!$G1172,'Formulario PPGR2'!$H$9:$V$536,15,FALSE),"")</f>
        <v/>
      </c>
      <c r="J1172" s="525"/>
      <c r="K1172" s="524"/>
      <c r="L1172" s="521" t="str">
        <f>IF(Tabla1[[#This Row],[Descripción]]="","",_xlfn.XLOOKUP(Tabla1[[#This Row],[Descripción]],Tabla10[Descripción],Tabla10[Unidad de Medida],"",0))</f>
        <v/>
      </c>
      <c r="M1172" s="317"/>
      <c r="N1172" s="535" t="str">
        <f>IF(Tabla1[[#This Row],[Descripción]]="","",_xlfn.XLOOKUP(Tabla1[[#This Row],[Descripción]],Tabla10[Descripción],Tabla10[Precio Unitario],0))</f>
        <v/>
      </c>
      <c r="O1172" s="535" t="str">
        <f>IF(Tabla1[[#This Row],[Cantidad de Insumos]]="","",Tabla1[[#This Row],[Precio Unitario]]*Tabla1[[#This Row],[Cantidad de Insumos]])</f>
        <v/>
      </c>
      <c r="P1172" s="522" t="str">
        <f>IF(Tabla1[[#This Row],[Descripción]]="","",_xlfn.XLOOKUP(Tabla1[[#This Row],[Descripción]],Tabla10[Descripción],Tabla10[CODIGO PRESUPUESTARIO],0))</f>
        <v/>
      </c>
      <c r="Q1172" s="523"/>
      <c r="R1172" s="523" t="str">
        <f>IF(Tabla1[[#This Row],[Insumos]]="","",_xlfn.XLOOKUP(Tabla1[[#This Row],[Insumos]],Tabla10[Insumo],Tabla10[InsumoAbrev],"",0))</f>
        <v/>
      </c>
      <c r="S1172" s="694"/>
      <c r="T1172" s="187"/>
      <c r="U1172" s="187"/>
    </row>
    <row r="1173" spans="2:21" ht="15" x14ac:dyDescent="0.25">
      <c r="B1173" s="187" t="str">
        <f>IF('Formulario PPGR3'!$G1173="","",CONCATENATE('Formulario PPGR3'!$C1173,".",'Formulario PPGR3'!$D1173,".",'Formulario PPGR3'!$E1173,".",'Formulario PPGR3'!$F1173))</f>
        <v/>
      </c>
      <c r="C1173" s="187" t="str">
        <f>IF('Formulario PPGR3'!$G1173="","",'Formulario PPGR1'!#REF!)</f>
        <v/>
      </c>
      <c r="D1173" s="187" t="str">
        <f>IF('Formulario PPGR3'!$G1173="","",'Formulario PPGR1'!#REF!)</f>
        <v/>
      </c>
      <c r="E1173" s="187" t="str">
        <f>IF('Formulario PPGR3'!$G1173="","",'Formulario PPGR1'!#REF!)</f>
        <v/>
      </c>
      <c r="F1173" s="187" t="str">
        <f>IF('Formulario PPGR3'!$G1173="","",'Formulario PPGR1'!#REF!)</f>
        <v/>
      </c>
      <c r="G1173" s="186"/>
      <c r="H1173" s="520" t="str" cm="1">
        <f t="array" ref="H1173">IF(Tabla1[[#This Row],[Código_Actividad]]="","",_xlfn.XLOOKUP(Tabla1[[#This Row],[Código_Actividad]],CodigoActividad,Tabla2[Actividades Programables Presupuestables],"",0))</f>
        <v/>
      </c>
      <c r="I1173" s="783" t="str">
        <f>IFERROR(VLOOKUP('Formulario PPGR3'!$G1173,'Formulario PPGR2'!$H$9:$V$536,15,FALSE),"")</f>
        <v/>
      </c>
      <c r="J1173" s="525"/>
      <c r="K1173" s="524"/>
      <c r="L1173" s="521" t="str">
        <f>IF(Tabla1[[#This Row],[Descripción]]="","",_xlfn.XLOOKUP(Tabla1[[#This Row],[Descripción]],Tabla10[Descripción],Tabla10[Unidad de Medida],"",0))</f>
        <v/>
      </c>
      <c r="M1173" s="317"/>
      <c r="N1173" s="535" t="str">
        <f>IF(Tabla1[[#This Row],[Descripción]]="","",_xlfn.XLOOKUP(Tabla1[[#This Row],[Descripción]],Tabla10[Descripción],Tabla10[Precio Unitario],0))</f>
        <v/>
      </c>
      <c r="O1173" s="535" t="str">
        <f>IF(Tabla1[[#This Row],[Cantidad de Insumos]]="","",Tabla1[[#This Row],[Precio Unitario]]*Tabla1[[#This Row],[Cantidad de Insumos]])</f>
        <v/>
      </c>
      <c r="P1173" s="522" t="str">
        <f>IF(Tabla1[[#This Row],[Descripción]]="","",_xlfn.XLOOKUP(Tabla1[[#This Row],[Descripción]],Tabla10[Descripción],Tabla10[CODIGO PRESUPUESTARIO],0))</f>
        <v/>
      </c>
      <c r="Q1173" s="523"/>
      <c r="R1173" s="523" t="str">
        <f>IF(Tabla1[[#This Row],[Insumos]]="","",_xlfn.XLOOKUP(Tabla1[[#This Row],[Insumos]],Tabla10[Insumo],Tabla10[InsumoAbrev],"",0))</f>
        <v/>
      </c>
      <c r="S1173" s="694"/>
      <c r="T1173" s="187"/>
      <c r="U1173" s="187"/>
    </row>
    <row r="1174" spans="2:21" ht="15" x14ac:dyDescent="0.25">
      <c r="B1174" s="187" t="str">
        <f>IF('Formulario PPGR3'!$G1174="","",CONCATENATE('Formulario PPGR3'!$C1174,".",'Formulario PPGR3'!$D1174,".",'Formulario PPGR3'!$E1174,".",'Formulario PPGR3'!$F1174))</f>
        <v/>
      </c>
      <c r="C1174" s="187" t="str">
        <f>IF('Formulario PPGR3'!$G1174="","",'Formulario PPGR1'!#REF!)</f>
        <v/>
      </c>
      <c r="D1174" s="187" t="str">
        <f>IF('Formulario PPGR3'!$G1174="","",'Formulario PPGR1'!#REF!)</f>
        <v/>
      </c>
      <c r="E1174" s="187" t="str">
        <f>IF('Formulario PPGR3'!$G1174="","",'Formulario PPGR1'!#REF!)</f>
        <v/>
      </c>
      <c r="F1174" s="187" t="str">
        <f>IF('Formulario PPGR3'!$G1174="","",'Formulario PPGR1'!#REF!)</f>
        <v/>
      </c>
      <c r="G1174" s="186"/>
      <c r="H1174" s="520" t="str" cm="1">
        <f t="array" ref="H1174">IF(Tabla1[[#This Row],[Código_Actividad]]="","",_xlfn.XLOOKUP(Tabla1[[#This Row],[Código_Actividad]],CodigoActividad,Tabla2[Actividades Programables Presupuestables],"",0))</f>
        <v/>
      </c>
      <c r="I1174" s="783" t="str">
        <f>IFERROR(VLOOKUP('Formulario PPGR3'!$G1174,'Formulario PPGR2'!$H$9:$V$536,15,FALSE),"")</f>
        <v/>
      </c>
      <c r="J1174" s="525"/>
      <c r="K1174" s="524"/>
      <c r="L1174" s="521" t="str">
        <f>IF(Tabla1[[#This Row],[Descripción]]="","",_xlfn.XLOOKUP(Tabla1[[#This Row],[Descripción]],Tabla10[Descripción],Tabla10[Unidad de Medida],"",0))</f>
        <v/>
      </c>
      <c r="M1174" s="317"/>
      <c r="N1174" s="535" t="str">
        <f>IF(Tabla1[[#This Row],[Descripción]]="","",_xlfn.XLOOKUP(Tabla1[[#This Row],[Descripción]],Tabla10[Descripción],Tabla10[Precio Unitario],0))</f>
        <v/>
      </c>
      <c r="O1174" s="535" t="str">
        <f>IF(Tabla1[[#This Row],[Cantidad de Insumos]]="","",Tabla1[[#This Row],[Precio Unitario]]*Tabla1[[#This Row],[Cantidad de Insumos]])</f>
        <v/>
      </c>
      <c r="P1174" s="522" t="str">
        <f>IF(Tabla1[[#This Row],[Descripción]]="","",_xlfn.XLOOKUP(Tabla1[[#This Row],[Descripción]],Tabla10[Descripción],Tabla10[CODIGO PRESUPUESTARIO],0))</f>
        <v/>
      </c>
      <c r="Q1174" s="523"/>
      <c r="R1174" s="523" t="str">
        <f>IF(Tabla1[[#This Row],[Insumos]]="","",_xlfn.XLOOKUP(Tabla1[[#This Row],[Insumos]],Tabla10[Insumo],Tabla10[InsumoAbrev],"",0))</f>
        <v/>
      </c>
      <c r="S1174" s="694"/>
      <c r="T1174" s="187"/>
      <c r="U1174" s="187"/>
    </row>
    <row r="1175" spans="2:21" ht="15" x14ac:dyDescent="0.25">
      <c r="B1175" s="187" t="str">
        <f>IF('Formulario PPGR3'!$G1175="","",CONCATENATE('Formulario PPGR3'!$C1175,".",'Formulario PPGR3'!$D1175,".",'Formulario PPGR3'!$E1175,".",'Formulario PPGR3'!$F1175))</f>
        <v/>
      </c>
      <c r="C1175" s="187" t="str">
        <f>IF('Formulario PPGR3'!$G1175="","",'Formulario PPGR1'!#REF!)</f>
        <v/>
      </c>
      <c r="D1175" s="187" t="str">
        <f>IF('Formulario PPGR3'!$G1175="","",'Formulario PPGR1'!#REF!)</f>
        <v/>
      </c>
      <c r="E1175" s="187" t="str">
        <f>IF('Formulario PPGR3'!$G1175="","",'Formulario PPGR1'!#REF!)</f>
        <v/>
      </c>
      <c r="F1175" s="187" t="str">
        <f>IF('Formulario PPGR3'!$G1175="","",'Formulario PPGR1'!#REF!)</f>
        <v/>
      </c>
      <c r="G1175" s="186"/>
      <c r="H1175" s="520" t="str" cm="1">
        <f t="array" ref="H1175">IF(Tabla1[[#This Row],[Código_Actividad]]="","",_xlfn.XLOOKUP(Tabla1[[#This Row],[Código_Actividad]],CodigoActividad,Tabla2[Actividades Programables Presupuestables],"",0))</f>
        <v/>
      </c>
      <c r="I1175" s="783" t="str">
        <f>IFERROR(VLOOKUP('Formulario PPGR3'!$G1175,'Formulario PPGR2'!$H$9:$V$536,15,FALSE),"")</f>
        <v/>
      </c>
      <c r="J1175" s="525"/>
      <c r="K1175" s="524"/>
      <c r="L1175" s="521" t="str">
        <f>IF(Tabla1[[#This Row],[Descripción]]="","",_xlfn.XLOOKUP(Tabla1[[#This Row],[Descripción]],Tabla10[Descripción],Tabla10[Unidad de Medida],"",0))</f>
        <v/>
      </c>
      <c r="M1175" s="317"/>
      <c r="N1175" s="535" t="str">
        <f>IF(Tabla1[[#This Row],[Descripción]]="","",_xlfn.XLOOKUP(Tabla1[[#This Row],[Descripción]],Tabla10[Descripción],Tabla10[Precio Unitario],0))</f>
        <v/>
      </c>
      <c r="O1175" s="535" t="str">
        <f>IF(Tabla1[[#This Row],[Cantidad de Insumos]]="","",Tabla1[[#This Row],[Precio Unitario]]*Tabla1[[#This Row],[Cantidad de Insumos]])</f>
        <v/>
      </c>
      <c r="P1175" s="522" t="str">
        <f>IF(Tabla1[[#This Row],[Descripción]]="","",_xlfn.XLOOKUP(Tabla1[[#This Row],[Descripción]],Tabla10[Descripción],Tabla10[CODIGO PRESUPUESTARIO],0))</f>
        <v/>
      </c>
      <c r="Q1175" s="523"/>
      <c r="R1175" s="523" t="str">
        <f>IF(Tabla1[[#This Row],[Insumos]]="","",_xlfn.XLOOKUP(Tabla1[[#This Row],[Insumos]],Tabla10[Insumo],Tabla10[InsumoAbrev],"",0))</f>
        <v/>
      </c>
      <c r="S1175" s="694"/>
      <c r="T1175" s="187"/>
      <c r="U1175" s="187"/>
    </row>
    <row r="1176" spans="2:21" ht="15" x14ac:dyDescent="0.25">
      <c r="B1176" s="187" t="str">
        <f>IF('Formulario PPGR3'!$G1176="","",CONCATENATE('Formulario PPGR3'!$C1176,".",'Formulario PPGR3'!$D1176,".",'Formulario PPGR3'!$E1176,".",'Formulario PPGR3'!$F1176))</f>
        <v/>
      </c>
      <c r="C1176" s="187" t="str">
        <f>IF('Formulario PPGR3'!$G1176="","",'Formulario PPGR1'!#REF!)</f>
        <v/>
      </c>
      <c r="D1176" s="187" t="str">
        <f>IF('Formulario PPGR3'!$G1176="","",'Formulario PPGR1'!#REF!)</f>
        <v/>
      </c>
      <c r="E1176" s="187" t="str">
        <f>IF('Formulario PPGR3'!$G1176="","",'Formulario PPGR1'!#REF!)</f>
        <v/>
      </c>
      <c r="F1176" s="187" t="str">
        <f>IF('Formulario PPGR3'!$G1176="","",'Formulario PPGR1'!#REF!)</f>
        <v/>
      </c>
      <c r="G1176" s="186"/>
      <c r="H1176" s="520" t="str" cm="1">
        <f t="array" ref="H1176">IF(Tabla1[[#This Row],[Código_Actividad]]="","",_xlfn.XLOOKUP(Tabla1[[#This Row],[Código_Actividad]],CodigoActividad,Tabla2[Actividades Programables Presupuestables],"",0))</f>
        <v/>
      </c>
      <c r="I1176" s="783" t="str">
        <f>IFERROR(VLOOKUP('Formulario PPGR3'!$G1176,'Formulario PPGR2'!$H$9:$V$536,15,FALSE),"")</f>
        <v/>
      </c>
      <c r="J1176" s="525"/>
      <c r="K1176" s="524"/>
      <c r="L1176" s="521" t="str">
        <f>IF(Tabla1[[#This Row],[Descripción]]="","",_xlfn.XLOOKUP(Tabla1[[#This Row],[Descripción]],Tabla10[Descripción],Tabla10[Unidad de Medida],"",0))</f>
        <v/>
      </c>
      <c r="M1176" s="317"/>
      <c r="N1176" s="535" t="str">
        <f>IF(Tabla1[[#This Row],[Descripción]]="","",_xlfn.XLOOKUP(Tabla1[[#This Row],[Descripción]],Tabla10[Descripción],Tabla10[Precio Unitario],0))</f>
        <v/>
      </c>
      <c r="O1176" s="535" t="str">
        <f>IF(Tabla1[[#This Row],[Cantidad de Insumos]]="","",Tabla1[[#This Row],[Precio Unitario]]*Tabla1[[#This Row],[Cantidad de Insumos]])</f>
        <v/>
      </c>
      <c r="P1176" s="522" t="str">
        <f>IF(Tabla1[[#This Row],[Descripción]]="","",_xlfn.XLOOKUP(Tabla1[[#This Row],[Descripción]],Tabla10[Descripción],Tabla10[CODIGO PRESUPUESTARIO],0))</f>
        <v/>
      </c>
      <c r="Q1176" s="523"/>
      <c r="R1176" s="523" t="str">
        <f>IF(Tabla1[[#This Row],[Insumos]]="","",_xlfn.XLOOKUP(Tabla1[[#This Row],[Insumos]],Tabla10[Insumo],Tabla10[InsumoAbrev],"",0))</f>
        <v/>
      </c>
      <c r="S1176" s="694"/>
      <c r="T1176" s="187"/>
      <c r="U1176" s="187"/>
    </row>
    <row r="1177" spans="2:21" ht="15" x14ac:dyDescent="0.25">
      <c r="B1177" s="187" t="str">
        <f>IF('Formulario PPGR3'!$G1177="","",CONCATENATE('Formulario PPGR3'!$C1177,".",'Formulario PPGR3'!$D1177,".",'Formulario PPGR3'!$E1177,".",'Formulario PPGR3'!$F1177))</f>
        <v/>
      </c>
      <c r="C1177" s="187" t="str">
        <f>IF('Formulario PPGR3'!$G1177="","",'Formulario PPGR1'!#REF!)</f>
        <v/>
      </c>
      <c r="D1177" s="187" t="str">
        <f>IF('Formulario PPGR3'!$G1177="","",'Formulario PPGR1'!#REF!)</f>
        <v/>
      </c>
      <c r="E1177" s="187" t="str">
        <f>IF('Formulario PPGR3'!$G1177="","",'Formulario PPGR1'!#REF!)</f>
        <v/>
      </c>
      <c r="F1177" s="187" t="str">
        <f>IF('Formulario PPGR3'!$G1177="","",'Formulario PPGR1'!#REF!)</f>
        <v/>
      </c>
      <c r="G1177" s="186"/>
      <c r="H1177" s="520" t="str" cm="1">
        <f t="array" ref="H1177">IF(Tabla1[[#This Row],[Código_Actividad]]="","",_xlfn.XLOOKUP(Tabla1[[#This Row],[Código_Actividad]],CodigoActividad,Tabla2[Actividades Programables Presupuestables],"",0))</f>
        <v/>
      </c>
      <c r="I1177" s="783" t="str">
        <f>IFERROR(VLOOKUP('Formulario PPGR3'!$G1177,'Formulario PPGR2'!$H$9:$V$536,15,FALSE),"")</f>
        <v/>
      </c>
      <c r="J1177" s="525"/>
      <c r="K1177" s="524"/>
      <c r="L1177" s="521" t="str">
        <f>IF(Tabla1[[#This Row],[Descripción]]="","",_xlfn.XLOOKUP(Tabla1[[#This Row],[Descripción]],Tabla10[Descripción],Tabla10[Unidad de Medida],"",0))</f>
        <v/>
      </c>
      <c r="M1177" s="317"/>
      <c r="N1177" s="535" t="str">
        <f>IF(Tabla1[[#This Row],[Descripción]]="","",_xlfn.XLOOKUP(Tabla1[[#This Row],[Descripción]],Tabla10[Descripción],Tabla10[Precio Unitario],0))</f>
        <v/>
      </c>
      <c r="O1177" s="535" t="str">
        <f>IF(Tabla1[[#This Row],[Cantidad de Insumos]]="","",Tabla1[[#This Row],[Precio Unitario]]*Tabla1[[#This Row],[Cantidad de Insumos]])</f>
        <v/>
      </c>
      <c r="P1177" s="522" t="str">
        <f>IF(Tabla1[[#This Row],[Descripción]]="","",_xlfn.XLOOKUP(Tabla1[[#This Row],[Descripción]],Tabla10[Descripción],Tabla10[CODIGO PRESUPUESTARIO],0))</f>
        <v/>
      </c>
      <c r="Q1177" s="523"/>
      <c r="R1177" s="523" t="str">
        <f>IF(Tabla1[[#This Row],[Insumos]]="","",_xlfn.XLOOKUP(Tabla1[[#This Row],[Insumos]],Tabla10[Insumo],Tabla10[InsumoAbrev],"",0))</f>
        <v/>
      </c>
      <c r="S1177" s="694"/>
      <c r="T1177" s="187"/>
      <c r="U1177" s="187"/>
    </row>
    <row r="1178" spans="2:21" ht="15" x14ac:dyDescent="0.25">
      <c r="B1178" s="187" t="str">
        <f>IF('Formulario PPGR3'!$G1178="","",CONCATENATE('Formulario PPGR3'!$C1178,".",'Formulario PPGR3'!$D1178,".",'Formulario PPGR3'!$E1178,".",'Formulario PPGR3'!$F1178))</f>
        <v/>
      </c>
      <c r="C1178" s="187" t="str">
        <f>IF('Formulario PPGR3'!$G1178="","",'Formulario PPGR1'!#REF!)</f>
        <v/>
      </c>
      <c r="D1178" s="187" t="str">
        <f>IF('Formulario PPGR3'!$G1178="","",'Formulario PPGR1'!#REF!)</f>
        <v/>
      </c>
      <c r="E1178" s="187" t="str">
        <f>IF('Formulario PPGR3'!$G1178="","",'Formulario PPGR1'!#REF!)</f>
        <v/>
      </c>
      <c r="F1178" s="187" t="str">
        <f>IF('Formulario PPGR3'!$G1178="","",'Formulario PPGR1'!#REF!)</f>
        <v/>
      </c>
      <c r="G1178" s="186"/>
      <c r="H1178" s="520" t="str" cm="1">
        <f t="array" ref="H1178">IF(Tabla1[[#This Row],[Código_Actividad]]="","",_xlfn.XLOOKUP(Tabla1[[#This Row],[Código_Actividad]],CodigoActividad,Tabla2[Actividades Programables Presupuestables],"",0))</f>
        <v/>
      </c>
      <c r="I1178" s="783" t="str">
        <f>IFERROR(VLOOKUP('Formulario PPGR3'!$G1178,'Formulario PPGR2'!$H$9:$V$536,15,FALSE),"")</f>
        <v/>
      </c>
      <c r="J1178" s="525"/>
      <c r="K1178" s="524"/>
      <c r="L1178" s="521" t="str">
        <f>IF(Tabla1[[#This Row],[Descripción]]="","",_xlfn.XLOOKUP(Tabla1[[#This Row],[Descripción]],Tabla10[Descripción],Tabla10[Unidad de Medida],"",0))</f>
        <v/>
      </c>
      <c r="M1178" s="317"/>
      <c r="N1178" s="535" t="str">
        <f>IF(Tabla1[[#This Row],[Descripción]]="","",_xlfn.XLOOKUP(Tabla1[[#This Row],[Descripción]],Tabla10[Descripción],Tabla10[Precio Unitario],0))</f>
        <v/>
      </c>
      <c r="O1178" s="535" t="str">
        <f>IF(Tabla1[[#This Row],[Cantidad de Insumos]]="","",Tabla1[[#This Row],[Precio Unitario]]*Tabla1[[#This Row],[Cantidad de Insumos]])</f>
        <v/>
      </c>
      <c r="P1178" s="522" t="str">
        <f>IF(Tabla1[[#This Row],[Descripción]]="","",_xlfn.XLOOKUP(Tabla1[[#This Row],[Descripción]],Tabla10[Descripción],Tabla10[CODIGO PRESUPUESTARIO],0))</f>
        <v/>
      </c>
      <c r="Q1178" s="523"/>
      <c r="R1178" s="523" t="str">
        <f>IF(Tabla1[[#This Row],[Insumos]]="","",_xlfn.XLOOKUP(Tabla1[[#This Row],[Insumos]],Tabla10[Insumo],Tabla10[InsumoAbrev],"",0))</f>
        <v/>
      </c>
      <c r="S1178" s="694"/>
      <c r="T1178" s="187"/>
      <c r="U1178" s="187"/>
    </row>
    <row r="1179" spans="2:21" ht="15" x14ac:dyDescent="0.25">
      <c r="B1179" s="187" t="str">
        <f>IF('Formulario PPGR3'!$G1179="","",CONCATENATE('Formulario PPGR3'!$C1179,".",'Formulario PPGR3'!$D1179,".",'Formulario PPGR3'!$E1179,".",'Formulario PPGR3'!$F1179))</f>
        <v/>
      </c>
      <c r="C1179" s="187" t="str">
        <f>IF('Formulario PPGR3'!$G1179="","",'Formulario PPGR1'!#REF!)</f>
        <v/>
      </c>
      <c r="D1179" s="187" t="str">
        <f>IF('Formulario PPGR3'!$G1179="","",'Formulario PPGR1'!#REF!)</f>
        <v/>
      </c>
      <c r="E1179" s="187" t="str">
        <f>IF('Formulario PPGR3'!$G1179="","",'Formulario PPGR1'!#REF!)</f>
        <v/>
      </c>
      <c r="F1179" s="187" t="str">
        <f>IF('Formulario PPGR3'!$G1179="","",'Formulario PPGR1'!#REF!)</f>
        <v/>
      </c>
      <c r="G1179" s="186"/>
      <c r="H1179" s="520" t="str" cm="1">
        <f t="array" ref="H1179">IF(Tabla1[[#This Row],[Código_Actividad]]="","",_xlfn.XLOOKUP(Tabla1[[#This Row],[Código_Actividad]],CodigoActividad,Tabla2[Actividades Programables Presupuestables],"",0))</f>
        <v/>
      </c>
      <c r="I1179" s="783" t="str">
        <f>IFERROR(VLOOKUP('Formulario PPGR3'!$G1179,'Formulario PPGR2'!$H$9:$V$536,15,FALSE),"")</f>
        <v/>
      </c>
      <c r="J1179" s="525"/>
      <c r="K1179" s="524"/>
      <c r="L1179" s="521" t="str">
        <f>IF(Tabla1[[#This Row],[Descripción]]="","",_xlfn.XLOOKUP(Tabla1[[#This Row],[Descripción]],Tabla10[Descripción],Tabla10[Unidad de Medida],"",0))</f>
        <v/>
      </c>
      <c r="M1179" s="317"/>
      <c r="N1179" s="535" t="str">
        <f>IF(Tabla1[[#This Row],[Descripción]]="","",_xlfn.XLOOKUP(Tabla1[[#This Row],[Descripción]],Tabla10[Descripción],Tabla10[Precio Unitario],0))</f>
        <v/>
      </c>
      <c r="O1179" s="535" t="str">
        <f>IF(Tabla1[[#This Row],[Cantidad de Insumos]]="","",Tabla1[[#This Row],[Precio Unitario]]*Tabla1[[#This Row],[Cantidad de Insumos]])</f>
        <v/>
      </c>
      <c r="P1179" s="522" t="str">
        <f>IF(Tabla1[[#This Row],[Descripción]]="","",_xlfn.XLOOKUP(Tabla1[[#This Row],[Descripción]],Tabla10[Descripción],Tabla10[CODIGO PRESUPUESTARIO],0))</f>
        <v/>
      </c>
      <c r="Q1179" s="523"/>
      <c r="R1179" s="523" t="str">
        <f>IF(Tabla1[[#This Row],[Insumos]]="","",_xlfn.XLOOKUP(Tabla1[[#This Row],[Insumos]],Tabla10[Insumo],Tabla10[InsumoAbrev],"",0))</f>
        <v/>
      </c>
      <c r="S1179" s="694"/>
      <c r="T1179" s="187"/>
      <c r="U1179" s="187"/>
    </row>
    <row r="1180" spans="2:21" ht="15" x14ac:dyDescent="0.25">
      <c r="B1180" s="187" t="str">
        <f>IF('Formulario PPGR3'!$G1180="","",CONCATENATE('Formulario PPGR3'!$C1180,".",'Formulario PPGR3'!$D1180,".",'Formulario PPGR3'!$E1180,".",'Formulario PPGR3'!$F1180))</f>
        <v/>
      </c>
      <c r="C1180" s="187" t="str">
        <f>IF('Formulario PPGR3'!$G1180="","",'Formulario PPGR1'!#REF!)</f>
        <v/>
      </c>
      <c r="D1180" s="187" t="str">
        <f>IF('Formulario PPGR3'!$G1180="","",'Formulario PPGR1'!#REF!)</f>
        <v/>
      </c>
      <c r="E1180" s="187" t="str">
        <f>IF('Formulario PPGR3'!$G1180="","",'Formulario PPGR1'!#REF!)</f>
        <v/>
      </c>
      <c r="F1180" s="187" t="str">
        <f>IF('Formulario PPGR3'!$G1180="","",'Formulario PPGR1'!#REF!)</f>
        <v/>
      </c>
      <c r="G1180" s="186"/>
      <c r="H1180" s="520" t="str" cm="1">
        <f t="array" ref="H1180">IF(Tabla1[[#This Row],[Código_Actividad]]="","",_xlfn.XLOOKUP(Tabla1[[#This Row],[Código_Actividad]],CodigoActividad,Tabla2[Actividades Programables Presupuestables],"",0))</f>
        <v/>
      </c>
      <c r="I1180" s="783" t="str">
        <f>IFERROR(VLOOKUP('Formulario PPGR3'!$G1180,'Formulario PPGR2'!$H$9:$V$536,15,FALSE),"")</f>
        <v/>
      </c>
      <c r="J1180" s="525"/>
      <c r="K1180" s="524"/>
      <c r="L1180" s="521" t="str">
        <f>IF(Tabla1[[#This Row],[Descripción]]="","",_xlfn.XLOOKUP(Tabla1[[#This Row],[Descripción]],Tabla10[Descripción],Tabla10[Unidad de Medida],"",0))</f>
        <v/>
      </c>
      <c r="M1180" s="317"/>
      <c r="N1180" s="535" t="str">
        <f>IF(Tabla1[[#This Row],[Descripción]]="","",_xlfn.XLOOKUP(Tabla1[[#This Row],[Descripción]],Tabla10[Descripción],Tabla10[Precio Unitario],0))</f>
        <v/>
      </c>
      <c r="O1180" s="535" t="str">
        <f>IF(Tabla1[[#This Row],[Cantidad de Insumos]]="","",Tabla1[[#This Row],[Precio Unitario]]*Tabla1[[#This Row],[Cantidad de Insumos]])</f>
        <v/>
      </c>
      <c r="P1180" s="522" t="str">
        <f>IF(Tabla1[[#This Row],[Descripción]]="","",_xlfn.XLOOKUP(Tabla1[[#This Row],[Descripción]],Tabla10[Descripción],Tabla10[CODIGO PRESUPUESTARIO],0))</f>
        <v/>
      </c>
      <c r="Q1180" s="523"/>
      <c r="R1180" s="523" t="str">
        <f>IF(Tabla1[[#This Row],[Insumos]]="","",_xlfn.XLOOKUP(Tabla1[[#This Row],[Insumos]],Tabla10[Insumo],Tabla10[InsumoAbrev],"",0))</f>
        <v/>
      </c>
      <c r="S1180" s="694"/>
      <c r="T1180" s="187"/>
      <c r="U1180" s="187"/>
    </row>
    <row r="1181" spans="2:21" ht="15" x14ac:dyDescent="0.25">
      <c r="B1181" s="187" t="str">
        <f>IF('Formulario PPGR3'!$G1181="","",CONCATENATE('Formulario PPGR3'!$C1181,".",'Formulario PPGR3'!$D1181,".",'Formulario PPGR3'!$E1181,".",'Formulario PPGR3'!$F1181))</f>
        <v/>
      </c>
      <c r="C1181" s="187" t="str">
        <f>IF('Formulario PPGR3'!$G1181="","",'Formulario PPGR1'!#REF!)</f>
        <v/>
      </c>
      <c r="D1181" s="187" t="str">
        <f>IF('Formulario PPGR3'!$G1181="","",'Formulario PPGR1'!#REF!)</f>
        <v/>
      </c>
      <c r="E1181" s="187" t="str">
        <f>IF('Formulario PPGR3'!$G1181="","",'Formulario PPGR1'!#REF!)</f>
        <v/>
      </c>
      <c r="F1181" s="187" t="str">
        <f>IF('Formulario PPGR3'!$G1181="","",'Formulario PPGR1'!#REF!)</f>
        <v/>
      </c>
      <c r="G1181" s="186"/>
      <c r="H1181" s="520" t="str" cm="1">
        <f t="array" ref="H1181">IF(Tabla1[[#This Row],[Código_Actividad]]="","",_xlfn.XLOOKUP(Tabla1[[#This Row],[Código_Actividad]],CodigoActividad,Tabla2[Actividades Programables Presupuestables],"",0))</f>
        <v/>
      </c>
      <c r="I1181" s="783" t="str">
        <f>IFERROR(VLOOKUP('Formulario PPGR3'!$G1181,'Formulario PPGR2'!$H$9:$V$536,15,FALSE),"")</f>
        <v/>
      </c>
      <c r="J1181" s="525"/>
      <c r="K1181" s="524"/>
      <c r="L1181" s="521" t="str">
        <f>IF(Tabla1[[#This Row],[Descripción]]="","",_xlfn.XLOOKUP(Tabla1[[#This Row],[Descripción]],Tabla10[Descripción],Tabla10[Unidad de Medida],"",0))</f>
        <v/>
      </c>
      <c r="M1181" s="317"/>
      <c r="N1181" s="535" t="str">
        <f>IF(Tabla1[[#This Row],[Descripción]]="","",_xlfn.XLOOKUP(Tabla1[[#This Row],[Descripción]],Tabla10[Descripción],Tabla10[Precio Unitario],0))</f>
        <v/>
      </c>
      <c r="O1181" s="535" t="str">
        <f>IF(Tabla1[[#This Row],[Cantidad de Insumos]]="","",Tabla1[[#This Row],[Precio Unitario]]*Tabla1[[#This Row],[Cantidad de Insumos]])</f>
        <v/>
      </c>
      <c r="P1181" s="522" t="str">
        <f>IF(Tabla1[[#This Row],[Descripción]]="","",_xlfn.XLOOKUP(Tabla1[[#This Row],[Descripción]],Tabla10[Descripción],Tabla10[CODIGO PRESUPUESTARIO],0))</f>
        <v/>
      </c>
      <c r="Q1181" s="523"/>
      <c r="R1181" s="523" t="str">
        <f>IF(Tabla1[[#This Row],[Insumos]]="","",_xlfn.XLOOKUP(Tabla1[[#This Row],[Insumos]],Tabla10[Insumo],Tabla10[InsumoAbrev],"",0))</f>
        <v/>
      </c>
      <c r="S1181" s="694"/>
      <c r="T1181" s="187"/>
      <c r="U1181" s="187"/>
    </row>
    <row r="1182" spans="2:21" ht="15" x14ac:dyDescent="0.25">
      <c r="B1182" s="187" t="str">
        <f>IF('Formulario PPGR3'!$G1182="","",CONCATENATE('Formulario PPGR3'!$C1182,".",'Formulario PPGR3'!$D1182,".",'Formulario PPGR3'!$E1182,".",'Formulario PPGR3'!$F1182))</f>
        <v/>
      </c>
      <c r="C1182" s="187" t="str">
        <f>IF('Formulario PPGR3'!$G1182="","",'Formulario PPGR1'!#REF!)</f>
        <v/>
      </c>
      <c r="D1182" s="187" t="str">
        <f>IF('Formulario PPGR3'!$G1182="","",'Formulario PPGR1'!#REF!)</f>
        <v/>
      </c>
      <c r="E1182" s="187" t="str">
        <f>IF('Formulario PPGR3'!$G1182="","",'Formulario PPGR1'!#REF!)</f>
        <v/>
      </c>
      <c r="F1182" s="187" t="str">
        <f>IF('Formulario PPGR3'!$G1182="","",'Formulario PPGR1'!#REF!)</f>
        <v/>
      </c>
      <c r="G1182" s="186"/>
      <c r="H1182" s="520" t="str" cm="1">
        <f t="array" ref="H1182">IF(Tabla1[[#This Row],[Código_Actividad]]="","",_xlfn.XLOOKUP(Tabla1[[#This Row],[Código_Actividad]],CodigoActividad,Tabla2[Actividades Programables Presupuestables],"",0))</f>
        <v/>
      </c>
      <c r="I1182" s="783" t="str">
        <f>IFERROR(VLOOKUP('Formulario PPGR3'!$G1182,'Formulario PPGR2'!$H$9:$V$536,15,FALSE),"")</f>
        <v/>
      </c>
      <c r="J1182" s="525"/>
      <c r="K1182" s="524"/>
      <c r="L1182" s="521" t="str">
        <f>IF(Tabla1[[#This Row],[Descripción]]="","",_xlfn.XLOOKUP(Tabla1[[#This Row],[Descripción]],Tabla10[Descripción],Tabla10[Unidad de Medida],"",0))</f>
        <v/>
      </c>
      <c r="M1182" s="317"/>
      <c r="N1182" s="535" t="str">
        <f>IF(Tabla1[[#This Row],[Descripción]]="","",_xlfn.XLOOKUP(Tabla1[[#This Row],[Descripción]],Tabla10[Descripción],Tabla10[Precio Unitario],0))</f>
        <v/>
      </c>
      <c r="O1182" s="535" t="str">
        <f>IF(Tabla1[[#This Row],[Cantidad de Insumos]]="","",Tabla1[[#This Row],[Precio Unitario]]*Tabla1[[#This Row],[Cantidad de Insumos]])</f>
        <v/>
      </c>
      <c r="P1182" s="522" t="str">
        <f>IF(Tabla1[[#This Row],[Descripción]]="","",_xlfn.XLOOKUP(Tabla1[[#This Row],[Descripción]],Tabla10[Descripción],Tabla10[CODIGO PRESUPUESTARIO],0))</f>
        <v/>
      </c>
      <c r="Q1182" s="523"/>
      <c r="R1182" s="523" t="str">
        <f>IF(Tabla1[[#This Row],[Insumos]]="","",_xlfn.XLOOKUP(Tabla1[[#This Row],[Insumos]],Tabla10[Insumo],Tabla10[InsumoAbrev],"",0))</f>
        <v/>
      </c>
      <c r="S1182" s="694"/>
      <c r="T1182" s="187"/>
      <c r="U1182" s="187"/>
    </row>
    <row r="1183" spans="2:21" ht="15" x14ac:dyDescent="0.25">
      <c r="B1183" s="187" t="str">
        <f>IF('Formulario PPGR3'!$G1183="","",CONCATENATE('Formulario PPGR3'!$C1183,".",'Formulario PPGR3'!$D1183,".",'Formulario PPGR3'!$E1183,".",'Formulario PPGR3'!$F1183))</f>
        <v/>
      </c>
      <c r="C1183" s="187" t="str">
        <f>IF('Formulario PPGR3'!$G1183="","",'Formulario PPGR1'!#REF!)</f>
        <v/>
      </c>
      <c r="D1183" s="187" t="str">
        <f>IF('Formulario PPGR3'!$G1183="","",'Formulario PPGR1'!#REF!)</f>
        <v/>
      </c>
      <c r="E1183" s="187" t="str">
        <f>IF('Formulario PPGR3'!$G1183="","",'Formulario PPGR1'!#REF!)</f>
        <v/>
      </c>
      <c r="F1183" s="187" t="str">
        <f>IF('Formulario PPGR3'!$G1183="","",'Formulario PPGR1'!#REF!)</f>
        <v/>
      </c>
      <c r="G1183" s="186"/>
      <c r="H1183" s="520" t="str" cm="1">
        <f t="array" ref="H1183">IF(Tabla1[[#This Row],[Código_Actividad]]="","",_xlfn.XLOOKUP(Tabla1[[#This Row],[Código_Actividad]],CodigoActividad,Tabla2[Actividades Programables Presupuestables],"",0))</f>
        <v/>
      </c>
      <c r="I1183" s="783" t="str">
        <f>IFERROR(VLOOKUP('Formulario PPGR3'!$G1183,'Formulario PPGR2'!$H$9:$V$536,15,FALSE),"")</f>
        <v/>
      </c>
      <c r="J1183" s="525"/>
      <c r="K1183" s="524"/>
      <c r="L1183" s="521" t="str">
        <f>IF(Tabla1[[#This Row],[Descripción]]="","",_xlfn.XLOOKUP(Tabla1[[#This Row],[Descripción]],Tabla10[Descripción],Tabla10[Unidad de Medida],"",0))</f>
        <v/>
      </c>
      <c r="M1183" s="317"/>
      <c r="N1183" s="535" t="str">
        <f>IF(Tabla1[[#This Row],[Descripción]]="","",_xlfn.XLOOKUP(Tabla1[[#This Row],[Descripción]],Tabla10[Descripción],Tabla10[Precio Unitario],0))</f>
        <v/>
      </c>
      <c r="O1183" s="535" t="str">
        <f>IF(Tabla1[[#This Row],[Cantidad de Insumos]]="","",Tabla1[[#This Row],[Precio Unitario]]*Tabla1[[#This Row],[Cantidad de Insumos]])</f>
        <v/>
      </c>
      <c r="P1183" s="522" t="str">
        <f>IF(Tabla1[[#This Row],[Descripción]]="","",_xlfn.XLOOKUP(Tabla1[[#This Row],[Descripción]],Tabla10[Descripción],Tabla10[CODIGO PRESUPUESTARIO],0))</f>
        <v/>
      </c>
      <c r="Q1183" s="523"/>
      <c r="R1183" s="523" t="str">
        <f>IF(Tabla1[[#This Row],[Insumos]]="","",_xlfn.XLOOKUP(Tabla1[[#This Row],[Insumos]],Tabla10[Insumo],Tabla10[InsumoAbrev],"",0))</f>
        <v/>
      </c>
      <c r="S1183" s="694"/>
      <c r="T1183" s="187"/>
      <c r="U1183" s="187"/>
    </row>
    <row r="1184" spans="2:21" ht="15" x14ac:dyDescent="0.25">
      <c r="B1184" s="187" t="str">
        <f>IF('Formulario PPGR3'!$G1184="","",CONCATENATE('Formulario PPGR3'!$C1184,".",'Formulario PPGR3'!$D1184,".",'Formulario PPGR3'!$E1184,".",'Formulario PPGR3'!$F1184))</f>
        <v/>
      </c>
      <c r="C1184" s="187" t="str">
        <f>IF('Formulario PPGR3'!$G1184="","",'Formulario PPGR1'!#REF!)</f>
        <v/>
      </c>
      <c r="D1184" s="187" t="str">
        <f>IF('Formulario PPGR3'!$G1184="","",'Formulario PPGR1'!#REF!)</f>
        <v/>
      </c>
      <c r="E1184" s="187" t="str">
        <f>IF('Formulario PPGR3'!$G1184="","",'Formulario PPGR1'!#REF!)</f>
        <v/>
      </c>
      <c r="F1184" s="187" t="str">
        <f>IF('Formulario PPGR3'!$G1184="","",'Formulario PPGR1'!#REF!)</f>
        <v/>
      </c>
      <c r="G1184" s="186"/>
      <c r="H1184" s="520" t="str" cm="1">
        <f t="array" ref="H1184">IF(Tabla1[[#This Row],[Código_Actividad]]="","",_xlfn.XLOOKUP(Tabla1[[#This Row],[Código_Actividad]],CodigoActividad,Tabla2[Actividades Programables Presupuestables],"",0))</f>
        <v/>
      </c>
      <c r="I1184" s="783" t="str">
        <f>IFERROR(VLOOKUP('Formulario PPGR3'!$G1184,'Formulario PPGR2'!$H$9:$V$536,15,FALSE),"")</f>
        <v/>
      </c>
      <c r="J1184" s="525"/>
      <c r="K1184" s="524"/>
      <c r="L1184" s="521" t="str">
        <f>IF(Tabla1[[#This Row],[Descripción]]="","",_xlfn.XLOOKUP(Tabla1[[#This Row],[Descripción]],Tabla10[Descripción],Tabla10[Unidad de Medida],"",0))</f>
        <v/>
      </c>
      <c r="M1184" s="317"/>
      <c r="N1184" s="535" t="str">
        <f>IF(Tabla1[[#This Row],[Descripción]]="","",_xlfn.XLOOKUP(Tabla1[[#This Row],[Descripción]],Tabla10[Descripción],Tabla10[Precio Unitario],0))</f>
        <v/>
      </c>
      <c r="O1184" s="535" t="str">
        <f>IF(Tabla1[[#This Row],[Cantidad de Insumos]]="","",Tabla1[[#This Row],[Precio Unitario]]*Tabla1[[#This Row],[Cantidad de Insumos]])</f>
        <v/>
      </c>
      <c r="P1184" s="522" t="str">
        <f>IF(Tabla1[[#This Row],[Descripción]]="","",_xlfn.XLOOKUP(Tabla1[[#This Row],[Descripción]],Tabla10[Descripción],Tabla10[CODIGO PRESUPUESTARIO],0))</f>
        <v/>
      </c>
      <c r="Q1184" s="523"/>
      <c r="R1184" s="523" t="str">
        <f>IF(Tabla1[[#This Row],[Insumos]]="","",_xlfn.XLOOKUP(Tabla1[[#This Row],[Insumos]],Tabla10[Insumo],Tabla10[InsumoAbrev],"",0))</f>
        <v/>
      </c>
      <c r="S1184" s="694"/>
      <c r="T1184" s="187"/>
      <c r="U1184" s="187"/>
    </row>
    <row r="1185" spans="2:21" ht="15" x14ac:dyDescent="0.25">
      <c r="B1185" s="187" t="str">
        <f>IF('Formulario PPGR3'!$G1185="","",CONCATENATE('Formulario PPGR3'!$C1185,".",'Formulario PPGR3'!$D1185,".",'Formulario PPGR3'!$E1185,".",'Formulario PPGR3'!$F1185))</f>
        <v/>
      </c>
      <c r="C1185" s="187" t="str">
        <f>IF('Formulario PPGR3'!$G1185="","",'Formulario PPGR1'!#REF!)</f>
        <v/>
      </c>
      <c r="D1185" s="187" t="str">
        <f>IF('Formulario PPGR3'!$G1185="","",'Formulario PPGR1'!#REF!)</f>
        <v/>
      </c>
      <c r="E1185" s="187" t="str">
        <f>IF('Formulario PPGR3'!$G1185="","",'Formulario PPGR1'!#REF!)</f>
        <v/>
      </c>
      <c r="F1185" s="187" t="str">
        <f>IF('Formulario PPGR3'!$G1185="","",'Formulario PPGR1'!#REF!)</f>
        <v/>
      </c>
      <c r="G1185" s="186"/>
      <c r="H1185" s="520" t="str" cm="1">
        <f t="array" ref="H1185">IF(Tabla1[[#This Row],[Código_Actividad]]="","",_xlfn.XLOOKUP(Tabla1[[#This Row],[Código_Actividad]],CodigoActividad,Tabla2[Actividades Programables Presupuestables],"",0))</f>
        <v/>
      </c>
      <c r="I1185" s="783" t="str">
        <f>IFERROR(VLOOKUP('Formulario PPGR3'!$G1185,'Formulario PPGR2'!$H$9:$V$536,15,FALSE),"")</f>
        <v/>
      </c>
      <c r="J1185" s="525"/>
      <c r="K1185" s="524"/>
      <c r="L1185" s="521" t="str">
        <f>IF(Tabla1[[#This Row],[Descripción]]="","",_xlfn.XLOOKUP(Tabla1[[#This Row],[Descripción]],Tabla10[Descripción],Tabla10[Unidad de Medida],"",0))</f>
        <v/>
      </c>
      <c r="M1185" s="317"/>
      <c r="N1185" s="535" t="str">
        <f>IF(Tabla1[[#This Row],[Descripción]]="","",_xlfn.XLOOKUP(Tabla1[[#This Row],[Descripción]],Tabla10[Descripción],Tabla10[Precio Unitario],0))</f>
        <v/>
      </c>
      <c r="O1185" s="535" t="str">
        <f>IF(Tabla1[[#This Row],[Cantidad de Insumos]]="","",Tabla1[[#This Row],[Precio Unitario]]*Tabla1[[#This Row],[Cantidad de Insumos]])</f>
        <v/>
      </c>
      <c r="P1185" s="522" t="str">
        <f>IF(Tabla1[[#This Row],[Descripción]]="","",_xlfn.XLOOKUP(Tabla1[[#This Row],[Descripción]],Tabla10[Descripción],Tabla10[CODIGO PRESUPUESTARIO],0))</f>
        <v/>
      </c>
      <c r="Q1185" s="523"/>
      <c r="R1185" s="523" t="str">
        <f>IF(Tabla1[[#This Row],[Insumos]]="","",_xlfn.XLOOKUP(Tabla1[[#This Row],[Insumos]],Tabla10[Insumo],Tabla10[InsumoAbrev],"",0))</f>
        <v/>
      </c>
      <c r="S1185" s="694"/>
      <c r="T1185" s="187"/>
      <c r="U1185" s="187"/>
    </row>
    <row r="1186" spans="2:21" ht="15" x14ac:dyDescent="0.25">
      <c r="B1186" s="187" t="str">
        <f>IF('Formulario PPGR3'!$G1186="","",CONCATENATE('Formulario PPGR3'!$C1186,".",'Formulario PPGR3'!$D1186,".",'Formulario PPGR3'!$E1186,".",'Formulario PPGR3'!$F1186))</f>
        <v/>
      </c>
      <c r="C1186" s="187" t="str">
        <f>IF('Formulario PPGR3'!$G1186="","",'Formulario PPGR1'!#REF!)</f>
        <v/>
      </c>
      <c r="D1186" s="187" t="str">
        <f>IF('Formulario PPGR3'!$G1186="","",'Formulario PPGR1'!#REF!)</f>
        <v/>
      </c>
      <c r="E1186" s="187" t="str">
        <f>IF('Formulario PPGR3'!$G1186="","",'Formulario PPGR1'!#REF!)</f>
        <v/>
      </c>
      <c r="F1186" s="187" t="str">
        <f>IF('Formulario PPGR3'!$G1186="","",'Formulario PPGR1'!#REF!)</f>
        <v/>
      </c>
      <c r="G1186" s="186"/>
      <c r="H1186" s="520" t="str" cm="1">
        <f t="array" ref="H1186">IF(Tabla1[[#This Row],[Código_Actividad]]="","",_xlfn.XLOOKUP(Tabla1[[#This Row],[Código_Actividad]],CodigoActividad,Tabla2[Actividades Programables Presupuestables],"",0))</f>
        <v/>
      </c>
      <c r="I1186" s="783" t="str">
        <f>IFERROR(VLOOKUP('Formulario PPGR3'!$G1186,'Formulario PPGR2'!$H$9:$V$536,15,FALSE),"")</f>
        <v/>
      </c>
      <c r="J1186" s="525"/>
      <c r="K1186" s="524"/>
      <c r="L1186" s="521" t="str">
        <f>IF(Tabla1[[#This Row],[Descripción]]="","",_xlfn.XLOOKUP(Tabla1[[#This Row],[Descripción]],Tabla10[Descripción],Tabla10[Unidad de Medida],"",0))</f>
        <v/>
      </c>
      <c r="M1186" s="317"/>
      <c r="N1186" s="535" t="str">
        <f>IF(Tabla1[[#This Row],[Descripción]]="","",_xlfn.XLOOKUP(Tabla1[[#This Row],[Descripción]],Tabla10[Descripción],Tabla10[Precio Unitario],0))</f>
        <v/>
      </c>
      <c r="O1186" s="535" t="str">
        <f>IF(Tabla1[[#This Row],[Cantidad de Insumos]]="","",Tabla1[[#This Row],[Precio Unitario]]*Tabla1[[#This Row],[Cantidad de Insumos]])</f>
        <v/>
      </c>
      <c r="P1186" s="522" t="str">
        <f>IF(Tabla1[[#This Row],[Descripción]]="","",_xlfn.XLOOKUP(Tabla1[[#This Row],[Descripción]],Tabla10[Descripción],Tabla10[CODIGO PRESUPUESTARIO],0))</f>
        <v/>
      </c>
      <c r="Q1186" s="523"/>
      <c r="R1186" s="523" t="str">
        <f>IF(Tabla1[[#This Row],[Insumos]]="","",_xlfn.XLOOKUP(Tabla1[[#This Row],[Insumos]],Tabla10[Insumo],Tabla10[InsumoAbrev],"",0))</f>
        <v/>
      </c>
      <c r="S1186" s="694"/>
      <c r="T1186" s="187"/>
      <c r="U1186" s="187"/>
    </row>
    <row r="1187" spans="2:21" ht="15" x14ac:dyDescent="0.25">
      <c r="B1187" s="187" t="str">
        <f>IF('Formulario PPGR3'!$G1187="","",CONCATENATE('Formulario PPGR3'!$C1187,".",'Formulario PPGR3'!$D1187,".",'Formulario PPGR3'!$E1187,".",'Formulario PPGR3'!$F1187))</f>
        <v/>
      </c>
      <c r="C1187" s="187" t="str">
        <f>IF('Formulario PPGR3'!$G1187="","",'Formulario PPGR1'!#REF!)</f>
        <v/>
      </c>
      <c r="D1187" s="187" t="str">
        <f>IF('Formulario PPGR3'!$G1187="","",'Formulario PPGR1'!#REF!)</f>
        <v/>
      </c>
      <c r="E1187" s="187" t="str">
        <f>IF('Formulario PPGR3'!$G1187="","",'Formulario PPGR1'!#REF!)</f>
        <v/>
      </c>
      <c r="F1187" s="187" t="str">
        <f>IF('Formulario PPGR3'!$G1187="","",'Formulario PPGR1'!#REF!)</f>
        <v/>
      </c>
      <c r="G1187" s="186"/>
      <c r="H1187" s="520" t="str" cm="1">
        <f t="array" ref="H1187">IF(Tabla1[[#This Row],[Código_Actividad]]="","",_xlfn.XLOOKUP(Tabla1[[#This Row],[Código_Actividad]],CodigoActividad,Tabla2[Actividades Programables Presupuestables],"",0))</f>
        <v/>
      </c>
      <c r="I1187" s="783" t="str">
        <f>IFERROR(VLOOKUP('Formulario PPGR3'!$G1187,'Formulario PPGR2'!$H$9:$V$536,15,FALSE),"")</f>
        <v/>
      </c>
      <c r="J1187" s="525"/>
      <c r="K1187" s="524"/>
      <c r="L1187" s="521" t="str">
        <f>IF(Tabla1[[#This Row],[Descripción]]="","",_xlfn.XLOOKUP(Tabla1[[#This Row],[Descripción]],Tabla10[Descripción],Tabla10[Unidad de Medida],"",0))</f>
        <v/>
      </c>
      <c r="M1187" s="317"/>
      <c r="N1187" s="535" t="str">
        <f>IF(Tabla1[[#This Row],[Descripción]]="","",_xlfn.XLOOKUP(Tabla1[[#This Row],[Descripción]],Tabla10[Descripción],Tabla10[Precio Unitario],0))</f>
        <v/>
      </c>
      <c r="O1187" s="535" t="str">
        <f>IF(Tabla1[[#This Row],[Cantidad de Insumos]]="","",Tabla1[[#This Row],[Precio Unitario]]*Tabla1[[#This Row],[Cantidad de Insumos]])</f>
        <v/>
      </c>
      <c r="P1187" s="522" t="str">
        <f>IF(Tabla1[[#This Row],[Descripción]]="","",_xlfn.XLOOKUP(Tabla1[[#This Row],[Descripción]],Tabla10[Descripción],Tabla10[CODIGO PRESUPUESTARIO],0))</f>
        <v/>
      </c>
      <c r="Q1187" s="523"/>
      <c r="R1187" s="523" t="str">
        <f>IF(Tabla1[[#This Row],[Insumos]]="","",_xlfn.XLOOKUP(Tabla1[[#This Row],[Insumos]],Tabla10[Insumo],Tabla10[InsumoAbrev],"",0))</f>
        <v/>
      </c>
      <c r="S1187" s="694"/>
      <c r="T1187" s="187"/>
      <c r="U1187" s="187"/>
    </row>
    <row r="1188" spans="2:21" ht="15" x14ac:dyDescent="0.25">
      <c r="B1188" s="187" t="str">
        <f>IF('Formulario PPGR3'!$G1188="","",CONCATENATE('Formulario PPGR3'!$C1188,".",'Formulario PPGR3'!$D1188,".",'Formulario PPGR3'!$E1188,".",'Formulario PPGR3'!$F1188))</f>
        <v/>
      </c>
      <c r="C1188" s="187" t="str">
        <f>IF('Formulario PPGR3'!$G1188="","",'Formulario PPGR1'!#REF!)</f>
        <v/>
      </c>
      <c r="D1188" s="187" t="str">
        <f>IF('Formulario PPGR3'!$G1188="","",'Formulario PPGR1'!#REF!)</f>
        <v/>
      </c>
      <c r="E1188" s="187" t="str">
        <f>IF('Formulario PPGR3'!$G1188="","",'Formulario PPGR1'!#REF!)</f>
        <v/>
      </c>
      <c r="F1188" s="187" t="str">
        <f>IF('Formulario PPGR3'!$G1188="","",'Formulario PPGR1'!#REF!)</f>
        <v/>
      </c>
      <c r="G1188" s="186"/>
      <c r="H1188" s="520" t="str" cm="1">
        <f t="array" ref="H1188">IF(Tabla1[[#This Row],[Código_Actividad]]="","",_xlfn.XLOOKUP(Tabla1[[#This Row],[Código_Actividad]],CodigoActividad,Tabla2[Actividades Programables Presupuestables],"",0))</f>
        <v/>
      </c>
      <c r="I1188" s="783" t="str">
        <f>IFERROR(VLOOKUP('Formulario PPGR3'!$G1188,'Formulario PPGR2'!$H$9:$V$536,15,FALSE),"")</f>
        <v/>
      </c>
      <c r="J1188" s="525"/>
      <c r="K1188" s="524"/>
      <c r="L1188" s="521" t="str">
        <f>IF(Tabla1[[#This Row],[Descripción]]="","",_xlfn.XLOOKUP(Tabla1[[#This Row],[Descripción]],Tabla10[Descripción],Tabla10[Unidad de Medida],"",0))</f>
        <v/>
      </c>
      <c r="M1188" s="317"/>
      <c r="N1188" s="535" t="str">
        <f>IF(Tabla1[[#This Row],[Descripción]]="","",_xlfn.XLOOKUP(Tabla1[[#This Row],[Descripción]],Tabla10[Descripción],Tabla10[Precio Unitario],0))</f>
        <v/>
      </c>
      <c r="O1188" s="535" t="str">
        <f>IF(Tabla1[[#This Row],[Cantidad de Insumos]]="","",Tabla1[[#This Row],[Precio Unitario]]*Tabla1[[#This Row],[Cantidad de Insumos]])</f>
        <v/>
      </c>
      <c r="P1188" s="522" t="str">
        <f>IF(Tabla1[[#This Row],[Descripción]]="","",_xlfn.XLOOKUP(Tabla1[[#This Row],[Descripción]],Tabla10[Descripción],Tabla10[CODIGO PRESUPUESTARIO],0))</f>
        <v/>
      </c>
      <c r="Q1188" s="523"/>
      <c r="R1188" s="523" t="str">
        <f>IF(Tabla1[[#This Row],[Insumos]]="","",_xlfn.XLOOKUP(Tabla1[[#This Row],[Insumos]],Tabla10[Insumo],Tabla10[InsumoAbrev],"",0))</f>
        <v/>
      </c>
      <c r="S1188" s="694"/>
      <c r="T1188" s="187"/>
      <c r="U1188" s="187"/>
    </row>
    <row r="1189" spans="2:21" ht="15" x14ac:dyDescent="0.25">
      <c r="B1189" s="187" t="str">
        <f>IF('Formulario PPGR3'!$G1189="","",CONCATENATE('Formulario PPGR3'!$C1189,".",'Formulario PPGR3'!$D1189,".",'Formulario PPGR3'!$E1189,".",'Formulario PPGR3'!$F1189))</f>
        <v/>
      </c>
      <c r="C1189" s="187" t="str">
        <f>IF('Formulario PPGR3'!$G1189="","",'Formulario PPGR1'!#REF!)</f>
        <v/>
      </c>
      <c r="D1189" s="187" t="str">
        <f>IF('Formulario PPGR3'!$G1189="","",'Formulario PPGR1'!#REF!)</f>
        <v/>
      </c>
      <c r="E1189" s="187" t="str">
        <f>IF('Formulario PPGR3'!$G1189="","",'Formulario PPGR1'!#REF!)</f>
        <v/>
      </c>
      <c r="F1189" s="187" t="str">
        <f>IF('Formulario PPGR3'!$G1189="","",'Formulario PPGR1'!#REF!)</f>
        <v/>
      </c>
      <c r="G1189" s="186"/>
      <c r="H1189" s="520" t="str" cm="1">
        <f t="array" ref="H1189">IF(Tabla1[[#This Row],[Código_Actividad]]="","",_xlfn.XLOOKUP(Tabla1[[#This Row],[Código_Actividad]],CodigoActividad,Tabla2[Actividades Programables Presupuestables],"",0))</f>
        <v/>
      </c>
      <c r="I1189" s="783" t="str">
        <f>IFERROR(VLOOKUP('Formulario PPGR3'!$G1189,'Formulario PPGR2'!$H$9:$V$536,15,FALSE),"")</f>
        <v/>
      </c>
      <c r="J1189" s="525"/>
      <c r="K1189" s="524"/>
      <c r="L1189" s="521" t="str">
        <f>IF(Tabla1[[#This Row],[Descripción]]="","",_xlfn.XLOOKUP(Tabla1[[#This Row],[Descripción]],Tabla10[Descripción],Tabla10[Unidad de Medida],"",0))</f>
        <v/>
      </c>
      <c r="M1189" s="317"/>
      <c r="N1189" s="535" t="str">
        <f>IF(Tabla1[[#This Row],[Descripción]]="","",_xlfn.XLOOKUP(Tabla1[[#This Row],[Descripción]],Tabla10[Descripción],Tabla10[Precio Unitario],0))</f>
        <v/>
      </c>
      <c r="O1189" s="535" t="str">
        <f>IF(Tabla1[[#This Row],[Cantidad de Insumos]]="","",Tabla1[[#This Row],[Precio Unitario]]*Tabla1[[#This Row],[Cantidad de Insumos]])</f>
        <v/>
      </c>
      <c r="P1189" s="522" t="str">
        <f>IF(Tabla1[[#This Row],[Descripción]]="","",_xlfn.XLOOKUP(Tabla1[[#This Row],[Descripción]],Tabla10[Descripción],Tabla10[CODIGO PRESUPUESTARIO],0))</f>
        <v/>
      </c>
      <c r="Q1189" s="523"/>
      <c r="R1189" s="523" t="str">
        <f>IF(Tabla1[[#This Row],[Insumos]]="","",_xlfn.XLOOKUP(Tabla1[[#This Row],[Insumos]],Tabla10[Insumo],Tabla10[InsumoAbrev],"",0))</f>
        <v/>
      </c>
      <c r="S1189" s="694"/>
      <c r="T1189" s="187"/>
      <c r="U1189" s="187"/>
    </row>
    <row r="1190" spans="2:21" ht="15" x14ac:dyDescent="0.25">
      <c r="B1190" s="187" t="str">
        <f>IF('Formulario PPGR3'!$G1190="","",CONCATENATE('Formulario PPGR3'!$C1190,".",'Formulario PPGR3'!$D1190,".",'Formulario PPGR3'!$E1190,".",'Formulario PPGR3'!$F1190))</f>
        <v/>
      </c>
      <c r="C1190" s="187" t="str">
        <f>IF('Formulario PPGR3'!$G1190="","",'Formulario PPGR1'!#REF!)</f>
        <v/>
      </c>
      <c r="D1190" s="187" t="str">
        <f>IF('Formulario PPGR3'!$G1190="","",'Formulario PPGR1'!#REF!)</f>
        <v/>
      </c>
      <c r="E1190" s="187" t="str">
        <f>IF('Formulario PPGR3'!$G1190="","",'Formulario PPGR1'!#REF!)</f>
        <v/>
      </c>
      <c r="F1190" s="187" t="str">
        <f>IF('Formulario PPGR3'!$G1190="","",'Formulario PPGR1'!#REF!)</f>
        <v/>
      </c>
      <c r="G1190" s="186"/>
      <c r="H1190" s="520" t="str" cm="1">
        <f t="array" ref="H1190">IF(Tabla1[[#This Row],[Código_Actividad]]="","",_xlfn.XLOOKUP(Tabla1[[#This Row],[Código_Actividad]],CodigoActividad,Tabla2[Actividades Programables Presupuestables],"",0))</f>
        <v/>
      </c>
      <c r="I1190" s="783" t="str">
        <f>IFERROR(VLOOKUP('Formulario PPGR3'!$G1190,'Formulario PPGR2'!$H$9:$V$536,15,FALSE),"")</f>
        <v/>
      </c>
      <c r="J1190" s="525"/>
      <c r="K1190" s="524"/>
      <c r="L1190" s="521" t="str">
        <f>IF(Tabla1[[#This Row],[Descripción]]="","",_xlfn.XLOOKUP(Tabla1[[#This Row],[Descripción]],Tabla10[Descripción],Tabla10[Unidad de Medida],"",0))</f>
        <v/>
      </c>
      <c r="M1190" s="317"/>
      <c r="N1190" s="535" t="str">
        <f>IF(Tabla1[[#This Row],[Descripción]]="","",_xlfn.XLOOKUP(Tabla1[[#This Row],[Descripción]],Tabla10[Descripción],Tabla10[Precio Unitario],0))</f>
        <v/>
      </c>
      <c r="O1190" s="535" t="str">
        <f>IF(Tabla1[[#This Row],[Cantidad de Insumos]]="","",Tabla1[[#This Row],[Precio Unitario]]*Tabla1[[#This Row],[Cantidad de Insumos]])</f>
        <v/>
      </c>
      <c r="P1190" s="522" t="str">
        <f>IF(Tabla1[[#This Row],[Descripción]]="","",_xlfn.XLOOKUP(Tabla1[[#This Row],[Descripción]],Tabla10[Descripción],Tabla10[CODIGO PRESUPUESTARIO],0))</f>
        <v/>
      </c>
      <c r="Q1190" s="523"/>
      <c r="R1190" s="523" t="str">
        <f>IF(Tabla1[[#This Row],[Insumos]]="","",_xlfn.XLOOKUP(Tabla1[[#This Row],[Insumos]],Tabla10[Insumo],Tabla10[InsumoAbrev],"",0))</f>
        <v/>
      </c>
      <c r="S1190" s="694"/>
      <c r="T1190" s="187"/>
      <c r="U1190" s="187"/>
    </row>
    <row r="1191" spans="2:21" ht="15" x14ac:dyDescent="0.25">
      <c r="B1191" s="187" t="str">
        <f>IF('Formulario PPGR3'!$G1191="","",CONCATENATE('Formulario PPGR3'!$C1191,".",'Formulario PPGR3'!$D1191,".",'Formulario PPGR3'!$E1191,".",'Formulario PPGR3'!$F1191))</f>
        <v/>
      </c>
      <c r="C1191" s="187" t="str">
        <f>IF('Formulario PPGR3'!$G1191="","",'Formulario PPGR1'!#REF!)</f>
        <v/>
      </c>
      <c r="D1191" s="187" t="str">
        <f>IF('Formulario PPGR3'!$G1191="","",'Formulario PPGR1'!#REF!)</f>
        <v/>
      </c>
      <c r="E1191" s="187" t="str">
        <f>IF('Formulario PPGR3'!$G1191="","",'Formulario PPGR1'!#REF!)</f>
        <v/>
      </c>
      <c r="F1191" s="187" t="str">
        <f>IF('Formulario PPGR3'!$G1191="","",'Formulario PPGR1'!#REF!)</f>
        <v/>
      </c>
      <c r="G1191" s="186"/>
      <c r="H1191" s="520" t="str" cm="1">
        <f t="array" ref="H1191">IF(Tabla1[[#This Row],[Código_Actividad]]="","",_xlfn.XLOOKUP(Tabla1[[#This Row],[Código_Actividad]],CodigoActividad,Tabla2[Actividades Programables Presupuestables],"",0))</f>
        <v/>
      </c>
      <c r="I1191" s="783" t="str">
        <f>IFERROR(VLOOKUP('Formulario PPGR3'!$G1191,'Formulario PPGR2'!$H$9:$V$536,15,FALSE),"")</f>
        <v/>
      </c>
      <c r="J1191" s="525"/>
      <c r="K1191" s="524"/>
      <c r="L1191" s="521" t="str">
        <f>IF(Tabla1[[#This Row],[Descripción]]="","",_xlfn.XLOOKUP(Tabla1[[#This Row],[Descripción]],Tabla10[Descripción],Tabla10[Unidad de Medida],"",0))</f>
        <v/>
      </c>
      <c r="M1191" s="317"/>
      <c r="N1191" s="535" t="str">
        <f>IF(Tabla1[[#This Row],[Descripción]]="","",_xlfn.XLOOKUP(Tabla1[[#This Row],[Descripción]],Tabla10[Descripción],Tabla10[Precio Unitario],0))</f>
        <v/>
      </c>
      <c r="O1191" s="535" t="str">
        <f>IF(Tabla1[[#This Row],[Cantidad de Insumos]]="","",Tabla1[[#This Row],[Precio Unitario]]*Tabla1[[#This Row],[Cantidad de Insumos]])</f>
        <v/>
      </c>
      <c r="P1191" s="522" t="str">
        <f>IF(Tabla1[[#This Row],[Descripción]]="","",_xlfn.XLOOKUP(Tabla1[[#This Row],[Descripción]],Tabla10[Descripción],Tabla10[CODIGO PRESUPUESTARIO],0))</f>
        <v/>
      </c>
      <c r="Q1191" s="523"/>
      <c r="R1191" s="523" t="str">
        <f>IF(Tabla1[[#This Row],[Insumos]]="","",_xlfn.XLOOKUP(Tabla1[[#This Row],[Insumos]],Tabla10[Insumo],Tabla10[InsumoAbrev],"",0))</f>
        <v/>
      </c>
      <c r="S1191" s="694"/>
      <c r="T1191" s="187"/>
      <c r="U1191" s="187"/>
    </row>
    <row r="1192" spans="2:21" ht="15" x14ac:dyDescent="0.25">
      <c r="B1192" s="187" t="str">
        <f>IF('Formulario PPGR3'!$G1192="","",CONCATENATE('Formulario PPGR3'!$C1192,".",'Formulario PPGR3'!$D1192,".",'Formulario PPGR3'!$E1192,".",'Formulario PPGR3'!$F1192))</f>
        <v/>
      </c>
      <c r="C1192" s="187" t="str">
        <f>IF('Formulario PPGR3'!$G1192="","",'Formulario PPGR1'!#REF!)</f>
        <v/>
      </c>
      <c r="D1192" s="187" t="str">
        <f>IF('Formulario PPGR3'!$G1192="","",'Formulario PPGR1'!#REF!)</f>
        <v/>
      </c>
      <c r="E1192" s="187" t="str">
        <f>IF('Formulario PPGR3'!$G1192="","",'Formulario PPGR1'!#REF!)</f>
        <v/>
      </c>
      <c r="F1192" s="187" t="str">
        <f>IF('Formulario PPGR3'!$G1192="","",'Formulario PPGR1'!#REF!)</f>
        <v/>
      </c>
      <c r="G1192" s="186"/>
      <c r="H1192" s="520" t="str" cm="1">
        <f t="array" ref="H1192">IF(Tabla1[[#This Row],[Código_Actividad]]="","",_xlfn.XLOOKUP(Tabla1[[#This Row],[Código_Actividad]],CodigoActividad,Tabla2[Actividades Programables Presupuestables],"",0))</f>
        <v/>
      </c>
      <c r="I1192" s="783" t="str">
        <f>IFERROR(VLOOKUP('Formulario PPGR3'!$G1192,'Formulario PPGR2'!$H$9:$V$536,15,FALSE),"")</f>
        <v/>
      </c>
      <c r="J1192" s="525"/>
      <c r="K1192" s="524"/>
      <c r="L1192" s="521" t="str">
        <f>IF(Tabla1[[#This Row],[Descripción]]="","",_xlfn.XLOOKUP(Tabla1[[#This Row],[Descripción]],Tabla10[Descripción],Tabla10[Unidad de Medida],"",0))</f>
        <v/>
      </c>
      <c r="M1192" s="317"/>
      <c r="N1192" s="535" t="str">
        <f>IF(Tabla1[[#This Row],[Descripción]]="","",_xlfn.XLOOKUP(Tabla1[[#This Row],[Descripción]],Tabla10[Descripción],Tabla10[Precio Unitario],0))</f>
        <v/>
      </c>
      <c r="O1192" s="535" t="str">
        <f>IF(Tabla1[[#This Row],[Cantidad de Insumos]]="","",Tabla1[[#This Row],[Precio Unitario]]*Tabla1[[#This Row],[Cantidad de Insumos]])</f>
        <v/>
      </c>
      <c r="P1192" s="522" t="str">
        <f>IF(Tabla1[[#This Row],[Descripción]]="","",_xlfn.XLOOKUP(Tabla1[[#This Row],[Descripción]],Tabla10[Descripción],Tabla10[CODIGO PRESUPUESTARIO],0))</f>
        <v/>
      </c>
      <c r="Q1192" s="523"/>
      <c r="R1192" s="523" t="str">
        <f>IF(Tabla1[[#This Row],[Insumos]]="","",_xlfn.XLOOKUP(Tabla1[[#This Row],[Insumos]],Tabla10[Insumo],Tabla10[InsumoAbrev],"",0))</f>
        <v/>
      </c>
      <c r="S1192" s="694"/>
      <c r="T1192" s="187"/>
      <c r="U1192" s="187"/>
    </row>
    <row r="1193" spans="2:21" ht="15" x14ac:dyDescent="0.25">
      <c r="B1193" s="187" t="str">
        <f>IF('Formulario PPGR3'!$G1193="","",CONCATENATE('Formulario PPGR3'!$C1193,".",'Formulario PPGR3'!$D1193,".",'Formulario PPGR3'!$E1193,".",'Formulario PPGR3'!$F1193))</f>
        <v/>
      </c>
      <c r="C1193" s="187" t="str">
        <f>IF('Formulario PPGR3'!$G1193="","",'Formulario PPGR1'!#REF!)</f>
        <v/>
      </c>
      <c r="D1193" s="187" t="str">
        <f>IF('Formulario PPGR3'!$G1193="","",'Formulario PPGR1'!#REF!)</f>
        <v/>
      </c>
      <c r="E1193" s="187" t="str">
        <f>IF('Formulario PPGR3'!$G1193="","",'Formulario PPGR1'!#REF!)</f>
        <v/>
      </c>
      <c r="F1193" s="187" t="str">
        <f>IF('Formulario PPGR3'!$G1193="","",'Formulario PPGR1'!#REF!)</f>
        <v/>
      </c>
      <c r="G1193" s="186"/>
      <c r="H1193" s="520" t="str" cm="1">
        <f t="array" ref="H1193">IF(Tabla1[[#This Row],[Código_Actividad]]="","",_xlfn.XLOOKUP(Tabla1[[#This Row],[Código_Actividad]],CodigoActividad,Tabla2[Actividades Programables Presupuestables],"",0))</f>
        <v/>
      </c>
      <c r="I1193" s="783" t="str">
        <f>IFERROR(VLOOKUP('Formulario PPGR3'!$G1193,'Formulario PPGR2'!$H$9:$V$536,15,FALSE),"")</f>
        <v/>
      </c>
      <c r="J1193" s="525"/>
      <c r="K1193" s="524"/>
      <c r="L1193" s="521" t="str">
        <f>IF(Tabla1[[#This Row],[Descripción]]="","",_xlfn.XLOOKUP(Tabla1[[#This Row],[Descripción]],Tabla10[Descripción],Tabla10[Unidad de Medida],"",0))</f>
        <v/>
      </c>
      <c r="M1193" s="317"/>
      <c r="N1193" s="535" t="str">
        <f>IF(Tabla1[[#This Row],[Descripción]]="","",_xlfn.XLOOKUP(Tabla1[[#This Row],[Descripción]],Tabla10[Descripción],Tabla10[Precio Unitario],0))</f>
        <v/>
      </c>
      <c r="O1193" s="535" t="str">
        <f>IF(Tabla1[[#This Row],[Cantidad de Insumos]]="","",Tabla1[[#This Row],[Precio Unitario]]*Tabla1[[#This Row],[Cantidad de Insumos]])</f>
        <v/>
      </c>
      <c r="P1193" s="522" t="str">
        <f>IF(Tabla1[[#This Row],[Descripción]]="","",_xlfn.XLOOKUP(Tabla1[[#This Row],[Descripción]],Tabla10[Descripción],Tabla10[CODIGO PRESUPUESTARIO],0))</f>
        <v/>
      </c>
      <c r="Q1193" s="523"/>
      <c r="R1193" s="523" t="str">
        <f>IF(Tabla1[[#This Row],[Insumos]]="","",_xlfn.XLOOKUP(Tabla1[[#This Row],[Insumos]],Tabla10[Insumo],Tabla10[InsumoAbrev],"",0))</f>
        <v/>
      </c>
      <c r="S1193" s="694"/>
      <c r="T1193" s="187"/>
      <c r="U1193" s="187"/>
    </row>
    <row r="1194" spans="2:21" ht="15" x14ac:dyDescent="0.25">
      <c r="B1194" s="187" t="str">
        <f>IF('Formulario PPGR3'!$G1194="","",CONCATENATE('Formulario PPGR3'!$C1194,".",'Formulario PPGR3'!$D1194,".",'Formulario PPGR3'!$E1194,".",'Formulario PPGR3'!$F1194))</f>
        <v/>
      </c>
      <c r="C1194" s="187" t="str">
        <f>IF('Formulario PPGR3'!$G1194="","",'Formulario PPGR1'!#REF!)</f>
        <v/>
      </c>
      <c r="D1194" s="187" t="str">
        <f>IF('Formulario PPGR3'!$G1194="","",'Formulario PPGR1'!#REF!)</f>
        <v/>
      </c>
      <c r="E1194" s="187" t="str">
        <f>IF('Formulario PPGR3'!$G1194="","",'Formulario PPGR1'!#REF!)</f>
        <v/>
      </c>
      <c r="F1194" s="187" t="str">
        <f>IF('Formulario PPGR3'!$G1194="","",'Formulario PPGR1'!#REF!)</f>
        <v/>
      </c>
      <c r="G1194" s="186"/>
      <c r="H1194" s="520" t="str" cm="1">
        <f t="array" ref="H1194">IF(Tabla1[[#This Row],[Código_Actividad]]="","",_xlfn.XLOOKUP(Tabla1[[#This Row],[Código_Actividad]],CodigoActividad,Tabla2[Actividades Programables Presupuestables],"",0))</f>
        <v/>
      </c>
      <c r="I1194" s="783" t="str">
        <f>IFERROR(VLOOKUP('Formulario PPGR3'!$G1194,'Formulario PPGR2'!$H$9:$V$536,15,FALSE),"")</f>
        <v/>
      </c>
      <c r="J1194" s="525"/>
      <c r="K1194" s="524"/>
      <c r="L1194" s="521" t="str">
        <f>IF(Tabla1[[#This Row],[Descripción]]="","",_xlfn.XLOOKUP(Tabla1[[#This Row],[Descripción]],Tabla10[Descripción],Tabla10[Unidad de Medida],"",0))</f>
        <v/>
      </c>
      <c r="M1194" s="317"/>
      <c r="N1194" s="535" t="str">
        <f>IF(Tabla1[[#This Row],[Descripción]]="","",_xlfn.XLOOKUP(Tabla1[[#This Row],[Descripción]],Tabla10[Descripción],Tabla10[Precio Unitario],0))</f>
        <v/>
      </c>
      <c r="O1194" s="535" t="str">
        <f>IF(Tabla1[[#This Row],[Cantidad de Insumos]]="","",Tabla1[[#This Row],[Precio Unitario]]*Tabla1[[#This Row],[Cantidad de Insumos]])</f>
        <v/>
      </c>
      <c r="P1194" s="522" t="str">
        <f>IF(Tabla1[[#This Row],[Descripción]]="","",_xlfn.XLOOKUP(Tabla1[[#This Row],[Descripción]],Tabla10[Descripción],Tabla10[CODIGO PRESUPUESTARIO],0))</f>
        <v/>
      </c>
      <c r="Q1194" s="523"/>
      <c r="R1194" s="523" t="str">
        <f>IF(Tabla1[[#This Row],[Insumos]]="","",_xlfn.XLOOKUP(Tabla1[[#This Row],[Insumos]],Tabla10[Insumo],Tabla10[InsumoAbrev],"",0))</f>
        <v/>
      </c>
      <c r="S1194" s="694"/>
      <c r="T1194" s="187"/>
      <c r="U1194" s="187"/>
    </row>
    <row r="1195" spans="2:21" ht="15" x14ac:dyDescent="0.25">
      <c r="B1195" s="187" t="str">
        <f>IF('Formulario PPGR3'!$G1195="","",CONCATENATE('Formulario PPGR3'!$C1195,".",'Formulario PPGR3'!$D1195,".",'Formulario PPGR3'!$E1195,".",'Formulario PPGR3'!$F1195))</f>
        <v/>
      </c>
      <c r="C1195" s="187" t="str">
        <f>IF('Formulario PPGR3'!$G1195="","",'Formulario PPGR1'!#REF!)</f>
        <v/>
      </c>
      <c r="D1195" s="187" t="str">
        <f>IF('Formulario PPGR3'!$G1195="","",'Formulario PPGR1'!#REF!)</f>
        <v/>
      </c>
      <c r="E1195" s="187" t="str">
        <f>IF('Formulario PPGR3'!$G1195="","",'Formulario PPGR1'!#REF!)</f>
        <v/>
      </c>
      <c r="F1195" s="187" t="str">
        <f>IF('Formulario PPGR3'!$G1195="","",'Formulario PPGR1'!#REF!)</f>
        <v/>
      </c>
      <c r="G1195" s="186"/>
      <c r="H1195" s="520" t="str" cm="1">
        <f t="array" ref="H1195">IF(Tabla1[[#This Row],[Código_Actividad]]="","",_xlfn.XLOOKUP(Tabla1[[#This Row],[Código_Actividad]],CodigoActividad,Tabla2[Actividades Programables Presupuestables],"",0))</f>
        <v/>
      </c>
      <c r="I1195" s="783" t="str">
        <f>IFERROR(VLOOKUP('Formulario PPGR3'!$G1195,'Formulario PPGR2'!$H$9:$V$536,15,FALSE),"")</f>
        <v/>
      </c>
      <c r="J1195" s="525"/>
      <c r="K1195" s="524"/>
      <c r="L1195" s="521" t="str">
        <f>IF(Tabla1[[#This Row],[Descripción]]="","",_xlfn.XLOOKUP(Tabla1[[#This Row],[Descripción]],Tabla10[Descripción],Tabla10[Unidad de Medida],"",0))</f>
        <v/>
      </c>
      <c r="M1195" s="317"/>
      <c r="N1195" s="535" t="str">
        <f>IF(Tabla1[[#This Row],[Descripción]]="","",_xlfn.XLOOKUP(Tabla1[[#This Row],[Descripción]],Tabla10[Descripción],Tabla10[Precio Unitario],0))</f>
        <v/>
      </c>
      <c r="O1195" s="535" t="str">
        <f>IF(Tabla1[[#This Row],[Cantidad de Insumos]]="","",Tabla1[[#This Row],[Precio Unitario]]*Tabla1[[#This Row],[Cantidad de Insumos]])</f>
        <v/>
      </c>
      <c r="P1195" s="522" t="str">
        <f>IF(Tabla1[[#This Row],[Descripción]]="","",_xlfn.XLOOKUP(Tabla1[[#This Row],[Descripción]],Tabla10[Descripción],Tabla10[CODIGO PRESUPUESTARIO],0))</f>
        <v/>
      </c>
      <c r="Q1195" s="523"/>
      <c r="R1195" s="523" t="str">
        <f>IF(Tabla1[[#This Row],[Insumos]]="","",_xlfn.XLOOKUP(Tabla1[[#This Row],[Insumos]],Tabla10[Insumo],Tabla10[InsumoAbrev],"",0))</f>
        <v/>
      </c>
      <c r="S1195" s="694"/>
      <c r="T1195" s="187"/>
      <c r="U1195" s="187"/>
    </row>
    <row r="1196" spans="2:21" ht="15" x14ac:dyDescent="0.25">
      <c r="B1196" s="187" t="str">
        <f>IF('Formulario PPGR3'!$G1196="","",CONCATENATE('Formulario PPGR3'!$C1196,".",'Formulario PPGR3'!$D1196,".",'Formulario PPGR3'!$E1196,".",'Formulario PPGR3'!$F1196))</f>
        <v/>
      </c>
      <c r="C1196" s="187" t="str">
        <f>IF('Formulario PPGR3'!$G1196="","",'Formulario PPGR1'!#REF!)</f>
        <v/>
      </c>
      <c r="D1196" s="187" t="str">
        <f>IF('Formulario PPGR3'!$G1196="","",'Formulario PPGR1'!#REF!)</f>
        <v/>
      </c>
      <c r="E1196" s="187" t="str">
        <f>IF('Formulario PPGR3'!$G1196="","",'Formulario PPGR1'!#REF!)</f>
        <v/>
      </c>
      <c r="F1196" s="187" t="str">
        <f>IF('Formulario PPGR3'!$G1196="","",'Formulario PPGR1'!#REF!)</f>
        <v/>
      </c>
      <c r="G1196" s="186"/>
      <c r="H1196" s="520" t="str" cm="1">
        <f t="array" ref="H1196">IF(Tabla1[[#This Row],[Código_Actividad]]="","",_xlfn.XLOOKUP(Tabla1[[#This Row],[Código_Actividad]],CodigoActividad,Tabla2[Actividades Programables Presupuestables],"",0))</f>
        <v/>
      </c>
      <c r="I1196" s="783" t="str">
        <f>IFERROR(VLOOKUP('Formulario PPGR3'!$G1196,'Formulario PPGR2'!$H$9:$V$536,15,FALSE),"")</f>
        <v/>
      </c>
      <c r="J1196" s="525"/>
      <c r="K1196" s="524"/>
      <c r="L1196" s="521" t="str">
        <f>IF(Tabla1[[#This Row],[Descripción]]="","",_xlfn.XLOOKUP(Tabla1[[#This Row],[Descripción]],Tabla10[Descripción],Tabla10[Unidad de Medida],"",0))</f>
        <v/>
      </c>
      <c r="M1196" s="317"/>
      <c r="N1196" s="535" t="str">
        <f>IF(Tabla1[[#This Row],[Descripción]]="","",_xlfn.XLOOKUP(Tabla1[[#This Row],[Descripción]],Tabla10[Descripción],Tabla10[Precio Unitario],0))</f>
        <v/>
      </c>
      <c r="O1196" s="535" t="str">
        <f>IF(Tabla1[[#This Row],[Cantidad de Insumos]]="","",Tabla1[[#This Row],[Precio Unitario]]*Tabla1[[#This Row],[Cantidad de Insumos]])</f>
        <v/>
      </c>
      <c r="P1196" s="522" t="str">
        <f>IF(Tabla1[[#This Row],[Descripción]]="","",_xlfn.XLOOKUP(Tabla1[[#This Row],[Descripción]],Tabla10[Descripción],Tabla10[CODIGO PRESUPUESTARIO],0))</f>
        <v/>
      </c>
      <c r="Q1196" s="523"/>
      <c r="R1196" s="523" t="str">
        <f>IF(Tabla1[[#This Row],[Insumos]]="","",_xlfn.XLOOKUP(Tabla1[[#This Row],[Insumos]],Tabla10[Insumo],Tabla10[InsumoAbrev],"",0))</f>
        <v/>
      </c>
      <c r="S1196" s="694"/>
      <c r="T1196" s="187"/>
      <c r="U1196" s="187"/>
    </row>
    <row r="1197" spans="2:21" ht="15" x14ac:dyDescent="0.25">
      <c r="B1197" s="187" t="str">
        <f>IF('Formulario PPGR3'!$G1197="","",CONCATENATE('Formulario PPGR3'!$C1197,".",'Formulario PPGR3'!$D1197,".",'Formulario PPGR3'!$E1197,".",'Formulario PPGR3'!$F1197))</f>
        <v/>
      </c>
      <c r="C1197" s="187" t="str">
        <f>IF('Formulario PPGR3'!$G1197="","",'Formulario PPGR1'!#REF!)</f>
        <v/>
      </c>
      <c r="D1197" s="187" t="str">
        <f>IF('Formulario PPGR3'!$G1197="","",'Formulario PPGR1'!#REF!)</f>
        <v/>
      </c>
      <c r="E1197" s="187" t="str">
        <f>IF('Formulario PPGR3'!$G1197="","",'Formulario PPGR1'!#REF!)</f>
        <v/>
      </c>
      <c r="F1197" s="187" t="str">
        <f>IF('Formulario PPGR3'!$G1197="","",'Formulario PPGR1'!#REF!)</f>
        <v/>
      </c>
      <c r="G1197" s="186"/>
      <c r="H1197" s="520" t="str" cm="1">
        <f t="array" ref="H1197">IF(Tabla1[[#This Row],[Código_Actividad]]="","",_xlfn.XLOOKUP(Tabla1[[#This Row],[Código_Actividad]],CodigoActividad,Tabla2[Actividades Programables Presupuestables],"",0))</f>
        <v/>
      </c>
      <c r="I1197" s="783" t="str">
        <f>IFERROR(VLOOKUP('Formulario PPGR3'!$G1197,'Formulario PPGR2'!$H$9:$V$536,15,FALSE),"")</f>
        <v/>
      </c>
      <c r="J1197" s="525"/>
      <c r="K1197" s="524"/>
      <c r="L1197" s="521" t="str">
        <f>IF(Tabla1[[#This Row],[Descripción]]="","",_xlfn.XLOOKUP(Tabla1[[#This Row],[Descripción]],Tabla10[Descripción],Tabla10[Unidad de Medida],"",0))</f>
        <v/>
      </c>
      <c r="M1197" s="317"/>
      <c r="N1197" s="535" t="str">
        <f>IF(Tabla1[[#This Row],[Descripción]]="","",_xlfn.XLOOKUP(Tabla1[[#This Row],[Descripción]],Tabla10[Descripción],Tabla10[Precio Unitario],0))</f>
        <v/>
      </c>
      <c r="O1197" s="535" t="str">
        <f>IF(Tabla1[[#This Row],[Cantidad de Insumos]]="","",Tabla1[[#This Row],[Precio Unitario]]*Tabla1[[#This Row],[Cantidad de Insumos]])</f>
        <v/>
      </c>
      <c r="P1197" s="522" t="str">
        <f>IF(Tabla1[[#This Row],[Descripción]]="","",_xlfn.XLOOKUP(Tabla1[[#This Row],[Descripción]],Tabla10[Descripción],Tabla10[CODIGO PRESUPUESTARIO],0))</f>
        <v/>
      </c>
      <c r="Q1197" s="523"/>
      <c r="R1197" s="523" t="str">
        <f>IF(Tabla1[[#This Row],[Insumos]]="","",_xlfn.XLOOKUP(Tabla1[[#This Row],[Insumos]],Tabla10[Insumo],Tabla10[InsumoAbrev],"",0))</f>
        <v/>
      </c>
      <c r="S1197" s="694"/>
      <c r="T1197" s="187"/>
      <c r="U1197" s="187"/>
    </row>
    <row r="1198" spans="2:21" ht="15" x14ac:dyDescent="0.25">
      <c r="B1198" s="187" t="str">
        <f>IF('Formulario PPGR3'!$G1198="","",CONCATENATE('Formulario PPGR3'!$C1198,".",'Formulario PPGR3'!$D1198,".",'Formulario PPGR3'!$E1198,".",'Formulario PPGR3'!$F1198))</f>
        <v/>
      </c>
      <c r="C1198" s="187" t="str">
        <f>IF('Formulario PPGR3'!$G1198="","",'Formulario PPGR1'!#REF!)</f>
        <v/>
      </c>
      <c r="D1198" s="187" t="str">
        <f>IF('Formulario PPGR3'!$G1198="","",'Formulario PPGR1'!#REF!)</f>
        <v/>
      </c>
      <c r="E1198" s="187" t="str">
        <f>IF('Formulario PPGR3'!$G1198="","",'Formulario PPGR1'!#REF!)</f>
        <v/>
      </c>
      <c r="F1198" s="187" t="str">
        <f>IF('Formulario PPGR3'!$G1198="","",'Formulario PPGR1'!#REF!)</f>
        <v/>
      </c>
      <c r="G1198" s="186"/>
      <c r="H1198" s="520" t="str" cm="1">
        <f t="array" ref="H1198">IF(Tabla1[[#This Row],[Código_Actividad]]="","",_xlfn.XLOOKUP(Tabla1[[#This Row],[Código_Actividad]],CodigoActividad,Tabla2[Actividades Programables Presupuestables],"",0))</f>
        <v/>
      </c>
      <c r="I1198" s="783" t="str">
        <f>IFERROR(VLOOKUP('Formulario PPGR3'!$G1198,'Formulario PPGR2'!$H$9:$V$536,15,FALSE),"")</f>
        <v/>
      </c>
      <c r="J1198" s="525"/>
      <c r="K1198" s="524"/>
      <c r="L1198" s="521" t="str">
        <f>IF(Tabla1[[#This Row],[Descripción]]="","",_xlfn.XLOOKUP(Tabla1[[#This Row],[Descripción]],Tabla10[Descripción],Tabla10[Unidad de Medida],"",0))</f>
        <v/>
      </c>
      <c r="M1198" s="317"/>
      <c r="N1198" s="535" t="str">
        <f>IF(Tabla1[[#This Row],[Descripción]]="","",_xlfn.XLOOKUP(Tabla1[[#This Row],[Descripción]],Tabla10[Descripción],Tabla10[Precio Unitario],0))</f>
        <v/>
      </c>
      <c r="O1198" s="535" t="str">
        <f>IF(Tabla1[[#This Row],[Cantidad de Insumos]]="","",Tabla1[[#This Row],[Precio Unitario]]*Tabla1[[#This Row],[Cantidad de Insumos]])</f>
        <v/>
      </c>
      <c r="P1198" s="522" t="str">
        <f>IF(Tabla1[[#This Row],[Descripción]]="","",_xlfn.XLOOKUP(Tabla1[[#This Row],[Descripción]],Tabla10[Descripción],Tabla10[CODIGO PRESUPUESTARIO],0))</f>
        <v/>
      </c>
      <c r="Q1198" s="523"/>
      <c r="R1198" s="523" t="str">
        <f>IF(Tabla1[[#This Row],[Insumos]]="","",_xlfn.XLOOKUP(Tabla1[[#This Row],[Insumos]],Tabla10[Insumo],Tabla10[InsumoAbrev],"",0))</f>
        <v/>
      </c>
      <c r="S1198" s="694"/>
      <c r="T1198" s="187"/>
      <c r="U1198" s="187"/>
    </row>
    <row r="1199" spans="2:21" ht="15" x14ac:dyDescent="0.25">
      <c r="B1199" s="187" t="str">
        <f>IF('Formulario PPGR3'!$G1199="","",CONCATENATE('Formulario PPGR3'!$C1199,".",'Formulario PPGR3'!$D1199,".",'Formulario PPGR3'!$E1199,".",'Formulario PPGR3'!$F1199))</f>
        <v/>
      </c>
      <c r="C1199" s="187" t="str">
        <f>IF('Formulario PPGR3'!$G1199="","",'Formulario PPGR1'!#REF!)</f>
        <v/>
      </c>
      <c r="D1199" s="187" t="str">
        <f>IF('Formulario PPGR3'!$G1199="","",'Formulario PPGR1'!#REF!)</f>
        <v/>
      </c>
      <c r="E1199" s="187" t="str">
        <f>IF('Formulario PPGR3'!$G1199="","",'Formulario PPGR1'!#REF!)</f>
        <v/>
      </c>
      <c r="F1199" s="187" t="str">
        <f>IF('Formulario PPGR3'!$G1199="","",'Formulario PPGR1'!#REF!)</f>
        <v/>
      </c>
      <c r="G1199" s="186"/>
      <c r="H1199" s="520" t="str" cm="1">
        <f t="array" ref="H1199">IF(Tabla1[[#This Row],[Código_Actividad]]="","",_xlfn.XLOOKUP(Tabla1[[#This Row],[Código_Actividad]],CodigoActividad,Tabla2[Actividades Programables Presupuestables],"",0))</f>
        <v/>
      </c>
      <c r="I1199" s="783" t="str">
        <f>IFERROR(VLOOKUP('Formulario PPGR3'!$G1199,'Formulario PPGR2'!$H$9:$V$536,15,FALSE),"")</f>
        <v/>
      </c>
      <c r="J1199" s="525"/>
      <c r="K1199" s="524"/>
      <c r="L1199" s="521" t="str">
        <f>IF(Tabla1[[#This Row],[Descripción]]="","",_xlfn.XLOOKUP(Tabla1[[#This Row],[Descripción]],Tabla10[Descripción],Tabla10[Unidad de Medida],"",0))</f>
        <v/>
      </c>
      <c r="M1199" s="317"/>
      <c r="N1199" s="535" t="str">
        <f>IF(Tabla1[[#This Row],[Descripción]]="","",_xlfn.XLOOKUP(Tabla1[[#This Row],[Descripción]],Tabla10[Descripción],Tabla10[Precio Unitario],0))</f>
        <v/>
      </c>
      <c r="O1199" s="535" t="str">
        <f>IF(Tabla1[[#This Row],[Cantidad de Insumos]]="","",Tabla1[[#This Row],[Precio Unitario]]*Tabla1[[#This Row],[Cantidad de Insumos]])</f>
        <v/>
      </c>
      <c r="P1199" s="522" t="str">
        <f>IF(Tabla1[[#This Row],[Descripción]]="","",_xlfn.XLOOKUP(Tabla1[[#This Row],[Descripción]],Tabla10[Descripción],Tabla10[CODIGO PRESUPUESTARIO],0))</f>
        <v/>
      </c>
      <c r="Q1199" s="523"/>
      <c r="R1199" s="523" t="str">
        <f>IF(Tabla1[[#This Row],[Insumos]]="","",_xlfn.XLOOKUP(Tabla1[[#This Row],[Insumos]],Tabla10[Insumo],Tabla10[InsumoAbrev],"",0))</f>
        <v/>
      </c>
      <c r="S1199" s="694"/>
      <c r="T1199" s="187"/>
      <c r="U1199" s="187"/>
    </row>
    <row r="1200" spans="2:21" ht="15" x14ac:dyDescent="0.25">
      <c r="B1200" s="187" t="str">
        <f>IF('Formulario PPGR3'!$G1200="","",CONCATENATE('Formulario PPGR3'!$C1200,".",'Formulario PPGR3'!$D1200,".",'Formulario PPGR3'!$E1200,".",'Formulario PPGR3'!$F1200))</f>
        <v/>
      </c>
      <c r="C1200" s="187" t="str">
        <f>IF('Formulario PPGR3'!$G1200="","",'Formulario PPGR1'!#REF!)</f>
        <v/>
      </c>
      <c r="D1200" s="187" t="str">
        <f>IF('Formulario PPGR3'!$G1200="","",'Formulario PPGR1'!#REF!)</f>
        <v/>
      </c>
      <c r="E1200" s="187" t="str">
        <f>IF('Formulario PPGR3'!$G1200="","",'Formulario PPGR1'!#REF!)</f>
        <v/>
      </c>
      <c r="F1200" s="187" t="str">
        <f>IF('Formulario PPGR3'!$G1200="","",'Formulario PPGR1'!#REF!)</f>
        <v/>
      </c>
      <c r="G1200" s="186"/>
      <c r="H1200" s="520" t="str" cm="1">
        <f t="array" ref="H1200">IF(Tabla1[[#This Row],[Código_Actividad]]="","",_xlfn.XLOOKUP(Tabla1[[#This Row],[Código_Actividad]],CodigoActividad,Tabla2[Actividades Programables Presupuestables],"",0))</f>
        <v/>
      </c>
      <c r="I1200" s="783" t="str">
        <f>IFERROR(VLOOKUP('Formulario PPGR3'!$G1200,'Formulario PPGR2'!$H$9:$V$536,15,FALSE),"")</f>
        <v/>
      </c>
      <c r="J1200" s="525"/>
      <c r="K1200" s="524"/>
      <c r="L1200" s="521" t="str">
        <f>IF(Tabla1[[#This Row],[Descripción]]="","",_xlfn.XLOOKUP(Tabla1[[#This Row],[Descripción]],Tabla10[Descripción],Tabla10[Unidad de Medida],"",0))</f>
        <v/>
      </c>
      <c r="M1200" s="317"/>
      <c r="N1200" s="535" t="str">
        <f>IF(Tabla1[[#This Row],[Descripción]]="","",_xlfn.XLOOKUP(Tabla1[[#This Row],[Descripción]],Tabla10[Descripción],Tabla10[Precio Unitario],0))</f>
        <v/>
      </c>
      <c r="O1200" s="535" t="str">
        <f>IF(Tabla1[[#This Row],[Cantidad de Insumos]]="","",Tabla1[[#This Row],[Precio Unitario]]*Tabla1[[#This Row],[Cantidad de Insumos]])</f>
        <v/>
      </c>
      <c r="P1200" s="522" t="str">
        <f>IF(Tabla1[[#This Row],[Descripción]]="","",_xlfn.XLOOKUP(Tabla1[[#This Row],[Descripción]],Tabla10[Descripción],Tabla10[CODIGO PRESUPUESTARIO],0))</f>
        <v/>
      </c>
      <c r="Q1200" s="523"/>
      <c r="R1200" s="523" t="str">
        <f>IF(Tabla1[[#This Row],[Insumos]]="","",_xlfn.XLOOKUP(Tabla1[[#This Row],[Insumos]],Tabla10[Insumo],Tabla10[InsumoAbrev],"",0))</f>
        <v/>
      </c>
      <c r="S1200" s="694"/>
      <c r="T1200" s="187"/>
      <c r="U1200" s="187"/>
    </row>
    <row r="1201" spans="2:21" ht="15" x14ac:dyDescent="0.25">
      <c r="B1201" s="187" t="str">
        <f>IF('Formulario PPGR3'!$G1201="","",CONCATENATE('Formulario PPGR3'!$C1201,".",'Formulario PPGR3'!$D1201,".",'Formulario PPGR3'!$E1201,".",'Formulario PPGR3'!$F1201))</f>
        <v/>
      </c>
      <c r="C1201" s="187" t="str">
        <f>IF('Formulario PPGR3'!$G1201="","",'Formulario PPGR1'!#REF!)</f>
        <v/>
      </c>
      <c r="D1201" s="187" t="str">
        <f>IF('Formulario PPGR3'!$G1201="","",'Formulario PPGR1'!#REF!)</f>
        <v/>
      </c>
      <c r="E1201" s="187" t="str">
        <f>IF('Formulario PPGR3'!$G1201="","",'Formulario PPGR1'!#REF!)</f>
        <v/>
      </c>
      <c r="F1201" s="187" t="str">
        <f>IF('Formulario PPGR3'!$G1201="","",'Formulario PPGR1'!#REF!)</f>
        <v/>
      </c>
      <c r="G1201" s="186"/>
      <c r="H1201" s="520" t="str" cm="1">
        <f t="array" ref="H1201">IF(Tabla1[[#This Row],[Código_Actividad]]="","",_xlfn.XLOOKUP(Tabla1[[#This Row],[Código_Actividad]],CodigoActividad,Tabla2[Actividades Programables Presupuestables],"",0))</f>
        <v/>
      </c>
      <c r="I1201" s="783" t="str">
        <f>IFERROR(VLOOKUP('Formulario PPGR3'!$G1201,'Formulario PPGR2'!$H$9:$V$536,15,FALSE),"")</f>
        <v/>
      </c>
      <c r="J1201" s="525"/>
      <c r="K1201" s="524"/>
      <c r="L1201" s="521" t="str">
        <f>IF(Tabla1[[#This Row],[Descripción]]="","",_xlfn.XLOOKUP(Tabla1[[#This Row],[Descripción]],Tabla10[Descripción],Tabla10[Unidad de Medida],"",0))</f>
        <v/>
      </c>
      <c r="M1201" s="317"/>
      <c r="N1201" s="535" t="str">
        <f>IF(Tabla1[[#This Row],[Descripción]]="","",_xlfn.XLOOKUP(Tabla1[[#This Row],[Descripción]],Tabla10[Descripción],Tabla10[Precio Unitario],0))</f>
        <v/>
      </c>
      <c r="O1201" s="535" t="str">
        <f>IF(Tabla1[[#This Row],[Cantidad de Insumos]]="","",Tabla1[[#This Row],[Precio Unitario]]*Tabla1[[#This Row],[Cantidad de Insumos]])</f>
        <v/>
      </c>
      <c r="P1201" s="522" t="str">
        <f>IF(Tabla1[[#This Row],[Descripción]]="","",_xlfn.XLOOKUP(Tabla1[[#This Row],[Descripción]],Tabla10[Descripción],Tabla10[CODIGO PRESUPUESTARIO],0))</f>
        <v/>
      </c>
      <c r="Q1201" s="523"/>
      <c r="R1201" s="523" t="str">
        <f>IF(Tabla1[[#This Row],[Insumos]]="","",_xlfn.XLOOKUP(Tabla1[[#This Row],[Insumos]],Tabla10[Insumo],Tabla10[InsumoAbrev],"",0))</f>
        <v/>
      </c>
      <c r="S1201" s="694"/>
      <c r="T1201" s="187"/>
      <c r="U1201" s="187"/>
    </row>
    <row r="1202" spans="2:21" ht="15" x14ac:dyDescent="0.25">
      <c r="B1202" s="187" t="str">
        <f>IF('Formulario PPGR3'!$G1202="","",CONCATENATE('Formulario PPGR3'!$C1202,".",'Formulario PPGR3'!$D1202,".",'Formulario PPGR3'!$E1202,".",'Formulario PPGR3'!$F1202))</f>
        <v/>
      </c>
      <c r="C1202" s="187" t="str">
        <f>IF('Formulario PPGR3'!$G1202="","",'Formulario PPGR1'!#REF!)</f>
        <v/>
      </c>
      <c r="D1202" s="187" t="str">
        <f>IF('Formulario PPGR3'!$G1202="","",'Formulario PPGR1'!#REF!)</f>
        <v/>
      </c>
      <c r="E1202" s="187" t="str">
        <f>IF('Formulario PPGR3'!$G1202="","",'Formulario PPGR1'!#REF!)</f>
        <v/>
      </c>
      <c r="F1202" s="187" t="str">
        <f>IF('Formulario PPGR3'!$G1202="","",'Formulario PPGR1'!#REF!)</f>
        <v/>
      </c>
      <c r="G1202" s="186"/>
      <c r="H1202" s="520" t="str" cm="1">
        <f t="array" ref="H1202">IF(Tabla1[[#This Row],[Código_Actividad]]="","",_xlfn.XLOOKUP(Tabla1[[#This Row],[Código_Actividad]],CodigoActividad,Tabla2[Actividades Programables Presupuestables],"",0))</f>
        <v/>
      </c>
      <c r="I1202" s="783" t="str">
        <f>IFERROR(VLOOKUP('Formulario PPGR3'!$G1202,'Formulario PPGR2'!$H$9:$V$536,15,FALSE),"")</f>
        <v/>
      </c>
      <c r="J1202" s="525"/>
      <c r="K1202" s="524"/>
      <c r="L1202" s="521" t="str">
        <f>IF(Tabla1[[#This Row],[Descripción]]="","",_xlfn.XLOOKUP(Tabla1[[#This Row],[Descripción]],Tabla10[Descripción],Tabla10[Unidad de Medida],"",0))</f>
        <v/>
      </c>
      <c r="M1202" s="317"/>
      <c r="N1202" s="535" t="str">
        <f>IF(Tabla1[[#This Row],[Descripción]]="","",_xlfn.XLOOKUP(Tabla1[[#This Row],[Descripción]],Tabla10[Descripción],Tabla10[Precio Unitario],0))</f>
        <v/>
      </c>
      <c r="O1202" s="535" t="str">
        <f>IF(Tabla1[[#This Row],[Cantidad de Insumos]]="","",Tabla1[[#This Row],[Precio Unitario]]*Tabla1[[#This Row],[Cantidad de Insumos]])</f>
        <v/>
      </c>
      <c r="P1202" s="522" t="str">
        <f>IF(Tabla1[[#This Row],[Descripción]]="","",_xlfn.XLOOKUP(Tabla1[[#This Row],[Descripción]],Tabla10[Descripción],Tabla10[CODIGO PRESUPUESTARIO],0))</f>
        <v/>
      </c>
      <c r="Q1202" s="523"/>
      <c r="R1202" s="523" t="str">
        <f>IF(Tabla1[[#This Row],[Insumos]]="","",_xlfn.XLOOKUP(Tabla1[[#This Row],[Insumos]],Tabla10[Insumo],Tabla10[InsumoAbrev],"",0))</f>
        <v/>
      </c>
      <c r="S1202" s="694"/>
      <c r="T1202" s="187"/>
      <c r="U1202" s="187"/>
    </row>
    <row r="1203" spans="2:21" ht="15" x14ac:dyDescent="0.25">
      <c r="B1203" s="187" t="str">
        <f>IF('Formulario PPGR3'!$G1203="","",CONCATENATE('Formulario PPGR3'!$C1203,".",'Formulario PPGR3'!$D1203,".",'Formulario PPGR3'!$E1203,".",'Formulario PPGR3'!$F1203))</f>
        <v/>
      </c>
      <c r="C1203" s="187" t="str">
        <f>IF('Formulario PPGR3'!$G1203="","",'Formulario PPGR1'!#REF!)</f>
        <v/>
      </c>
      <c r="D1203" s="187" t="str">
        <f>IF('Formulario PPGR3'!$G1203="","",'Formulario PPGR1'!#REF!)</f>
        <v/>
      </c>
      <c r="E1203" s="187" t="str">
        <f>IF('Formulario PPGR3'!$G1203="","",'Formulario PPGR1'!#REF!)</f>
        <v/>
      </c>
      <c r="F1203" s="187" t="str">
        <f>IF('Formulario PPGR3'!$G1203="","",'Formulario PPGR1'!#REF!)</f>
        <v/>
      </c>
      <c r="G1203" s="186"/>
      <c r="H1203" s="520" t="str" cm="1">
        <f t="array" ref="H1203">IF(Tabla1[[#This Row],[Código_Actividad]]="","",_xlfn.XLOOKUP(Tabla1[[#This Row],[Código_Actividad]],CodigoActividad,Tabla2[Actividades Programables Presupuestables],"",0))</f>
        <v/>
      </c>
      <c r="I1203" s="783" t="str">
        <f>IFERROR(VLOOKUP('Formulario PPGR3'!$G1203,'Formulario PPGR2'!$H$9:$V$536,15,FALSE),"")</f>
        <v/>
      </c>
      <c r="J1203" s="525"/>
      <c r="K1203" s="524"/>
      <c r="L1203" s="521" t="str">
        <f>IF(Tabla1[[#This Row],[Descripción]]="","",_xlfn.XLOOKUP(Tabla1[[#This Row],[Descripción]],Tabla10[Descripción],Tabla10[Unidad de Medida],"",0))</f>
        <v/>
      </c>
      <c r="M1203" s="317"/>
      <c r="N1203" s="535" t="str">
        <f>IF(Tabla1[[#This Row],[Descripción]]="","",_xlfn.XLOOKUP(Tabla1[[#This Row],[Descripción]],Tabla10[Descripción],Tabla10[Precio Unitario],0))</f>
        <v/>
      </c>
      <c r="O1203" s="535" t="str">
        <f>IF(Tabla1[[#This Row],[Cantidad de Insumos]]="","",Tabla1[[#This Row],[Precio Unitario]]*Tabla1[[#This Row],[Cantidad de Insumos]])</f>
        <v/>
      </c>
      <c r="P1203" s="522" t="str">
        <f>IF(Tabla1[[#This Row],[Descripción]]="","",_xlfn.XLOOKUP(Tabla1[[#This Row],[Descripción]],Tabla10[Descripción],Tabla10[CODIGO PRESUPUESTARIO],0))</f>
        <v/>
      </c>
      <c r="Q1203" s="523"/>
      <c r="R1203" s="523" t="str">
        <f>IF(Tabla1[[#This Row],[Insumos]]="","",_xlfn.XLOOKUP(Tabla1[[#This Row],[Insumos]],Tabla10[Insumo],Tabla10[InsumoAbrev],"",0))</f>
        <v/>
      </c>
      <c r="S1203" s="694"/>
      <c r="T1203" s="187"/>
      <c r="U1203" s="187"/>
    </row>
    <row r="1204" spans="2:21" ht="15" x14ac:dyDescent="0.25">
      <c r="B1204" s="187" t="str">
        <f>IF('Formulario PPGR3'!$G1204="","",CONCATENATE('Formulario PPGR3'!$C1204,".",'Formulario PPGR3'!$D1204,".",'Formulario PPGR3'!$E1204,".",'Formulario PPGR3'!$F1204))</f>
        <v/>
      </c>
      <c r="C1204" s="187" t="str">
        <f>IF('Formulario PPGR3'!$G1204="","",'Formulario PPGR1'!#REF!)</f>
        <v/>
      </c>
      <c r="D1204" s="187" t="str">
        <f>IF('Formulario PPGR3'!$G1204="","",'Formulario PPGR1'!#REF!)</f>
        <v/>
      </c>
      <c r="E1204" s="187" t="str">
        <f>IF('Formulario PPGR3'!$G1204="","",'Formulario PPGR1'!#REF!)</f>
        <v/>
      </c>
      <c r="F1204" s="187" t="str">
        <f>IF('Formulario PPGR3'!$G1204="","",'Formulario PPGR1'!#REF!)</f>
        <v/>
      </c>
      <c r="G1204" s="186"/>
      <c r="H1204" s="520" t="str" cm="1">
        <f t="array" ref="H1204">IF(Tabla1[[#This Row],[Código_Actividad]]="","",_xlfn.XLOOKUP(Tabla1[[#This Row],[Código_Actividad]],CodigoActividad,Tabla2[Actividades Programables Presupuestables],"",0))</f>
        <v/>
      </c>
      <c r="I1204" s="783" t="str">
        <f>IFERROR(VLOOKUP('Formulario PPGR3'!$G1204,'Formulario PPGR2'!$H$9:$V$536,15,FALSE),"")</f>
        <v/>
      </c>
      <c r="J1204" s="525"/>
      <c r="K1204" s="524"/>
      <c r="L1204" s="521" t="str">
        <f>IF(Tabla1[[#This Row],[Descripción]]="","",_xlfn.XLOOKUP(Tabla1[[#This Row],[Descripción]],Tabla10[Descripción],Tabla10[Unidad de Medida],"",0))</f>
        <v/>
      </c>
      <c r="M1204" s="317"/>
      <c r="N1204" s="535" t="str">
        <f>IF(Tabla1[[#This Row],[Descripción]]="","",_xlfn.XLOOKUP(Tabla1[[#This Row],[Descripción]],Tabla10[Descripción],Tabla10[Precio Unitario],0))</f>
        <v/>
      </c>
      <c r="O1204" s="535" t="str">
        <f>IF(Tabla1[[#This Row],[Cantidad de Insumos]]="","",Tabla1[[#This Row],[Precio Unitario]]*Tabla1[[#This Row],[Cantidad de Insumos]])</f>
        <v/>
      </c>
      <c r="P1204" s="522" t="str">
        <f>IF(Tabla1[[#This Row],[Descripción]]="","",_xlfn.XLOOKUP(Tabla1[[#This Row],[Descripción]],Tabla10[Descripción],Tabla10[CODIGO PRESUPUESTARIO],0))</f>
        <v/>
      </c>
      <c r="Q1204" s="523"/>
      <c r="R1204" s="523" t="str">
        <f>IF(Tabla1[[#This Row],[Insumos]]="","",_xlfn.XLOOKUP(Tabla1[[#This Row],[Insumos]],Tabla10[Insumo],Tabla10[InsumoAbrev],"",0))</f>
        <v/>
      </c>
      <c r="S1204" s="694"/>
      <c r="T1204" s="187"/>
      <c r="U1204" s="187"/>
    </row>
    <row r="1205" spans="2:21" ht="15" x14ac:dyDescent="0.25">
      <c r="B1205" s="187" t="str">
        <f>IF('Formulario PPGR3'!$G1205="","",CONCATENATE('Formulario PPGR3'!$C1205,".",'Formulario PPGR3'!$D1205,".",'Formulario PPGR3'!$E1205,".",'Formulario PPGR3'!$F1205))</f>
        <v/>
      </c>
      <c r="C1205" s="187" t="str">
        <f>IF('Formulario PPGR3'!$G1205="","",'Formulario PPGR1'!#REF!)</f>
        <v/>
      </c>
      <c r="D1205" s="187" t="str">
        <f>IF('Formulario PPGR3'!$G1205="","",'Formulario PPGR1'!#REF!)</f>
        <v/>
      </c>
      <c r="E1205" s="187" t="str">
        <f>IF('Formulario PPGR3'!$G1205="","",'Formulario PPGR1'!#REF!)</f>
        <v/>
      </c>
      <c r="F1205" s="187" t="str">
        <f>IF('Formulario PPGR3'!$G1205="","",'Formulario PPGR1'!#REF!)</f>
        <v/>
      </c>
      <c r="G1205" s="186"/>
      <c r="H1205" s="520" t="str" cm="1">
        <f t="array" ref="H1205">IF(Tabla1[[#This Row],[Código_Actividad]]="","",_xlfn.XLOOKUP(Tabla1[[#This Row],[Código_Actividad]],CodigoActividad,Tabla2[Actividades Programables Presupuestables],"",0))</f>
        <v/>
      </c>
      <c r="I1205" s="783" t="str">
        <f>IFERROR(VLOOKUP('Formulario PPGR3'!$G1205,'Formulario PPGR2'!$H$9:$V$536,15,FALSE),"")</f>
        <v/>
      </c>
      <c r="J1205" s="525"/>
      <c r="K1205" s="524"/>
      <c r="L1205" s="521" t="str">
        <f>IF(Tabla1[[#This Row],[Descripción]]="","",_xlfn.XLOOKUP(Tabla1[[#This Row],[Descripción]],Tabla10[Descripción],Tabla10[Unidad de Medida],"",0))</f>
        <v/>
      </c>
      <c r="M1205" s="317"/>
      <c r="N1205" s="535" t="str">
        <f>IF(Tabla1[[#This Row],[Descripción]]="","",_xlfn.XLOOKUP(Tabla1[[#This Row],[Descripción]],Tabla10[Descripción],Tabla10[Precio Unitario],0))</f>
        <v/>
      </c>
      <c r="O1205" s="535" t="str">
        <f>IF(Tabla1[[#This Row],[Cantidad de Insumos]]="","",Tabla1[[#This Row],[Precio Unitario]]*Tabla1[[#This Row],[Cantidad de Insumos]])</f>
        <v/>
      </c>
      <c r="P1205" s="522" t="str">
        <f>IF(Tabla1[[#This Row],[Descripción]]="","",_xlfn.XLOOKUP(Tabla1[[#This Row],[Descripción]],Tabla10[Descripción],Tabla10[CODIGO PRESUPUESTARIO],0))</f>
        <v/>
      </c>
      <c r="Q1205" s="523"/>
      <c r="R1205" s="523" t="str">
        <f>IF(Tabla1[[#This Row],[Insumos]]="","",_xlfn.XLOOKUP(Tabla1[[#This Row],[Insumos]],Tabla10[Insumo],Tabla10[InsumoAbrev],"",0))</f>
        <v/>
      </c>
      <c r="S1205" s="694"/>
      <c r="T1205" s="187"/>
      <c r="U1205" s="187"/>
    </row>
    <row r="1206" spans="2:21" ht="15" x14ac:dyDescent="0.25">
      <c r="B1206" s="187" t="str">
        <f>IF('Formulario PPGR3'!$G1206="","",CONCATENATE('Formulario PPGR3'!$C1206,".",'Formulario PPGR3'!$D1206,".",'Formulario PPGR3'!$E1206,".",'Formulario PPGR3'!$F1206))</f>
        <v/>
      </c>
      <c r="C1206" s="187" t="str">
        <f>IF('Formulario PPGR3'!$G1206="","",'Formulario PPGR1'!#REF!)</f>
        <v/>
      </c>
      <c r="D1206" s="187" t="str">
        <f>IF('Formulario PPGR3'!$G1206="","",'Formulario PPGR1'!#REF!)</f>
        <v/>
      </c>
      <c r="E1206" s="187" t="str">
        <f>IF('Formulario PPGR3'!$G1206="","",'Formulario PPGR1'!#REF!)</f>
        <v/>
      </c>
      <c r="F1206" s="187" t="str">
        <f>IF('Formulario PPGR3'!$G1206="","",'Formulario PPGR1'!#REF!)</f>
        <v/>
      </c>
      <c r="G1206" s="186"/>
      <c r="H1206" s="520" t="str" cm="1">
        <f t="array" ref="H1206">IF(Tabla1[[#This Row],[Código_Actividad]]="","",_xlfn.XLOOKUP(Tabla1[[#This Row],[Código_Actividad]],CodigoActividad,Tabla2[Actividades Programables Presupuestables],"",0))</f>
        <v/>
      </c>
      <c r="I1206" s="783" t="str">
        <f>IFERROR(VLOOKUP('Formulario PPGR3'!$G1206,'Formulario PPGR2'!$H$9:$V$536,15,FALSE),"")</f>
        <v/>
      </c>
      <c r="J1206" s="525"/>
      <c r="K1206" s="524"/>
      <c r="L1206" s="521" t="str">
        <f>IF(Tabla1[[#This Row],[Descripción]]="","",_xlfn.XLOOKUP(Tabla1[[#This Row],[Descripción]],Tabla10[Descripción],Tabla10[Unidad de Medida],"",0))</f>
        <v/>
      </c>
      <c r="M1206" s="317"/>
      <c r="N1206" s="535" t="str">
        <f>IF(Tabla1[[#This Row],[Descripción]]="","",_xlfn.XLOOKUP(Tabla1[[#This Row],[Descripción]],Tabla10[Descripción],Tabla10[Precio Unitario],0))</f>
        <v/>
      </c>
      <c r="O1206" s="535" t="str">
        <f>IF(Tabla1[[#This Row],[Cantidad de Insumos]]="","",Tabla1[[#This Row],[Precio Unitario]]*Tabla1[[#This Row],[Cantidad de Insumos]])</f>
        <v/>
      </c>
      <c r="P1206" s="522" t="str">
        <f>IF(Tabla1[[#This Row],[Descripción]]="","",_xlfn.XLOOKUP(Tabla1[[#This Row],[Descripción]],Tabla10[Descripción],Tabla10[CODIGO PRESUPUESTARIO],0))</f>
        <v/>
      </c>
      <c r="Q1206" s="523"/>
      <c r="R1206" s="523" t="str">
        <f>IF(Tabla1[[#This Row],[Insumos]]="","",_xlfn.XLOOKUP(Tabla1[[#This Row],[Insumos]],Tabla10[Insumo],Tabla10[InsumoAbrev],"",0))</f>
        <v/>
      </c>
      <c r="S1206" s="694"/>
      <c r="T1206" s="187"/>
      <c r="U1206" s="187"/>
    </row>
    <row r="1207" spans="2:21" ht="15" x14ac:dyDescent="0.25">
      <c r="B1207" s="187" t="str">
        <f>IF('Formulario PPGR3'!$G1207="","",CONCATENATE('Formulario PPGR3'!$C1207,".",'Formulario PPGR3'!$D1207,".",'Formulario PPGR3'!$E1207,".",'Formulario PPGR3'!$F1207))</f>
        <v/>
      </c>
      <c r="C1207" s="187" t="str">
        <f>IF('Formulario PPGR3'!$G1207="","",'Formulario PPGR1'!#REF!)</f>
        <v/>
      </c>
      <c r="D1207" s="187" t="str">
        <f>IF('Formulario PPGR3'!$G1207="","",'Formulario PPGR1'!#REF!)</f>
        <v/>
      </c>
      <c r="E1207" s="187" t="str">
        <f>IF('Formulario PPGR3'!$G1207="","",'Formulario PPGR1'!#REF!)</f>
        <v/>
      </c>
      <c r="F1207" s="187" t="str">
        <f>IF('Formulario PPGR3'!$G1207="","",'Formulario PPGR1'!#REF!)</f>
        <v/>
      </c>
      <c r="G1207" s="186"/>
      <c r="H1207" s="520" t="str" cm="1">
        <f t="array" ref="H1207">IF(Tabla1[[#This Row],[Código_Actividad]]="","",_xlfn.XLOOKUP(Tabla1[[#This Row],[Código_Actividad]],CodigoActividad,Tabla2[Actividades Programables Presupuestables],"",0))</f>
        <v/>
      </c>
      <c r="I1207" s="783" t="str">
        <f>IFERROR(VLOOKUP('Formulario PPGR3'!$G1207,'Formulario PPGR2'!$H$9:$V$536,15,FALSE),"")</f>
        <v/>
      </c>
      <c r="J1207" s="525"/>
      <c r="K1207" s="524"/>
      <c r="L1207" s="521" t="str">
        <f>IF(Tabla1[[#This Row],[Descripción]]="","",_xlfn.XLOOKUP(Tabla1[[#This Row],[Descripción]],Tabla10[Descripción],Tabla10[Unidad de Medida],"",0))</f>
        <v/>
      </c>
      <c r="M1207" s="317"/>
      <c r="N1207" s="535" t="str">
        <f>IF(Tabla1[[#This Row],[Descripción]]="","",_xlfn.XLOOKUP(Tabla1[[#This Row],[Descripción]],Tabla10[Descripción],Tabla10[Precio Unitario],0))</f>
        <v/>
      </c>
      <c r="O1207" s="535" t="str">
        <f>IF(Tabla1[[#This Row],[Cantidad de Insumos]]="","",Tabla1[[#This Row],[Precio Unitario]]*Tabla1[[#This Row],[Cantidad de Insumos]])</f>
        <v/>
      </c>
      <c r="P1207" s="522" t="str">
        <f>IF(Tabla1[[#This Row],[Descripción]]="","",_xlfn.XLOOKUP(Tabla1[[#This Row],[Descripción]],Tabla10[Descripción],Tabla10[CODIGO PRESUPUESTARIO],0))</f>
        <v/>
      </c>
      <c r="Q1207" s="523"/>
      <c r="R1207" s="523" t="str">
        <f>IF(Tabla1[[#This Row],[Insumos]]="","",_xlfn.XLOOKUP(Tabla1[[#This Row],[Insumos]],Tabla10[Insumo],Tabla10[InsumoAbrev],"",0))</f>
        <v/>
      </c>
      <c r="S1207" s="694"/>
      <c r="T1207" s="187"/>
      <c r="U1207" s="187"/>
    </row>
    <row r="1208" spans="2:21" ht="15" x14ac:dyDescent="0.25">
      <c r="B1208" s="187" t="str">
        <f>IF('Formulario PPGR3'!$G1208="","",CONCATENATE('Formulario PPGR3'!$C1208,".",'Formulario PPGR3'!$D1208,".",'Formulario PPGR3'!$E1208,".",'Formulario PPGR3'!$F1208))</f>
        <v/>
      </c>
      <c r="C1208" s="187" t="str">
        <f>IF('Formulario PPGR3'!$G1208="","",'Formulario PPGR1'!#REF!)</f>
        <v/>
      </c>
      <c r="D1208" s="187" t="str">
        <f>IF('Formulario PPGR3'!$G1208="","",'Formulario PPGR1'!#REF!)</f>
        <v/>
      </c>
      <c r="E1208" s="187" t="str">
        <f>IF('Formulario PPGR3'!$G1208="","",'Formulario PPGR1'!#REF!)</f>
        <v/>
      </c>
      <c r="F1208" s="187" t="str">
        <f>IF('Formulario PPGR3'!$G1208="","",'Formulario PPGR1'!#REF!)</f>
        <v/>
      </c>
      <c r="G1208" s="186"/>
      <c r="H1208" s="520" t="str" cm="1">
        <f t="array" ref="H1208">IF(Tabla1[[#This Row],[Código_Actividad]]="","",_xlfn.XLOOKUP(Tabla1[[#This Row],[Código_Actividad]],CodigoActividad,Tabla2[Actividades Programables Presupuestables],"",0))</f>
        <v/>
      </c>
      <c r="I1208" s="783" t="str">
        <f>IFERROR(VLOOKUP('Formulario PPGR3'!$G1208,'Formulario PPGR2'!$H$9:$V$536,15,FALSE),"")</f>
        <v/>
      </c>
      <c r="J1208" s="525"/>
      <c r="K1208" s="524"/>
      <c r="L1208" s="521" t="str">
        <f>IF(Tabla1[[#This Row],[Descripción]]="","",_xlfn.XLOOKUP(Tabla1[[#This Row],[Descripción]],Tabla10[Descripción],Tabla10[Unidad de Medida],"",0))</f>
        <v/>
      </c>
      <c r="M1208" s="317"/>
      <c r="N1208" s="535" t="str">
        <f>IF(Tabla1[[#This Row],[Descripción]]="","",_xlfn.XLOOKUP(Tabla1[[#This Row],[Descripción]],Tabla10[Descripción],Tabla10[Precio Unitario],0))</f>
        <v/>
      </c>
      <c r="O1208" s="535" t="str">
        <f>IF(Tabla1[[#This Row],[Cantidad de Insumos]]="","",Tabla1[[#This Row],[Precio Unitario]]*Tabla1[[#This Row],[Cantidad de Insumos]])</f>
        <v/>
      </c>
      <c r="P1208" s="522" t="str">
        <f>IF(Tabla1[[#This Row],[Descripción]]="","",_xlfn.XLOOKUP(Tabla1[[#This Row],[Descripción]],Tabla10[Descripción],Tabla10[CODIGO PRESUPUESTARIO],0))</f>
        <v/>
      </c>
      <c r="Q1208" s="523"/>
      <c r="R1208" s="523" t="str">
        <f>IF(Tabla1[[#This Row],[Insumos]]="","",_xlfn.XLOOKUP(Tabla1[[#This Row],[Insumos]],Tabla10[Insumo],Tabla10[InsumoAbrev],"",0))</f>
        <v/>
      </c>
      <c r="S1208" s="694"/>
      <c r="T1208" s="187"/>
      <c r="U1208" s="187"/>
    </row>
    <row r="1209" spans="2:21" ht="15" x14ac:dyDescent="0.25">
      <c r="B1209" s="187" t="str">
        <f>IF('Formulario PPGR3'!$G1209="","",CONCATENATE('Formulario PPGR3'!$C1209,".",'Formulario PPGR3'!$D1209,".",'Formulario PPGR3'!$E1209,".",'Formulario PPGR3'!$F1209))</f>
        <v/>
      </c>
      <c r="C1209" s="187" t="str">
        <f>IF('Formulario PPGR3'!$G1209="","",'Formulario PPGR1'!#REF!)</f>
        <v/>
      </c>
      <c r="D1209" s="187" t="str">
        <f>IF('Formulario PPGR3'!$G1209="","",'Formulario PPGR1'!#REF!)</f>
        <v/>
      </c>
      <c r="E1209" s="187" t="str">
        <f>IF('Formulario PPGR3'!$G1209="","",'Formulario PPGR1'!#REF!)</f>
        <v/>
      </c>
      <c r="F1209" s="187" t="str">
        <f>IF('Formulario PPGR3'!$G1209="","",'Formulario PPGR1'!#REF!)</f>
        <v/>
      </c>
      <c r="G1209" s="186"/>
      <c r="H1209" s="520" t="str" cm="1">
        <f t="array" ref="H1209">IF(Tabla1[[#This Row],[Código_Actividad]]="","",_xlfn.XLOOKUP(Tabla1[[#This Row],[Código_Actividad]],CodigoActividad,Tabla2[Actividades Programables Presupuestables],"",0))</f>
        <v/>
      </c>
      <c r="I1209" s="783" t="str">
        <f>IFERROR(VLOOKUP('Formulario PPGR3'!$G1209,'Formulario PPGR2'!$H$9:$V$536,15,FALSE),"")</f>
        <v/>
      </c>
      <c r="J1209" s="525"/>
      <c r="K1209" s="524"/>
      <c r="L1209" s="521" t="str">
        <f>IF(Tabla1[[#This Row],[Descripción]]="","",_xlfn.XLOOKUP(Tabla1[[#This Row],[Descripción]],Tabla10[Descripción],Tabla10[Unidad de Medida],"",0))</f>
        <v/>
      </c>
      <c r="M1209" s="317"/>
      <c r="N1209" s="535" t="str">
        <f>IF(Tabla1[[#This Row],[Descripción]]="","",_xlfn.XLOOKUP(Tabla1[[#This Row],[Descripción]],Tabla10[Descripción],Tabla10[Precio Unitario],0))</f>
        <v/>
      </c>
      <c r="O1209" s="535" t="str">
        <f>IF(Tabla1[[#This Row],[Cantidad de Insumos]]="","",Tabla1[[#This Row],[Precio Unitario]]*Tabla1[[#This Row],[Cantidad de Insumos]])</f>
        <v/>
      </c>
      <c r="P1209" s="522" t="str">
        <f>IF(Tabla1[[#This Row],[Descripción]]="","",_xlfn.XLOOKUP(Tabla1[[#This Row],[Descripción]],Tabla10[Descripción],Tabla10[CODIGO PRESUPUESTARIO],0))</f>
        <v/>
      </c>
      <c r="Q1209" s="523"/>
      <c r="R1209" s="523" t="str">
        <f>IF(Tabla1[[#This Row],[Insumos]]="","",_xlfn.XLOOKUP(Tabla1[[#This Row],[Insumos]],Tabla10[Insumo],Tabla10[InsumoAbrev],"",0))</f>
        <v/>
      </c>
      <c r="S1209" s="694"/>
      <c r="T1209" s="187"/>
      <c r="U1209" s="187"/>
    </row>
    <row r="1210" spans="2:21" ht="15" x14ac:dyDescent="0.25">
      <c r="B1210" s="187" t="str">
        <f>IF('Formulario PPGR3'!$G1210="","",CONCATENATE('Formulario PPGR3'!$C1210,".",'Formulario PPGR3'!$D1210,".",'Formulario PPGR3'!$E1210,".",'Formulario PPGR3'!$F1210))</f>
        <v/>
      </c>
      <c r="C1210" s="187" t="str">
        <f>IF('Formulario PPGR3'!$G1210="","",'Formulario PPGR1'!#REF!)</f>
        <v/>
      </c>
      <c r="D1210" s="187" t="str">
        <f>IF('Formulario PPGR3'!$G1210="","",'Formulario PPGR1'!#REF!)</f>
        <v/>
      </c>
      <c r="E1210" s="187" t="str">
        <f>IF('Formulario PPGR3'!$G1210="","",'Formulario PPGR1'!#REF!)</f>
        <v/>
      </c>
      <c r="F1210" s="187" t="str">
        <f>IF('Formulario PPGR3'!$G1210="","",'Formulario PPGR1'!#REF!)</f>
        <v/>
      </c>
      <c r="G1210" s="186"/>
      <c r="H1210" s="520" t="str" cm="1">
        <f t="array" ref="H1210">IF(Tabla1[[#This Row],[Código_Actividad]]="","",_xlfn.XLOOKUP(Tabla1[[#This Row],[Código_Actividad]],CodigoActividad,Tabla2[Actividades Programables Presupuestables],"",0))</f>
        <v/>
      </c>
      <c r="I1210" s="783" t="str">
        <f>IFERROR(VLOOKUP('Formulario PPGR3'!$G1210,'Formulario PPGR2'!$H$9:$V$536,15,FALSE),"")</f>
        <v/>
      </c>
      <c r="J1210" s="525"/>
      <c r="K1210" s="524"/>
      <c r="L1210" s="521" t="str">
        <f>IF(Tabla1[[#This Row],[Descripción]]="","",_xlfn.XLOOKUP(Tabla1[[#This Row],[Descripción]],Tabla10[Descripción],Tabla10[Unidad de Medida],"",0))</f>
        <v/>
      </c>
      <c r="M1210" s="317"/>
      <c r="N1210" s="535" t="str">
        <f>IF(Tabla1[[#This Row],[Descripción]]="","",_xlfn.XLOOKUP(Tabla1[[#This Row],[Descripción]],Tabla10[Descripción],Tabla10[Precio Unitario],0))</f>
        <v/>
      </c>
      <c r="O1210" s="535" t="str">
        <f>IF(Tabla1[[#This Row],[Cantidad de Insumos]]="","",Tabla1[[#This Row],[Precio Unitario]]*Tabla1[[#This Row],[Cantidad de Insumos]])</f>
        <v/>
      </c>
      <c r="P1210" s="522" t="str">
        <f>IF(Tabla1[[#This Row],[Descripción]]="","",_xlfn.XLOOKUP(Tabla1[[#This Row],[Descripción]],Tabla10[Descripción],Tabla10[CODIGO PRESUPUESTARIO],0))</f>
        <v/>
      </c>
      <c r="Q1210" s="523"/>
      <c r="R1210" s="523" t="str">
        <f>IF(Tabla1[[#This Row],[Insumos]]="","",_xlfn.XLOOKUP(Tabla1[[#This Row],[Insumos]],Tabla10[Insumo],Tabla10[InsumoAbrev],"",0))</f>
        <v/>
      </c>
      <c r="S1210" s="694"/>
      <c r="T1210" s="187"/>
      <c r="U1210" s="187"/>
    </row>
    <row r="1211" spans="2:21" ht="15" x14ac:dyDescent="0.25">
      <c r="B1211" s="187" t="str">
        <f>IF('Formulario PPGR3'!$G1211="","",CONCATENATE('Formulario PPGR3'!$C1211,".",'Formulario PPGR3'!$D1211,".",'Formulario PPGR3'!$E1211,".",'Formulario PPGR3'!$F1211))</f>
        <v/>
      </c>
      <c r="C1211" s="187" t="str">
        <f>IF('Formulario PPGR3'!$G1211="","",'Formulario PPGR1'!#REF!)</f>
        <v/>
      </c>
      <c r="D1211" s="187" t="str">
        <f>IF('Formulario PPGR3'!$G1211="","",'Formulario PPGR1'!#REF!)</f>
        <v/>
      </c>
      <c r="E1211" s="187" t="str">
        <f>IF('Formulario PPGR3'!$G1211="","",'Formulario PPGR1'!#REF!)</f>
        <v/>
      </c>
      <c r="F1211" s="187" t="str">
        <f>IF('Formulario PPGR3'!$G1211="","",'Formulario PPGR1'!#REF!)</f>
        <v/>
      </c>
      <c r="G1211" s="186"/>
      <c r="H1211" s="520" t="str" cm="1">
        <f t="array" ref="H1211">IF(Tabla1[[#This Row],[Código_Actividad]]="","",_xlfn.XLOOKUP(Tabla1[[#This Row],[Código_Actividad]],CodigoActividad,Tabla2[Actividades Programables Presupuestables],"",0))</f>
        <v/>
      </c>
      <c r="I1211" s="783" t="str">
        <f>IFERROR(VLOOKUP('Formulario PPGR3'!$G1211,'Formulario PPGR2'!$H$9:$V$536,15,FALSE),"")</f>
        <v/>
      </c>
      <c r="J1211" s="525"/>
      <c r="K1211" s="524"/>
      <c r="L1211" s="521" t="str">
        <f>IF(Tabla1[[#This Row],[Descripción]]="","",_xlfn.XLOOKUP(Tabla1[[#This Row],[Descripción]],Tabla10[Descripción],Tabla10[Unidad de Medida],"",0))</f>
        <v/>
      </c>
      <c r="M1211" s="317"/>
      <c r="N1211" s="535" t="str">
        <f>IF(Tabla1[[#This Row],[Descripción]]="","",_xlfn.XLOOKUP(Tabla1[[#This Row],[Descripción]],Tabla10[Descripción],Tabla10[Precio Unitario],0))</f>
        <v/>
      </c>
      <c r="O1211" s="535" t="str">
        <f>IF(Tabla1[[#This Row],[Cantidad de Insumos]]="","",Tabla1[[#This Row],[Precio Unitario]]*Tabla1[[#This Row],[Cantidad de Insumos]])</f>
        <v/>
      </c>
      <c r="P1211" s="522" t="str">
        <f>IF(Tabla1[[#This Row],[Descripción]]="","",_xlfn.XLOOKUP(Tabla1[[#This Row],[Descripción]],Tabla10[Descripción],Tabla10[CODIGO PRESUPUESTARIO],0))</f>
        <v/>
      </c>
      <c r="Q1211" s="523"/>
      <c r="R1211" s="523" t="str">
        <f>IF(Tabla1[[#This Row],[Insumos]]="","",_xlfn.XLOOKUP(Tabla1[[#This Row],[Insumos]],Tabla10[Insumo],Tabla10[InsumoAbrev],"",0))</f>
        <v/>
      </c>
      <c r="S1211" s="694"/>
      <c r="T1211" s="187"/>
      <c r="U1211" s="187"/>
    </row>
    <row r="1212" spans="2:21" ht="15" x14ac:dyDescent="0.25">
      <c r="B1212" s="187" t="str">
        <f>IF('Formulario PPGR3'!$G1212="","",CONCATENATE('Formulario PPGR3'!$C1212,".",'Formulario PPGR3'!$D1212,".",'Formulario PPGR3'!$E1212,".",'Formulario PPGR3'!$F1212))</f>
        <v/>
      </c>
      <c r="C1212" s="187" t="str">
        <f>IF('Formulario PPGR3'!$G1212="","",'Formulario PPGR1'!#REF!)</f>
        <v/>
      </c>
      <c r="D1212" s="187" t="str">
        <f>IF('Formulario PPGR3'!$G1212="","",'Formulario PPGR1'!#REF!)</f>
        <v/>
      </c>
      <c r="E1212" s="187" t="str">
        <f>IF('Formulario PPGR3'!$G1212="","",'Formulario PPGR1'!#REF!)</f>
        <v/>
      </c>
      <c r="F1212" s="187" t="str">
        <f>IF('Formulario PPGR3'!$G1212="","",'Formulario PPGR1'!#REF!)</f>
        <v/>
      </c>
      <c r="G1212" s="186"/>
      <c r="H1212" s="520" t="str" cm="1">
        <f t="array" ref="H1212">IF(Tabla1[[#This Row],[Código_Actividad]]="","",_xlfn.XLOOKUP(Tabla1[[#This Row],[Código_Actividad]],CodigoActividad,Tabla2[Actividades Programables Presupuestables],"",0))</f>
        <v/>
      </c>
      <c r="I1212" s="783" t="str">
        <f>IFERROR(VLOOKUP('Formulario PPGR3'!$G1212,'Formulario PPGR2'!$H$9:$V$536,15,FALSE),"")</f>
        <v/>
      </c>
      <c r="J1212" s="525"/>
      <c r="K1212" s="524"/>
      <c r="L1212" s="521" t="str">
        <f>IF(Tabla1[[#This Row],[Descripción]]="","",_xlfn.XLOOKUP(Tabla1[[#This Row],[Descripción]],Tabla10[Descripción],Tabla10[Unidad de Medida],"",0))</f>
        <v/>
      </c>
      <c r="M1212" s="317"/>
      <c r="N1212" s="535" t="str">
        <f>IF(Tabla1[[#This Row],[Descripción]]="","",_xlfn.XLOOKUP(Tabla1[[#This Row],[Descripción]],Tabla10[Descripción],Tabla10[Precio Unitario],0))</f>
        <v/>
      </c>
      <c r="O1212" s="535" t="str">
        <f>IF(Tabla1[[#This Row],[Cantidad de Insumos]]="","",Tabla1[[#This Row],[Precio Unitario]]*Tabla1[[#This Row],[Cantidad de Insumos]])</f>
        <v/>
      </c>
      <c r="P1212" s="522" t="str">
        <f>IF(Tabla1[[#This Row],[Descripción]]="","",_xlfn.XLOOKUP(Tabla1[[#This Row],[Descripción]],Tabla10[Descripción],Tabla10[CODIGO PRESUPUESTARIO],0))</f>
        <v/>
      </c>
      <c r="Q1212" s="523"/>
      <c r="R1212" s="523" t="str">
        <f>IF(Tabla1[[#This Row],[Insumos]]="","",_xlfn.XLOOKUP(Tabla1[[#This Row],[Insumos]],Tabla10[Insumo],Tabla10[InsumoAbrev],"",0))</f>
        <v/>
      </c>
      <c r="S1212" s="694"/>
      <c r="T1212" s="187"/>
      <c r="U1212" s="187"/>
    </row>
    <row r="1213" spans="2:21" ht="15" x14ac:dyDescent="0.25">
      <c r="B1213" s="187" t="str">
        <f>IF('Formulario PPGR3'!$G1213="","",CONCATENATE('Formulario PPGR3'!$C1213,".",'Formulario PPGR3'!$D1213,".",'Formulario PPGR3'!$E1213,".",'Formulario PPGR3'!$F1213))</f>
        <v/>
      </c>
      <c r="C1213" s="187" t="str">
        <f>IF('Formulario PPGR3'!$G1213="","",'Formulario PPGR1'!#REF!)</f>
        <v/>
      </c>
      <c r="D1213" s="187" t="str">
        <f>IF('Formulario PPGR3'!$G1213="","",'Formulario PPGR1'!#REF!)</f>
        <v/>
      </c>
      <c r="E1213" s="187" t="str">
        <f>IF('Formulario PPGR3'!$G1213="","",'Formulario PPGR1'!#REF!)</f>
        <v/>
      </c>
      <c r="F1213" s="187" t="str">
        <f>IF('Formulario PPGR3'!$G1213="","",'Formulario PPGR1'!#REF!)</f>
        <v/>
      </c>
      <c r="G1213" s="186"/>
      <c r="H1213" s="520" t="str" cm="1">
        <f t="array" ref="H1213">IF(Tabla1[[#This Row],[Código_Actividad]]="","",_xlfn.XLOOKUP(Tabla1[[#This Row],[Código_Actividad]],CodigoActividad,Tabla2[Actividades Programables Presupuestables],"",0))</f>
        <v/>
      </c>
      <c r="I1213" s="783" t="str">
        <f>IFERROR(VLOOKUP('Formulario PPGR3'!$G1213,'Formulario PPGR2'!$H$9:$V$536,15,FALSE),"")</f>
        <v/>
      </c>
      <c r="J1213" s="525"/>
      <c r="K1213" s="524"/>
      <c r="L1213" s="521" t="str">
        <f>IF(Tabla1[[#This Row],[Descripción]]="","",_xlfn.XLOOKUP(Tabla1[[#This Row],[Descripción]],Tabla10[Descripción],Tabla10[Unidad de Medida],"",0))</f>
        <v/>
      </c>
      <c r="M1213" s="317"/>
      <c r="N1213" s="535" t="str">
        <f>IF(Tabla1[[#This Row],[Descripción]]="","",_xlfn.XLOOKUP(Tabla1[[#This Row],[Descripción]],Tabla10[Descripción],Tabla10[Precio Unitario],0))</f>
        <v/>
      </c>
      <c r="O1213" s="535" t="str">
        <f>IF(Tabla1[[#This Row],[Cantidad de Insumos]]="","",Tabla1[[#This Row],[Precio Unitario]]*Tabla1[[#This Row],[Cantidad de Insumos]])</f>
        <v/>
      </c>
      <c r="P1213" s="522" t="str">
        <f>IF(Tabla1[[#This Row],[Descripción]]="","",_xlfn.XLOOKUP(Tabla1[[#This Row],[Descripción]],Tabla10[Descripción],Tabla10[CODIGO PRESUPUESTARIO],0))</f>
        <v/>
      </c>
      <c r="Q1213" s="523"/>
      <c r="R1213" s="523" t="str">
        <f>IF(Tabla1[[#This Row],[Insumos]]="","",_xlfn.XLOOKUP(Tabla1[[#This Row],[Insumos]],Tabla10[Insumo],Tabla10[InsumoAbrev],"",0))</f>
        <v/>
      </c>
      <c r="S1213" s="694"/>
      <c r="T1213" s="187"/>
      <c r="U1213" s="187"/>
    </row>
    <row r="1214" spans="2:21" ht="15" x14ac:dyDescent="0.25">
      <c r="B1214" s="187" t="str">
        <f>IF('Formulario PPGR3'!$G1214="","",CONCATENATE('Formulario PPGR3'!$C1214,".",'Formulario PPGR3'!$D1214,".",'Formulario PPGR3'!$E1214,".",'Formulario PPGR3'!$F1214))</f>
        <v/>
      </c>
      <c r="C1214" s="187" t="str">
        <f>IF('Formulario PPGR3'!$G1214="","",'Formulario PPGR1'!#REF!)</f>
        <v/>
      </c>
      <c r="D1214" s="187" t="str">
        <f>IF('Formulario PPGR3'!$G1214="","",'Formulario PPGR1'!#REF!)</f>
        <v/>
      </c>
      <c r="E1214" s="187" t="str">
        <f>IF('Formulario PPGR3'!$G1214="","",'Formulario PPGR1'!#REF!)</f>
        <v/>
      </c>
      <c r="F1214" s="187" t="str">
        <f>IF('Formulario PPGR3'!$G1214="","",'Formulario PPGR1'!#REF!)</f>
        <v/>
      </c>
      <c r="G1214" s="186"/>
      <c r="H1214" s="520" t="str" cm="1">
        <f t="array" ref="H1214">IF(Tabla1[[#This Row],[Código_Actividad]]="","",_xlfn.XLOOKUP(Tabla1[[#This Row],[Código_Actividad]],CodigoActividad,Tabla2[Actividades Programables Presupuestables],"",0))</f>
        <v/>
      </c>
      <c r="I1214" s="783" t="str">
        <f>IFERROR(VLOOKUP('Formulario PPGR3'!$G1214,'Formulario PPGR2'!$H$9:$V$536,15,FALSE),"")</f>
        <v/>
      </c>
      <c r="J1214" s="525"/>
      <c r="K1214" s="524"/>
      <c r="L1214" s="521" t="str">
        <f>IF(Tabla1[[#This Row],[Descripción]]="","",_xlfn.XLOOKUP(Tabla1[[#This Row],[Descripción]],Tabla10[Descripción],Tabla10[Unidad de Medida],"",0))</f>
        <v/>
      </c>
      <c r="M1214" s="317"/>
      <c r="N1214" s="535" t="str">
        <f>IF(Tabla1[[#This Row],[Descripción]]="","",_xlfn.XLOOKUP(Tabla1[[#This Row],[Descripción]],Tabla10[Descripción],Tabla10[Precio Unitario],0))</f>
        <v/>
      </c>
      <c r="O1214" s="535" t="str">
        <f>IF(Tabla1[[#This Row],[Cantidad de Insumos]]="","",Tabla1[[#This Row],[Precio Unitario]]*Tabla1[[#This Row],[Cantidad de Insumos]])</f>
        <v/>
      </c>
      <c r="P1214" s="522" t="str">
        <f>IF(Tabla1[[#This Row],[Descripción]]="","",_xlfn.XLOOKUP(Tabla1[[#This Row],[Descripción]],Tabla10[Descripción],Tabla10[CODIGO PRESUPUESTARIO],0))</f>
        <v/>
      </c>
      <c r="Q1214" s="523"/>
      <c r="R1214" s="523" t="str">
        <f>IF(Tabla1[[#This Row],[Insumos]]="","",_xlfn.XLOOKUP(Tabla1[[#This Row],[Insumos]],Tabla10[Insumo],Tabla10[InsumoAbrev],"",0))</f>
        <v/>
      </c>
      <c r="S1214" s="694"/>
      <c r="T1214" s="187"/>
      <c r="U1214" s="187"/>
    </row>
    <row r="1215" spans="2:21" ht="15" x14ac:dyDescent="0.25">
      <c r="B1215" s="187" t="str">
        <f>IF('Formulario PPGR3'!$G1215="","",CONCATENATE('Formulario PPGR3'!$C1215,".",'Formulario PPGR3'!$D1215,".",'Formulario PPGR3'!$E1215,".",'Formulario PPGR3'!$F1215))</f>
        <v/>
      </c>
      <c r="C1215" s="187" t="str">
        <f>IF('Formulario PPGR3'!$G1215="","",'Formulario PPGR1'!#REF!)</f>
        <v/>
      </c>
      <c r="D1215" s="187" t="str">
        <f>IF('Formulario PPGR3'!$G1215="","",'Formulario PPGR1'!#REF!)</f>
        <v/>
      </c>
      <c r="E1215" s="187" t="str">
        <f>IF('Formulario PPGR3'!$G1215="","",'Formulario PPGR1'!#REF!)</f>
        <v/>
      </c>
      <c r="F1215" s="187" t="str">
        <f>IF('Formulario PPGR3'!$G1215="","",'Formulario PPGR1'!#REF!)</f>
        <v/>
      </c>
      <c r="G1215" s="186"/>
      <c r="H1215" s="520" t="str" cm="1">
        <f t="array" ref="H1215">IF(Tabla1[[#This Row],[Código_Actividad]]="","",_xlfn.XLOOKUP(Tabla1[[#This Row],[Código_Actividad]],CodigoActividad,Tabla2[Actividades Programables Presupuestables],"",0))</f>
        <v/>
      </c>
      <c r="I1215" s="783" t="str">
        <f>IFERROR(VLOOKUP('Formulario PPGR3'!$G1215,'Formulario PPGR2'!$H$9:$V$536,15,FALSE),"")</f>
        <v/>
      </c>
      <c r="J1215" s="525"/>
      <c r="K1215" s="524"/>
      <c r="L1215" s="521" t="str">
        <f>IF(Tabla1[[#This Row],[Descripción]]="","",_xlfn.XLOOKUP(Tabla1[[#This Row],[Descripción]],Tabla10[Descripción],Tabla10[Unidad de Medida],"",0))</f>
        <v/>
      </c>
      <c r="M1215" s="317"/>
      <c r="N1215" s="535" t="str">
        <f>IF(Tabla1[[#This Row],[Descripción]]="","",_xlfn.XLOOKUP(Tabla1[[#This Row],[Descripción]],Tabla10[Descripción],Tabla10[Precio Unitario],0))</f>
        <v/>
      </c>
      <c r="O1215" s="535" t="str">
        <f>IF(Tabla1[[#This Row],[Cantidad de Insumos]]="","",Tabla1[[#This Row],[Precio Unitario]]*Tabla1[[#This Row],[Cantidad de Insumos]])</f>
        <v/>
      </c>
      <c r="P1215" s="522" t="str">
        <f>IF(Tabla1[[#This Row],[Descripción]]="","",_xlfn.XLOOKUP(Tabla1[[#This Row],[Descripción]],Tabla10[Descripción],Tabla10[CODIGO PRESUPUESTARIO],0))</f>
        <v/>
      </c>
      <c r="Q1215" s="523"/>
      <c r="R1215" s="523" t="str">
        <f>IF(Tabla1[[#This Row],[Insumos]]="","",_xlfn.XLOOKUP(Tabla1[[#This Row],[Insumos]],Tabla10[Insumo],Tabla10[InsumoAbrev],"",0))</f>
        <v/>
      </c>
      <c r="S1215" s="694"/>
      <c r="T1215" s="187"/>
      <c r="U1215" s="187"/>
    </row>
    <row r="1216" spans="2:21" ht="15" x14ac:dyDescent="0.25">
      <c r="B1216" s="187" t="str">
        <f>IF('Formulario PPGR3'!$G1216="","",CONCATENATE('Formulario PPGR3'!$C1216,".",'Formulario PPGR3'!$D1216,".",'Formulario PPGR3'!$E1216,".",'Formulario PPGR3'!$F1216))</f>
        <v/>
      </c>
      <c r="C1216" s="187" t="str">
        <f>IF('Formulario PPGR3'!$G1216="","",'Formulario PPGR1'!#REF!)</f>
        <v/>
      </c>
      <c r="D1216" s="187" t="str">
        <f>IF('Formulario PPGR3'!$G1216="","",'Formulario PPGR1'!#REF!)</f>
        <v/>
      </c>
      <c r="E1216" s="187" t="str">
        <f>IF('Formulario PPGR3'!$G1216="","",'Formulario PPGR1'!#REF!)</f>
        <v/>
      </c>
      <c r="F1216" s="187" t="str">
        <f>IF('Formulario PPGR3'!$G1216="","",'Formulario PPGR1'!#REF!)</f>
        <v/>
      </c>
      <c r="G1216" s="186"/>
      <c r="H1216" s="520" t="str" cm="1">
        <f t="array" ref="H1216">IF(Tabla1[[#This Row],[Código_Actividad]]="","",_xlfn.XLOOKUP(Tabla1[[#This Row],[Código_Actividad]],CodigoActividad,Tabla2[Actividades Programables Presupuestables],"",0))</f>
        <v/>
      </c>
      <c r="I1216" s="783" t="str">
        <f>IFERROR(VLOOKUP('Formulario PPGR3'!$G1216,'Formulario PPGR2'!$H$9:$V$536,15,FALSE),"")</f>
        <v/>
      </c>
      <c r="J1216" s="525"/>
      <c r="K1216" s="524"/>
      <c r="L1216" s="521" t="str">
        <f>IF(Tabla1[[#This Row],[Descripción]]="","",_xlfn.XLOOKUP(Tabla1[[#This Row],[Descripción]],Tabla10[Descripción],Tabla10[Unidad de Medida],"",0))</f>
        <v/>
      </c>
      <c r="M1216" s="317"/>
      <c r="N1216" s="535" t="str">
        <f>IF(Tabla1[[#This Row],[Descripción]]="","",_xlfn.XLOOKUP(Tabla1[[#This Row],[Descripción]],Tabla10[Descripción],Tabla10[Precio Unitario],0))</f>
        <v/>
      </c>
      <c r="O1216" s="535" t="str">
        <f>IF(Tabla1[[#This Row],[Cantidad de Insumos]]="","",Tabla1[[#This Row],[Precio Unitario]]*Tabla1[[#This Row],[Cantidad de Insumos]])</f>
        <v/>
      </c>
      <c r="P1216" s="522" t="str">
        <f>IF(Tabla1[[#This Row],[Descripción]]="","",_xlfn.XLOOKUP(Tabla1[[#This Row],[Descripción]],Tabla10[Descripción],Tabla10[CODIGO PRESUPUESTARIO],0))</f>
        <v/>
      </c>
      <c r="Q1216" s="523"/>
      <c r="R1216" s="523" t="str">
        <f>IF(Tabla1[[#This Row],[Insumos]]="","",_xlfn.XLOOKUP(Tabla1[[#This Row],[Insumos]],Tabla10[Insumo],Tabla10[InsumoAbrev],"",0))</f>
        <v/>
      </c>
      <c r="S1216" s="694"/>
      <c r="T1216" s="187"/>
      <c r="U1216" s="187"/>
    </row>
    <row r="1217" spans="2:21" ht="15" x14ac:dyDescent="0.25">
      <c r="B1217" s="187" t="str">
        <f>IF('Formulario PPGR3'!$G1217="","",CONCATENATE('Formulario PPGR3'!$C1217,".",'Formulario PPGR3'!$D1217,".",'Formulario PPGR3'!$E1217,".",'Formulario PPGR3'!$F1217))</f>
        <v/>
      </c>
      <c r="C1217" s="187" t="str">
        <f>IF('Formulario PPGR3'!$G1217="","",'Formulario PPGR1'!#REF!)</f>
        <v/>
      </c>
      <c r="D1217" s="187" t="str">
        <f>IF('Formulario PPGR3'!$G1217="","",'Formulario PPGR1'!#REF!)</f>
        <v/>
      </c>
      <c r="E1217" s="187" t="str">
        <f>IF('Formulario PPGR3'!$G1217="","",'Formulario PPGR1'!#REF!)</f>
        <v/>
      </c>
      <c r="F1217" s="187" t="str">
        <f>IF('Formulario PPGR3'!$G1217="","",'Formulario PPGR1'!#REF!)</f>
        <v/>
      </c>
      <c r="G1217" s="186"/>
      <c r="H1217" s="520" t="str" cm="1">
        <f t="array" ref="H1217">IF(Tabla1[[#This Row],[Código_Actividad]]="","",_xlfn.XLOOKUP(Tabla1[[#This Row],[Código_Actividad]],CodigoActividad,Tabla2[Actividades Programables Presupuestables],"",0))</f>
        <v/>
      </c>
      <c r="I1217" s="783" t="str">
        <f>IFERROR(VLOOKUP('Formulario PPGR3'!$G1217,'Formulario PPGR2'!$H$9:$V$536,15,FALSE),"")</f>
        <v/>
      </c>
      <c r="J1217" s="525"/>
      <c r="K1217" s="524"/>
      <c r="L1217" s="521" t="str">
        <f>IF(Tabla1[[#This Row],[Descripción]]="","",_xlfn.XLOOKUP(Tabla1[[#This Row],[Descripción]],Tabla10[Descripción],Tabla10[Unidad de Medida],"",0))</f>
        <v/>
      </c>
      <c r="M1217" s="317"/>
      <c r="N1217" s="535" t="str">
        <f>IF(Tabla1[[#This Row],[Descripción]]="","",_xlfn.XLOOKUP(Tabla1[[#This Row],[Descripción]],Tabla10[Descripción],Tabla10[Precio Unitario],0))</f>
        <v/>
      </c>
      <c r="O1217" s="535" t="str">
        <f>IF(Tabla1[[#This Row],[Cantidad de Insumos]]="","",Tabla1[[#This Row],[Precio Unitario]]*Tabla1[[#This Row],[Cantidad de Insumos]])</f>
        <v/>
      </c>
      <c r="P1217" s="522" t="str">
        <f>IF(Tabla1[[#This Row],[Descripción]]="","",_xlfn.XLOOKUP(Tabla1[[#This Row],[Descripción]],Tabla10[Descripción],Tabla10[CODIGO PRESUPUESTARIO],0))</f>
        <v/>
      </c>
      <c r="Q1217" s="523"/>
      <c r="R1217" s="523" t="str">
        <f>IF(Tabla1[[#This Row],[Insumos]]="","",_xlfn.XLOOKUP(Tabla1[[#This Row],[Insumos]],Tabla10[Insumo],Tabla10[InsumoAbrev],"",0))</f>
        <v/>
      </c>
      <c r="S1217" s="694"/>
      <c r="T1217" s="187"/>
      <c r="U1217" s="187"/>
    </row>
    <row r="1218" spans="2:21" ht="15" x14ac:dyDescent="0.25">
      <c r="B1218" s="187" t="str">
        <f>IF('Formulario PPGR3'!$G1218="","",CONCATENATE('Formulario PPGR3'!$C1218,".",'Formulario PPGR3'!$D1218,".",'Formulario PPGR3'!$E1218,".",'Formulario PPGR3'!$F1218))</f>
        <v/>
      </c>
      <c r="C1218" s="187" t="str">
        <f>IF('Formulario PPGR3'!$G1218="","",'Formulario PPGR1'!#REF!)</f>
        <v/>
      </c>
      <c r="D1218" s="187" t="str">
        <f>IF('Formulario PPGR3'!$G1218="","",'Formulario PPGR1'!#REF!)</f>
        <v/>
      </c>
      <c r="E1218" s="187" t="str">
        <f>IF('Formulario PPGR3'!$G1218="","",'Formulario PPGR1'!#REF!)</f>
        <v/>
      </c>
      <c r="F1218" s="187" t="str">
        <f>IF('Formulario PPGR3'!$G1218="","",'Formulario PPGR1'!#REF!)</f>
        <v/>
      </c>
      <c r="G1218" s="186"/>
      <c r="H1218" s="520" t="str" cm="1">
        <f t="array" ref="H1218">IF(Tabla1[[#This Row],[Código_Actividad]]="","",_xlfn.XLOOKUP(Tabla1[[#This Row],[Código_Actividad]],CodigoActividad,Tabla2[Actividades Programables Presupuestables],"",0))</f>
        <v/>
      </c>
      <c r="I1218" s="783" t="str">
        <f>IFERROR(VLOOKUP('Formulario PPGR3'!$G1218,'Formulario PPGR2'!$H$9:$V$536,15,FALSE),"")</f>
        <v/>
      </c>
      <c r="J1218" s="525"/>
      <c r="K1218" s="524"/>
      <c r="L1218" s="521" t="str">
        <f>IF(Tabla1[[#This Row],[Descripción]]="","",_xlfn.XLOOKUP(Tabla1[[#This Row],[Descripción]],Tabla10[Descripción],Tabla10[Unidad de Medida],"",0))</f>
        <v/>
      </c>
      <c r="M1218" s="317"/>
      <c r="N1218" s="535" t="str">
        <f>IF(Tabla1[[#This Row],[Descripción]]="","",_xlfn.XLOOKUP(Tabla1[[#This Row],[Descripción]],Tabla10[Descripción],Tabla10[Precio Unitario],0))</f>
        <v/>
      </c>
      <c r="O1218" s="535" t="str">
        <f>IF(Tabla1[[#This Row],[Cantidad de Insumos]]="","",Tabla1[[#This Row],[Precio Unitario]]*Tabla1[[#This Row],[Cantidad de Insumos]])</f>
        <v/>
      </c>
      <c r="P1218" s="522" t="str">
        <f>IF(Tabla1[[#This Row],[Descripción]]="","",_xlfn.XLOOKUP(Tabla1[[#This Row],[Descripción]],Tabla10[Descripción],Tabla10[CODIGO PRESUPUESTARIO],0))</f>
        <v/>
      </c>
      <c r="Q1218" s="523"/>
      <c r="R1218" s="523" t="str">
        <f>IF(Tabla1[[#This Row],[Insumos]]="","",_xlfn.XLOOKUP(Tabla1[[#This Row],[Insumos]],Tabla10[Insumo],Tabla10[InsumoAbrev],"",0))</f>
        <v/>
      </c>
      <c r="S1218" s="694"/>
      <c r="T1218" s="187"/>
      <c r="U1218" s="187"/>
    </row>
    <row r="1219" spans="2:21" ht="15" x14ac:dyDescent="0.25">
      <c r="B1219" s="187" t="str">
        <f>IF('Formulario PPGR3'!$G1219="","",CONCATENATE('Formulario PPGR3'!$C1219,".",'Formulario PPGR3'!$D1219,".",'Formulario PPGR3'!$E1219,".",'Formulario PPGR3'!$F1219))</f>
        <v/>
      </c>
      <c r="C1219" s="187" t="str">
        <f>IF('Formulario PPGR3'!$G1219="","",'Formulario PPGR1'!#REF!)</f>
        <v/>
      </c>
      <c r="D1219" s="187" t="str">
        <f>IF('Formulario PPGR3'!$G1219="","",'Formulario PPGR1'!#REF!)</f>
        <v/>
      </c>
      <c r="E1219" s="187" t="str">
        <f>IF('Formulario PPGR3'!$G1219="","",'Formulario PPGR1'!#REF!)</f>
        <v/>
      </c>
      <c r="F1219" s="187" t="str">
        <f>IF('Formulario PPGR3'!$G1219="","",'Formulario PPGR1'!#REF!)</f>
        <v/>
      </c>
      <c r="G1219" s="186"/>
      <c r="H1219" s="520" t="str" cm="1">
        <f t="array" ref="H1219">IF(Tabla1[[#This Row],[Código_Actividad]]="","",_xlfn.XLOOKUP(Tabla1[[#This Row],[Código_Actividad]],CodigoActividad,Tabla2[Actividades Programables Presupuestables],"",0))</f>
        <v/>
      </c>
      <c r="I1219" s="783" t="str">
        <f>IFERROR(VLOOKUP('Formulario PPGR3'!$G1219,'Formulario PPGR2'!$H$9:$V$536,15,FALSE),"")</f>
        <v/>
      </c>
      <c r="J1219" s="525"/>
      <c r="K1219" s="524"/>
      <c r="L1219" s="521" t="str">
        <f>IF(Tabla1[[#This Row],[Descripción]]="","",_xlfn.XLOOKUP(Tabla1[[#This Row],[Descripción]],Tabla10[Descripción],Tabla10[Unidad de Medida],"",0))</f>
        <v/>
      </c>
      <c r="M1219" s="317"/>
      <c r="N1219" s="535" t="str">
        <f>IF(Tabla1[[#This Row],[Descripción]]="","",_xlfn.XLOOKUP(Tabla1[[#This Row],[Descripción]],Tabla10[Descripción],Tabla10[Precio Unitario],0))</f>
        <v/>
      </c>
      <c r="O1219" s="535" t="str">
        <f>IF(Tabla1[[#This Row],[Cantidad de Insumos]]="","",Tabla1[[#This Row],[Precio Unitario]]*Tabla1[[#This Row],[Cantidad de Insumos]])</f>
        <v/>
      </c>
      <c r="P1219" s="522" t="str">
        <f>IF(Tabla1[[#This Row],[Descripción]]="","",_xlfn.XLOOKUP(Tabla1[[#This Row],[Descripción]],Tabla10[Descripción],Tabla10[CODIGO PRESUPUESTARIO],0))</f>
        <v/>
      </c>
      <c r="Q1219" s="523"/>
      <c r="R1219" s="523" t="str">
        <f>IF(Tabla1[[#This Row],[Insumos]]="","",_xlfn.XLOOKUP(Tabla1[[#This Row],[Insumos]],Tabla10[Insumo],Tabla10[InsumoAbrev],"",0))</f>
        <v/>
      </c>
      <c r="S1219" s="694"/>
      <c r="T1219" s="187"/>
      <c r="U1219" s="187"/>
    </row>
    <row r="1220" spans="2:21" ht="15" x14ac:dyDescent="0.25">
      <c r="B1220" s="187" t="str">
        <f>IF('Formulario PPGR3'!$G1220="","",CONCATENATE('Formulario PPGR3'!$C1220,".",'Formulario PPGR3'!$D1220,".",'Formulario PPGR3'!$E1220,".",'Formulario PPGR3'!$F1220))</f>
        <v/>
      </c>
      <c r="C1220" s="187" t="str">
        <f>IF('Formulario PPGR3'!$G1220="","",'Formulario PPGR1'!#REF!)</f>
        <v/>
      </c>
      <c r="D1220" s="187" t="str">
        <f>IF('Formulario PPGR3'!$G1220="","",'Formulario PPGR1'!#REF!)</f>
        <v/>
      </c>
      <c r="E1220" s="187" t="str">
        <f>IF('Formulario PPGR3'!$G1220="","",'Formulario PPGR1'!#REF!)</f>
        <v/>
      </c>
      <c r="F1220" s="187" t="str">
        <f>IF('Formulario PPGR3'!$G1220="","",'Formulario PPGR1'!#REF!)</f>
        <v/>
      </c>
      <c r="G1220" s="186"/>
      <c r="H1220" s="520" t="str" cm="1">
        <f t="array" ref="H1220">IF(Tabla1[[#This Row],[Código_Actividad]]="","",_xlfn.XLOOKUP(Tabla1[[#This Row],[Código_Actividad]],CodigoActividad,Tabla2[Actividades Programables Presupuestables],"",0))</f>
        <v/>
      </c>
      <c r="I1220" s="783" t="str">
        <f>IFERROR(VLOOKUP('Formulario PPGR3'!$G1220,'Formulario PPGR2'!$H$9:$V$536,15,FALSE),"")</f>
        <v/>
      </c>
      <c r="J1220" s="525"/>
      <c r="K1220" s="524"/>
      <c r="L1220" s="521" t="str">
        <f>IF(Tabla1[[#This Row],[Descripción]]="","",_xlfn.XLOOKUP(Tabla1[[#This Row],[Descripción]],Tabla10[Descripción],Tabla10[Unidad de Medida],"",0))</f>
        <v/>
      </c>
      <c r="M1220" s="317"/>
      <c r="N1220" s="535" t="str">
        <f>IF(Tabla1[[#This Row],[Descripción]]="","",_xlfn.XLOOKUP(Tabla1[[#This Row],[Descripción]],Tabla10[Descripción],Tabla10[Precio Unitario],0))</f>
        <v/>
      </c>
      <c r="O1220" s="535" t="str">
        <f>IF(Tabla1[[#This Row],[Cantidad de Insumos]]="","",Tabla1[[#This Row],[Precio Unitario]]*Tabla1[[#This Row],[Cantidad de Insumos]])</f>
        <v/>
      </c>
      <c r="P1220" s="522" t="str">
        <f>IF(Tabla1[[#This Row],[Descripción]]="","",_xlfn.XLOOKUP(Tabla1[[#This Row],[Descripción]],Tabla10[Descripción],Tabla10[CODIGO PRESUPUESTARIO],0))</f>
        <v/>
      </c>
      <c r="Q1220" s="523"/>
      <c r="R1220" s="523" t="str">
        <f>IF(Tabla1[[#This Row],[Insumos]]="","",_xlfn.XLOOKUP(Tabla1[[#This Row],[Insumos]],Tabla10[Insumo],Tabla10[InsumoAbrev],"",0))</f>
        <v/>
      </c>
      <c r="S1220" s="694"/>
      <c r="T1220" s="187"/>
      <c r="U1220" s="187"/>
    </row>
    <row r="1221" spans="2:21" ht="15" x14ac:dyDescent="0.25">
      <c r="B1221" s="187" t="str">
        <f>IF('Formulario PPGR3'!$G1221="","",CONCATENATE('Formulario PPGR3'!$C1221,".",'Formulario PPGR3'!$D1221,".",'Formulario PPGR3'!$E1221,".",'Formulario PPGR3'!$F1221))</f>
        <v/>
      </c>
      <c r="C1221" s="187" t="str">
        <f>IF('Formulario PPGR3'!$G1221="","",'Formulario PPGR1'!#REF!)</f>
        <v/>
      </c>
      <c r="D1221" s="187" t="str">
        <f>IF('Formulario PPGR3'!$G1221="","",'Formulario PPGR1'!#REF!)</f>
        <v/>
      </c>
      <c r="E1221" s="187" t="str">
        <f>IF('Formulario PPGR3'!$G1221="","",'Formulario PPGR1'!#REF!)</f>
        <v/>
      </c>
      <c r="F1221" s="187" t="str">
        <f>IF('Formulario PPGR3'!$G1221="","",'Formulario PPGR1'!#REF!)</f>
        <v/>
      </c>
      <c r="G1221" s="186"/>
      <c r="H1221" s="520" t="str" cm="1">
        <f t="array" ref="H1221">IF(Tabla1[[#This Row],[Código_Actividad]]="","",_xlfn.XLOOKUP(Tabla1[[#This Row],[Código_Actividad]],CodigoActividad,Tabla2[Actividades Programables Presupuestables],"",0))</f>
        <v/>
      </c>
      <c r="I1221" s="783" t="str">
        <f>IFERROR(VLOOKUP('Formulario PPGR3'!$G1221,'Formulario PPGR2'!$H$9:$V$536,15,FALSE),"")</f>
        <v/>
      </c>
      <c r="J1221" s="525"/>
      <c r="K1221" s="524"/>
      <c r="L1221" s="521" t="str">
        <f>IF(Tabla1[[#This Row],[Descripción]]="","",_xlfn.XLOOKUP(Tabla1[[#This Row],[Descripción]],Tabla10[Descripción],Tabla10[Unidad de Medida],"",0))</f>
        <v/>
      </c>
      <c r="M1221" s="317"/>
      <c r="N1221" s="535" t="str">
        <f>IF(Tabla1[[#This Row],[Descripción]]="","",_xlfn.XLOOKUP(Tabla1[[#This Row],[Descripción]],Tabla10[Descripción],Tabla10[Precio Unitario],0))</f>
        <v/>
      </c>
      <c r="O1221" s="535" t="str">
        <f>IF(Tabla1[[#This Row],[Cantidad de Insumos]]="","",Tabla1[[#This Row],[Precio Unitario]]*Tabla1[[#This Row],[Cantidad de Insumos]])</f>
        <v/>
      </c>
      <c r="P1221" s="522" t="str">
        <f>IF(Tabla1[[#This Row],[Descripción]]="","",_xlfn.XLOOKUP(Tabla1[[#This Row],[Descripción]],Tabla10[Descripción],Tabla10[CODIGO PRESUPUESTARIO],0))</f>
        <v/>
      </c>
      <c r="Q1221" s="523"/>
      <c r="R1221" s="523" t="str">
        <f>IF(Tabla1[[#This Row],[Insumos]]="","",_xlfn.XLOOKUP(Tabla1[[#This Row],[Insumos]],Tabla10[Insumo],Tabla10[InsumoAbrev],"",0))</f>
        <v/>
      </c>
      <c r="S1221" s="694"/>
      <c r="T1221" s="187"/>
      <c r="U1221" s="187"/>
    </row>
    <row r="1222" spans="2:21" ht="15" x14ac:dyDescent="0.25">
      <c r="B1222" s="187" t="str">
        <f>IF('Formulario PPGR3'!$G1222="","",CONCATENATE('Formulario PPGR3'!$C1222,".",'Formulario PPGR3'!$D1222,".",'Formulario PPGR3'!$E1222,".",'Formulario PPGR3'!$F1222))</f>
        <v/>
      </c>
      <c r="C1222" s="187" t="str">
        <f>IF('Formulario PPGR3'!$G1222="","",'Formulario PPGR1'!#REF!)</f>
        <v/>
      </c>
      <c r="D1222" s="187" t="str">
        <f>IF('Formulario PPGR3'!$G1222="","",'Formulario PPGR1'!#REF!)</f>
        <v/>
      </c>
      <c r="E1222" s="187" t="str">
        <f>IF('Formulario PPGR3'!$G1222="","",'Formulario PPGR1'!#REF!)</f>
        <v/>
      </c>
      <c r="F1222" s="187" t="str">
        <f>IF('Formulario PPGR3'!$G1222="","",'Formulario PPGR1'!#REF!)</f>
        <v/>
      </c>
      <c r="G1222" s="186"/>
      <c r="H1222" s="520" t="str" cm="1">
        <f t="array" ref="H1222">IF(Tabla1[[#This Row],[Código_Actividad]]="","",_xlfn.XLOOKUP(Tabla1[[#This Row],[Código_Actividad]],CodigoActividad,Tabla2[Actividades Programables Presupuestables],"",0))</f>
        <v/>
      </c>
      <c r="I1222" s="783" t="str">
        <f>IFERROR(VLOOKUP('Formulario PPGR3'!$G1222,'Formulario PPGR2'!$H$9:$V$536,15,FALSE),"")</f>
        <v/>
      </c>
      <c r="J1222" s="525"/>
      <c r="K1222" s="524"/>
      <c r="L1222" s="521" t="str">
        <f>IF(Tabla1[[#This Row],[Descripción]]="","",_xlfn.XLOOKUP(Tabla1[[#This Row],[Descripción]],Tabla10[Descripción],Tabla10[Unidad de Medida],"",0))</f>
        <v/>
      </c>
      <c r="M1222" s="317"/>
      <c r="N1222" s="535" t="str">
        <f>IF(Tabla1[[#This Row],[Descripción]]="","",_xlfn.XLOOKUP(Tabla1[[#This Row],[Descripción]],Tabla10[Descripción],Tabla10[Precio Unitario],0))</f>
        <v/>
      </c>
      <c r="O1222" s="535" t="str">
        <f>IF(Tabla1[[#This Row],[Cantidad de Insumos]]="","",Tabla1[[#This Row],[Precio Unitario]]*Tabla1[[#This Row],[Cantidad de Insumos]])</f>
        <v/>
      </c>
      <c r="P1222" s="522" t="str">
        <f>IF(Tabla1[[#This Row],[Descripción]]="","",_xlfn.XLOOKUP(Tabla1[[#This Row],[Descripción]],Tabla10[Descripción],Tabla10[CODIGO PRESUPUESTARIO],0))</f>
        <v/>
      </c>
      <c r="Q1222" s="523"/>
      <c r="R1222" s="523" t="str">
        <f>IF(Tabla1[[#This Row],[Insumos]]="","",_xlfn.XLOOKUP(Tabla1[[#This Row],[Insumos]],Tabla10[Insumo],Tabla10[InsumoAbrev],"",0))</f>
        <v/>
      </c>
      <c r="S1222" s="694"/>
      <c r="T1222" s="187"/>
      <c r="U1222" s="187"/>
    </row>
    <row r="1223" spans="2:21" ht="15" x14ac:dyDescent="0.25">
      <c r="B1223" s="187" t="str">
        <f>IF('Formulario PPGR3'!$G1223="","",CONCATENATE('Formulario PPGR3'!$C1223,".",'Formulario PPGR3'!$D1223,".",'Formulario PPGR3'!$E1223,".",'Formulario PPGR3'!$F1223))</f>
        <v/>
      </c>
      <c r="C1223" s="187" t="str">
        <f>IF('Formulario PPGR3'!$G1223="","",'Formulario PPGR1'!#REF!)</f>
        <v/>
      </c>
      <c r="D1223" s="187" t="str">
        <f>IF('Formulario PPGR3'!$G1223="","",'Formulario PPGR1'!#REF!)</f>
        <v/>
      </c>
      <c r="E1223" s="187" t="str">
        <f>IF('Formulario PPGR3'!$G1223="","",'Formulario PPGR1'!#REF!)</f>
        <v/>
      </c>
      <c r="F1223" s="187" t="str">
        <f>IF('Formulario PPGR3'!$G1223="","",'Formulario PPGR1'!#REF!)</f>
        <v/>
      </c>
      <c r="G1223" s="186"/>
      <c r="H1223" s="520" t="str" cm="1">
        <f t="array" ref="H1223">IF(Tabla1[[#This Row],[Código_Actividad]]="","",_xlfn.XLOOKUP(Tabla1[[#This Row],[Código_Actividad]],CodigoActividad,Tabla2[Actividades Programables Presupuestables],"",0))</f>
        <v/>
      </c>
      <c r="I1223" s="783" t="str">
        <f>IFERROR(VLOOKUP('Formulario PPGR3'!$G1223,'Formulario PPGR2'!$H$9:$V$536,15,FALSE),"")</f>
        <v/>
      </c>
      <c r="J1223" s="525"/>
      <c r="K1223" s="524"/>
      <c r="L1223" s="521" t="str">
        <f>IF(Tabla1[[#This Row],[Descripción]]="","",_xlfn.XLOOKUP(Tabla1[[#This Row],[Descripción]],Tabla10[Descripción],Tabla10[Unidad de Medida],"",0))</f>
        <v/>
      </c>
      <c r="M1223" s="317"/>
      <c r="N1223" s="535" t="str">
        <f>IF(Tabla1[[#This Row],[Descripción]]="","",_xlfn.XLOOKUP(Tabla1[[#This Row],[Descripción]],Tabla10[Descripción],Tabla10[Precio Unitario],0))</f>
        <v/>
      </c>
      <c r="O1223" s="535" t="str">
        <f>IF(Tabla1[[#This Row],[Cantidad de Insumos]]="","",Tabla1[[#This Row],[Precio Unitario]]*Tabla1[[#This Row],[Cantidad de Insumos]])</f>
        <v/>
      </c>
      <c r="P1223" s="522" t="str">
        <f>IF(Tabla1[[#This Row],[Descripción]]="","",_xlfn.XLOOKUP(Tabla1[[#This Row],[Descripción]],Tabla10[Descripción],Tabla10[CODIGO PRESUPUESTARIO],0))</f>
        <v/>
      </c>
      <c r="Q1223" s="523"/>
      <c r="R1223" s="523" t="str">
        <f>IF(Tabla1[[#This Row],[Insumos]]="","",_xlfn.XLOOKUP(Tabla1[[#This Row],[Insumos]],Tabla10[Insumo],Tabla10[InsumoAbrev],"",0))</f>
        <v/>
      </c>
      <c r="S1223" s="694"/>
      <c r="T1223" s="187"/>
      <c r="U1223" s="187"/>
    </row>
    <row r="1224" spans="2:21" ht="15" x14ac:dyDescent="0.25">
      <c r="B1224" s="187" t="str">
        <f>IF('Formulario PPGR3'!$G1224="","",CONCATENATE('Formulario PPGR3'!$C1224,".",'Formulario PPGR3'!$D1224,".",'Formulario PPGR3'!$E1224,".",'Formulario PPGR3'!$F1224))</f>
        <v/>
      </c>
      <c r="C1224" s="187" t="str">
        <f>IF('Formulario PPGR3'!$G1224="","",'Formulario PPGR1'!#REF!)</f>
        <v/>
      </c>
      <c r="D1224" s="187" t="str">
        <f>IF('Formulario PPGR3'!$G1224="","",'Formulario PPGR1'!#REF!)</f>
        <v/>
      </c>
      <c r="E1224" s="187" t="str">
        <f>IF('Formulario PPGR3'!$G1224="","",'Formulario PPGR1'!#REF!)</f>
        <v/>
      </c>
      <c r="F1224" s="187" t="str">
        <f>IF('Formulario PPGR3'!$G1224="","",'Formulario PPGR1'!#REF!)</f>
        <v/>
      </c>
      <c r="G1224" s="186"/>
      <c r="H1224" s="520" t="str" cm="1">
        <f t="array" ref="H1224">IF(Tabla1[[#This Row],[Código_Actividad]]="","",_xlfn.XLOOKUP(Tabla1[[#This Row],[Código_Actividad]],CodigoActividad,Tabla2[Actividades Programables Presupuestables],"",0))</f>
        <v/>
      </c>
      <c r="I1224" s="783" t="str">
        <f>IFERROR(VLOOKUP('Formulario PPGR3'!$G1224,'Formulario PPGR2'!$H$9:$V$536,15,FALSE),"")</f>
        <v/>
      </c>
      <c r="J1224" s="525"/>
      <c r="K1224" s="524"/>
      <c r="L1224" s="521" t="str">
        <f>IF(Tabla1[[#This Row],[Descripción]]="","",_xlfn.XLOOKUP(Tabla1[[#This Row],[Descripción]],Tabla10[Descripción],Tabla10[Unidad de Medida],"",0))</f>
        <v/>
      </c>
      <c r="M1224" s="317"/>
      <c r="N1224" s="535" t="str">
        <f>IF(Tabla1[[#This Row],[Descripción]]="","",_xlfn.XLOOKUP(Tabla1[[#This Row],[Descripción]],Tabla10[Descripción],Tabla10[Precio Unitario],0))</f>
        <v/>
      </c>
      <c r="O1224" s="535" t="str">
        <f>IF(Tabla1[[#This Row],[Cantidad de Insumos]]="","",Tabla1[[#This Row],[Precio Unitario]]*Tabla1[[#This Row],[Cantidad de Insumos]])</f>
        <v/>
      </c>
      <c r="P1224" s="522" t="str">
        <f>IF(Tabla1[[#This Row],[Descripción]]="","",_xlfn.XLOOKUP(Tabla1[[#This Row],[Descripción]],Tabla10[Descripción],Tabla10[CODIGO PRESUPUESTARIO],0))</f>
        <v/>
      </c>
      <c r="Q1224" s="523"/>
      <c r="R1224" s="523" t="str">
        <f>IF(Tabla1[[#This Row],[Insumos]]="","",_xlfn.XLOOKUP(Tabla1[[#This Row],[Insumos]],Tabla10[Insumo],Tabla10[InsumoAbrev],"",0))</f>
        <v/>
      </c>
      <c r="S1224" s="694"/>
      <c r="T1224" s="187"/>
      <c r="U1224" s="187"/>
    </row>
    <row r="1225" spans="2:21" ht="15" x14ac:dyDescent="0.25">
      <c r="B1225" s="187" t="str">
        <f>IF('Formulario PPGR3'!$G1225="","",CONCATENATE('Formulario PPGR3'!$C1225,".",'Formulario PPGR3'!$D1225,".",'Formulario PPGR3'!$E1225,".",'Formulario PPGR3'!$F1225))</f>
        <v/>
      </c>
      <c r="C1225" s="187" t="str">
        <f>IF('Formulario PPGR3'!$G1225="","",'Formulario PPGR1'!#REF!)</f>
        <v/>
      </c>
      <c r="D1225" s="187" t="str">
        <f>IF('Formulario PPGR3'!$G1225="","",'Formulario PPGR1'!#REF!)</f>
        <v/>
      </c>
      <c r="E1225" s="187" t="str">
        <f>IF('Formulario PPGR3'!$G1225="","",'Formulario PPGR1'!#REF!)</f>
        <v/>
      </c>
      <c r="F1225" s="187" t="str">
        <f>IF('Formulario PPGR3'!$G1225="","",'Formulario PPGR1'!#REF!)</f>
        <v/>
      </c>
      <c r="G1225" s="186"/>
      <c r="H1225" s="520" t="str" cm="1">
        <f t="array" ref="H1225">IF(Tabla1[[#This Row],[Código_Actividad]]="","",_xlfn.XLOOKUP(Tabla1[[#This Row],[Código_Actividad]],CodigoActividad,Tabla2[Actividades Programables Presupuestables],"",0))</f>
        <v/>
      </c>
      <c r="I1225" s="783" t="str">
        <f>IFERROR(VLOOKUP('Formulario PPGR3'!$G1225,'Formulario PPGR2'!$H$9:$V$536,15,FALSE),"")</f>
        <v/>
      </c>
      <c r="J1225" s="525"/>
      <c r="K1225" s="524"/>
      <c r="L1225" s="521" t="str">
        <f>IF(Tabla1[[#This Row],[Descripción]]="","",_xlfn.XLOOKUP(Tabla1[[#This Row],[Descripción]],Tabla10[Descripción],Tabla10[Unidad de Medida],"",0))</f>
        <v/>
      </c>
      <c r="M1225" s="317"/>
      <c r="N1225" s="535" t="str">
        <f>IF(Tabla1[[#This Row],[Descripción]]="","",_xlfn.XLOOKUP(Tabla1[[#This Row],[Descripción]],Tabla10[Descripción],Tabla10[Precio Unitario],0))</f>
        <v/>
      </c>
      <c r="O1225" s="535" t="str">
        <f>IF(Tabla1[[#This Row],[Cantidad de Insumos]]="","",Tabla1[[#This Row],[Precio Unitario]]*Tabla1[[#This Row],[Cantidad de Insumos]])</f>
        <v/>
      </c>
      <c r="P1225" s="522" t="str">
        <f>IF(Tabla1[[#This Row],[Descripción]]="","",_xlfn.XLOOKUP(Tabla1[[#This Row],[Descripción]],Tabla10[Descripción],Tabla10[CODIGO PRESUPUESTARIO],0))</f>
        <v/>
      </c>
      <c r="Q1225" s="523"/>
      <c r="R1225" s="523" t="str">
        <f>IF(Tabla1[[#This Row],[Insumos]]="","",_xlfn.XLOOKUP(Tabla1[[#This Row],[Insumos]],Tabla10[Insumo],Tabla10[InsumoAbrev],"",0))</f>
        <v/>
      </c>
      <c r="S1225" s="694"/>
      <c r="T1225" s="187"/>
      <c r="U1225" s="187"/>
    </row>
    <row r="1226" spans="2:21" ht="15" x14ac:dyDescent="0.25">
      <c r="B1226" s="187" t="str">
        <f>IF('Formulario PPGR3'!$G1226="","",CONCATENATE('Formulario PPGR3'!$C1226,".",'Formulario PPGR3'!$D1226,".",'Formulario PPGR3'!$E1226,".",'Formulario PPGR3'!$F1226))</f>
        <v/>
      </c>
      <c r="C1226" s="187" t="str">
        <f>IF('Formulario PPGR3'!$G1226="","",'Formulario PPGR1'!#REF!)</f>
        <v/>
      </c>
      <c r="D1226" s="187" t="str">
        <f>IF('Formulario PPGR3'!$G1226="","",'Formulario PPGR1'!#REF!)</f>
        <v/>
      </c>
      <c r="E1226" s="187" t="str">
        <f>IF('Formulario PPGR3'!$G1226="","",'Formulario PPGR1'!#REF!)</f>
        <v/>
      </c>
      <c r="F1226" s="187" t="str">
        <f>IF('Formulario PPGR3'!$G1226="","",'Formulario PPGR1'!#REF!)</f>
        <v/>
      </c>
      <c r="G1226" s="186"/>
      <c r="H1226" s="520" t="str" cm="1">
        <f t="array" ref="H1226">IF(Tabla1[[#This Row],[Código_Actividad]]="","",_xlfn.XLOOKUP(Tabla1[[#This Row],[Código_Actividad]],CodigoActividad,Tabla2[Actividades Programables Presupuestables],"",0))</f>
        <v/>
      </c>
      <c r="I1226" s="783" t="str">
        <f>IFERROR(VLOOKUP('Formulario PPGR3'!$G1226,'Formulario PPGR2'!$H$9:$V$536,15,FALSE),"")</f>
        <v/>
      </c>
      <c r="J1226" s="525"/>
      <c r="K1226" s="524"/>
      <c r="L1226" s="521" t="str">
        <f>IF(Tabla1[[#This Row],[Descripción]]="","",_xlfn.XLOOKUP(Tabla1[[#This Row],[Descripción]],Tabla10[Descripción],Tabla10[Unidad de Medida],"",0))</f>
        <v/>
      </c>
      <c r="M1226" s="317"/>
      <c r="N1226" s="535" t="str">
        <f>IF(Tabla1[[#This Row],[Descripción]]="","",_xlfn.XLOOKUP(Tabla1[[#This Row],[Descripción]],Tabla10[Descripción],Tabla10[Precio Unitario],0))</f>
        <v/>
      </c>
      <c r="O1226" s="535" t="str">
        <f>IF(Tabla1[[#This Row],[Cantidad de Insumos]]="","",Tabla1[[#This Row],[Precio Unitario]]*Tabla1[[#This Row],[Cantidad de Insumos]])</f>
        <v/>
      </c>
      <c r="P1226" s="522" t="str">
        <f>IF(Tabla1[[#This Row],[Descripción]]="","",_xlfn.XLOOKUP(Tabla1[[#This Row],[Descripción]],Tabla10[Descripción],Tabla10[CODIGO PRESUPUESTARIO],0))</f>
        <v/>
      </c>
      <c r="Q1226" s="523"/>
      <c r="R1226" s="523" t="str">
        <f>IF(Tabla1[[#This Row],[Insumos]]="","",_xlfn.XLOOKUP(Tabla1[[#This Row],[Insumos]],Tabla10[Insumo],Tabla10[InsumoAbrev],"",0))</f>
        <v/>
      </c>
      <c r="S1226" s="694"/>
      <c r="T1226" s="187"/>
      <c r="U1226" s="187"/>
    </row>
    <row r="1227" spans="2:21" ht="15" x14ac:dyDescent="0.25">
      <c r="B1227" s="187" t="str">
        <f>IF('Formulario PPGR3'!$G1227="","",CONCATENATE('Formulario PPGR3'!$C1227,".",'Formulario PPGR3'!$D1227,".",'Formulario PPGR3'!$E1227,".",'Formulario PPGR3'!$F1227))</f>
        <v/>
      </c>
      <c r="C1227" s="187" t="str">
        <f>IF('Formulario PPGR3'!$G1227="","",'Formulario PPGR1'!#REF!)</f>
        <v/>
      </c>
      <c r="D1227" s="187" t="str">
        <f>IF('Formulario PPGR3'!$G1227="","",'Formulario PPGR1'!#REF!)</f>
        <v/>
      </c>
      <c r="E1227" s="187" t="str">
        <f>IF('Formulario PPGR3'!$G1227="","",'Formulario PPGR1'!#REF!)</f>
        <v/>
      </c>
      <c r="F1227" s="187" t="str">
        <f>IF('Formulario PPGR3'!$G1227="","",'Formulario PPGR1'!#REF!)</f>
        <v/>
      </c>
      <c r="G1227" s="186"/>
      <c r="H1227" s="520" t="str" cm="1">
        <f t="array" ref="H1227">IF(Tabla1[[#This Row],[Código_Actividad]]="","",_xlfn.XLOOKUP(Tabla1[[#This Row],[Código_Actividad]],CodigoActividad,Tabla2[Actividades Programables Presupuestables],"",0))</f>
        <v/>
      </c>
      <c r="I1227" s="783" t="str">
        <f>IFERROR(VLOOKUP('Formulario PPGR3'!$G1227,'Formulario PPGR2'!$H$9:$V$536,15,FALSE),"")</f>
        <v/>
      </c>
      <c r="J1227" s="525"/>
      <c r="K1227" s="524"/>
      <c r="L1227" s="521" t="str">
        <f>IF(Tabla1[[#This Row],[Descripción]]="","",_xlfn.XLOOKUP(Tabla1[[#This Row],[Descripción]],Tabla10[Descripción],Tabla10[Unidad de Medida],"",0))</f>
        <v/>
      </c>
      <c r="M1227" s="317"/>
      <c r="N1227" s="535" t="str">
        <f>IF(Tabla1[[#This Row],[Descripción]]="","",_xlfn.XLOOKUP(Tabla1[[#This Row],[Descripción]],Tabla10[Descripción],Tabla10[Precio Unitario],0))</f>
        <v/>
      </c>
      <c r="O1227" s="535" t="str">
        <f>IF(Tabla1[[#This Row],[Cantidad de Insumos]]="","",Tabla1[[#This Row],[Precio Unitario]]*Tabla1[[#This Row],[Cantidad de Insumos]])</f>
        <v/>
      </c>
      <c r="P1227" s="522" t="str">
        <f>IF(Tabla1[[#This Row],[Descripción]]="","",_xlfn.XLOOKUP(Tabla1[[#This Row],[Descripción]],Tabla10[Descripción],Tabla10[CODIGO PRESUPUESTARIO],0))</f>
        <v/>
      </c>
      <c r="Q1227" s="523"/>
      <c r="R1227" s="523" t="str">
        <f>IF(Tabla1[[#This Row],[Insumos]]="","",_xlfn.XLOOKUP(Tabla1[[#This Row],[Insumos]],Tabla10[Insumo],Tabla10[InsumoAbrev],"",0))</f>
        <v/>
      </c>
      <c r="S1227" s="694"/>
      <c r="T1227" s="187"/>
      <c r="U1227" s="187"/>
    </row>
    <row r="1228" spans="2:21" ht="15" x14ac:dyDescent="0.25">
      <c r="B1228" s="187" t="str">
        <f>IF('Formulario PPGR3'!$G1228="","",CONCATENATE('Formulario PPGR3'!$C1228,".",'Formulario PPGR3'!$D1228,".",'Formulario PPGR3'!$E1228,".",'Formulario PPGR3'!$F1228))</f>
        <v/>
      </c>
      <c r="C1228" s="187" t="str">
        <f>IF('Formulario PPGR3'!$G1228="","",'Formulario PPGR1'!#REF!)</f>
        <v/>
      </c>
      <c r="D1228" s="187" t="str">
        <f>IF('Formulario PPGR3'!$G1228="","",'Formulario PPGR1'!#REF!)</f>
        <v/>
      </c>
      <c r="E1228" s="187" t="str">
        <f>IF('Formulario PPGR3'!$G1228="","",'Formulario PPGR1'!#REF!)</f>
        <v/>
      </c>
      <c r="F1228" s="187" t="str">
        <f>IF('Formulario PPGR3'!$G1228="","",'Formulario PPGR1'!#REF!)</f>
        <v/>
      </c>
      <c r="G1228" s="186"/>
      <c r="H1228" s="520" t="str" cm="1">
        <f t="array" ref="H1228">IF(Tabla1[[#This Row],[Código_Actividad]]="","",_xlfn.XLOOKUP(Tabla1[[#This Row],[Código_Actividad]],CodigoActividad,Tabla2[Actividades Programables Presupuestables],"",0))</f>
        <v/>
      </c>
      <c r="I1228" s="783" t="str">
        <f>IFERROR(VLOOKUP('Formulario PPGR3'!$G1228,'Formulario PPGR2'!$H$9:$V$536,15,FALSE),"")</f>
        <v/>
      </c>
      <c r="J1228" s="525"/>
      <c r="K1228" s="524"/>
      <c r="L1228" s="521" t="str">
        <f>IF(Tabla1[[#This Row],[Descripción]]="","",_xlfn.XLOOKUP(Tabla1[[#This Row],[Descripción]],Tabla10[Descripción],Tabla10[Unidad de Medida],"",0))</f>
        <v/>
      </c>
      <c r="M1228" s="317"/>
      <c r="N1228" s="535" t="str">
        <f>IF(Tabla1[[#This Row],[Descripción]]="","",_xlfn.XLOOKUP(Tabla1[[#This Row],[Descripción]],Tabla10[Descripción],Tabla10[Precio Unitario],0))</f>
        <v/>
      </c>
      <c r="O1228" s="535" t="str">
        <f>IF(Tabla1[[#This Row],[Cantidad de Insumos]]="","",Tabla1[[#This Row],[Precio Unitario]]*Tabla1[[#This Row],[Cantidad de Insumos]])</f>
        <v/>
      </c>
      <c r="P1228" s="522" t="str">
        <f>IF(Tabla1[[#This Row],[Descripción]]="","",_xlfn.XLOOKUP(Tabla1[[#This Row],[Descripción]],Tabla10[Descripción],Tabla10[CODIGO PRESUPUESTARIO],0))</f>
        <v/>
      </c>
      <c r="Q1228" s="523"/>
      <c r="R1228" s="523" t="str">
        <f>IF(Tabla1[[#This Row],[Insumos]]="","",_xlfn.XLOOKUP(Tabla1[[#This Row],[Insumos]],Tabla10[Insumo],Tabla10[InsumoAbrev],"",0))</f>
        <v/>
      </c>
      <c r="S1228" s="694"/>
      <c r="T1228" s="187"/>
      <c r="U1228" s="187"/>
    </row>
    <row r="1229" spans="2:21" ht="15" x14ac:dyDescent="0.25">
      <c r="B1229" s="187" t="str">
        <f>IF('Formulario PPGR3'!$G1229="","",CONCATENATE('Formulario PPGR3'!$C1229,".",'Formulario PPGR3'!$D1229,".",'Formulario PPGR3'!$E1229,".",'Formulario PPGR3'!$F1229))</f>
        <v/>
      </c>
      <c r="C1229" s="187" t="str">
        <f>IF('Formulario PPGR3'!$G1229="","",'Formulario PPGR1'!#REF!)</f>
        <v/>
      </c>
      <c r="D1229" s="187" t="str">
        <f>IF('Formulario PPGR3'!$G1229="","",'Formulario PPGR1'!#REF!)</f>
        <v/>
      </c>
      <c r="E1229" s="187" t="str">
        <f>IF('Formulario PPGR3'!$G1229="","",'Formulario PPGR1'!#REF!)</f>
        <v/>
      </c>
      <c r="F1229" s="187" t="str">
        <f>IF('Formulario PPGR3'!$G1229="","",'Formulario PPGR1'!#REF!)</f>
        <v/>
      </c>
      <c r="G1229" s="186"/>
      <c r="H1229" s="520" t="str" cm="1">
        <f t="array" ref="H1229">IF(Tabla1[[#This Row],[Código_Actividad]]="","",_xlfn.XLOOKUP(Tabla1[[#This Row],[Código_Actividad]],CodigoActividad,Tabla2[Actividades Programables Presupuestables],"",0))</f>
        <v/>
      </c>
      <c r="I1229" s="783" t="str">
        <f>IFERROR(VLOOKUP('Formulario PPGR3'!$G1229,'Formulario PPGR2'!$H$9:$V$536,15,FALSE),"")</f>
        <v/>
      </c>
      <c r="J1229" s="525"/>
      <c r="K1229" s="524"/>
      <c r="L1229" s="521" t="str">
        <f>IF(Tabla1[[#This Row],[Descripción]]="","",_xlfn.XLOOKUP(Tabla1[[#This Row],[Descripción]],Tabla10[Descripción],Tabla10[Unidad de Medida],"",0))</f>
        <v/>
      </c>
      <c r="M1229" s="317"/>
      <c r="N1229" s="535" t="str">
        <f>IF(Tabla1[[#This Row],[Descripción]]="","",_xlfn.XLOOKUP(Tabla1[[#This Row],[Descripción]],Tabla10[Descripción],Tabla10[Precio Unitario],0))</f>
        <v/>
      </c>
      <c r="O1229" s="535" t="str">
        <f>IF(Tabla1[[#This Row],[Cantidad de Insumos]]="","",Tabla1[[#This Row],[Precio Unitario]]*Tabla1[[#This Row],[Cantidad de Insumos]])</f>
        <v/>
      </c>
      <c r="P1229" s="522" t="str">
        <f>IF(Tabla1[[#This Row],[Descripción]]="","",_xlfn.XLOOKUP(Tabla1[[#This Row],[Descripción]],Tabla10[Descripción],Tabla10[CODIGO PRESUPUESTARIO],0))</f>
        <v/>
      </c>
      <c r="Q1229" s="523"/>
      <c r="R1229" s="523" t="str">
        <f>IF(Tabla1[[#This Row],[Insumos]]="","",_xlfn.XLOOKUP(Tabla1[[#This Row],[Insumos]],Tabla10[Insumo],Tabla10[InsumoAbrev],"",0))</f>
        <v/>
      </c>
      <c r="S1229" s="694"/>
      <c r="T1229" s="187"/>
      <c r="U1229" s="187"/>
    </row>
    <row r="1230" spans="2:21" ht="15" x14ac:dyDescent="0.25">
      <c r="B1230" s="187" t="str">
        <f>IF('Formulario PPGR3'!$G1230="","",CONCATENATE('Formulario PPGR3'!$C1230,".",'Formulario PPGR3'!$D1230,".",'Formulario PPGR3'!$E1230,".",'Formulario PPGR3'!$F1230))</f>
        <v/>
      </c>
      <c r="C1230" s="187" t="str">
        <f>IF('Formulario PPGR3'!$G1230="","",'Formulario PPGR1'!#REF!)</f>
        <v/>
      </c>
      <c r="D1230" s="187" t="str">
        <f>IF('Formulario PPGR3'!$G1230="","",'Formulario PPGR1'!#REF!)</f>
        <v/>
      </c>
      <c r="E1230" s="187" t="str">
        <f>IF('Formulario PPGR3'!$G1230="","",'Formulario PPGR1'!#REF!)</f>
        <v/>
      </c>
      <c r="F1230" s="187" t="str">
        <f>IF('Formulario PPGR3'!$G1230="","",'Formulario PPGR1'!#REF!)</f>
        <v/>
      </c>
      <c r="G1230" s="186"/>
      <c r="H1230" s="520" t="str" cm="1">
        <f t="array" ref="H1230">IF(Tabla1[[#This Row],[Código_Actividad]]="","",_xlfn.XLOOKUP(Tabla1[[#This Row],[Código_Actividad]],CodigoActividad,Tabla2[Actividades Programables Presupuestables],"",0))</f>
        <v/>
      </c>
      <c r="I1230" s="783" t="str">
        <f>IFERROR(VLOOKUP('Formulario PPGR3'!$G1230,'Formulario PPGR2'!$H$9:$V$536,15,FALSE),"")</f>
        <v/>
      </c>
      <c r="J1230" s="525"/>
      <c r="K1230" s="524"/>
      <c r="L1230" s="521" t="str">
        <f>IF(Tabla1[[#This Row],[Descripción]]="","",_xlfn.XLOOKUP(Tabla1[[#This Row],[Descripción]],Tabla10[Descripción],Tabla10[Unidad de Medida],"",0))</f>
        <v/>
      </c>
      <c r="M1230" s="317"/>
      <c r="N1230" s="535" t="str">
        <f>IF(Tabla1[[#This Row],[Descripción]]="","",_xlfn.XLOOKUP(Tabla1[[#This Row],[Descripción]],Tabla10[Descripción],Tabla10[Precio Unitario],0))</f>
        <v/>
      </c>
      <c r="O1230" s="535" t="str">
        <f>IF(Tabla1[[#This Row],[Cantidad de Insumos]]="","",Tabla1[[#This Row],[Precio Unitario]]*Tabla1[[#This Row],[Cantidad de Insumos]])</f>
        <v/>
      </c>
      <c r="P1230" s="522" t="str">
        <f>IF(Tabla1[[#This Row],[Descripción]]="","",_xlfn.XLOOKUP(Tabla1[[#This Row],[Descripción]],Tabla10[Descripción],Tabla10[CODIGO PRESUPUESTARIO],0))</f>
        <v/>
      </c>
      <c r="Q1230" s="523"/>
      <c r="R1230" s="523" t="str">
        <f>IF(Tabla1[[#This Row],[Insumos]]="","",_xlfn.XLOOKUP(Tabla1[[#This Row],[Insumos]],Tabla10[Insumo],Tabla10[InsumoAbrev],"",0))</f>
        <v/>
      </c>
      <c r="S1230" s="694"/>
      <c r="T1230" s="187"/>
      <c r="U1230" s="187"/>
    </row>
    <row r="1231" spans="2:21" ht="15" x14ac:dyDescent="0.25">
      <c r="B1231" s="187" t="str">
        <f>IF('Formulario PPGR3'!$G1231="","",CONCATENATE('Formulario PPGR3'!$C1231,".",'Formulario PPGR3'!$D1231,".",'Formulario PPGR3'!$E1231,".",'Formulario PPGR3'!$F1231))</f>
        <v/>
      </c>
      <c r="C1231" s="187" t="str">
        <f>IF('Formulario PPGR3'!$G1231="","",'Formulario PPGR1'!#REF!)</f>
        <v/>
      </c>
      <c r="D1231" s="187" t="str">
        <f>IF('Formulario PPGR3'!$G1231="","",'Formulario PPGR1'!#REF!)</f>
        <v/>
      </c>
      <c r="E1231" s="187" t="str">
        <f>IF('Formulario PPGR3'!$G1231="","",'Formulario PPGR1'!#REF!)</f>
        <v/>
      </c>
      <c r="F1231" s="187" t="str">
        <f>IF('Formulario PPGR3'!$G1231="","",'Formulario PPGR1'!#REF!)</f>
        <v/>
      </c>
      <c r="G1231" s="186"/>
      <c r="H1231" s="520" t="str" cm="1">
        <f t="array" ref="H1231">IF(Tabla1[[#This Row],[Código_Actividad]]="","",_xlfn.XLOOKUP(Tabla1[[#This Row],[Código_Actividad]],CodigoActividad,Tabla2[Actividades Programables Presupuestables],"",0))</f>
        <v/>
      </c>
      <c r="I1231" s="783" t="str">
        <f>IFERROR(VLOOKUP('Formulario PPGR3'!$G1231,'Formulario PPGR2'!$H$9:$V$536,15,FALSE),"")</f>
        <v/>
      </c>
      <c r="J1231" s="525"/>
      <c r="K1231" s="524"/>
      <c r="L1231" s="521" t="str">
        <f>IF(Tabla1[[#This Row],[Descripción]]="","",_xlfn.XLOOKUP(Tabla1[[#This Row],[Descripción]],Tabla10[Descripción],Tabla10[Unidad de Medida],"",0))</f>
        <v/>
      </c>
      <c r="M1231" s="317"/>
      <c r="N1231" s="535" t="str">
        <f>IF(Tabla1[[#This Row],[Descripción]]="","",_xlfn.XLOOKUP(Tabla1[[#This Row],[Descripción]],Tabla10[Descripción],Tabla10[Precio Unitario],0))</f>
        <v/>
      </c>
      <c r="O1231" s="535" t="str">
        <f>IF(Tabla1[[#This Row],[Cantidad de Insumos]]="","",Tabla1[[#This Row],[Precio Unitario]]*Tabla1[[#This Row],[Cantidad de Insumos]])</f>
        <v/>
      </c>
      <c r="P1231" s="522" t="str">
        <f>IF(Tabla1[[#This Row],[Descripción]]="","",_xlfn.XLOOKUP(Tabla1[[#This Row],[Descripción]],Tabla10[Descripción],Tabla10[CODIGO PRESUPUESTARIO],0))</f>
        <v/>
      </c>
      <c r="Q1231" s="523"/>
      <c r="R1231" s="523" t="str">
        <f>IF(Tabla1[[#This Row],[Insumos]]="","",_xlfn.XLOOKUP(Tabla1[[#This Row],[Insumos]],Tabla10[Insumo],Tabla10[InsumoAbrev],"",0))</f>
        <v/>
      </c>
      <c r="S1231" s="694"/>
      <c r="T1231" s="187"/>
      <c r="U1231" s="187"/>
    </row>
    <row r="1232" spans="2:21" ht="15" x14ac:dyDescent="0.25">
      <c r="B1232" s="187" t="str">
        <f>IF('Formulario PPGR3'!$G1232="","",CONCATENATE('Formulario PPGR3'!$C1232,".",'Formulario PPGR3'!$D1232,".",'Formulario PPGR3'!$E1232,".",'Formulario PPGR3'!$F1232))</f>
        <v/>
      </c>
      <c r="C1232" s="187" t="str">
        <f>IF('Formulario PPGR3'!$G1232="","",'Formulario PPGR1'!#REF!)</f>
        <v/>
      </c>
      <c r="D1232" s="187" t="str">
        <f>IF('Formulario PPGR3'!$G1232="","",'Formulario PPGR1'!#REF!)</f>
        <v/>
      </c>
      <c r="E1232" s="187" t="str">
        <f>IF('Formulario PPGR3'!$G1232="","",'Formulario PPGR1'!#REF!)</f>
        <v/>
      </c>
      <c r="F1232" s="187" t="str">
        <f>IF('Formulario PPGR3'!$G1232="","",'Formulario PPGR1'!#REF!)</f>
        <v/>
      </c>
      <c r="G1232" s="186"/>
      <c r="H1232" s="520" t="str" cm="1">
        <f t="array" ref="H1232">IF(Tabla1[[#This Row],[Código_Actividad]]="","",_xlfn.XLOOKUP(Tabla1[[#This Row],[Código_Actividad]],CodigoActividad,Tabla2[Actividades Programables Presupuestables],"",0))</f>
        <v/>
      </c>
      <c r="I1232" s="783" t="str">
        <f>IFERROR(VLOOKUP('Formulario PPGR3'!$G1232,'Formulario PPGR2'!$H$9:$V$536,15,FALSE),"")</f>
        <v/>
      </c>
      <c r="J1232" s="525"/>
      <c r="K1232" s="524"/>
      <c r="L1232" s="521" t="str">
        <f>IF(Tabla1[[#This Row],[Descripción]]="","",_xlfn.XLOOKUP(Tabla1[[#This Row],[Descripción]],Tabla10[Descripción],Tabla10[Unidad de Medida],"",0))</f>
        <v/>
      </c>
      <c r="M1232" s="317"/>
      <c r="N1232" s="535" t="str">
        <f>IF(Tabla1[[#This Row],[Descripción]]="","",_xlfn.XLOOKUP(Tabla1[[#This Row],[Descripción]],Tabla10[Descripción],Tabla10[Precio Unitario],0))</f>
        <v/>
      </c>
      <c r="O1232" s="535" t="str">
        <f>IF(Tabla1[[#This Row],[Cantidad de Insumos]]="","",Tabla1[[#This Row],[Precio Unitario]]*Tabla1[[#This Row],[Cantidad de Insumos]])</f>
        <v/>
      </c>
      <c r="P1232" s="522" t="str">
        <f>IF(Tabla1[[#This Row],[Descripción]]="","",_xlfn.XLOOKUP(Tabla1[[#This Row],[Descripción]],Tabla10[Descripción],Tabla10[CODIGO PRESUPUESTARIO],0))</f>
        <v/>
      </c>
      <c r="Q1232" s="523"/>
      <c r="R1232" s="523" t="str">
        <f>IF(Tabla1[[#This Row],[Insumos]]="","",_xlfn.XLOOKUP(Tabla1[[#This Row],[Insumos]],Tabla10[Insumo],Tabla10[InsumoAbrev],"",0))</f>
        <v/>
      </c>
      <c r="S1232" s="694"/>
      <c r="T1232" s="187"/>
      <c r="U1232" s="187"/>
    </row>
    <row r="1233" spans="2:21" ht="15" x14ac:dyDescent="0.25">
      <c r="B1233" s="187" t="str">
        <f>IF('Formulario PPGR3'!$G1233="","",CONCATENATE('Formulario PPGR3'!$C1233,".",'Formulario PPGR3'!$D1233,".",'Formulario PPGR3'!$E1233,".",'Formulario PPGR3'!$F1233))</f>
        <v/>
      </c>
      <c r="C1233" s="187" t="str">
        <f>IF('Formulario PPGR3'!$G1233="","",'Formulario PPGR1'!#REF!)</f>
        <v/>
      </c>
      <c r="D1233" s="187" t="str">
        <f>IF('Formulario PPGR3'!$G1233="","",'Formulario PPGR1'!#REF!)</f>
        <v/>
      </c>
      <c r="E1233" s="187" t="str">
        <f>IF('Formulario PPGR3'!$G1233="","",'Formulario PPGR1'!#REF!)</f>
        <v/>
      </c>
      <c r="F1233" s="187" t="str">
        <f>IF('Formulario PPGR3'!$G1233="","",'Formulario PPGR1'!#REF!)</f>
        <v/>
      </c>
      <c r="G1233" s="186"/>
      <c r="H1233" s="520" t="str" cm="1">
        <f t="array" ref="H1233">IF(Tabla1[[#This Row],[Código_Actividad]]="","",_xlfn.XLOOKUP(Tabla1[[#This Row],[Código_Actividad]],CodigoActividad,Tabla2[Actividades Programables Presupuestables],"",0))</f>
        <v/>
      </c>
      <c r="I1233" s="783" t="str">
        <f>IFERROR(VLOOKUP('Formulario PPGR3'!$G1233,'Formulario PPGR2'!$H$9:$V$536,15,FALSE),"")</f>
        <v/>
      </c>
      <c r="J1233" s="525"/>
      <c r="K1233" s="524"/>
      <c r="L1233" s="521" t="str">
        <f>IF(Tabla1[[#This Row],[Descripción]]="","",_xlfn.XLOOKUP(Tabla1[[#This Row],[Descripción]],Tabla10[Descripción],Tabla10[Unidad de Medida],"",0))</f>
        <v/>
      </c>
      <c r="M1233" s="317"/>
      <c r="N1233" s="535" t="str">
        <f>IF(Tabla1[[#This Row],[Descripción]]="","",_xlfn.XLOOKUP(Tabla1[[#This Row],[Descripción]],Tabla10[Descripción],Tabla10[Precio Unitario],0))</f>
        <v/>
      </c>
      <c r="O1233" s="535" t="str">
        <f>IF(Tabla1[[#This Row],[Cantidad de Insumos]]="","",Tabla1[[#This Row],[Precio Unitario]]*Tabla1[[#This Row],[Cantidad de Insumos]])</f>
        <v/>
      </c>
      <c r="P1233" s="522" t="str">
        <f>IF(Tabla1[[#This Row],[Descripción]]="","",_xlfn.XLOOKUP(Tabla1[[#This Row],[Descripción]],Tabla10[Descripción],Tabla10[CODIGO PRESUPUESTARIO],0))</f>
        <v/>
      </c>
      <c r="Q1233" s="523"/>
      <c r="R1233" s="523" t="str">
        <f>IF(Tabla1[[#This Row],[Insumos]]="","",_xlfn.XLOOKUP(Tabla1[[#This Row],[Insumos]],Tabla10[Insumo],Tabla10[InsumoAbrev],"",0))</f>
        <v/>
      </c>
      <c r="S1233" s="694"/>
      <c r="T1233" s="187"/>
      <c r="U1233" s="187"/>
    </row>
    <row r="1234" spans="2:21" ht="15" x14ac:dyDescent="0.25">
      <c r="B1234" s="187" t="str">
        <f>IF('Formulario PPGR3'!$G1234="","",CONCATENATE('Formulario PPGR3'!$C1234,".",'Formulario PPGR3'!$D1234,".",'Formulario PPGR3'!$E1234,".",'Formulario PPGR3'!$F1234))</f>
        <v/>
      </c>
      <c r="C1234" s="187" t="str">
        <f>IF('Formulario PPGR3'!$G1234="","",'Formulario PPGR1'!#REF!)</f>
        <v/>
      </c>
      <c r="D1234" s="187" t="str">
        <f>IF('Formulario PPGR3'!$G1234="","",'Formulario PPGR1'!#REF!)</f>
        <v/>
      </c>
      <c r="E1234" s="187" t="str">
        <f>IF('Formulario PPGR3'!$G1234="","",'Formulario PPGR1'!#REF!)</f>
        <v/>
      </c>
      <c r="F1234" s="187" t="str">
        <f>IF('Formulario PPGR3'!$G1234="","",'Formulario PPGR1'!#REF!)</f>
        <v/>
      </c>
      <c r="G1234" s="186"/>
      <c r="H1234" s="520" t="str" cm="1">
        <f t="array" ref="H1234">IF(Tabla1[[#This Row],[Código_Actividad]]="","",_xlfn.XLOOKUP(Tabla1[[#This Row],[Código_Actividad]],CodigoActividad,Tabla2[Actividades Programables Presupuestables],"",0))</f>
        <v/>
      </c>
      <c r="I1234" s="783" t="str">
        <f>IFERROR(VLOOKUP('Formulario PPGR3'!$G1234,'Formulario PPGR2'!$H$9:$V$536,15,FALSE),"")</f>
        <v/>
      </c>
      <c r="J1234" s="525"/>
      <c r="K1234" s="524"/>
      <c r="L1234" s="521" t="str">
        <f>IF(Tabla1[[#This Row],[Descripción]]="","",_xlfn.XLOOKUP(Tabla1[[#This Row],[Descripción]],Tabla10[Descripción],Tabla10[Unidad de Medida],"",0))</f>
        <v/>
      </c>
      <c r="M1234" s="317"/>
      <c r="N1234" s="535" t="str">
        <f>IF(Tabla1[[#This Row],[Descripción]]="","",_xlfn.XLOOKUP(Tabla1[[#This Row],[Descripción]],Tabla10[Descripción],Tabla10[Precio Unitario],0))</f>
        <v/>
      </c>
      <c r="O1234" s="535" t="str">
        <f>IF(Tabla1[[#This Row],[Cantidad de Insumos]]="","",Tabla1[[#This Row],[Precio Unitario]]*Tabla1[[#This Row],[Cantidad de Insumos]])</f>
        <v/>
      </c>
      <c r="P1234" s="522" t="str">
        <f>IF(Tabla1[[#This Row],[Descripción]]="","",_xlfn.XLOOKUP(Tabla1[[#This Row],[Descripción]],Tabla10[Descripción],Tabla10[CODIGO PRESUPUESTARIO],0))</f>
        <v/>
      </c>
      <c r="Q1234" s="523"/>
      <c r="R1234" s="523" t="str">
        <f>IF(Tabla1[[#This Row],[Insumos]]="","",_xlfn.XLOOKUP(Tabla1[[#This Row],[Insumos]],Tabla10[Insumo],Tabla10[InsumoAbrev],"",0))</f>
        <v/>
      </c>
      <c r="S1234" s="694"/>
      <c r="T1234" s="187"/>
      <c r="U1234" s="187"/>
    </row>
    <row r="1235" spans="2:21" ht="15" x14ac:dyDescent="0.25">
      <c r="B1235" s="187" t="str">
        <f>IF('Formulario PPGR3'!$G1235="","",CONCATENATE('Formulario PPGR3'!$C1235,".",'Formulario PPGR3'!$D1235,".",'Formulario PPGR3'!$E1235,".",'Formulario PPGR3'!$F1235))</f>
        <v/>
      </c>
      <c r="C1235" s="187" t="str">
        <f>IF('Formulario PPGR3'!$G1235="","",'Formulario PPGR1'!#REF!)</f>
        <v/>
      </c>
      <c r="D1235" s="187" t="str">
        <f>IF('Formulario PPGR3'!$G1235="","",'Formulario PPGR1'!#REF!)</f>
        <v/>
      </c>
      <c r="E1235" s="187" t="str">
        <f>IF('Formulario PPGR3'!$G1235="","",'Formulario PPGR1'!#REF!)</f>
        <v/>
      </c>
      <c r="F1235" s="187" t="str">
        <f>IF('Formulario PPGR3'!$G1235="","",'Formulario PPGR1'!#REF!)</f>
        <v/>
      </c>
      <c r="G1235" s="186"/>
      <c r="H1235" s="520" t="str" cm="1">
        <f t="array" ref="H1235">IF(Tabla1[[#This Row],[Código_Actividad]]="","",_xlfn.XLOOKUP(Tabla1[[#This Row],[Código_Actividad]],CodigoActividad,Tabla2[Actividades Programables Presupuestables],"",0))</f>
        <v/>
      </c>
      <c r="I1235" s="783" t="str">
        <f>IFERROR(VLOOKUP('Formulario PPGR3'!$G1235,'Formulario PPGR2'!$H$9:$V$536,15,FALSE),"")</f>
        <v/>
      </c>
      <c r="J1235" s="525"/>
      <c r="K1235" s="524"/>
      <c r="L1235" s="521" t="str">
        <f>IF(Tabla1[[#This Row],[Descripción]]="","",_xlfn.XLOOKUP(Tabla1[[#This Row],[Descripción]],Tabla10[Descripción],Tabla10[Unidad de Medida],"",0))</f>
        <v/>
      </c>
      <c r="M1235" s="317"/>
      <c r="N1235" s="535" t="str">
        <f>IF(Tabla1[[#This Row],[Descripción]]="","",_xlfn.XLOOKUP(Tabla1[[#This Row],[Descripción]],Tabla10[Descripción],Tabla10[Precio Unitario],0))</f>
        <v/>
      </c>
      <c r="O1235" s="535" t="str">
        <f>IF(Tabla1[[#This Row],[Cantidad de Insumos]]="","",Tabla1[[#This Row],[Precio Unitario]]*Tabla1[[#This Row],[Cantidad de Insumos]])</f>
        <v/>
      </c>
      <c r="P1235" s="522" t="str">
        <f>IF(Tabla1[[#This Row],[Descripción]]="","",_xlfn.XLOOKUP(Tabla1[[#This Row],[Descripción]],Tabla10[Descripción],Tabla10[CODIGO PRESUPUESTARIO],0))</f>
        <v/>
      </c>
      <c r="Q1235" s="523"/>
      <c r="R1235" s="523" t="str">
        <f>IF(Tabla1[[#This Row],[Insumos]]="","",_xlfn.XLOOKUP(Tabla1[[#This Row],[Insumos]],Tabla10[Insumo],Tabla10[InsumoAbrev],"",0))</f>
        <v/>
      </c>
      <c r="S1235" s="694"/>
      <c r="T1235" s="187"/>
      <c r="U1235" s="187"/>
    </row>
    <row r="1236" spans="2:21" ht="15" x14ac:dyDescent="0.25">
      <c r="B1236" s="187" t="str">
        <f>IF('Formulario PPGR3'!$G1236="","",CONCATENATE('Formulario PPGR3'!$C1236,".",'Formulario PPGR3'!$D1236,".",'Formulario PPGR3'!$E1236,".",'Formulario PPGR3'!$F1236))</f>
        <v/>
      </c>
      <c r="C1236" s="187" t="str">
        <f>IF('Formulario PPGR3'!$G1236="","",'Formulario PPGR1'!#REF!)</f>
        <v/>
      </c>
      <c r="D1236" s="187" t="str">
        <f>IF('Formulario PPGR3'!$G1236="","",'Formulario PPGR1'!#REF!)</f>
        <v/>
      </c>
      <c r="E1236" s="187" t="str">
        <f>IF('Formulario PPGR3'!$G1236="","",'Formulario PPGR1'!#REF!)</f>
        <v/>
      </c>
      <c r="F1236" s="187" t="str">
        <f>IF('Formulario PPGR3'!$G1236="","",'Formulario PPGR1'!#REF!)</f>
        <v/>
      </c>
      <c r="G1236" s="186"/>
      <c r="H1236" s="520" t="str" cm="1">
        <f t="array" ref="H1236">IF(Tabla1[[#This Row],[Código_Actividad]]="","",_xlfn.XLOOKUP(Tabla1[[#This Row],[Código_Actividad]],CodigoActividad,Tabla2[Actividades Programables Presupuestables],"",0))</f>
        <v/>
      </c>
      <c r="I1236" s="783" t="str">
        <f>IFERROR(VLOOKUP('Formulario PPGR3'!$G1236,'Formulario PPGR2'!$H$9:$V$536,15,FALSE),"")</f>
        <v/>
      </c>
      <c r="J1236" s="525"/>
      <c r="K1236" s="524"/>
      <c r="L1236" s="521" t="str">
        <f>IF(Tabla1[[#This Row],[Descripción]]="","",_xlfn.XLOOKUP(Tabla1[[#This Row],[Descripción]],Tabla10[Descripción],Tabla10[Unidad de Medida],"",0))</f>
        <v/>
      </c>
      <c r="M1236" s="317"/>
      <c r="N1236" s="535" t="str">
        <f>IF(Tabla1[[#This Row],[Descripción]]="","",_xlfn.XLOOKUP(Tabla1[[#This Row],[Descripción]],Tabla10[Descripción],Tabla10[Precio Unitario],0))</f>
        <v/>
      </c>
      <c r="O1236" s="535" t="str">
        <f>IF(Tabla1[[#This Row],[Cantidad de Insumos]]="","",Tabla1[[#This Row],[Precio Unitario]]*Tabla1[[#This Row],[Cantidad de Insumos]])</f>
        <v/>
      </c>
      <c r="P1236" s="522" t="str">
        <f>IF(Tabla1[[#This Row],[Descripción]]="","",_xlfn.XLOOKUP(Tabla1[[#This Row],[Descripción]],Tabla10[Descripción],Tabla10[CODIGO PRESUPUESTARIO],0))</f>
        <v/>
      </c>
      <c r="Q1236" s="523"/>
      <c r="R1236" s="523" t="str">
        <f>IF(Tabla1[[#This Row],[Insumos]]="","",_xlfn.XLOOKUP(Tabla1[[#This Row],[Insumos]],Tabla10[Insumo],Tabla10[InsumoAbrev],"",0))</f>
        <v/>
      </c>
      <c r="S1236" s="694"/>
      <c r="T1236" s="187"/>
      <c r="U1236" s="187"/>
    </row>
    <row r="1237" spans="2:21" ht="15" x14ac:dyDescent="0.25">
      <c r="B1237" s="187" t="str">
        <f>IF('Formulario PPGR3'!$G1237="","",CONCATENATE('Formulario PPGR3'!$C1237,".",'Formulario PPGR3'!$D1237,".",'Formulario PPGR3'!$E1237,".",'Formulario PPGR3'!$F1237))</f>
        <v/>
      </c>
      <c r="C1237" s="187" t="str">
        <f>IF('Formulario PPGR3'!$G1237="","",'Formulario PPGR1'!#REF!)</f>
        <v/>
      </c>
      <c r="D1237" s="187" t="str">
        <f>IF('Formulario PPGR3'!$G1237="","",'Formulario PPGR1'!#REF!)</f>
        <v/>
      </c>
      <c r="E1237" s="187" t="str">
        <f>IF('Formulario PPGR3'!$G1237="","",'Formulario PPGR1'!#REF!)</f>
        <v/>
      </c>
      <c r="F1237" s="187" t="str">
        <f>IF('Formulario PPGR3'!$G1237="","",'Formulario PPGR1'!#REF!)</f>
        <v/>
      </c>
      <c r="G1237" s="186"/>
      <c r="H1237" s="520" t="str" cm="1">
        <f t="array" ref="H1237">IF(Tabla1[[#This Row],[Código_Actividad]]="","",_xlfn.XLOOKUP(Tabla1[[#This Row],[Código_Actividad]],CodigoActividad,Tabla2[Actividades Programables Presupuestables],"",0))</f>
        <v/>
      </c>
      <c r="I1237" s="783" t="str">
        <f>IFERROR(VLOOKUP('Formulario PPGR3'!$G1237,'Formulario PPGR2'!$H$9:$V$536,15,FALSE),"")</f>
        <v/>
      </c>
      <c r="J1237" s="525"/>
      <c r="K1237" s="524"/>
      <c r="L1237" s="521" t="str">
        <f>IF(Tabla1[[#This Row],[Descripción]]="","",_xlfn.XLOOKUP(Tabla1[[#This Row],[Descripción]],Tabla10[Descripción],Tabla10[Unidad de Medida],"",0))</f>
        <v/>
      </c>
      <c r="M1237" s="317"/>
      <c r="N1237" s="535" t="str">
        <f>IF(Tabla1[[#This Row],[Descripción]]="","",_xlfn.XLOOKUP(Tabla1[[#This Row],[Descripción]],Tabla10[Descripción],Tabla10[Precio Unitario],0))</f>
        <v/>
      </c>
      <c r="O1237" s="535" t="str">
        <f>IF(Tabla1[[#This Row],[Cantidad de Insumos]]="","",Tabla1[[#This Row],[Precio Unitario]]*Tabla1[[#This Row],[Cantidad de Insumos]])</f>
        <v/>
      </c>
      <c r="P1237" s="522" t="str">
        <f>IF(Tabla1[[#This Row],[Descripción]]="","",_xlfn.XLOOKUP(Tabla1[[#This Row],[Descripción]],Tabla10[Descripción],Tabla10[CODIGO PRESUPUESTARIO],0))</f>
        <v/>
      </c>
      <c r="Q1237" s="523"/>
      <c r="R1237" s="523" t="str">
        <f>IF(Tabla1[[#This Row],[Insumos]]="","",_xlfn.XLOOKUP(Tabla1[[#This Row],[Insumos]],Tabla10[Insumo],Tabla10[InsumoAbrev],"",0))</f>
        <v/>
      </c>
      <c r="S1237" s="694"/>
      <c r="T1237" s="187"/>
      <c r="U1237" s="187"/>
    </row>
    <row r="1238" spans="2:21" ht="15" x14ac:dyDescent="0.25">
      <c r="B1238" s="187" t="str">
        <f>IF('Formulario PPGR3'!$G1238="","",CONCATENATE('Formulario PPGR3'!$C1238,".",'Formulario PPGR3'!$D1238,".",'Formulario PPGR3'!$E1238,".",'Formulario PPGR3'!$F1238))</f>
        <v/>
      </c>
      <c r="C1238" s="187" t="str">
        <f>IF('Formulario PPGR3'!$G1238="","",'Formulario PPGR1'!#REF!)</f>
        <v/>
      </c>
      <c r="D1238" s="187" t="str">
        <f>IF('Formulario PPGR3'!$G1238="","",'Formulario PPGR1'!#REF!)</f>
        <v/>
      </c>
      <c r="E1238" s="187" t="str">
        <f>IF('Formulario PPGR3'!$G1238="","",'Formulario PPGR1'!#REF!)</f>
        <v/>
      </c>
      <c r="F1238" s="187" t="str">
        <f>IF('Formulario PPGR3'!$G1238="","",'Formulario PPGR1'!#REF!)</f>
        <v/>
      </c>
      <c r="G1238" s="186"/>
      <c r="H1238" s="520" t="str" cm="1">
        <f t="array" ref="H1238">IF(Tabla1[[#This Row],[Código_Actividad]]="","",_xlfn.XLOOKUP(Tabla1[[#This Row],[Código_Actividad]],CodigoActividad,Tabla2[Actividades Programables Presupuestables],"",0))</f>
        <v/>
      </c>
      <c r="I1238" s="783" t="str">
        <f>IFERROR(VLOOKUP('Formulario PPGR3'!$G1238,'Formulario PPGR2'!$H$9:$V$536,15,FALSE),"")</f>
        <v/>
      </c>
      <c r="J1238" s="525"/>
      <c r="K1238" s="524"/>
      <c r="L1238" s="521" t="str">
        <f>IF(Tabla1[[#This Row],[Descripción]]="","",_xlfn.XLOOKUP(Tabla1[[#This Row],[Descripción]],Tabla10[Descripción],Tabla10[Unidad de Medida],"",0))</f>
        <v/>
      </c>
      <c r="M1238" s="317"/>
      <c r="N1238" s="535" t="str">
        <f>IF(Tabla1[[#This Row],[Descripción]]="","",_xlfn.XLOOKUP(Tabla1[[#This Row],[Descripción]],Tabla10[Descripción],Tabla10[Precio Unitario],0))</f>
        <v/>
      </c>
      <c r="O1238" s="535" t="str">
        <f>IF(Tabla1[[#This Row],[Cantidad de Insumos]]="","",Tabla1[[#This Row],[Precio Unitario]]*Tabla1[[#This Row],[Cantidad de Insumos]])</f>
        <v/>
      </c>
      <c r="P1238" s="522" t="str">
        <f>IF(Tabla1[[#This Row],[Descripción]]="","",_xlfn.XLOOKUP(Tabla1[[#This Row],[Descripción]],Tabla10[Descripción],Tabla10[CODIGO PRESUPUESTARIO],0))</f>
        <v/>
      </c>
      <c r="Q1238" s="523"/>
      <c r="R1238" s="523" t="str">
        <f>IF(Tabla1[[#This Row],[Insumos]]="","",_xlfn.XLOOKUP(Tabla1[[#This Row],[Insumos]],Tabla10[Insumo],Tabla10[InsumoAbrev],"",0))</f>
        <v/>
      </c>
      <c r="S1238" s="694"/>
      <c r="T1238" s="187"/>
      <c r="U1238" s="187"/>
    </row>
    <row r="1239" spans="2:21" ht="15" x14ac:dyDescent="0.25">
      <c r="B1239" s="187" t="str">
        <f>IF('Formulario PPGR3'!$G1239="","",CONCATENATE('Formulario PPGR3'!$C1239,".",'Formulario PPGR3'!$D1239,".",'Formulario PPGR3'!$E1239,".",'Formulario PPGR3'!$F1239))</f>
        <v/>
      </c>
      <c r="C1239" s="187" t="str">
        <f>IF('Formulario PPGR3'!$G1239="","",'Formulario PPGR1'!#REF!)</f>
        <v/>
      </c>
      <c r="D1239" s="187" t="str">
        <f>IF('Formulario PPGR3'!$G1239="","",'Formulario PPGR1'!#REF!)</f>
        <v/>
      </c>
      <c r="E1239" s="187" t="str">
        <f>IF('Formulario PPGR3'!$G1239="","",'Formulario PPGR1'!#REF!)</f>
        <v/>
      </c>
      <c r="F1239" s="187" t="str">
        <f>IF('Formulario PPGR3'!$G1239="","",'Formulario PPGR1'!#REF!)</f>
        <v/>
      </c>
      <c r="G1239" s="186"/>
      <c r="H1239" s="520" t="str" cm="1">
        <f t="array" ref="H1239">IF(Tabla1[[#This Row],[Código_Actividad]]="","",_xlfn.XLOOKUP(Tabla1[[#This Row],[Código_Actividad]],CodigoActividad,Tabla2[Actividades Programables Presupuestables],"",0))</f>
        <v/>
      </c>
      <c r="I1239" s="783" t="str">
        <f>IFERROR(VLOOKUP('Formulario PPGR3'!$G1239,'Formulario PPGR2'!$H$9:$V$536,15,FALSE),"")</f>
        <v/>
      </c>
      <c r="J1239" s="525"/>
      <c r="K1239" s="524"/>
      <c r="L1239" s="521" t="str">
        <f>IF(Tabla1[[#This Row],[Descripción]]="","",_xlfn.XLOOKUP(Tabla1[[#This Row],[Descripción]],Tabla10[Descripción],Tabla10[Unidad de Medida],"",0))</f>
        <v/>
      </c>
      <c r="M1239" s="317"/>
      <c r="N1239" s="535" t="str">
        <f>IF(Tabla1[[#This Row],[Descripción]]="","",_xlfn.XLOOKUP(Tabla1[[#This Row],[Descripción]],Tabla10[Descripción],Tabla10[Precio Unitario],0))</f>
        <v/>
      </c>
      <c r="O1239" s="535" t="str">
        <f>IF(Tabla1[[#This Row],[Cantidad de Insumos]]="","",Tabla1[[#This Row],[Precio Unitario]]*Tabla1[[#This Row],[Cantidad de Insumos]])</f>
        <v/>
      </c>
      <c r="P1239" s="522" t="str">
        <f>IF(Tabla1[[#This Row],[Descripción]]="","",_xlfn.XLOOKUP(Tabla1[[#This Row],[Descripción]],Tabla10[Descripción],Tabla10[CODIGO PRESUPUESTARIO],0))</f>
        <v/>
      </c>
      <c r="Q1239" s="523"/>
      <c r="R1239" s="523" t="str">
        <f>IF(Tabla1[[#This Row],[Insumos]]="","",_xlfn.XLOOKUP(Tabla1[[#This Row],[Insumos]],Tabla10[Insumo],Tabla10[InsumoAbrev],"",0))</f>
        <v/>
      </c>
      <c r="S1239" s="694"/>
      <c r="T1239" s="187"/>
      <c r="U1239" s="187"/>
    </row>
    <row r="1240" spans="2:21" ht="15" x14ac:dyDescent="0.25">
      <c r="B1240" s="187" t="str">
        <f>IF('Formulario PPGR3'!$G1240="","",CONCATENATE('Formulario PPGR3'!$C1240,".",'Formulario PPGR3'!$D1240,".",'Formulario PPGR3'!$E1240,".",'Formulario PPGR3'!$F1240))</f>
        <v/>
      </c>
      <c r="C1240" s="187" t="str">
        <f>IF('Formulario PPGR3'!$G1240="","",'Formulario PPGR1'!#REF!)</f>
        <v/>
      </c>
      <c r="D1240" s="187" t="str">
        <f>IF('Formulario PPGR3'!$G1240="","",'Formulario PPGR1'!#REF!)</f>
        <v/>
      </c>
      <c r="E1240" s="187" t="str">
        <f>IF('Formulario PPGR3'!$G1240="","",'Formulario PPGR1'!#REF!)</f>
        <v/>
      </c>
      <c r="F1240" s="187" t="str">
        <f>IF('Formulario PPGR3'!$G1240="","",'Formulario PPGR1'!#REF!)</f>
        <v/>
      </c>
      <c r="G1240" s="186"/>
      <c r="H1240" s="520" t="str" cm="1">
        <f t="array" ref="H1240">IF(Tabla1[[#This Row],[Código_Actividad]]="","",_xlfn.XLOOKUP(Tabla1[[#This Row],[Código_Actividad]],CodigoActividad,Tabla2[Actividades Programables Presupuestables],"",0))</f>
        <v/>
      </c>
      <c r="I1240" s="783" t="str">
        <f>IFERROR(VLOOKUP('Formulario PPGR3'!$G1240,'Formulario PPGR2'!$H$9:$V$536,15,FALSE),"")</f>
        <v/>
      </c>
      <c r="J1240" s="525"/>
      <c r="K1240" s="524"/>
      <c r="L1240" s="521" t="str">
        <f>IF(Tabla1[[#This Row],[Descripción]]="","",_xlfn.XLOOKUP(Tabla1[[#This Row],[Descripción]],Tabla10[Descripción],Tabla10[Unidad de Medida],"",0))</f>
        <v/>
      </c>
      <c r="M1240" s="317"/>
      <c r="N1240" s="535" t="str">
        <f>IF(Tabla1[[#This Row],[Descripción]]="","",_xlfn.XLOOKUP(Tabla1[[#This Row],[Descripción]],Tabla10[Descripción],Tabla10[Precio Unitario],0))</f>
        <v/>
      </c>
      <c r="O1240" s="535" t="str">
        <f>IF(Tabla1[[#This Row],[Cantidad de Insumos]]="","",Tabla1[[#This Row],[Precio Unitario]]*Tabla1[[#This Row],[Cantidad de Insumos]])</f>
        <v/>
      </c>
      <c r="P1240" s="522" t="str">
        <f>IF(Tabla1[[#This Row],[Descripción]]="","",_xlfn.XLOOKUP(Tabla1[[#This Row],[Descripción]],Tabla10[Descripción],Tabla10[CODIGO PRESUPUESTARIO],0))</f>
        <v/>
      </c>
      <c r="Q1240" s="523"/>
      <c r="R1240" s="523" t="str">
        <f>IF(Tabla1[[#This Row],[Insumos]]="","",_xlfn.XLOOKUP(Tabla1[[#This Row],[Insumos]],Tabla10[Insumo],Tabla10[InsumoAbrev],"",0))</f>
        <v/>
      </c>
      <c r="S1240" s="694"/>
      <c r="T1240" s="187"/>
      <c r="U1240" s="187"/>
    </row>
    <row r="1241" spans="2:21" ht="15" x14ac:dyDescent="0.25">
      <c r="B1241" s="187" t="str">
        <f>IF('Formulario PPGR3'!$G1241="","",CONCATENATE('Formulario PPGR3'!$C1241,".",'Formulario PPGR3'!$D1241,".",'Formulario PPGR3'!$E1241,".",'Formulario PPGR3'!$F1241))</f>
        <v/>
      </c>
      <c r="C1241" s="187" t="str">
        <f>IF('Formulario PPGR3'!$G1241="","",'Formulario PPGR1'!#REF!)</f>
        <v/>
      </c>
      <c r="D1241" s="187" t="str">
        <f>IF('Formulario PPGR3'!$G1241="","",'Formulario PPGR1'!#REF!)</f>
        <v/>
      </c>
      <c r="E1241" s="187" t="str">
        <f>IF('Formulario PPGR3'!$G1241="","",'Formulario PPGR1'!#REF!)</f>
        <v/>
      </c>
      <c r="F1241" s="187" t="str">
        <f>IF('Formulario PPGR3'!$G1241="","",'Formulario PPGR1'!#REF!)</f>
        <v/>
      </c>
      <c r="G1241" s="186"/>
      <c r="H1241" s="520" t="str" cm="1">
        <f t="array" ref="H1241">IF(Tabla1[[#This Row],[Código_Actividad]]="","",_xlfn.XLOOKUP(Tabla1[[#This Row],[Código_Actividad]],CodigoActividad,Tabla2[Actividades Programables Presupuestables],"",0))</f>
        <v/>
      </c>
      <c r="I1241" s="783" t="str">
        <f>IFERROR(VLOOKUP('Formulario PPGR3'!$G1241,'Formulario PPGR2'!$H$9:$V$536,15,FALSE),"")</f>
        <v/>
      </c>
      <c r="J1241" s="525"/>
      <c r="K1241" s="524"/>
      <c r="L1241" s="521" t="str">
        <f>IF(Tabla1[[#This Row],[Descripción]]="","",_xlfn.XLOOKUP(Tabla1[[#This Row],[Descripción]],Tabla10[Descripción],Tabla10[Unidad de Medida],"",0))</f>
        <v/>
      </c>
      <c r="M1241" s="317"/>
      <c r="N1241" s="535" t="str">
        <f>IF(Tabla1[[#This Row],[Descripción]]="","",_xlfn.XLOOKUP(Tabla1[[#This Row],[Descripción]],Tabla10[Descripción],Tabla10[Precio Unitario],0))</f>
        <v/>
      </c>
      <c r="O1241" s="535" t="str">
        <f>IF(Tabla1[[#This Row],[Cantidad de Insumos]]="","",Tabla1[[#This Row],[Precio Unitario]]*Tabla1[[#This Row],[Cantidad de Insumos]])</f>
        <v/>
      </c>
      <c r="P1241" s="522" t="str">
        <f>IF(Tabla1[[#This Row],[Descripción]]="","",_xlfn.XLOOKUP(Tabla1[[#This Row],[Descripción]],Tabla10[Descripción],Tabla10[CODIGO PRESUPUESTARIO],0))</f>
        <v/>
      </c>
      <c r="Q1241" s="523"/>
      <c r="R1241" s="523" t="str">
        <f>IF(Tabla1[[#This Row],[Insumos]]="","",_xlfn.XLOOKUP(Tabla1[[#This Row],[Insumos]],Tabla10[Insumo],Tabla10[InsumoAbrev],"",0))</f>
        <v/>
      </c>
      <c r="S1241" s="694"/>
      <c r="T1241" s="187"/>
      <c r="U1241" s="187"/>
    </row>
    <row r="1242" spans="2:21" ht="15" x14ac:dyDescent="0.25">
      <c r="B1242" s="187" t="str">
        <f>IF('Formulario PPGR3'!$G1242="","",CONCATENATE('Formulario PPGR3'!$C1242,".",'Formulario PPGR3'!$D1242,".",'Formulario PPGR3'!$E1242,".",'Formulario PPGR3'!$F1242))</f>
        <v/>
      </c>
      <c r="C1242" s="187" t="str">
        <f>IF('Formulario PPGR3'!$G1242="","",'Formulario PPGR1'!#REF!)</f>
        <v/>
      </c>
      <c r="D1242" s="187" t="str">
        <f>IF('Formulario PPGR3'!$G1242="","",'Formulario PPGR1'!#REF!)</f>
        <v/>
      </c>
      <c r="E1242" s="187" t="str">
        <f>IF('Formulario PPGR3'!$G1242="","",'Formulario PPGR1'!#REF!)</f>
        <v/>
      </c>
      <c r="F1242" s="187" t="str">
        <f>IF('Formulario PPGR3'!$G1242="","",'Formulario PPGR1'!#REF!)</f>
        <v/>
      </c>
      <c r="G1242" s="186"/>
      <c r="H1242" s="520" t="str" cm="1">
        <f t="array" ref="H1242">IF(Tabla1[[#This Row],[Código_Actividad]]="","",_xlfn.XLOOKUP(Tabla1[[#This Row],[Código_Actividad]],CodigoActividad,Tabla2[Actividades Programables Presupuestables],"",0))</f>
        <v/>
      </c>
      <c r="I1242" s="783" t="str">
        <f>IFERROR(VLOOKUP('Formulario PPGR3'!$G1242,'Formulario PPGR2'!$H$9:$V$536,15,FALSE),"")</f>
        <v/>
      </c>
      <c r="J1242" s="525"/>
      <c r="K1242" s="524"/>
      <c r="L1242" s="521" t="str">
        <f>IF(Tabla1[[#This Row],[Descripción]]="","",_xlfn.XLOOKUP(Tabla1[[#This Row],[Descripción]],Tabla10[Descripción],Tabla10[Unidad de Medida],"",0))</f>
        <v/>
      </c>
      <c r="M1242" s="317"/>
      <c r="N1242" s="535" t="str">
        <f>IF(Tabla1[[#This Row],[Descripción]]="","",_xlfn.XLOOKUP(Tabla1[[#This Row],[Descripción]],Tabla10[Descripción],Tabla10[Precio Unitario],0))</f>
        <v/>
      </c>
      <c r="O1242" s="535" t="str">
        <f>IF(Tabla1[[#This Row],[Cantidad de Insumos]]="","",Tabla1[[#This Row],[Precio Unitario]]*Tabla1[[#This Row],[Cantidad de Insumos]])</f>
        <v/>
      </c>
      <c r="P1242" s="522" t="str">
        <f>IF(Tabla1[[#This Row],[Descripción]]="","",_xlfn.XLOOKUP(Tabla1[[#This Row],[Descripción]],Tabla10[Descripción],Tabla10[CODIGO PRESUPUESTARIO],0))</f>
        <v/>
      </c>
      <c r="Q1242" s="523"/>
      <c r="R1242" s="523" t="str">
        <f>IF(Tabla1[[#This Row],[Insumos]]="","",_xlfn.XLOOKUP(Tabla1[[#This Row],[Insumos]],Tabla10[Insumo],Tabla10[InsumoAbrev],"",0))</f>
        <v/>
      </c>
      <c r="S1242" s="694"/>
      <c r="T1242" s="187"/>
      <c r="U1242" s="187"/>
    </row>
    <row r="1243" spans="2:21" ht="15" x14ac:dyDescent="0.25">
      <c r="B1243" s="187" t="str">
        <f>IF('Formulario PPGR3'!$G1243="","",CONCATENATE('Formulario PPGR3'!$C1243,".",'Formulario PPGR3'!$D1243,".",'Formulario PPGR3'!$E1243,".",'Formulario PPGR3'!$F1243))</f>
        <v/>
      </c>
      <c r="C1243" s="187" t="str">
        <f>IF('Formulario PPGR3'!$G1243="","",'Formulario PPGR1'!#REF!)</f>
        <v/>
      </c>
      <c r="D1243" s="187" t="str">
        <f>IF('Formulario PPGR3'!$G1243="","",'Formulario PPGR1'!#REF!)</f>
        <v/>
      </c>
      <c r="E1243" s="187" t="str">
        <f>IF('Formulario PPGR3'!$G1243="","",'Formulario PPGR1'!#REF!)</f>
        <v/>
      </c>
      <c r="F1243" s="187" t="str">
        <f>IF('Formulario PPGR3'!$G1243="","",'Formulario PPGR1'!#REF!)</f>
        <v/>
      </c>
      <c r="G1243" s="186"/>
      <c r="H1243" s="520" t="str" cm="1">
        <f t="array" ref="H1243">IF(Tabla1[[#This Row],[Código_Actividad]]="","",_xlfn.XLOOKUP(Tabla1[[#This Row],[Código_Actividad]],CodigoActividad,Tabla2[Actividades Programables Presupuestables],"",0))</f>
        <v/>
      </c>
      <c r="I1243" s="783" t="str">
        <f>IFERROR(VLOOKUP('Formulario PPGR3'!$G1243,'Formulario PPGR2'!$H$9:$V$536,15,FALSE),"")</f>
        <v/>
      </c>
      <c r="J1243" s="525"/>
      <c r="K1243" s="524"/>
      <c r="L1243" s="521" t="str">
        <f>IF(Tabla1[[#This Row],[Descripción]]="","",_xlfn.XLOOKUP(Tabla1[[#This Row],[Descripción]],Tabla10[Descripción],Tabla10[Unidad de Medida],"",0))</f>
        <v/>
      </c>
      <c r="M1243" s="317"/>
      <c r="N1243" s="535" t="str">
        <f>IF(Tabla1[[#This Row],[Descripción]]="","",_xlfn.XLOOKUP(Tabla1[[#This Row],[Descripción]],Tabla10[Descripción],Tabla10[Precio Unitario],0))</f>
        <v/>
      </c>
      <c r="O1243" s="535" t="str">
        <f>IF(Tabla1[[#This Row],[Cantidad de Insumos]]="","",Tabla1[[#This Row],[Precio Unitario]]*Tabla1[[#This Row],[Cantidad de Insumos]])</f>
        <v/>
      </c>
      <c r="P1243" s="522" t="str">
        <f>IF(Tabla1[[#This Row],[Descripción]]="","",_xlfn.XLOOKUP(Tabla1[[#This Row],[Descripción]],Tabla10[Descripción],Tabla10[CODIGO PRESUPUESTARIO],0))</f>
        <v/>
      </c>
      <c r="Q1243" s="523"/>
      <c r="R1243" s="523" t="str">
        <f>IF(Tabla1[[#This Row],[Insumos]]="","",_xlfn.XLOOKUP(Tabla1[[#This Row],[Insumos]],Tabla10[Insumo],Tabla10[InsumoAbrev],"",0))</f>
        <v/>
      </c>
      <c r="S1243" s="694"/>
      <c r="T1243" s="187"/>
      <c r="U1243" s="187"/>
    </row>
    <row r="1244" spans="2:21" ht="15" x14ac:dyDescent="0.25">
      <c r="B1244" s="187" t="str">
        <f>IF('Formulario PPGR3'!$G1244="","",CONCATENATE('Formulario PPGR3'!$C1244,".",'Formulario PPGR3'!$D1244,".",'Formulario PPGR3'!$E1244,".",'Formulario PPGR3'!$F1244))</f>
        <v/>
      </c>
      <c r="C1244" s="187" t="str">
        <f>IF('Formulario PPGR3'!$G1244="","",'Formulario PPGR1'!#REF!)</f>
        <v/>
      </c>
      <c r="D1244" s="187" t="str">
        <f>IF('Formulario PPGR3'!$G1244="","",'Formulario PPGR1'!#REF!)</f>
        <v/>
      </c>
      <c r="E1244" s="187" t="str">
        <f>IF('Formulario PPGR3'!$G1244="","",'Formulario PPGR1'!#REF!)</f>
        <v/>
      </c>
      <c r="F1244" s="187" t="str">
        <f>IF('Formulario PPGR3'!$G1244="","",'Formulario PPGR1'!#REF!)</f>
        <v/>
      </c>
      <c r="G1244" s="186"/>
      <c r="H1244" s="520" t="str" cm="1">
        <f t="array" ref="H1244">IF(Tabla1[[#This Row],[Código_Actividad]]="","",_xlfn.XLOOKUP(Tabla1[[#This Row],[Código_Actividad]],CodigoActividad,Tabla2[Actividades Programables Presupuestables],"",0))</f>
        <v/>
      </c>
      <c r="I1244" s="783" t="str">
        <f>IFERROR(VLOOKUP('Formulario PPGR3'!$G1244,'Formulario PPGR2'!$H$9:$V$536,15,FALSE),"")</f>
        <v/>
      </c>
      <c r="J1244" s="525"/>
      <c r="K1244" s="524"/>
      <c r="L1244" s="521" t="str">
        <f>IF(Tabla1[[#This Row],[Descripción]]="","",_xlfn.XLOOKUP(Tabla1[[#This Row],[Descripción]],Tabla10[Descripción],Tabla10[Unidad de Medida],"",0))</f>
        <v/>
      </c>
      <c r="M1244" s="317"/>
      <c r="N1244" s="535" t="str">
        <f>IF(Tabla1[[#This Row],[Descripción]]="","",_xlfn.XLOOKUP(Tabla1[[#This Row],[Descripción]],Tabla10[Descripción],Tabla10[Precio Unitario],0))</f>
        <v/>
      </c>
      <c r="O1244" s="535" t="str">
        <f>IF(Tabla1[[#This Row],[Cantidad de Insumos]]="","",Tabla1[[#This Row],[Precio Unitario]]*Tabla1[[#This Row],[Cantidad de Insumos]])</f>
        <v/>
      </c>
      <c r="P1244" s="522" t="str">
        <f>IF(Tabla1[[#This Row],[Descripción]]="","",_xlfn.XLOOKUP(Tabla1[[#This Row],[Descripción]],Tabla10[Descripción],Tabla10[CODIGO PRESUPUESTARIO],0))</f>
        <v/>
      </c>
      <c r="Q1244" s="523"/>
      <c r="R1244" s="523" t="str">
        <f>IF(Tabla1[[#This Row],[Insumos]]="","",_xlfn.XLOOKUP(Tabla1[[#This Row],[Insumos]],Tabla10[Insumo],Tabla10[InsumoAbrev],"",0))</f>
        <v/>
      </c>
      <c r="S1244" s="694"/>
      <c r="T1244" s="187"/>
      <c r="U1244" s="187"/>
    </row>
    <row r="1245" spans="2:21" ht="15" x14ac:dyDescent="0.25">
      <c r="B1245" s="187" t="str">
        <f>IF('Formulario PPGR3'!$G1245="","",CONCATENATE('Formulario PPGR3'!$C1245,".",'Formulario PPGR3'!$D1245,".",'Formulario PPGR3'!$E1245,".",'Formulario PPGR3'!$F1245))</f>
        <v/>
      </c>
      <c r="C1245" s="187" t="str">
        <f>IF('Formulario PPGR3'!$G1245="","",'Formulario PPGR1'!#REF!)</f>
        <v/>
      </c>
      <c r="D1245" s="187" t="str">
        <f>IF('Formulario PPGR3'!$G1245="","",'Formulario PPGR1'!#REF!)</f>
        <v/>
      </c>
      <c r="E1245" s="187" t="str">
        <f>IF('Formulario PPGR3'!$G1245="","",'Formulario PPGR1'!#REF!)</f>
        <v/>
      </c>
      <c r="F1245" s="187" t="str">
        <f>IF('Formulario PPGR3'!$G1245="","",'Formulario PPGR1'!#REF!)</f>
        <v/>
      </c>
      <c r="G1245" s="186"/>
      <c r="H1245" s="520" t="str" cm="1">
        <f t="array" ref="H1245">IF(Tabla1[[#This Row],[Código_Actividad]]="","",_xlfn.XLOOKUP(Tabla1[[#This Row],[Código_Actividad]],CodigoActividad,Tabla2[Actividades Programables Presupuestables],"",0))</f>
        <v/>
      </c>
      <c r="I1245" s="783" t="str">
        <f>IFERROR(VLOOKUP('Formulario PPGR3'!$G1245,'Formulario PPGR2'!$H$9:$V$536,15,FALSE),"")</f>
        <v/>
      </c>
      <c r="J1245" s="525"/>
      <c r="K1245" s="524"/>
      <c r="L1245" s="521" t="str">
        <f>IF(Tabla1[[#This Row],[Descripción]]="","",_xlfn.XLOOKUP(Tabla1[[#This Row],[Descripción]],Tabla10[Descripción],Tabla10[Unidad de Medida],"",0))</f>
        <v/>
      </c>
      <c r="M1245" s="317"/>
      <c r="N1245" s="535" t="str">
        <f>IF(Tabla1[[#This Row],[Descripción]]="","",_xlfn.XLOOKUP(Tabla1[[#This Row],[Descripción]],Tabla10[Descripción],Tabla10[Precio Unitario],0))</f>
        <v/>
      </c>
      <c r="O1245" s="535" t="str">
        <f>IF(Tabla1[[#This Row],[Cantidad de Insumos]]="","",Tabla1[[#This Row],[Precio Unitario]]*Tabla1[[#This Row],[Cantidad de Insumos]])</f>
        <v/>
      </c>
      <c r="P1245" s="522" t="str">
        <f>IF(Tabla1[[#This Row],[Descripción]]="","",_xlfn.XLOOKUP(Tabla1[[#This Row],[Descripción]],Tabla10[Descripción],Tabla10[CODIGO PRESUPUESTARIO],0))</f>
        <v/>
      </c>
      <c r="Q1245" s="523"/>
      <c r="R1245" s="523" t="str">
        <f>IF(Tabla1[[#This Row],[Insumos]]="","",_xlfn.XLOOKUP(Tabla1[[#This Row],[Insumos]],Tabla10[Insumo],Tabla10[InsumoAbrev],"",0))</f>
        <v/>
      </c>
      <c r="S1245" s="694"/>
      <c r="T1245" s="187"/>
      <c r="U1245" s="187"/>
    </row>
    <row r="1246" spans="2:21" ht="15" x14ac:dyDescent="0.25">
      <c r="B1246" s="187" t="str">
        <f>IF('Formulario PPGR3'!$G1246="","",CONCATENATE('Formulario PPGR3'!$C1246,".",'Formulario PPGR3'!$D1246,".",'Formulario PPGR3'!$E1246,".",'Formulario PPGR3'!$F1246))</f>
        <v/>
      </c>
      <c r="C1246" s="187" t="str">
        <f>IF('Formulario PPGR3'!$G1246="","",'Formulario PPGR1'!#REF!)</f>
        <v/>
      </c>
      <c r="D1246" s="187" t="str">
        <f>IF('Formulario PPGR3'!$G1246="","",'Formulario PPGR1'!#REF!)</f>
        <v/>
      </c>
      <c r="E1246" s="187" t="str">
        <f>IF('Formulario PPGR3'!$G1246="","",'Formulario PPGR1'!#REF!)</f>
        <v/>
      </c>
      <c r="F1246" s="187" t="str">
        <f>IF('Formulario PPGR3'!$G1246="","",'Formulario PPGR1'!#REF!)</f>
        <v/>
      </c>
      <c r="G1246" s="186"/>
      <c r="H1246" s="520" t="str" cm="1">
        <f t="array" ref="H1246">IF(Tabla1[[#This Row],[Código_Actividad]]="","",_xlfn.XLOOKUP(Tabla1[[#This Row],[Código_Actividad]],CodigoActividad,Tabla2[Actividades Programables Presupuestables],"",0))</f>
        <v/>
      </c>
      <c r="I1246" s="783" t="str">
        <f>IFERROR(VLOOKUP('Formulario PPGR3'!$G1246,'Formulario PPGR2'!$H$9:$V$536,15,FALSE),"")</f>
        <v/>
      </c>
      <c r="J1246" s="525"/>
      <c r="K1246" s="524"/>
      <c r="L1246" s="521" t="str">
        <f>IF(Tabla1[[#This Row],[Descripción]]="","",_xlfn.XLOOKUP(Tabla1[[#This Row],[Descripción]],Tabla10[Descripción],Tabla10[Unidad de Medida],"",0))</f>
        <v/>
      </c>
      <c r="M1246" s="317"/>
      <c r="N1246" s="535" t="str">
        <f>IF(Tabla1[[#This Row],[Descripción]]="","",_xlfn.XLOOKUP(Tabla1[[#This Row],[Descripción]],Tabla10[Descripción],Tabla10[Precio Unitario],0))</f>
        <v/>
      </c>
      <c r="O1246" s="535" t="str">
        <f>IF(Tabla1[[#This Row],[Cantidad de Insumos]]="","",Tabla1[[#This Row],[Precio Unitario]]*Tabla1[[#This Row],[Cantidad de Insumos]])</f>
        <v/>
      </c>
      <c r="P1246" s="522" t="str">
        <f>IF(Tabla1[[#This Row],[Descripción]]="","",_xlfn.XLOOKUP(Tabla1[[#This Row],[Descripción]],Tabla10[Descripción],Tabla10[CODIGO PRESUPUESTARIO],0))</f>
        <v/>
      </c>
      <c r="Q1246" s="523"/>
      <c r="R1246" s="523" t="str">
        <f>IF(Tabla1[[#This Row],[Insumos]]="","",_xlfn.XLOOKUP(Tabla1[[#This Row],[Insumos]],Tabla10[Insumo],Tabla10[InsumoAbrev],"",0))</f>
        <v/>
      </c>
      <c r="S1246" s="694"/>
      <c r="T1246" s="187"/>
      <c r="U1246" s="187"/>
    </row>
    <row r="1247" spans="2:21" ht="15" x14ac:dyDescent="0.25">
      <c r="B1247" s="187" t="str">
        <f>IF('Formulario PPGR3'!$G1247="","",CONCATENATE('Formulario PPGR3'!$C1247,".",'Formulario PPGR3'!$D1247,".",'Formulario PPGR3'!$E1247,".",'Formulario PPGR3'!$F1247))</f>
        <v/>
      </c>
      <c r="C1247" s="187" t="str">
        <f>IF('Formulario PPGR3'!$G1247="","",'Formulario PPGR1'!#REF!)</f>
        <v/>
      </c>
      <c r="D1247" s="187" t="str">
        <f>IF('Formulario PPGR3'!$G1247="","",'Formulario PPGR1'!#REF!)</f>
        <v/>
      </c>
      <c r="E1247" s="187" t="str">
        <f>IF('Formulario PPGR3'!$G1247="","",'Formulario PPGR1'!#REF!)</f>
        <v/>
      </c>
      <c r="F1247" s="187" t="str">
        <f>IF('Formulario PPGR3'!$G1247="","",'Formulario PPGR1'!#REF!)</f>
        <v/>
      </c>
      <c r="G1247" s="186"/>
      <c r="H1247" s="520" t="str" cm="1">
        <f t="array" ref="H1247">IF(Tabla1[[#This Row],[Código_Actividad]]="","",_xlfn.XLOOKUP(Tabla1[[#This Row],[Código_Actividad]],CodigoActividad,Tabla2[Actividades Programables Presupuestables],"",0))</f>
        <v/>
      </c>
      <c r="I1247" s="783" t="str">
        <f>IFERROR(VLOOKUP('Formulario PPGR3'!$G1247,'Formulario PPGR2'!$H$9:$V$536,15,FALSE),"")</f>
        <v/>
      </c>
      <c r="J1247" s="525"/>
      <c r="K1247" s="524"/>
      <c r="L1247" s="521" t="str">
        <f>IF(Tabla1[[#This Row],[Descripción]]="","",_xlfn.XLOOKUP(Tabla1[[#This Row],[Descripción]],Tabla10[Descripción],Tabla10[Unidad de Medida],"",0))</f>
        <v/>
      </c>
      <c r="M1247" s="317"/>
      <c r="N1247" s="535" t="str">
        <f>IF(Tabla1[[#This Row],[Descripción]]="","",_xlfn.XLOOKUP(Tabla1[[#This Row],[Descripción]],Tabla10[Descripción],Tabla10[Precio Unitario],0))</f>
        <v/>
      </c>
      <c r="O1247" s="535" t="str">
        <f>IF(Tabla1[[#This Row],[Cantidad de Insumos]]="","",Tabla1[[#This Row],[Precio Unitario]]*Tabla1[[#This Row],[Cantidad de Insumos]])</f>
        <v/>
      </c>
      <c r="P1247" s="522" t="str">
        <f>IF(Tabla1[[#This Row],[Descripción]]="","",_xlfn.XLOOKUP(Tabla1[[#This Row],[Descripción]],Tabla10[Descripción],Tabla10[CODIGO PRESUPUESTARIO],0))</f>
        <v/>
      </c>
      <c r="Q1247" s="523"/>
      <c r="R1247" s="523" t="str">
        <f>IF(Tabla1[[#This Row],[Insumos]]="","",_xlfn.XLOOKUP(Tabla1[[#This Row],[Insumos]],Tabla10[Insumo],Tabla10[InsumoAbrev],"",0))</f>
        <v/>
      </c>
      <c r="S1247" s="694"/>
      <c r="T1247" s="187"/>
      <c r="U1247" s="187"/>
    </row>
    <row r="1248" spans="2:21" ht="15" x14ac:dyDescent="0.25">
      <c r="B1248" s="187" t="str">
        <f>IF('Formulario PPGR3'!$G1248="","",CONCATENATE('Formulario PPGR3'!$C1248,".",'Formulario PPGR3'!$D1248,".",'Formulario PPGR3'!$E1248,".",'Formulario PPGR3'!$F1248))</f>
        <v/>
      </c>
      <c r="C1248" s="187" t="str">
        <f>IF('Formulario PPGR3'!$G1248="","",'Formulario PPGR1'!#REF!)</f>
        <v/>
      </c>
      <c r="D1248" s="187" t="str">
        <f>IF('Formulario PPGR3'!$G1248="","",'Formulario PPGR1'!#REF!)</f>
        <v/>
      </c>
      <c r="E1248" s="187" t="str">
        <f>IF('Formulario PPGR3'!$G1248="","",'Formulario PPGR1'!#REF!)</f>
        <v/>
      </c>
      <c r="F1248" s="187" t="str">
        <f>IF('Formulario PPGR3'!$G1248="","",'Formulario PPGR1'!#REF!)</f>
        <v/>
      </c>
      <c r="G1248" s="186"/>
      <c r="H1248" s="520" t="str" cm="1">
        <f t="array" ref="H1248">IF(Tabla1[[#This Row],[Código_Actividad]]="","",_xlfn.XLOOKUP(Tabla1[[#This Row],[Código_Actividad]],CodigoActividad,Tabla2[Actividades Programables Presupuestables],"",0))</f>
        <v/>
      </c>
      <c r="I1248" s="783" t="str">
        <f>IFERROR(VLOOKUP('Formulario PPGR3'!$G1248,'Formulario PPGR2'!$H$9:$V$536,15,FALSE),"")</f>
        <v/>
      </c>
      <c r="J1248" s="525"/>
      <c r="K1248" s="524"/>
      <c r="L1248" s="521" t="str">
        <f>IF(Tabla1[[#This Row],[Descripción]]="","",_xlfn.XLOOKUP(Tabla1[[#This Row],[Descripción]],Tabla10[Descripción],Tabla10[Unidad de Medida],"",0))</f>
        <v/>
      </c>
      <c r="M1248" s="317"/>
      <c r="N1248" s="535" t="str">
        <f>IF(Tabla1[[#This Row],[Descripción]]="","",_xlfn.XLOOKUP(Tabla1[[#This Row],[Descripción]],Tabla10[Descripción],Tabla10[Precio Unitario],0))</f>
        <v/>
      </c>
      <c r="O1248" s="535" t="str">
        <f>IF(Tabla1[[#This Row],[Cantidad de Insumos]]="","",Tabla1[[#This Row],[Precio Unitario]]*Tabla1[[#This Row],[Cantidad de Insumos]])</f>
        <v/>
      </c>
      <c r="P1248" s="522" t="str">
        <f>IF(Tabla1[[#This Row],[Descripción]]="","",_xlfn.XLOOKUP(Tabla1[[#This Row],[Descripción]],Tabla10[Descripción],Tabla10[CODIGO PRESUPUESTARIO],0))</f>
        <v/>
      </c>
      <c r="Q1248" s="523"/>
      <c r="R1248" s="523" t="str">
        <f>IF(Tabla1[[#This Row],[Insumos]]="","",_xlfn.XLOOKUP(Tabla1[[#This Row],[Insumos]],Tabla10[Insumo],Tabla10[InsumoAbrev],"",0))</f>
        <v/>
      </c>
      <c r="S1248" s="694"/>
      <c r="T1248" s="187"/>
      <c r="U1248" s="187"/>
    </row>
    <row r="1249" spans="2:21" ht="15" x14ac:dyDescent="0.25">
      <c r="B1249" s="187" t="str">
        <f>IF('Formulario PPGR3'!$G1249="","",CONCATENATE('Formulario PPGR3'!$C1249,".",'Formulario PPGR3'!$D1249,".",'Formulario PPGR3'!$E1249,".",'Formulario PPGR3'!$F1249))</f>
        <v/>
      </c>
      <c r="C1249" s="187" t="str">
        <f>IF('Formulario PPGR3'!$G1249="","",'Formulario PPGR1'!#REF!)</f>
        <v/>
      </c>
      <c r="D1249" s="187" t="str">
        <f>IF('Formulario PPGR3'!$G1249="","",'Formulario PPGR1'!#REF!)</f>
        <v/>
      </c>
      <c r="E1249" s="187" t="str">
        <f>IF('Formulario PPGR3'!$G1249="","",'Formulario PPGR1'!#REF!)</f>
        <v/>
      </c>
      <c r="F1249" s="187" t="str">
        <f>IF('Formulario PPGR3'!$G1249="","",'Formulario PPGR1'!#REF!)</f>
        <v/>
      </c>
      <c r="G1249" s="186"/>
      <c r="H1249" s="520" t="str" cm="1">
        <f t="array" ref="H1249">IF(Tabla1[[#This Row],[Código_Actividad]]="","",_xlfn.XLOOKUP(Tabla1[[#This Row],[Código_Actividad]],CodigoActividad,Tabla2[Actividades Programables Presupuestables],"",0))</f>
        <v/>
      </c>
      <c r="I1249" s="783" t="str">
        <f>IFERROR(VLOOKUP('Formulario PPGR3'!$G1249,'Formulario PPGR2'!$H$9:$V$536,15,FALSE),"")</f>
        <v/>
      </c>
      <c r="J1249" s="525"/>
      <c r="K1249" s="524"/>
      <c r="L1249" s="521" t="str">
        <f>IF(Tabla1[[#This Row],[Descripción]]="","",_xlfn.XLOOKUP(Tabla1[[#This Row],[Descripción]],Tabla10[Descripción],Tabla10[Unidad de Medida],"",0))</f>
        <v/>
      </c>
      <c r="M1249" s="317"/>
      <c r="N1249" s="535" t="str">
        <f>IF(Tabla1[[#This Row],[Descripción]]="","",_xlfn.XLOOKUP(Tabla1[[#This Row],[Descripción]],Tabla10[Descripción],Tabla10[Precio Unitario],0))</f>
        <v/>
      </c>
      <c r="O1249" s="535" t="str">
        <f>IF(Tabla1[[#This Row],[Cantidad de Insumos]]="","",Tabla1[[#This Row],[Precio Unitario]]*Tabla1[[#This Row],[Cantidad de Insumos]])</f>
        <v/>
      </c>
      <c r="P1249" s="522" t="str">
        <f>IF(Tabla1[[#This Row],[Descripción]]="","",_xlfn.XLOOKUP(Tabla1[[#This Row],[Descripción]],Tabla10[Descripción],Tabla10[CODIGO PRESUPUESTARIO],0))</f>
        <v/>
      </c>
      <c r="Q1249" s="523"/>
      <c r="R1249" s="523" t="str">
        <f>IF(Tabla1[[#This Row],[Insumos]]="","",_xlfn.XLOOKUP(Tabla1[[#This Row],[Insumos]],Tabla10[Insumo],Tabla10[InsumoAbrev],"",0))</f>
        <v/>
      </c>
      <c r="S1249" s="694"/>
      <c r="T1249" s="187"/>
      <c r="U1249" s="187"/>
    </row>
    <row r="1250" spans="2:21" ht="15" x14ac:dyDescent="0.25">
      <c r="B1250" s="187" t="str">
        <f>IF('Formulario PPGR3'!$G1250="","",CONCATENATE('Formulario PPGR3'!$C1250,".",'Formulario PPGR3'!$D1250,".",'Formulario PPGR3'!$E1250,".",'Formulario PPGR3'!$F1250))</f>
        <v/>
      </c>
      <c r="C1250" s="187" t="str">
        <f>IF('Formulario PPGR3'!$G1250="","",'Formulario PPGR1'!#REF!)</f>
        <v/>
      </c>
      <c r="D1250" s="187" t="str">
        <f>IF('Formulario PPGR3'!$G1250="","",'Formulario PPGR1'!#REF!)</f>
        <v/>
      </c>
      <c r="E1250" s="187" t="str">
        <f>IF('Formulario PPGR3'!$G1250="","",'Formulario PPGR1'!#REF!)</f>
        <v/>
      </c>
      <c r="F1250" s="187" t="str">
        <f>IF('Formulario PPGR3'!$G1250="","",'Formulario PPGR1'!#REF!)</f>
        <v/>
      </c>
      <c r="G1250" s="186"/>
      <c r="H1250" s="520" t="str" cm="1">
        <f t="array" ref="H1250">IF(Tabla1[[#This Row],[Código_Actividad]]="","",_xlfn.XLOOKUP(Tabla1[[#This Row],[Código_Actividad]],CodigoActividad,Tabla2[Actividades Programables Presupuestables],"",0))</f>
        <v/>
      </c>
      <c r="I1250" s="783" t="str">
        <f>IFERROR(VLOOKUP('Formulario PPGR3'!$G1250,'Formulario PPGR2'!$H$9:$V$536,15,FALSE),"")</f>
        <v/>
      </c>
      <c r="J1250" s="525"/>
      <c r="K1250" s="524"/>
      <c r="L1250" s="521" t="str">
        <f>IF(Tabla1[[#This Row],[Descripción]]="","",_xlfn.XLOOKUP(Tabla1[[#This Row],[Descripción]],Tabla10[Descripción],Tabla10[Unidad de Medida],"",0))</f>
        <v/>
      </c>
      <c r="M1250" s="317"/>
      <c r="N1250" s="535" t="str">
        <f>IF(Tabla1[[#This Row],[Descripción]]="","",_xlfn.XLOOKUP(Tabla1[[#This Row],[Descripción]],Tabla10[Descripción],Tabla10[Precio Unitario],0))</f>
        <v/>
      </c>
      <c r="O1250" s="535" t="str">
        <f>IF(Tabla1[[#This Row],[Cantidad de Insumos]]="","",Tabla1[[#This Row],[Precio Unitario]]*Tabla1[[#This Row],[Cantidad de Insumos]])</f>
        <v/>
      </c>
      <c r="P1250" s="522" t="str">
        <f>IF(Tabla1[[#This Row],[Descripción]]="","",_xlfn.XLOOKUP(Tabla1[[#This Row],[Descripción]],Tabla10[Descripción],Tabla10[CODIGO PRESUPUESTARIO],0))</f>
        <v/>
      </c>
      <c r="Q1250" s="523"/>
      <c r="R1250" s="523" t="str">
        <f>IF(Tabla1[[#This Row],[Insumos]]="","",_xlfn.XLOOKUP(Tabla1[[#This Row],[Insumos]],Tabla10[Insumo],Tabla10[InsumoAbrev],"",0))</f>
        <v/>
      </c>
      <c r="S1250" s="694"/>
      <c r="T1250" s="187"/>
      <c r="U1250" s="187"/>
    </row>
    <row r="1251" spans="2:21" ht="15" x14ac:dyDescent="0.25">
      <c r="B1251" s="187" t="str">
        <f>IF('Formulario PPGR3'!$G1251="","",CONCATENATE('Formulario PPGR3'!$C1251,".",'Formulario PPGR3'!$D1251,".",'Formulario PPGR3'!$E1251,".",'Formulario PPGR3'!$F1251))</f>
        <v/>
      </c>
      <c r="C1251" s="187" t="str">
        <f>IF('Formulario PPGR3'!$G1251="","",'Formulario PPGR1'!#REF!)</f>
        <v/>
      </c>
      <c r="D1251" s="187" t="str">
        <f>IF('Formulario PPGR3'!$G1251="","",'Formulario PPGR1'!#REF!)</f>
        <v/>
      </c>
      <c r="E1251" s="187" t="str">
        <f>IF('Formulario PPGR3'!$G1251="","",'Formulario PPGR1'!#REF!)</f>
        <v/>
      </c>
      <c r="F1251" s="187" t="str">
        <f>IF('Formulario PPGR3'!$G1251="","",'Formulario PPGR1'!#REF!)</f>
        <v/>
      </c>
      <c r="G1251" s="186"/>
      <c r="H1251" s="520" t="str" cm="1">
        <f t="array" ref="H1251">IF(Tabla1[[#This Row],[Código_Actividad]]="","",_xlfn.XLOOKUP(Tabla1[[#This Row],[Código_Actividad]],CodigoActividad,Tabla2[Actividades Programables Presupuestables],"",0))</f>
        <v/>
      </c>
      <c r="I1251" s="783" t="str">
        <f>IFERROR(VLOOKUP('Formulario PPGR3'!$G1251,'Formulario PPGR2'!$H$9:$V$536,15,FALSE),"")</f>
        <v/>
      </c>
      <c r="J1251" s="525"/>
      <c r="K1251" s="524"/>
      <c r="L1251" s="521" t="str">
        <f>IF(Tabla1[[#This Row],[Descripción]]="","",_xlfn.XLOOKUP(Tabla1[[#This Row],[Descripción]],Tabla10[Descripción],Tabla10[Unidad de Medida],"",0))</f>
        <v/>
      </c>
      <c r="M1251" s="317"/>
      <c r="N1251" s="535" t="str">
        <f>IF(Tabla1[[#This Row],[Descripción]]="","",_xlfn.XLOOKUP(Tabla1[[#This Row],[Descripción]],Tabla10[Descripción],Tabla10[Precio Unitario],0))</f>
        <v/>
      </c>
      <c r="O1251" s="535" t="str">
        <f>IF(Tabla1[[#This Row],[Cantidad de Insumos]]="","",Tabla1[[#This Row],[Precio Unitario]]*Tabla1[[#This Row],[Cantidad de Insumos]])</f>
        <v/>
      </c>
      <c r="P1251" s="522" t="str">
        <f>IF(Tabla1[[#This Row],[Descripción]]="","",_xlfn.XLOOKUP(Tabla1[[#This Row],[Descripción]],Tabla10[Descripción],Tabla10[CODIGO PRESUPUESTARIO],0))</f>
        <v/>
      </c>
      <c r="Q1251" s="523"/>
      <c r="R1251" s="523" t="str">
        <f>IF(Tabla1[[#This Row],[Insumos]]="","",_xlfn.XLOOKUP(Tabla1[[#This Row],[Insumos]],Tabla10[Insumo],Tabla10[InsumoAbrev],"",0))</f>
        <v/>
      </c>
      <c r="S1251" s="694"/>
      <c r="T1251" s="187"/>
      <c r="U1251" s="187"/>
    </row>
    <row r="1252" spans="2:21" ht="15" x14ac:dyDescent="0.25">
      <c r="B1252" s="187" t="str">
        <f>IF('Formulario PPGR3'!$G1252="","",CONCATENATE('Formulario PPGR3'!$C1252,".",'Formulario PPGR3'!$D1252,".",'Formulario PPGR3'!$E1252,".",'Formulario PPGR3'!$F1252))</f>
        <v/>
      </c>
      <c r="C1252" s="187" t="str">
        <f>IF('Formulario PPGR3'!$G1252="","",'Formulario PPGR1'!#REF!)</f>
        <v/>
      </c>
      <c r="D1252" s="187" t="str">
        <f>IF('Formulario PPGR3'!$G1252="","",'Formulario PPGR1'!#REF!)</f>
        <v/>
      </c>
      <c r="E1252" s="187" t="str">
        <f>IF('Formulario PPGR3'!$G1252="","",'Formulario PPGR1'!#REF!)</f>
        <v/>
      </c>
      <c r="F1252" s="187" t="str">
        <f>IF('Formulario PPGR3'!$G1252="","",'Formulario PPGR1'!#REF!)</f>
        <v/>
      </c>
      <c r="G1252" s="186"/>
      <c r="H1252" s="520" t="str" cm="1">
        <f t="array" ref="H1252">IF(Tabla1[[#This Row],[Código_Actividad]]="","",_xlfn.XLOOKUP(Tabla1[[#This Row],[Código_Actividad]],CodigoActividad,Tabla2[Actividades Programables Presupuestables],"",0))</f>
        <v/>
      </c>
      <c r="I1252" s="783" t="str">
        <f>IFERROR(VLOOKUP('Formulario PPGR3'!$G1252,'Formulario PPGR2'!$H$9:$V$536,15,FALSE),"")</f>
        <v/>
      </c>
      <c r="J1252" s="525"/>
      <c r="K1252" s="524"/>
      <c r="L1252" s="521" t="str">
        <f>IF(Tabla1[[#This Row],[Descripción]]="","",_xlfn.XLOOKUP(Tabla1[[#This Row],[Descripción]],Tabla10[Descripción],Tabla10[Unidad de Medida],"",0))</f>
        <v/>
      </c>
      <c r="M1252" s="317"/>
      <c r="N1252" s="535" t="str">
        <f>IF(Tabla1[[#This Row],[Descripción]]="","",_xlfn.XLOOKUP(Tabla1[[#This Row],[Descripción]],Tabla10[Descripción],Tabla10[Precio Unitario],0))</f>
        <v/>
      </c>
      <c r="O1252" s="535" t="str">
        <f>IF(Tabla1[[#This Row],[Cantidad de Insumos]]="","",Tabla1[[#This Row],[Precio Unitario]]*Tabla1[[#This Row],[Cantidad de Insumos]])</f>
        <v/>
      </c>
      <c r="P1252" s="522" t="str">
        <f>IF(Tabla1[[#This Row],[Descripción]]="","",_xlfn.XLOOKUP(Tabla1[[#This Row],[Descripción]],Tabla10[Descripción],Tabla10[CODIGO PRESUPUESTARIO],0))</f>
        <v/>
      </c>
      <c r="Q1252" s="523"/>
      <c r="R1252" s="523" t="str">
        <f>IF(Tabla1[[#This Row],[Insumos]]="","",_xlfn.XLOOKUP(Tabla1[[#This Row],[Insumos]],Tabla10[Insumo],Tabla10[InsumoAbrev],"",0))</f>
        <v/>
      </c>
      <c r="S1252" s="694"/>
      <c r="T1252" s="187"/>
      <c r="U1252" s="187"/>
    </row>
    <row r="1253" spans="2:21" ht="15" x14ac:dyDescent="0.25">
      <c r="B1253" s="187" t="str">
        <f>IF('Formulario PPGR3'!$G1253="","",CONCATENATE('Formulario PPGR3'!$C1253,".",'Formulario PPGR3'!$D1253,".",'Formulario PPGR3'!$E1253,".",'Formulario PPGR3'!$F1253))</f>
        <v/>
      </c>
      <c r="C1253" s="187" t="str">
        <f>IF('Formulario PPGR3'!$G1253="","",'Formulario PPGR1'!#REF!)</f>
        <v/>
      </c>
      <c r="D1253" s="187" t="str">
        <f>IF('Formulario PPGR3'!$G1253="","",'Formulario PPGR1'!#REF!)</f>
        <v/>
      </c>
      <c r="E1253" s="187" t="str">
        <f>IF('Formulario PPGR3'!$G1253="","",'Formulario PPGR1'!#REF!)</f>
        <v/>
      </c>
      <c r="F1253" s="187" t="str">
        <f>IF('Formulario PPGR3'!$G1253="","",'Formulario PPGR1'!#REF!)</f>
        <v/>
      </c>
      <c r="G1253" s="186"/>
      <c r="H1253" s="520" t="str" cm="1">
        <f t="array" ref="H1253">IF(Tabla1[[#This Row],[Código_Actividad]]="","",_xlfn.XLOOKUP(Tabla1[[#This Row],[Código_Actividad]],CodigoActividad,Tabla2[Actividades Programables Presupuestables],"",0))</f>
        <v/>
      </c>
      <c r="I1253" s="783" t="str">
        <f>IFERROR(VLOOKUP('Formulario PPGR3'!$G1253,'Formulario PPGR2'!$H$9:$V$536,15,FALSE),"")</f>
        <v/>
      </c>
      <c r="J1253" s="525"/>
      <c r="K1253" s="524"/>
      <c r="L1253" s="521" t="str">
        <f>IF(Tabla1[[#This Row],[Descripción]]="","",_xlfn.XLOOKUP(Tabla1[[#This Row],[Descripción]],Tabla10[Descripción],Tabla10[Unidad de Medida],"",0))</f>
        <v/>
      </c>
      <c r="M1253" s="317"/>
      <c r="N1253" s="535" t="str">
        <f>IF(Tabla1[[#This Row],[Descripción]]="","",_xlfn.XLOOKUP(Tabla1[[#This Row],[Descripción]],Tabla10[Descripción],Tabla10[Precio Unitario],0))</f>
        <v/>
      </c>
      <c r="O1253" s="535" t="str">
        <f>IF(Tabla1[[#This Row],[Cantidad de Insumos]]="","",Tabla1[[#This Row],[Precio Unitario]]*Tabla1[[#This Row],[Cantidad de Insumos]])</f>
        <v/>
      </c>
      <c r="P1253" s="522" t="str">
        <f>IF(Tabla1[[#This Row],[Descripción]]="","",_xlfn.XLOOKUP(Tabla1[[#This Row],[Descripción]],Tabla10[Descripción],Tabla10[CODIGO PRESUPUESTARIO],0))</f>
        <v/>
      </c>
      <c r="Q1253" s="523"/>
      <c r="R1253" s="523" t="str">
        <f>IF(Tabla1[[#This Row],[Insumos]]="","",_xlfn.XLOOKUP(Tabla1[[#This Row],[Insumos]],Tabla10[Insumo],Tabla10[InsumoAbrev],"",0))</f>
        <v/>
      </c>
      <c r="S1253" s="694"/>
      <c r="T1253" s="187"/>
      <c r="U1253" s="187"/>
    </row>
    <row r="1254" spans="2:21" ht="15" x14ac:dyDescent="0.25">
      <c r="B1254" s="187" t="str">
        <f>IF('Formulario PPGR3'!$G1254="","",CONCATENATE('Formulario PPGR3'!$C1254,".",'Formulario PPGR3'!$D1254,".",'Formulario PPGR3'!$E1254,".",'Formulario PPGR3'!$F1254))</f>
        <v/>
      </c>
      <c r="C1254" s="187" t="str">
        <f>IF('Formulario PPGR3'!$G1254="","",'Formulario PPGR1'!#REF!)</f>
        <v/>
      </c>
      <c r="D1254" s="187" t="str">
        <f>IF('Formulario PPGR3'!$G1254="","",'Formulario PPGR1'!#REF!)</f>
        <v/>
      </c>
      <c r="E1254" s="187" t="str">
        <f>IF('Formulario PPGR3'!$G1254="","",'Formulario PPGR1'!#REF!)</f>
        <v/>
      </c>
      <c r="F1254" s="187" t="str">
        <f>IF('Formulario PPGR3'!$G1254="","",'Formulario PPGR1'!#REF!)</f>
        <v/>
      </c>
      <c r="G1254" s="186"/>
      <c r="H1254" s="520" t="str" cm="1">
        <f t="array" ref="H1254">IF(Tabla1[[#This Row],[Código_Actividad]]="","",_xlfn.XLOOKUP(Tabla1[[#This Row],[Código_Actividad]],CodigoActividad,Tabla2[Actividades Programables Presupuestables],"",0))</f>
        <v/>
      </c>
      <c r="I1254" s="783" t="str">
        <f>IFERROR(VLOOKUP('Formulario PPGR3'!$G1254,'Formulario PPGR2'!$H$9:$V$536,15,FALSE),"")</f>
        <v/>
      </c>
      <c r="J1254" s="525"/>
      <c r="K1254" s="524"/>
      <c r="L1254" s="521" t="str">
        <f>IF(Tabla1[[#This Row],[Descripción]]="","",_xlfn.XLOOKUP(Tabla1[[#This Row],[Descripción]],Tabla10[Descripción],Tabla10[Unidad de Medida],"",0))</f>
        <v/>
      </c>
      <c r="M1254" s="317"/>
      <c r="N1254" s="535" t="str">
        <f>IF(Tabla1[[#This Row],[Descripción]]="","",_xlfn.XLOOKUP(Tabla1[[#This Row],[Descripción]],Tabla10[Descripción],Tabla10[Precio Unitario],0))</f>
        <v/>
      </c>
      <c r="O1254" s="535" t="str">
        <f>IF(Tabla1[[#This Row],[Cantidad de Insumos]]="","",Tabla1[[#This Row],[Precio Unitario]]*Tabla1[[#This Row],[Cantidad de Insumos]])</f>
        <v/>
      </c>
      <c r="P1254" s="522" t="str">
        <f>IF(Tabla1[[#This Row],[Descripción]]="","",_xlfn.XLOOKUP(Tabla1[[#This Row],[Descripción]],Tabla10[Descripción],Tabla10[CODIGO PRESUPUESTARIO],0))</f>
        <v/>
      </c>
      <c r="Q1254" s="523"/>
      <c r="R1254" s="523" t="str">
        <f>IF(Tabla1[[#This Row],[Insumos]]="","",_xlfn.XLOOKUP(Tabla1[[#This Row],[Insumos]],Tabla10[Insumo],Tabla10[InsumoAbrev],"",0))</f>
        <v/>
      </c>
      <c r="S1254" s="694"/>
      <c r="T1254" s="187"/>
      <c r="U1254" s="187"/>
    </row>
    <row r="1255" spans="2:21" ht="15" x14ac:dyDescent="0.25">
      <c r="B1255" s="187" t="str">
        <f>IF('Formulario PPGR3'!$G1255="","",CONCATENATE('Formulario PPGR3'!$C1255,".",'Formulario PPGR3'!$D1255,".",'Formulario PPGR3'!$E1255,".",'Formulario PPGR3'!$F1255))</f>
        <v/>
      </c>
      <c r="C1255" s="187" t="str">
        <f>IF('Formulario PPGR3'!$G1255="","",'Formulario PPGR1'!#REF!)</f>
        <v/>
      </c>
      <c r="D1255" s="187" t="str">
        <f>IF('Formulario PPGR3'!$G1255="","",'Formulario PPGR1'!#REF!)</f>
        <v/>
      </c>
      <c r="E1255" s="187" t="str">
        <f>IF('Formulario PPGR3'!$G1255="","",'Formulario PPGR1'!#REF!)</f>
        <v/>
      </c>
      <c r="F1255" s="187" t="str">
        <f>IF('Formulario PPGR3'!$G1255="","",'Formulario PPGR1'!#REF!)</f>
        <v/>
      </c>
      <c r="G1255" s="186"/>
      <c r="H1255" s="520" t="str" cm="1">
        <f t="array" ref="H1255">IF(Tabla1[[#This Row],[Código_Actividad]]="","",_xlfn.XLOOKUP(Tabla1[[#This Row],[Código_Actividad]],CodigoActividad,Tabla2[Actividades Programables Presupuestables],"",0))</f>
        <v/>
      </c>
      <c r="I1255" s="783" t="str">
        <f>IFERROR(VLOOKUP('Formulario PPGR3'!$G1255,'Formulario PPGR2'!$H$9:$V$536,15,FALSE),"")</f>
        <v/>
      </c>
      <c r="J1255" s="525"/>
      <c r="K1255" s="524"/>
      <c r="L1255" s="521" t="str">
        <f>IF(Tabla1[[#This Row],[Descripción]]="","",_xlfn.XLOOKUP(Tabla1[[#This Row],[Descripción]],Tabla10[Descripción],Tabla10[Unidad de Medida],"",0))</f>
        <v/>
      </c>
      <c r="M1255" s="317"/>
      <c r="N1255" s="535" t="str">
        <f>IF(Tabla1[[#This Row],[Descripción]]="","",_xlfn.XLOOKUP(Tabla1[[#This Row],[Descripción]],Tabla10[Descripción],Tabla10[Precio Unitario],0))</f>
        <v/>
      </c>
      <c r="O1255" s="535" t="str">
        <f>IF(Tabla1[[#This Row],[Cantidad de Insumos]]="","",Tabla1[[#This Row],[Precio Unitario]]*Tabla1[[#This Row],[Cantidad de Insumos]])</f>
        <v/>
      </c>
      <c r="P1255" s="522" t="str">
        <f>IF(Tabla1[[#This Row],[Descripción]]="","",_xlfn.XLOOKUP(Tabla1[[#This Row],[Descripción]],Tabla10[Descripción],Tabla10[CODIGO PRESUPUESTARIO],0))</f>
        <v/>
      </c>
      <c r="Q1255" s="523"/>
      <c r="R1255" s="523" t="str">
        <f>IF(Tabla1[[#This Row],[Insumos]]="","",_xlfn.XLOOKUP(Tabla1[[#This Row],[Insumos]],Tabla10[Insumo],Tabla10[InsumoAbrev],"",0))</f>
        <v/>
      </c>
      <c r="S1255" s="694"/>
      <c r="T1255" s="187"/>
      <c r="U1255" s="187"/>
    </row>
    <row r="1256" spans="2:21" ht="15" x14ac:dyDescent="0.25">
      <c r="B1256" s="187" t="str">
        <f>IF('Formulario PPGR3'!$G1256="","",CONCATENATE('Formulario PPGR3'!$C1256,".",'Formulario PPGR3'!$D1256,".",'Formulario PPGR3'!$E1256,".",'Formulario PPGR3'!$F1256))</f>
        <v/>
      </c>
      <c r="C1256" s="187" t="str">
        <f>IF('Formulario PPGR3'!$G1256="","",'Formulario PPGR1'!#REF!)</f>
        <v/>
      </c>
      <c r="D1256" s="187" t="str">
        <f>IF('Formulario PPGR3'!$G1256="","",'Formulario PPGR1'!#REF!)</f>
        <v/>
      </c>
      <c r="E1256" s="187" t="str">
        <f>IF('Formulario PPGR3'!$G1256="","",'Formulario PPGR1'!#REF!)</f>
        <v/>
      </c>
      <c r="F1256" s="187" t="str">
        <f>IF('Formulario PPGR3'!$G1256="","",'Formulario PPGR1'!#REF!)</f>
        <v/>
      </c>
      <c r="G1256" s="186"/>
      <c r="H1256" s="520" t="str" cm="1">
        <f t="array" ref="H1256">IF(Tabla1[[#This Row],[Código_Actividad]]="","",_xlfn.XLOOKUP(Tabla1[[#This Row],[Código_Actividad]],CodigoActividad,Tabla2[Actividades Programables Presupuestables],"",0))</f>
        <v/>
      </c>
      <c r="I1256" s="783" t="str">
        <f>IFERROR(VLOOKUP('Formulario PPGR3'!$G1256,'Formulario PPGR2'!$H$9:$V$536,15,FALSE),"")</f>
        <v/>
      </c>
      <c r="J1256" s="525"/>
      <c r="K1256" s="524"/>
      <c r="L1256" s="521" t="str">
        <f>IF(Tabla1[[#This Row],[Descripción]]="","",_xlfn.XLOOKUP(Tabla1[[#This Row],[Descripción]],Tabla10[Descripción],Tabla10[Unidad de Medida],"",0))</f>
        <v/>
      </c>
      <c r="M1256" s="317"/>
      <c r="N1256" s="535" t="str">
        <f>IF(Tabla1[[#This Row],[Descripción]]="","",_xlfn.XLOOKUP(Tabla1[[#This Row],[Descripción]],Tabla10[Descripción],Tabla10[Precio Unitario],0))</f>
        <v/>
      </c>
      <c r="O1256" s="535" t="str">
        <f>IF(Tabla1[[#This Row],[Cantidad de Insumos]]="","",Tabla1[[#This Row],[Precio Unitario]]*Tabla1[[#This Row],[Cantidad de Insumos]])</f>
        <v/>
      </c>
      <c r="P1256" s="522" t="str">
        <f>IF(Tabla1[[#This Row],[Descripción]]="","",_xlfn.XLOOKUP(Tabla1[[#This Row],[Descripción]],Tabla10[Descripción],Tabla10[CODIGO PRESUPUESTARIO],0))</f>
        <v/>
      </c>
      <c r="Q1256" s="523"/>
      <c r="R1256" s="523" t="str">
        <f>IF(Tabla1[[#This Row],[Insumos]]="","",_xlfn.XLOOKUP(Tabla1[[#This Row],[Insumos]],Tabla10[Insumo],Tabla10[InsumoAbrev],"",0))</f>
        <v/>
      </c>
      <c r="S1256" s="694"/>
      <c r="T1256" s="187"/>
      <c r="U1256" s="187"/>
    </row>
    <row r="1257" spans="2:21" ht="15" x14ac:dyDescent="0.25">
      <c r="B1257" s="187" t="str">
        <f>IF('Formulario PPGR3'!$G1257="","",CONCATENATE('Formulario PPGR3'!$C1257,".",'Formulario PPGR3'!$D1257,".",'Formulario PPGR3'!$E1257,".",'Formulario PPGR3'!$F1257))</f>
        <v/>
      </c>
      <c r="C1257" s="187" t="str">
        <f>IF('Formulario PPGR3'!$G1257="","",'Formulario PPGR1'!#REF!)</f>
        <v/>
      </c>
      <c r="D1257" s="187" t="str">
        <f>IF('Formulario PPGR3'!$G1257="","",'Formulario PPGR1'!#REF!)</f>
        <v/>
      </c>
      <c r="E1257" s="187" t="str">
        <f>IF('Formulario PPGR3'!$G1257="","",'Formulario PPGR1'!#REF!)</f>
        <v/>
      </c>
      <c r="F1257" s="187" t="str">
        <f>IF('Formulario PPGR3'!$G1257="","",'Formulario PPGR1'!#REF!)</f>
        <v/>
      </c>
      <c r="G1257" s="186"/>
      <c r="H1257" s="520" t="str" cm="1">
        <f t="array" ref="H1257">IF(Tabla1[[#This Row],[Código_Actividad]]="","",_xlfn.XLOOKUP(Tabla1[[#This Row],[Código_Actividad]],CodigoActividad,Tabla2[Actividades Programables Presupuestables],"",0))</f>
        <v/>
      </c>
      <c r="I1257" s="783" t="str">
        <f>IFERROR(VLOOKUP('Formulario PPGR3'!$G1257,'Formulario PPGR2'!$H$9:$V$536,15,FALSE),"")</f>
        <v/>
      </c>
      <c r="J1257" s="525"/>
      <c r="K1257" s="524"/>
      <c r="L1257" s="521" t="str">
        <f>IF(Tabla1[[#This Row],[Descripción]]="","",_xlfn.XLOOKUP(Tabla1[[#This Row],[Descripción]],Tabla10[Descripción],Tabla10[Unidad de Medida],"",0))</f>
        <v/>
      </c>
      <c r="M1257" s="317"/>
      <c r="N1257" s="535" t="str">
        <f>IF(Tabla1[[#This Row],[Descripción]]="","",_xlfn.XLOOKUP(Tabla1[[#This Row],[Descripción]],Tabla10[Descripción],Tabla10[Precio Unitario],0))</f>
        <v/>
      </c>
      <c r="O1257" s="535" t="str">
        <f>IF(Tabla1[[#This Row],[Cantidad de Insumos]]="","",Tabla1[[#This Row],[Precio Unitario]]*Tabla1[[#This Row],[Cantidad de Insumos]])</f>
        <v/>
      </c>
      <c r="P1257" s="522" t="str">
        <f>IF(Tabla1[[#This Row],[Descripción]]="","",_xlfn.XLOOKUP(Tabla1[[#This Row],[Descripción]],Tabla10[Descripción],Tabla10[CODIGO PRESUPUESTARIO],0))</f>
        <v/>
      </c>
      <c r="Q1257" s="523"/>
      <c r="R1257" s="523" t="str">
        <f>IF(Tabla1[[#This Row],[Insumos]]="","",_xlfn.XLOOKUP(Tabla1[[#This Row],[Insumos]],Tabla10[Insumo],Tabla10[InsumoAbrev],"",0))</f>
        <v/>
      </c>
      <c r="S1257" s="694"/>
      <c r="T1257" s="187"/>
      <c r="U1257" s="187"/>
    </row>
    <row r="1258" spans="2:21" ht="15" x14ac:dyDescent="0.25">
      <c r="B1258" s="187" t="str">
        <f>IF('Formulario PPGR3'!$G1258="","",CONCATENATE('Formulario PPGR3'!$C1258,".",'Formulario PPGR3'!$D1258,".",'Formulario PPGR3'!$E1258,".",'Formulario PPGR3'!$F1258))</f>
        <v/>
      </c>
      <c r="C1258" s="187" t="str">
        <f>IF('Formulario PPGR3'!$G1258="","",'Formulario PPGR1'!#REF!)</f>
        <v/>
      </c>
      <c r="D1258" s="187" t="str">
        <f>IF('Formulario PPGR3'!$G1258="","",'Formulario PPGR1'!#REF!)</f>
        <v/>
      </c>
      <c r="E1258" s="187" t="str">
        <f>IF('Formulario PPGR3'!$G1258="","",'Formulario PPGR1'!#REF!)</f>
        <v/>
      </c>
      <c r="F1258" s="187" t="str">
        <f>IF('Formulario PPGR3'!$G1258="","",'Formulario PPGR1'!#REF!)</f>
        <v/>
      </c>
      <c r="G1258" s="186"/>
      <c r="H1258" s="520" t="str" cm="1">
        <f t="array" ref="H1258">IF(Tabla1[[#This Row],[Código_Actividad]]="","",_xlfn.XLOOKUP(Tabla1[[#This Row],[Código_Actividad]],CodigoActividad,Tabla2[Actividades Programables Presupuestables],"",0))</f>
        <v/>
      </c>
      <c r="I1258" s="783" t="str">
        <f>IFERROR(VLOOKUP('Formulario PPGR3'!$G1258,'Formulario PPGR2'!$H$9:$V$536,15,FALSE),"")</f>
        <v/>
      </c>
      <c r="J1258" s="525"/>
      <c r="K1258" s="524"/>
      <c r="L1258" s="521" t="str">
        <f>IF(Tabla1[[#This Row],[Descripción]]="","",_xlfn.XLOOKUP(Tabla1[[#This Row],[Descripción]],Tabla10[Descripción],Tabla10[Unidad de Medida],"",0))</f>
        <v/>
      </c>
      <c r="M1258" s="317"/>
      <c r="N1258" s="535" t="str">
        <f>IF(Tabla1[[#This Row],[Descripción]]="","",_xlfn.XLOOKUP(Tabla1[[#This Row],[Descripción]],Tabla10[Descripción],Tabla10[Precio Unitario],0))</f>
        <v/>
      </c>
      <c r="O1258" s="535" t="str">
        <f>IF(Tabla1[[#This Row],[Cantidad de Insumos]]="","",Tabla1[[#This Row],[Precio Unitario]]*Tabla1[[#This Row],[Cantidad de Insumos]])</f>
        <v/>
      </c>
      <c r="P1258" s="522" t="str">
        <f>IF(Tabla1[[#This Row],[Descripción]]="","",_xlfn.XLOOKUP(Tabla1[[#This Row],[Descripción]],Tabla10[Descripción],Tabla10[CODIGO PRESUPUESTARIO],0))</f>
        <v/>
      </c>
      <c r="Q1258" s="523"/>
      <c r="R1258" s="523" t="str">
        <f>IF(Tabla1[[#This Row],[Insumos]]="","",_xlfn.XLOOKUP(Tabla1[[#This Row],[Insumos]],Tabla10[Insumo],Tabla10[InsumoAbrev],"",0))</f>
        <v/>
      </c>
      <c r="S1258" s="694"/>
      <c r="T1258" s="187"/>
      <c r="U1258" s="187"/>
    </row>
    <row r="1259" spans="2:21" ht="15" x14ac:dyDescent="0.25">
      <c r="B1259" s="187" t="str">
        <f>IF('Formulario PPGR3'!$G1259="","",CONCATENATE('Formulario PPGR3'!$C1259,".",'Formulario PPGR3'!$D1259,".",'Formulario PPGR3'!$E1259,".",'Formulario PPGR3'!$F1259))</f>
        <v/>
      </c>
      <c r="C1259" s="187" t="str">
        <f>IF('Formulario PPGR3'!$G1259="","",'Formulario PPGR1'!#REF!)</f>
        <v/>
      </c>
      <c r="D1259" s="187" t="str">
        <f>IF('Formulario PPGR3'!$G1259="","",'Formulario PPGR1'!#REF!)</f>
        <v/>
      </c>
      <c r="E1259" s="187" t="str">
        <f>IF('Formulario PPGR3'!$G1259="","",'Formulario PPGR1'!#REF!)</f>
        <v/>
      </c>
      <c r="F1259" s="187" t="str">
        <f>IF('Formulario PPGR3'!$G1259="","",'Formulario PPGR1'!#REF!)</f>
        <v/>
      </c>
      <c r="G1259" s="186"/>
      <c r="H1259" s="520" t="str" cm="1">
        <f t="array" ref="H1259">IF(Tabla1[[#This Row],[Código_Actividad]]="","",_xlfn.XLOOKUP(Tabla1[[#This Row],[Código_Actividad]],CodigoActividad,Tabla2[Actividades Programables Presupuestables],"",0))</f>
        <v/>
      </c>
      <c r="I1259" s="783" t="str">
        <f>IFERROR(VLOOKUP('Formulario PPGR3'!$G1259,'Formulario PPGR2'!$H$9:$V$536,15,FALSE),"")</f>
        <v/>
      </c>
      <c r="J1259" s="525"/>
      <c r="K1259" s="524"/>
      <c r="L1259" s="521" t="str">
        <f>IF(Tabla1[[#This Row],[Descripción]]="","",_xlfn.XLOOKUP(Tabla1[[#This Row],[Descripción]],Tabla10[Descripción],Tabla10[Unidad de Medida],"",0))</f>
        <v/>
      </c>
      <c r="M1259" s="317"/>
      <c r="N1259" s="535" t="str">
        <f>IF(Tabla1[[#This Row],[Descripción]]="","",_xlfn.XLOOKUP(Tabla1[[#This Row],[Descripción]],Tabla10[Descripción],Tabla10[Precio Unitario],0))</f>
        <v/>
      </c>
      <c r="O1259" s="535" t="str">
        <f>IF(Tabla1[[#This Row],[Cantidad de Insumos]]="","",Tabla1[[#This Row],[Precio Unitario]]*Tabla1[[#This Row],[Cantidad de Insumos]])</f>
        <v/>
      </c>
      <c r="P1259" s="522" t="str">
        <f>IF(Tabla1[[#This Row],[Descripción]]="","",_xlfn.XLOOKUP(Tabla1[[#This Row],[Descripción]],Tabla10[Descripción],Tabla10[CODIGO PRESUPUESTARIO],0))</f>
        <v/>
      </c>
      <c r="Q1259" s="523"/>
      <c r="R1259" s="523" t="str">
        <f>IF(Tabla1[[#This Row],[Insumos]]="","",_xlfn.XLOOKUP(Tabla1[[#This Row],[Insumos]],Tabla10[Insumo],Tabla10[InsumoAbrev],"",0))</f>
        <v/>
      </c>
      <c r="S1259" s="694"/>
      <c r="T1259" s="187"/>
      <c r="U1259" s="187"/>
    </row>
    <row r="1260" spans="2:21" ht="15" x14ac:dyDescent="0.25">
      <c r="B1260" s="187" t="str">
        <f>IF('Formulario PPGR3'!$G1260="","",CONCATENATE('Formulario PPGR3'!$C1260,".",'Formulario PPGR3'!$D1260,".",'Formulario PPGR3'!$E1260,".",'Formulario PPGR3'!$F1260))</f>
        <v/>
      </c>
      <c r="C1260" s="187" t="str">
        <f>IF('Formulario PPGR3'!$G1260="","",'Formulario PPGR1'!#REF!)</f>
        <v/>
      </c>
      <c r="D1260" s="187" t="str">
        <f>IF('Formulario PPGR3'!$G1260="","",'Formulario PPGR1'!#REF!)</f>
        <v/>
      </c>
      <c r="E1260" s="187" t="str">
        <f>IF('Formulario PPGR3'!$G1260="","",'Formulario PPGR1'!#REF!)</f>
        <v/>
      </c>
      <c r="F1260" s="187" t="str">
        <f>IF('Formulario PPGR3'!$G1260="","",'Formulario PPGR1'!#REF!)</f>
        <v/>
      </c>
      <c r="G1260" s="186"/>
      <c r="H1260" s="520" t="str" cm="1">
        <f t="array" ref="H1260">IF(Tabla1[[#This Row],[Código_Actividad]]="","",_xlfn.XLOOKUP(Tabla1[[#This Row],[Código_Actividad]],CodigoActividad,Tabla2[Actividades Programables Presupuestables],"",0))</f>
        <v/>
      </c>
      <c r="I1260" s="783" t="str">
        <f>IFERROR(VLOOKUP('Formulario PPGR3'!$G1260,'Formulario PPGR2'!$H$9:$V$536,15,FALSE),"")</f>
        <v/>
      </c>
      <c r="J1260" s="525"/>
      <c r="K1260" s="524"/>
      <c r="L1260" s="521" t="str">
        <f>IF(Tabla1[[#This Row],[Descripción]]="","",_xlfn.XLOOKUP(Tabla1[[#This Row],[Descripción]],Tabla10[Descripción],Tabla10[Unidad de Medida],"",0))</f>
        <v/>
      </c>
      <c r="M1260" s="317"/>
      <c r="N1260" s="535" t="str">
        <f>IF(Tabla1[[#This Row],[Descripción]]="","",_xlfn.XLOOKUP(Tabla1[[#This Row],[Descripción]],Tabla10[Descripción],Tabla10[Precio Unitario],0))</f>
        <v/>
      </c>
      <c r="O1260" s="535" t="str">
        <f>IF(Tabla1[[#This Row],[Cantidad de Insumos]]="","",Tabla1[[#This Row],[Precio Unitario]]*Tabla1[[#This Row],[Cantidad de Insumos]])</f>
        <v/>
      </c>
      <c r="P1260" s="522" t="str">
        <f>IF(Tabla1[[#This Row],[Descripción]]="","",_xlfn.XLOOKUP(Tabla1[[#This Row],[Descripción]],Tabla10[Descripción],Tabla10[CODIGO PRESUPUESTARIO],0))</f>
        <v/>
      </c>
      <c r="Q1260" s="523"/>
      <c r="R1260" s="523" t="str">
        <f>IF(Tabla1[[#This Row],[Insumos]]="","",_xlfn.XLOOKUP(Tabla1[[#This Row],[Insumos]],Tabla10[Insumo],Tabla10[InsumoAbrev],"",0))</f>
        <v/>
      </c>
      <c r="S1260" s="694"/>
      <c r="T1260" s="187"/>
      <c r="U1260" s="187"/>
    </row>
    <row r="1261" spans="2:21" ht="15" x14ac:dyDescent="0.25">
      <c r="B1261" s="187" t="str">
        <f>IF('Formulario PPGR3'!$G1261="","",CONCATENATE('Formulario PPGR3'!$C1261,".",'Formulario PPGR3'!$D1261,".",'Formulario PPGR3'!$E1261,".",'Formulario PPGR3'!$F1261))</f>
        <v/>
      </c>
      <c r="C1261" s="187" t="str">
        <f>IF('Formulario PPGR3'!$G1261="","",'Formulario PPGR1'!#REF!)</f>
        <v/>
      </c>
      <c r="D1261" s="187" t="str">
        <f>IF('Formulario PPGR3'!$G1261="","",'Formulario PPGR1'!#REF!)</f>
        <v/>
      </c>
      <c r="E1261" s="187" t="str">
        <f>IF('Formulario PPGR3'!$G1261="","",'Formulario PPGR1'!#REF!)</f>
        <v/>
      </c>
      <c r="F1261" s="187" t="str">
        <f>IF('Formulario PPGR3'!$G1261="","",'Formulario PPGR1'!#REF!)</f>
        <v/>
      </c>
      <c r="G1261" s="186"/>
      <c r="H1261" s="520" t="str" cm="1">
        <f t="array" ref="H1261">IF(Tabla1[[#This Row],[Código_Actividad]]="","",_xlfn.XLOOKUP(Tabla1[[#This Row],[Código_Actividad]],CodigoActividad,Tabla2[Actividades Programables Presupuestables],"",0))</f>
        <v/>
      </c>
      <c r="I1261" s="783" t="str">
        <f>IFERROR(VLOOKUP('Formulario PPGR3'!$G1261,'Formulario PPGR2'!$H$9:$V$536,15,FALSE),"")</f>
        <v/>
      </c>
      <c r="J1261" s="525"/>
      <c r="K1261" s="524"/>
      <c r="L1261" s="521" t="str">
        <f>IF(Tabla1[[#This Row],[Descripción]]="","",_xlfn.XLOOKUP(Tabla1[[#This Row],[Descripción]],Tabla10[Descripción],Tabla10[Unidad de Medida],"",0))</f>
        <v/>
      </c>
      <c r="M1261" s="317"/>
      <c r="N1261" s="535" t="str">
        <f>IF(Tabla1[[#This Row],[Descripción]]="","",_xlfn.XLOOKUP(Tabla1[[#This Row],[Descripción]],Tabla10[Descripción],Tabla10[Precio Unitario],0))</f>
        <v/>
      </c>
      <c r="O1261" s="535" t="str">
        <f>IF(Tabla1[[#This Row],[Cantidad de Insumos]]="","",Tabla1[[#This Row],[Precio Unitario]]*Tabla1[[#This Row],[Cantidad de Insumos]])</f>
        <v/>
      </c>
      <c r="P1261" s="522" t="str">
        <f>IF(Tabla1[[#This Row],[Descripción]]="","",_xlfn.XLOOKUP(Tabla1[[#This Row],[Descripción]],Tabla10[Descripción],Tabla10[CODIGO PRESUPUESTARIO],0))</f>
        <v/>
      </c>
      <c r="Q1261" s="523"/>
      <c r="R1261" s="523" t="str">
        <f>IF(Tabla1[[#This Row],[Insumos]]="","",_xlfn.XLOOKUP(Tabla1[[#This Row],[Insumos]],Tabla10[Insumo],Tabla10[InsumoAbrev],"",0))</f>
        <v/>
      </c>
      <c r="S1261" s="694"/>
      <c r="T1261" s="187"/>
      <c r="U1261" s="187"/>
    </row>
    <row r="1262" spans="2:21" ht="15" x14ac:dyDescent="0.25">
      <c r="B1262" s="187" t="str">
        <f>IF('Formulario PPGR3'!$G1262="","",CONCATENATE('Formulario PPGR3'!$C1262,".",'Formulario PPGR3'!$D1262,".",'Formulario PPGR3'!$E1262,".",'Formulario PPGR3'!$F1262))</f>
        <v/>
      </c>
      <c r="C1262" s="187" t="str">
        <f>IF('Formulario PPGR3'!$G1262="","",'Formulario PPGR1'!#REF!)</f>
        <v/>
      </c>
      <c r="D1262" s="187" t="str">
        <f>IF('Formulario PPGR3'!$G1262="","",'Formulario PPGR1'!#REF!)</f>
        <v/>
      </c>
      <c r="E1262" s="187" t="str">
        <f>IF('Formulario PPGR3'!$G1262="","",'Formulario PPGR1'!#REF!)</f>
        <v/>
      </c>
      <c r="F1262" s="187" t="str">
        <f>IF('Formulario PPGR3'!$G1262="","",'Formulario PPGR1'!#REF!)</f>
        <v/>
      </c>
      <c r="G1262" s="186"/>
      <c r="H1262" s="520" t="str" cm="1">
        <f t="array" ref="H1262">IF(Tabla1[[#This Row],[Código_Actividad]]="","",_xlfn.XLOOKUP(Tabla1[[#This Row],[Código_Actividad]],CodigoActividad,Tabla2[Actividades Programables Presupuestables],"",0))</f>
        <v/>
      </c>
      <c r="I1262" s="783" t="str">
        <f>IFERROR(VLOOKUP('Formulario PPGR3'!$G1262,'Formulario PPGR2'!$H$9:$V$536,15,FALSE),"")</f>
        <v/>
      </c>
      <c r="J1262" s="525"/>
      <c r="K1262" s="524"/>
      <c r="L1262" s="521" t="str">
        <f>IF(Tabla1[[#This Row],[Descripción]]="","",_xlfn.XLOOKUP(Tabla1[[#This Row],[Descripción]],Tabla10[Descripción],Tabla10[Unidad de Medida],"",0))</f>
        <v/>
      </c>
      <c r="M1262" s="317"/>
      <c r="N1262" s="535" t="str">
        <f>IF(Tabla1[[#This Row],[Descripción]]="","",_xlfn.XLOOKUP(Tabla1[[#This Row],[Descripción]],Tabla10[Descripción],Tabla10[Precio Unitario],0))</f>
        <v/>
      </c>
      <c r="O1262" s="535" t="str">
        <f>IF(Tabla1[[#This Row],[Cantidad de Insumos]]="","",Tabla1[[#This Row],[Precio Unitario]]*Tabla1[[#This Row],[Cantidad de Insumos]])</f>
        <v/>
      </c>
      <c r="P1262" s="522" t="str">
        <f>IF(Tabla1[[#This Row],[Descripción]]="","",_xlfn.XLOOKUP(Tabla1[[#This Row],[Descripción]],Tabla10[Descripción],Tabla10[CODIGO PRESUPUESTARIO],0))</f>
        <v/>
      </c>
      <c r="Q1262" s="523"/>
      <c r="R1262" s="523" t="str">
        <f>IF(Tabla1[[#This Row],[Insumos]]="","",_xlfn.XLOOKUP(Tabla1[[#This Row],[Insumos]],Tabla10[Insumo],Tabla10[InsumoAbrev],"",0))</f>
        <v/>
      </c>
      <c r="S1262" s="694"/>
      <c r="T1262" s="187"/>
      <c r="U1262" s="187"/>
    </row>
    <row r="1263" spans="2:21" ht="15" x14ac:dyDescent="0.25">
      <c r="B1263" s="187" t="str">
        <f>IF('Formulario PPGR3'!$G1263="","",CONCATENATE('Formulario PPGR3'!$C1263,".",'Formulario PPGR3'!$D1263,".",'Formulario PPGR3'!$E1263,".",'Formulario PPGR3'!$F1263))</f>
        <v/>
      </c>
      <c r="C1263" s="187" t="str">
        <f>IF('Formulario PPGR3'!$G1263="","",'Formulario PPGR1'!#REF!)</f>
        <v/>
      </c>
      <c r="D1263" s="187" t="str">
        <f>IF('Formulario PPGR3'!$G1263="","",'Formulario PPGR1'!#REF!)</f>
        <v/>
      </c>
      <c r="E1263" s="187" t="str">
        <f>IF('Formulario PPGR3'!$G1263="","",'Formulario PPGR1'!#REF!)</f>
        <v/>
      </c>
      <c r="F1263" s="187" t="str">
        <f>IF('Formulario PPGR3'!$G1263="","",'Formulario PPGR1'!#REF!)</f>
        <v/>
      </c>
      <c r="G1263" s="186"/>
      <c r="H1263" s="520" t="str" cm="1">
        <f t="array" ref="H1263">IF(Tabla1[[#This Row],[Código_Actividad]]="","",_xlfn.XLOOKUP(Tabla1[[#This Row],[Código_Actividad]],CodigoActividad,Tabla2[Actividades Programables Presupuestables],"",0))</f>
        <v/>
      </c>
      <c r="I1263" s="783" t="str">
        <f>IFERROR(VLOOKUP('Formulario PPGR3'!$G1263,'Formulario PPGR2'!$H$9:$V$536,15,FALSE),"")</f>
        <v/>
      </c>
      <c r="J1263" s="525"/>
      <c r="K1263" s="524"/>
      <c r="L1263" s="521" t="str">
        <f>IF(Tabla1[[#This Row],[Descripción]]="","",_xlfn.XLOOKUP(Tabla1[[#This Row],[Descripción]],Tabla10[Descripción],Tabla10[Unidad de Medida],"",0))</f>
        <v/>
      </c>
      <c r="M1263" s="317"/>
      <c r="N1263" s="535" t="str">
        <f>IF(Tabla1[[#This Row],[Descripción]]="","",_xlfn.XLOOKUP(Tabla1[[#This Row],[Descripción]],Tabla10[Descripción],Tabla10[Precio Unitario],0))</f>
        <v/>
      </c>
      <c r="O1263" s="535" t="str">
        <f>IF(Tabla1[[#This Row],[Cantidad de Insumos]]="","",Tabla1[[#This Row],[Precio Unitario]]*Tabla1[[#This Row],[Cantidad de Insumos]])</f>
        <v/>
      </c>
      <c r="P1263" s="522" t="str">
        <f>IF(Tabla1[[#This Row],[Descripción]]="","",_xlfn.XLOOKUP(Tabla1[[#This Row],[Descripción]],Tabla10[Descripción],Tabla10[CODIGO PRESUPUESTARIO],0))</f>
        <v/>
      </c>
      <c r="Q1263" s="523"/>
      <c r="R1263" s="523" t="str">
        <f>IF(Tabla1[[#This Row],[Insumos]]="","",_xlfn.XLOOKUP(Tabla1[[#This Row],[Insumos]],Tabla10[Insumo],Tabla10[InsumoAbrev],"",0))</f>
        <v/>
      </c>
      <c r="S1263" s="694"/>
      <c r="T1263" s="187"/>
      <c r="U1263" s="187"/>
    </row>
    <row r="1264" spans="2:21" ht="15" x14ac:dyDescent="0.25">
      <c r="B1264" s="187" t="str">
        <f>IF('Formulario PPGR3'!$G1264="","",CONCATENATE('Formulario PPGR3'!$C1264,".",'Formulario PPGR3'!$D1264,".",'Formulario PPGR3'!$E1264,".",'Formulario PPGR3'!$F1264))</f>
        <v/>
      </c>
      <c r="C1264" s="187" t="str">
        <f>IF('Formulario PPGR3'!$G1264="","",'Formulario PPGR1'!#REF!)</f>
        <v/>
      </c>
      <c r="D1264" s="187" t="str">
        <f>IF('Formulario PPGR3'!$G1264="","",'Formulario PPGR1'!#REF!)</f>
        <v/>
      </c>
      <c r="E1264" s="187" t="str">
        <f>IF('Formulario PPGR3'!$G1264="","",'Formulario PPGR1'!#REF!)</f>
        <v/>
      </c>
      <c r="F1264" s="187" t="str">
        <f>IF('Formulario PPGR3'!$G1264="","",'Formulario PPGR1'!#REF!)</f>
        <v/>
      </c>
      <c r="G1264" s="186"/>
      <c r="H1264" s="520" t="str" cm="1">
        <f t="array" ref="H1264">IF(Tabla1[[#This Row],[Código_Actividad]]="","",_xlfn.XLOOKUP(Tabla1[[#This Row],[Código_Actividad]],CodigoActividad,Tabla2[Actividades Programables Presupuestables],"",0))</f>
        <v/>
      </c>
      <c r="I1264" s="783" t="str">
        <f>IFERROR(VLOOKUP('Formulario PPGR3'!$G1264,'Formulario PPGR2'!$H$9:$V$536,15,FALSE),"")</f>
        <v/>
      </c>
      <c r="J1264" s="525"/>
      <c r="K1264" s="524"/>
      <c r="L1264" s="521" t="str">
        <f>IF(Tabla1[[#This Row],[Descripción]]="","",_xlfn.XLOOKUP(Tabla1[[#This Row],[Descripción]],Tabla10[Descripción],Tabla10[Unidad de Medida],"",0))</f>
        <v/>
      </c>
      <c r="M1264" s="317"/>
      <c r="N1264" s="535" t="str">
        <f>IF(Tabla1[[#This Row],[Descripción]]="","",_xlfn.XLOOKUP(Tabla1[[#This Row],[Descripción]],Tabla10[Descripción],Tabla10[Precio Unitario],0))</f>
        <v/>
      </c>
      <c r="O1264" s="535" t="str">
        <f>IF(Tabla1[[#This Row],[Cantidad de Insumos]]="","",Tabla1[[#This Row],[Precio Unitario]]*Tabla1[[#This Row],[Cantidad de Insumos]])</f>
        <v/>
      </c>
      <c r="P1264" s="522" t="str">
        <f>IF(Tabla1[[#This Row],[Descripción]]="","",_xlfn.XLOOKUP(Tabla1[[#This Row],[Descripción]],Tabla10[Descripción],Tabla10[CODIGO PRESUPUESTARIO],0))</f>
        <v/>
      </c>
      <c r="Q1264" s="523"/>
      <c r="R1264" s="523" t="str">
        <f>IF(Tabla1[[#This Row],[Insumos]]="","",_xlfn.XLOOKUP(Tabla1[[#This Row],[Insumos]],Tabla10[Insumo],Tabla10[InsumoAbrev],"",0))</f>
        <v/>
      </c>
      <c r="S1264" s="694"/>
      <c r="T1264" s="187"/>
      <c r="U1264" s="187"/>
    </row>
    <row r="1265" spans="2:21" ht="15" x14ac:dyDescent="0.25">
      <c r="B1265" s="187" t="str">
        <f>IF('Formulario PPGR3'!$G1265="","",CONCATENATE('Formulario PPGR3'!$C1265,".",'Formulario PPGR3'!$D1265,".",'Formulario PPGR3'!$E1265,".",'Formulario PPGR3'!$F1265))</f>
        <v/>
      </c>
      <c r="C1265" s="187" t="str">
        <f>IF('Formulario PPGR3'!$G1265="","",'Formulario PPGR1'!#REF!)</f>
        <v/>
      </c>
      <c r="D1265" s="187" t="str">
        <f>IF('Formulario PPGR3'!$G1265="","",'Formulario PPGR1'!#REF!)</f>
        <v/>
      </c>
      <c r="E1265" s="187" t="str">
        <f>IF('Formulario PPGR3'!$G1265="","",'Formulario PPGR1'!#REF!)</f>
        <v/>
      </c>
      <c r="F1265" s="187" t="str">
        <f>IF('Formulario PPGR3'!$G1265="","",'Formulario PPGR1'!#REF!)</f>
        <v/>
      </c>
      <c r="G1265" s="186"/>
      <c r="H1265" s="520" t="str" cm="1">
        <f t="array" ref="H1265">IF(Tabla1[[#This Row],[Código_Actividad]]="","",_xlfn.XLOOKUP(Tabla1[[#This Row],[Código_Actividad]],CodigoActividad,Tabla2[Actividades Programables Presupuestables],"",0))</f>
        <v/>
      </c>
      <c r="I1265" s="783" t="str">
        <f>IFERROR(VLOOKUP('Formulario PPGR3'!$G1265,'Formulario PPGR2'!$H$9:$V$536,15,FALSE),"")</f>
        <v/>
      </c>
      <c r="J1265" s="525"/>
      <c r="K1265" s="524"/>
      <c r="L1265" s="521" t="str">
        <f>IF(Tabla1[[#This Row],[Descripción]]="","",_xlfn.XLOOKUP(Tabla1[[#This Row],[Descripción]],Tabla10[Descripción],Tabla10[Unidad de Medida],"",0))</f>
        <v/>
      </c>
      <c r="M1265" s="317"/>
      <c r="N1265" s="535" t="str">
        <f>IF(Tabla1[[#This Row],[Descripción]]="","",_xlfn.XLOOKUP(Tabla1[[#This Row],[Descripción]],Tabla10[Descripción],Tabla10[Precio Unitario],0))</f>
        <v/>
      </c>
      <c r="O1265" s="535" t="str">
        <f>IF(Tabla1[[#This Row],[Cantidad de Insumos]]="","",Tabla1[[#This Row],[Precio Unitario]]*Tabla1[[#This Row],[Cantidad de Insumos]])</f>
        <v/>
      </c>
      <c r="P1265" s="522" t="str">
        <f>IF(Tabla1[[#This Row],[Descripción]]="","",_xlfn.XLOOKUP(Tabla1[[#This Row],[Descripción]],Tabla10[Descripción],Tabla10[CODIGO PRESUPUESTARIO],0))</f>
        <v/>
      </c>
      <c r="Q1265" s="523"/>
      <c r="R1265" s="523" t="str">
        <f>IF(Tabla1[[#This Row],[Insumos]]="","",_xlfn.XLOOKUP(Tabla1[[#This Row],[Insumos]],Tabla10[Insumo],Tabla10[InsumoAbrev],"",0))</f>
        <v/>
      </c>
      <c r="S1265" s="694"/>
      <c r="T1265" s="187"/>
      <c r="U1265" s="187"/>
    </row>
    <row r="1266" spans="2:21" ht="15" x14ac:dyDescent="0.25">
      <c r="B1266" s="187" t="str">
        <f>IF('Formulario PPGR3'!$G1266="","",CONCATENATE('Formulario PPGR3'!$C1266,".",'Formulario PPGR3'!$D1266,".",'Formulario PPGR3'!$E1266,".",'Formulario PPGR3'!$F1266))</f>
        <v/>
      </c>
      <c r="C1266" s="187" t="str">
        <f>IF('Formulario PPGR3'!$G1266="","",'Formulario PPGR1'!#REF!)</f>
        <v/>
      </c>
      <c r="D1266" s="187" t="str">
        <f>IF('Formulario PPGR3'!$G1266="","",'Formulario PPGR1'!#REF!)</f>
        <v/>
      </c>
      <c r="E1266" s="187" t="str">
        <f>IF('Formulario PPGR3'!$G1266="","",'Formulario PPGR1'!#REF!)</f>
        <v/>
      </c>
      <c r="F1266" s="187" t="str">
        <f>IF('Formulario PPGR3'!$G1266="","",'Formulario PPGR1'!#REF!)</f>
        <v/>
      </c>
      <c r="G1266" s="186"/>
      <c r="H1266" s="520" t="str" cm="1">
        <f t="array" ref="H1266">IF(Tabla1[[#This Row],[Código_Actividad]]="","",_xlfn.XLOOKUP(Tabla1[[#This Row],[Código_Actividad]],CodigoActividad,Tabla2[Actividades Programables Presupuestables],"",0))</f>
        <v/>
      </c>
      <c r="I1266" s="783" t="str">
        <f>IFERROR(VLOOKUP('Formulario PPGR3'!$G1266,'Formulario PPGR2'!$H$9:$V$536,15,FALSE),"")</f>
        <v/>
      </c>
      <c r="J1266" s="525"/>
      <c r="K1266" s="524"/>
      <c r="L1266" s="521" t="str">
        <f>IF(Tabla1[[#This Row],[Descripción]]="","",_xlfn.XLOOKUP(Tabla1[[#This Row],[Descripción]],Tabla10[Descripción],Tabla10[Unidad de Medida],"",0))</f>
        <v/>
      </c>
      <c r="M1266" s="317"/>
      <c r="N1266" s="535" t="str">
        <f>IF(Tabla1[[#This Row],[Descripción]]="","",_xlfn.XLOOKUP(Tabla1[[#This Row],[Descripción]],Tabla10[Descripción],Tabla10[Precio Unitario],0))</f>
        <v/>
      </c>
      <c r="O1266" s="535" t="str">
        <f>IF(Tabla1[[#This Row],[Cantidad de Insumos]]="","",Tabla1[[#This Row],[Precio Unitario]]*Tabla1[[#This Row],[Cantidad de Insumos]])</f>
        <v/>
      </c>
      <c r="P1266" s="522" t="str">
        <f>IF(Tabla1[[#This Row],[Descripción]]="","",_xlfn.XLOOKUP(Tabla1[[#This Row],[Descripción]],Tabla10[Descripción],Tabla10[CODIGO PRESUPUESTARIO],0))</f>
        <v/>
      </c>
      <c r="Q1266" s="523"/>
      <c r="R1266" s="523" t="str">
        <f>IF(Tabla1[[#This Row],[Insumos]]="","",_xlfn.XLOOKUP(Tabla1[[#This Row],[Insumos]],Tabla10[Insumo],Tabla10[InsumoAbrev],"",0))</f>
        <v/>
      </c>
      <c r="S1266" s="694"/>
      <c r="T1266" s="187"/>
      <c r="U1266" s="187"/>
    </row>
    <row r="1267" spans="2:21" ht="15" x14ac:dyDescent="0.25">
      <c r="B1267" s="187" t="str">
        <f>IF('Formulario PPGR3'!$G1267="","",CONCATENATE('Formulario PPGR3'!$C1267,".",'Formulario PPGR3'!$D1267,".",'Formulario PPGR3'!$E1267,".",'Formulario PPGR3'!$F1267))</f>
        <v/>
      </c>
      <c r="C1267" s="187" t="str">
        <f>IF('Formulario PPGR3'!$G1267="","",'Formulario PPGR1'!#REF!)</f>
        <v/>
      </c>
      <c r="D1267" s="187" t="str">
        <f>IF('Formulario PPGR3'!$G1267="","",'Formulario PPGR1'!#REF!)</f>
        <v/>
      </c>
      <c r="E1267" s="187" t="str">
        <f>IF('Formulario PPGR3'!$G1267="","",'Formulario PPGR1'!#REF!)</f>
        <v/>
      </c>
      <c r="F1267" s="187" t="str">
        <f>IF('Formulario PPGR3'!$G1267="","",'Formulario PPGR1'!#REF!)</f>
        <v/>
      </c>
      <c r="G1267" s="186"/>
      <c r="H1267" s="520" t="str" cm="1">
        <f t="array" ref="H1267">IF(Tabla1[[#This Row],[Código_Actividad]]="","",_xlfn.XLOOKUP(Tabla1[[#This Row],[Código_Actividad]],CodigoActividad,Tabla2[Actividades Programables Presupuestables],"",0))</f>
        <v/>
      </c>
      <c r="I1267" s="783" t="str">
        <f>IFERROR(VLOOKUP('Formulario PPGR3'!$G1267,'Formulario PPGR2'!$H$9:$V$536,15,FALSE),"")</f>
        <v/>
      </c>
      <c r="J1267" s="525"/>
      <c r="K1267" s="524"/>
      <c r="L1267" s="521" t="str">
        <f>IF(Tabla1[[#This Row],[Descripción]]="","",_xlfn.XLOOKUP(Tabla1[[#This Row],[Descripción]],Tabla10[Descripción],Tabla10[Unidad de Medida],"",0))</f>
        <v/>
      </c>
      <c r="M1267" s="317"/>
      <c r="N1267" s="535" t="str">
        <f>IF(Tabla1[[#This Row],[Descripción]]="","",_xlfn.XLOOKUP(Tabla1[[#This Row],[Descripción]],Tabla10[Descripción],Tabla10[Precio Unitario],0))</f>
        <v/>
      </c>
      <c r="O1267" s="535" t="str">
        <f>IF(Tabla1[[#This Row],[Cantidad de Insumos]]="","",Tabla1[[#This Row],[Precio Unitario]]*Tabla1[[#This Row],[Cantidad de Insumos]])</f>
        <v/>
      </c>
      <c r="P1267" s="522" t="str">
        <f>IF(Tabla1[[#This Row],[Descripción]]="","",_xlfn.XLOOKUP(Tabla1[[#This Row],[Descripción]],Tabla10[Descripción],Tabla10[CODIGO PRESUPUESTARIO],0))</f>
        <v/>
      </c>
      <c r="Q1267" s="523"/>
      <c r="R1267" s="523" t="str">
        <f>IF(Tabla1[[#This Row],[Insumos]]="","",_xlfn.XLOOKUP(Tabla1[[#This Row],[Insumos]],Tabla10[Insumo],Tabla10[InsumoAbrev],"",0))</f>
        <v/>
      </c>
      <c r="S1267" s="694"/>
      <c r="T1267" s="187"/>
      <c r="U1267" s="187"/>
    </row>
    <row r="1268" spans="2:21" ht="15" x14ac:dyDescent="0.25">
      <c r="B1268" s="187" t="str">
        <f>IF('Formulario PPGR3'!$G1268="","",CONCATENATE('Formulario PPGR3'!$C1268,".",'Formulario PPGR3'!$D1268,".",'Formulario PPGR3'!$E1268,".",'Formulario PPGR3'!$F1268))</f>
        <v/>
      </c>
      <c r="C1268" s="187" t="str">
        <f>IF('Formulario PPGR3'!$G1268="","",'Formulario PPGR1'!#REF!)</f>
        <v/>
      </c>
      <c r="D1268" s="187" t="str">
        <f>IF('Formulario PPGR3'!$G1268="","",'Formulario PPGR1'!#REF!)</f>
        <v/>
      </c>
      <c r="E1268" s="187" t="str">
        <f>IF('Formulario PPGR3'!$G1268="","",'Formulario PPGR1'!#REF!)</f>
        <v/>
      </c>
      <c r="F1268" s="187" t="str">
        <f>IF('Formulario PPGR3'!$G1268="","",'Formulario PPGR1'!#REF!)</f>
        <v/>
      </c>
      <c r="G1268" s="186"/>
      <c r="H1268" s="520" t="str" cm="1">
        <f t="array" ref="H1268">IF(Tabla1[[#This Row],[Código_Actividad]]="","",_xlfn.XLOOKUP(Tabla1[[#This Row],[Código_Actividad]],CodigoActividad,Tabla2[Actividades Programables Presupuestables],"",0))</f>
        <v/>
      </c>
      <c r="I1268" s="783" t="str">
        <f>IFERROR(VLOOKUP('Formulario PPGR3'!$G1268,'Formulario PPGR2'!$H$9:$V$536,15,FALSE),"")</f>
        <v/>
      </c>
      <c r="J1268" s="525"/>
      <c r="K1268" s="524"/>
      <c r="L1268" s="521" t="str">
        <f>IF(Tabla1[[#This Row],[Descripción]]="","",_xlfn.XLOOKUP(Tabla1[[#This Row],[Descripción]],Tabla10[Descripción],Tabla10[Unidad de Medida],"",0))</f>
        <v/>
      </c>
      <c r="M1268" s="317"/>
      <c r="N1268" s="535" t="str">
        <f>IF(Tabla1[[#This Row],[Descripción]]="","",_xlfn.XLOOKUP(Tabla1[[#This Row],[Descripción]],Tabla10[Descripción],Tabla10[Precio Unitario],0))</f>
        <v/>
      </c>
      <c r="O1268" s="535" t="str">
        <f>IF(Tabla1[[#This Row],[Cantidad de Insumos]]="","",Tabla1[[#This Row],[Precio Unitario]]*Tabla1[[#This Row],[Cantidad de Insumos]])</f>
        <v/>
      </c>
      <c r="P1268" s="522" t="str">
        <f>IF(Tabla1[[#This Row],[Descripción]]="","",_xlfn.XLOOKUP(Tabla1[[#This Row],[Descripción]],Tabla10[Descripción],Tabla10[CODIGO PRESUPUESTARIO],0))</f>
        <v/>
      </c>
      <c r="Q1268" s="523"/>
      <c r="R1268" s="523" t="str">
        <f>IF(Tabla1[[#This Row],[Insumos]]="","",_xlfn.XLOOKUP(Tabla1[[#This Row],[Insumos]],Tabla10[Insumo],Tabla10[InsumoAbrev],"",0))</f>
        <v/>
      </c>
      <c r="S1268" s="694"/>
      <c r="T1268" s="187"/>
      <c r="U1268" s="187"/>
    </row>
    <row r="1269" spans="2:21" ht="15" x14ac:dyDescent="0.25">
      <c r="B1269" s="187" t="str">
        <f>IF('Formulario PPGR3'!$G1269="","",CONCATENATE('Formulario PPGR3'!$C1269,".",'Formulario PPGR3'!$D1269,".",'Formulario PPGR3'!$E1269,".",'Formulario PPGR3'!$F1269))</f>
        <v/>
      </c>
      <c r="C1269" s="187" t="str">
        <f>IF('Formulario PPGR3'!$G1269="","",'Formulario PPGR1'!#REF!)</f>
        <v/>
      </c>
      <c r="D1269" s="187" t="str">
        <f>IF('Formulario PPGR3'!$G1269="","",'Formulario PPGR1'!#REF!)</f>
        <v/>
      </c>
      <c r="E1269" s="187" t="str">
        <f>IF('Formulario PPGR3'!$G1269="","",'Formulario PPGR1'!#REF!)</f>
        <v/>
      </c>
      <c r="F1269" s="187" t="str">
        <f>IF('Formulario PPGR3'!$G1269="","",'Formulario PPGR1'!#REF!)</f>
        <v/>
      </c>
      <c r="G1269" s="186"/>
      <c r="H1269" s="520" t="str" cm="1">
        <f t="array" ref="H1269">IF(Tabla1[[#This Row],[Código_Actividad]]="","",_xlfn.XLOOKUP(Tabla1[[#This Row],[Código_Actividad]],CodigoActividad,Tabla2[Actividades Programables Presupuestables],"",0))</f>
        <v/>
      </c>
      <c r="I1269" s="783" t="str">
        <f>IFERROR(VLOOKUP('Formulario PPGR3'!$G1269,'Formulario PPGR2'!$H$9:$V$536,15,FALSE),"")</f>
        <v/>
      </c>
      <c r="J1269" s="525"/>
      <c r="K1269" s="524"/>
      <c r="L1269" s="521" t="str">
        <f>IF(Tabla1[[#This Row],[Descripción]]="","",_xlfn.XLOOKUP(Tabla1[[#This Row],[Descripción]],Tabla10[Descripción],Tabla10[Unidad de Medida],"",0))</f>
        <v/>
      </c>
      <c r="M1269" s="317"/>
      <c r="N1269" s="535" t="str">
        <f>IF(Tabla1[[#This Row],[Descripción]]="","",_xlfn.XLOOKUP(Tabla1[[#This Row],[Descripción]],Tabla10[Descripción],Tabla10[Precio Unitario],0))</f>
        <v/>
      </c>
      <c r="O1269" s="535" t="str">
        <f>IF(Tabla1[[#This Row],[Cantidad de Insumos]]="","",Tabla1[[#This Row],[Precio Unitario]]*Tabla1[[#This Row],[Cantidad de Insumos]])</f>
        <v/>
      </c>
      <c r="P1269" s="522" t="str">
        <f>IF(Tabla1[[#This Row],[Descripción]]="","",_xlfn.XLOOKUP(Tabla1[[#This Row],[Descripción]],Tabla10[Descripción],Tabla10[CODIGO PRESUPUESTARIO],0))</f>
        <v/>
      </c>
      <c r="Q1269" s="523"/>
      <c r="R1269" s="523" t="str">
        <f>IF(Tabla1[[#This Row],[Insumos]]="","",_xlfn.XLOOKUP(Tabla1[[#This Row],[Insumos]],Tabla10[Insumo],Tabla10[InsumoAbrev],"",0))</f>
        <v/>
      </c>
      <c r="S1269" s="694"/>
      <c r="T1269" s="187"/>
      <c r="U1269" s="187"/>
    </row>
    <row r="1270" spans="2:21" ht="15" x14ac:dyDescent="0.25">
      <c r="B1270" s="187" t="str">
        <f>IF('Formulario PPGR3'!$G1270="","",CONCATENATE('Formulario PPGR3'!$C1270,".",'Formulario PPGR3'!$D1270,".",'Formulario PPGR3'!$E1270,".",'Formulario PPGR3'!$F1270))</f>
        <v/>
      </c>
      <c r="C1270" s="187" t="str">
        <f>IF('Formulario PPGR3'!$G1270="","",'Formulario PPGR1'!#REF!)</f>
        <v/>
      </c>
      <c r="D1270" s="187" t="str">
        <f>IF('Formulario PPGR3'!$G1270="","",'Formulario PPGR1'!#REF!)</f>
        <v/>
      </c>
      <c r="E1270" s="187" t="str">
        <f>IF('Formulario PPGR3'!$G1270="","",'Formulario PPGR1'!#REF!)</f>
        <v/>
      </c>
      <c r="F1270" s="187" t="str">
        <f>IF('Formulario PPGR3'!$G1270="","",'Formulario PPGR1'!#REF!)</f>
        <v/>
      </c>
      <c r="G1270" s="186"/>
      <c r="H1270" s="520" t="str" cm="1">
        <f t="array" ref="H1270">IF(Tabla1[[#This Row],[Código_Actividad]]="","",_xlfn.XLOOKUP(Tabla1[[#This Row],[Código_Actividad]],CodigoActividad,Tabla2[Actividades Programables Presupuestables],"",0))</f>
        <v/>
      </c>
      <c r="I1270" s="783" t="str">
        <f>IFERROR(VLOOKUP('Formulario PPGR3'!$G1270,'Formulario PPGR2'!$H$9:$V$536,15,FALSE),"")</f>
        <v/>
      </c>
      <c r="J1270" s="525"/>
      <c r="K1270" s="524"/>
      <c r="L1270" s="521" t="str">
        <f>IF(Tabla1[[#This Row],[Descripción]]="","",_xlfn.XLOOKUP(Tabla1[[#This Row],[Descripción]],Tabla10[Descripción],Tabla10[Unidad de Medida],"",0))</f>
        <v/>
      </c>
      <c r="M1270" s="317"/>
      <c r="N1270" s="535" t="str">
        <f>IF(Tabla1[[#This Row],[Descripción]]="","",_xlfn.XLOOKUP(Tabla1[[#This Row],[Descripción]],Tabla10[Descripción],Tabla10[Precio Unitario],0))</f>
        <v/>
      </c>
      <c r="O1270" s="535" t="str">
        <f>IF(Tabla1[[#This Row],[Cantidad de Insumos]]="","",Tabla1[[#This Row],[Precio Unitario]]*Tabla1[[#This Row],[Cantidad de Insumos]])</f>
        <v/>
      </c>
      <c r="P1270" s="522" t="str">
        <f>IF(Tabla1[[#This Row],[Descripción]]="","",_xlfn.XLOOKUP(Tabla1[[#This Row],[Descripción]],Tabla10[Descripción],Tabla10[CODIGO PRESUPUESTARIO],0))</f>
        <v/>
      </c>
      <c r="Q1270" s="523"/>
      <c r="R1270" s="523" t="str">
        <f>IF(Tabla1[[#This Row],[Insumos]]="","",_xlfn.XLOOKUP(Tabla1[[#This Row],[Insumos]],Tabla10[Insumo],Tabla10[InsumoAbrev],"",0))</f>
        <v/>
      </c>
      <c r="S1270" s="694"/>
      <c r="T1270" s="187"/>
      <c r="U1270" s="187"/>
    </row>
    <row r="1271" spans="2:21" ht="15" x14ac:dyDescent="0.25">
      <c r="B1271" s="187" t="str">
        <f>IF('Formulario PPGR3'!$G1271="","",CONCATENATE('Formulario PPGR3'!$C1271,".",'Formulario PPGR3'!$D1271,".",'Formulario PPGR3'!$E1271,".",'Formulario PPGR3'!$F1271))</f>
        <v/>
      </c>
      <c r="C1271" s="187" t="str">
        <f>IF('Formulario PPGR3'!$G1271="","",'Formulario PPGR1'!#REF!)</f>
        <v/>
      </c>
      <c r="D1271" s="187" t="str">
        <f>IF('Formulario PPGR3'!$G1271="","",'Formulario PPGR1'!#REF!)</f>
        <v/>
      </c>
      <c r="E1271" s="187" t="str">
        <f>IF('Formulario PPGR3'!$G1271="","",'Formulario PPGR1'!#REF!)</f>
        <v/>
      </c>
      <c r="F1271" s="187" t="str">
        <f>IF('Formulario PPGR3'!$G1271="","",'Formulario PPGR1'!#REF!)</f>
        <v/>
      </c>
      <c r="G1271" s="186"/>
      <c r="H1271" s="520" t="str" cm="1">
        <f t="array" ref="H1271">IF(Tabla1[[#This Row],[Código_Actividad]]="","",_xlfn.XLOOKUP(Tabla1[[#This Row],[Código_Actividad]],CodigoActividad,Tabla2[Actividades Programables Presupuestables],"",0))</f>
        <v/>
      </c>
      <c r="I1271" s="783" t="str">
        <f>IFERROR(VLOOKUP('Formulario PPGR3'!$G1271,'Formulario PPGR2'!$H$9:$V$536,15,FALSE),"")</f>
        <v/>
      </c>
      <c r="J1271" s="525"/>
      <c r="K1271" s="524"/>
      <c r="L1271" s="521" t="str">
        <f>IF(Tabla1[[#This Row],[Descripción]]="","",_xlfn.XLOOKUP(Tabla1[[#This Row],[Descripción]],Tabla10[Descripción],Tabla10[Unidad de Medida],"",0))</f>
        <v/>
      </c>
      <c r="M1271" s="317"/>
      <c r="N1271" s="535" t="str">
        <f>IF(Tabla1[[#This Row],[Descripción]]="","",_xlfn.XLOOKUP(Tabla1[[#This Row],[Descripción]],Tabla10[Descripción],Tabla10[Precio Unitario],0))</f>
        <v/>
      </c>
      <c r="O1271" s="535" t="str">
        <f>IF(Tabla1[[#This Row],[Cantidad de Insumos]]="","",Tabla1[[#This Row],[Precio Unitario]]*Tabla1[[#This Row],[Cantidad de Insumos]])</f>
        <v/>
      </c>
      <c r="P1271" s="522" t="str">
        <f>IF(Tabla1[[#This Row],[Descripción]]="","",_xlfn.XLOOKUP(Tabla1[[#This Row],[Descripción]],Tabla10[Descripción],Tabla10[CODIGO PRESUPUESTARIO],0))</f>
        <v/>
      </c>
      <c r="Q1271" s="523"/>
      <c r="R1271" s="523" t="str">
        <f>IF(Tabla1[[#This Row],[Insumos]]="","",_xlfn.XLOOKUP(Tabla1[[#This Row],[Insumos]],Tabla10[Insumo],Tabla10[InsumoAbrev],"",0))</f>
        <v/>
      </c>
      <c r="S1271" s="694"/>
      <c r="T1271" s="187"/>
      <c r="U1271" s="187"/>
    </row>
    <row r="1272" spans="2:21" ht="15" x14ac:dyDescent="0.25">
      <c r="B1272" s="187" t="str">
        <f>IF('Formulario PPGR3'!$G1272="","",CONCATENATE('Formulario PPGR3'!$C1272,".",'Formulario PPGR3'!$D1272,".",'Formulario PPGR3'!$E1272,".",'Formulario PPGR3'!$F1272))</f>
        <v/>
      </c>
      <c r="C1272" s="187" t="str">
        <f>IF('Formulario PPGR3'!$G1272="","",'Formulario PPGR1'!#REF!)</f>
        <v/>
      </c>
      <c r="D1272" s="187" t="str">
        <f>IF('Formulario PPGR3'!$G1272="","",'Formulario PPGR1'!#REF!)</f>
        <v/>
      </c>
      <c r="E1272" s="187" t="str">
        <f>IF('Formulario PPGR3'!$G1272="","",'Formulario PPGR1'!#REF!)</f>
        <v/>
      </c>
      <c r="F1272" s="187" t="str">
        <f>IF('Formulario PPGR3'!$G1272="","",'Formulario PPGR1'!#REF!)</f>
        <v/>
      </c>
      <c r="G1272" s="186"/>
      <c r="H1272" s="520" t="str" cm="1">
        <f t="array" ref="H1272">IF(Tabla1[[#This Row],[Código_Actividad]]="","",_xlfn.XLOOKUP(Tabla1[[#This Row],[Código_Actividad]],CodigoActividad,Tabla2[Actividades Programables Presupuestables],"",0))</f>
        <v/>
      </c>
      <c r="I1272" s="783" t="str">
        <f>IFERROR(VLOOKUP('Formulario PPGR3'!$G1272,'Formulario PPGR2'!$H$9:$V$536,15,FALSE),"")</f>
        <v/>
      </c>
      <c r="J1272" s="525"/>
      <c r="K1272" s="524"/>
      <c r="L1272" s="521" t="str">
        <f>IF(Tabla1[[#This Row],[Descripción]]="","",_xlfn.XLOOKUP(Tabla1[[#This Row],[Descripción]],Tabla10[Descripción],Tabla10[Unidad de Medida],"",0))</f>
        <v/>
      </c>
      <c r="M1272" s="317"/>
      <c r="N1272" s="535" t="str">
        <f>IF(Tabla1[[#This Row],[Descripción]]="","",_xlfn.XLOOKUP(Tabla1[[#This Row],[Descripción]],Tabla10[Descripción],Tabla10[Precio Unitario],0))</f>
        <v/>
      </c>
      <c r="O1272" s="535" t="str">
        <f>IF(Tabla1[[#This Row],[Cantidad de Insumos]]="","",Tabla1[[#This Row],[Precio Unitario]]*Tabla1[[#This Row],[Cantidad de Insumos]])</f>
        <v/>
      </c>
      <c r="P1272" s="522" t="str">
        <f>IF(Tabla1[[#This Row],[Descripción]]="","",_xlfn.XLOOKUP(Tabla1[[#This Row],[Descripción]],Tabla10[Descripción],Tabla10[CODIGO PRESUPUESTARIO],0))</f>
        <v/>
      </c>
      <c r="Q1272" s="523"/>
      <c r="R1272" s="523" t="str">
        <f>IF(Tabla1[[#This Row],[Insumos]]="","",_xlfn.XLOOKUP(Tabla1[[#This Row],[Insumos]],Tabla10[Insumo],Tabla10[InsumoAbrev],"",0))</f>
        <v/>
      </c>
      <c r="S1272" s="694"/>
      <c r="T1272" s="187"/>
      <c r="U1272" s="187"/>
    </row>
    <row r="1273" spans="2:21" ht="15" x14ac:dyDescent="0.25">
      <c r="B1273" s="187" t="str">
        <f>IF('Formulario PPGR3'!$G1273="","",CONCATENATE('Formulario PPGR3'!$C1273,".",'Formulario PPGR3'!$D1273,".",'Formulario PPGR3'!$E1273,".",'Formulario PPGR3'!$F1273))</f>
        <v/>
      </c>
      <c r="C1273" s="187" t="str">
        <f>IF('Formulario PPGR3'!$G1273="","",'Formulario PPGR1'!#REF!)</f>
        <v/>
      </c>
      <c r="D1273" s="187" t="str">
        <f>IF('Formulario PPGR3'!$G1273="","",'Formulario PPGR1'!#REF!)</f>
        <v/>
      </c>
      <c r="E1273" s="187" t="str">
        <f>IF('Formulario PPGR3'!$G1273="","",'Formulario PPGR1'!#REF!)</f>
        <v/>
      </c>
      <c r="F1273" s="187" t="str">
        <f>IF('Formulario PPGR3'!$G1273="","",'Formulario PPGR1'!#REF!)</f>
        <v/>
      </c>
      <c r="G1273" s="186"/>
      <c r="H1273" s="520" t="str" cm="1">
        <f t="array" ref="H1273">IF(Tabla1[[#This Row],[Código_Actividad]]="","",_xlfn.XLOOKUP(Tabla1[[#This Row],[Código_Actividad]],CodigoActividad,Tabla2[Actividades Programables Presupuestables],"",0))</f>
        <v/>
      </c>
      <c r="I1273" s="783" t="str">
        <f>IFERROR(VLOOKUP('Formulario PPGR3'!$G1273,'Formulario PPGR2'!$H$9:$V$536,15,FALSE),"")</f>
        <v/>
      </c>
      <c r="J1273" s="525"/>
      <c r="K1273" s="524"/>
      <c r="L1273" s="521" t="str">
        <f>IF(Tabla1[[#This Row],[Descripción]]="","",_xlfn.XLOOKUP(Tabla1[[#This Row],[Descripción]],Tabla10[Descripción],Tabla10[Unidad de Medida],"",0))</f>
        <v/>
      </c>
      <c r="M1273" s="317"/>
      <c r="N1273" s="535" t="str">
        <f>IF(Tabla1[[#This Row],[Descripción]]="","",_xlfn.XLOOKUP(Tabla1[[#This Row],[Descripción]],Tabla10[Descripción],Tabla10[Precio Unitario],0))</f>
        <v/>
      </c>
      <c r="O1273" s="535" t="str">
        <f>IF(Tabla1[[#This Row],[Cantidad de Insumos]]="","",Tabla1[[#This Row],[Precio Unitario]]*Tabla1[[#This Row],[Cantidad de Insumos]])</f>
        <v/>
      </c>
      <c r="P1273" s="522" t="str">
        <f>IF(Tabla1[[#This Row],[Descripción]]="","",_xlfn.XLOOKUP(Tabla1[[#This Row],[Descripción]],Tabla10[Descripción],Tabla10[CODIGO PRESUPUESTARIO],0))</f>
        <v/>
      </c>
      <c r="Q1273" s="523"/>
      <c r="R1273" s="523" t="str">
        <f>IF(Tabla1[[#This Row],[Insumos]]="","",_xlfn.XLOOKUP(Tabla1[[#This Row],[Insumos]],Tabla10[Insumo],Tabla10[InsumoAbrev],"",0))</f>
        <v/>
      </c>
      <c r="S1273" s="694"/>
      <c r="T1273" s="187"/>
      <c r="U1273" s="187"/>
    </row>
    <row r="1274" spans="2:21" ht="15" x14ac:dyDescent="0.25">
      <c r="B1274" s="187" t="str">
        <f>IF('Formulario PPGR3'!$G1274="","",CONCATENATE('Formulario PPGR3'!$C1274,".",'Formulario PPGR3'!$D1274,".",'Formulario PPGR3'!$E1274,".",'Formulario PPGR3'!$F1274))</f>
        <v/>
      </c>
      <c r="C1274" s="187" t="str">
        <f>IF('Formulario PPGR3'!$G1274="","",'Formulario PPGR1'!#REF!)</f>
        <v/>
      </c>
      <c r="D1274" s="187" t="str">
        <f>IF('Formulario PPGR3'!$G1274="","",'Formulario PPGR1'!#REF!)</f>
        <v/>
      </c>
      <c r="E1274" s="187" t="str">
        <f>IF('Formulario PPGR3'!$G1274="","",'Formulario PPGR1'!#REF!)</f>
        <v/>
      </c>
      <c r="F1274" s="187" t="str">
        <f>IF('Formulario PPGR3'!$G1274="","",'Formulario PPGR1'!#REF!)</f>
        <v/>
      </c>
      <c r="G1274" s="186"/>
      <c r="H1274" s="520" t="str" cm="1">
        <f t="array" ref="H1274">IF(Tabla1[[#This Row],[Código_Actividad]]="","",_xlfn.XLOOKUP(Tabla1[[#This Row],[Código_Actividad]],CodigoActividad,Tabla2[Actividades Programables Presupuestables],"",0))</f>
        <v/>
      </c>
      <c r="I1274" s="783" t="str">
        <f>IFERROR(VLOOKUP('Formulario PPGR3'!$G1274,'Formulario PPGR2'!$H$9:$V$536,15,FALSE),"")</f>
        <v/>
      </c>
      <c r="J1274" s="525"/>
      <c r="K1274" s="524"/>
      <c r="L1274" s="521" t="str">
        <f>IF(Tabla1[[#This Row],[Descripción]]="","",_xlfn.XLOOKUP(Tabla1[[#This Row],[Descripción]],Tabla10[Descripción],Tabla10[Unidad de Medida],"",0))</f>
        <v/>
      </c>
      <c r="M1274" s="317"/>
      <c r="N1274" s="535" t="str">
        <f>IF(Tabla1[[#This Row],[Descripción]]="","",_xlfn.XLOOKUP(Tabla1[[#This Row],[Descripción]],Tabla10[Descripción],Tabla10[Precio Unitario],0))</f>
        <v/>
      </c>
      <c r="O1274" s="535" t="str">
        <f>IF(Tabla1[[#This Row],[Cantidad de Insumos]]="","",Tabla1[[#This Row],[Precio Unitario]]*Tabla1[[#This Row],[Cantidad de Insumos]])</f>
        <v/>
      </c>
      <c r="P1274" s="522" t="str">
        <f>IF(Tabla1[[#This Row],[Descripción]]="","",_xlfn.XLOOKUP(Tabla1[[#This Row],[Descripción]],Tabla10[Descripción],Tabla10[CODIGO PRESUPUESTARIO],0))</f>
        <v/>
      </c>
      <c r="Q1274" s="523"/>
      <c r="R1274" s="523" t="str">
        <f>IF(Tabla1[[#This Row],[Insumos]]="","",_xlfn.XLOOKUP(Tabla1[[#This Row],[Insumos]],Tabla10[Insumo],Tabla10[InsumoAbrev],"",0))</f>
        <v/>
      </c>
      <c r="S1274" s="694"/>
      <c r="T1274" s="187"/>
      <c r="U1274" s="187"/>
    </row>
    <row r="1275" spans="2:21" ht="15" x14ac:dyDescent="0.25">
      <c r="B1275" s="187" t="str">
        <f>IF('Formulario PPGR3'!$G1275="","",CONCATENATE('Formulario PPGR3'!$C1275,".",'Formulario PPGR3'!$D1275,".",'Formulario PPGR3'!$E1275,".",'Formulario PPGR3'!$F1275))</f>
        <v/>
      </c>
      <c r="C1275" s="187" t="str">
        <f>IF('Formulario PPGR3'!$G1275="","",'Formulario PPGR1'!#REF!)</f>
        <v/>
      </c>
      <c r="D1275" s="187" t="str">
        <f>IF('Formulario PPGR3'!$G1275="","",'Formulario PPGR1'!#REF!)</f>
        <v/>
      </c>
      <c r="E1275" s="187" t="str">
        <f>IF('Formulario PPGR3'!$G1275="","",'Formulario PPGR1'!#REF!)</f>
        <v/>
      </c>
      <c r="F1275" s="187" t="str">
        <f>IF('Formulario PPGR3'!$G1275="","",'Formulario PPGR1'!#REF!)</f>
        <v/>
      </c>
      <c r="G1275" s="186"/>
      <c r="H1275" s="520" t="str" cm="1">
        <f t="array" ref="H1275">IF(Tabla1[[#This Row],[Código_Actividad]]="","",_xlfn.XLOOKUP(Tabla1[[#This Row],[Código_Actividad]],CodigoActividad,Tabla2[Actividades Programables Presupuestables],"",0))</f>
        <v/>
      </c>
      <c r="I1275" s="783" t="str">
        <f>IFERROR(VLOOKUP('Formulario PPGR3'!$G1275,'Formulario PPGR2'!$H$9:$V$536,15,FALSE),"")</f>
        <v/>
      </c>
      <c r="J1275" s="525"/>
      <c r="K1275" s="524"/>
      <c r="L1275" s="521" t="str">
        <f>IF(Tabla1[[#This Row],[Descripción]]="","",_xlfn.XLOOKUP(Tabla1[[#This Row],[Descripción]],Tabla10[Descripción],Tabla10[Unidad de Medida],"",0))</f>
        <v/>
      </c>
      <c r="M1275" s="317"/>
      <c r="N1275" s="535" t="str">
        <f>IF(Tabla1[[#This Row],[Descripción]]="","",_xlfn.XLOOKUP(Tabla1[[#This Row],[Descripción]],Tabla10[Descripción],Tabla10[Precio Unitario],0))</f>
        <v/>
      </c>
      <c r="O1275" s="535" t="str">
        <f>IF(Tabla1[[#This Row],[Cantidad de Insumos]]="","",Tabla1[[#This Row],[Precio Unitario]]*Tabla1[[#This Row],[Cantidad de Insumos]])</f>
        <v/>
      </c>
      <c r="P1275" s="522" t="str">
        <f>IF(Tabla1[[#This Row],[Descripción]]="","",_xlfn.XLOOKUP(Tabla1[[#This Row],[Descripción]],Tabla10[Descripción],Tabla10[CODIGO PRESUPUESTARIO],0))</f>
        <v/>
      </c>
      <c r="Q1275" s="523"/>
      <c r="R1275" s="523" t="str">
        <f>IF(Tabla1[[#This Row],[Insumos]]="","",_xlfn.XLOOKUP(Tabla1[[#This Row],[Insumos]],Tabla10[Insumo],Tabla10[InsumoAbrev],"",0))</f>
        <v/>
      </c>
      <c r="S1275" s="694"/>
      <c r="T1275" s="187"/>
      <c r="U1275" s="187"/>
    </row>
    <row r="1276" spans="2:21" ht="15" x14ac:dyDescent="0.25">
      <c r="B1276" s="187" t="str">
        <f>IF('Formulario PPGR3'!$G1276="","",CONCATENATE('Formulario PPGR3'!$C1276,".",'Formulario PPGR3'!$D1276,".",'Formulario PPGR3'!$E1276,".",'Formulario PPGR3'!$F1276))</f>
        <v/>
      </c>
      <c r="C1276" s="187" t="str">
        <f>IF('Formulario PPGR3'!$G1276="","",'Formulario PPGR1'!#REF!)</f>
        <v/>
      </c>
      <c r="D1276" s="187" t="str">
        <f>IF('Formulario PPGR3'!$G1276="","",'Formulario PPGR1'!#REF!)</f>
        <v/>
      </c>
      <c r="E1276" s="187" t="str">
        <f>IF('Formulario PPGR3'!$G1276="","",'Formulario PPGR1'!#REF!)</f>
        <v/>
      </c>
      <c r="F1276" s="187" t="str">
        <f>IF('Formulario PPGR3'!$G1276="","",'Formulario PPGR1'!#REF!)</f>
        <v/>
      </c>
      <c r="G1276" s="186"/>
      <c r="H1276" s="520" t="str" cm="1">
        <f t="array" ref="H1276">IF(Tabla1[[#This Row],[Código_Actividad]]="","",_xlfn.XLOOKUP(Tabla1[[#This Row],[Código_Actividad]],CodigoActividad,Tabla2[Actividades Programables Presupuestables],"",0))</f>
        <v/>
      </c>
      <c r="I1276" s="783" t="str">
        <f>IFERROR(VLOOKUP('Formulario PPGR3'!$G1276,'Formulario PPGR2'!$H$9:$V$536,15,FALSE),"")</f>
        <v/>
      </c>
      <c r="J1276" s="525"/>
      <c r="K1276" s="524"/>
      <c r="L1276" s="521" t="str">
        <f>IF(Tabla1[[#This Row],[Descripción]]="","",_xlfn.XLOOKUP(Tabla1[[#This Row],[Descripción]],Tabla10[Descripción],Tabla10[Unidad de Medida],"",0))</f>
        <v/>
      </c>
      <c r="M1276" s="317"/>
      <c r="N1276" s="535" t="str">
        <f>IF(Tabla1[[#This Row],[Descripción]]="","",_xlfn.XLOOKUP(Tabla1[[#This Row],[Descripción]],Tabla10[Descripción],Tabla10[Precio Unitario],0))</f>
        <v/>
      </c>
      <c r="O1276" s="535" t="str">
        <f>IF(Tabla1[[#This Row],[Cantidad de Insumos]]="","",Tabla1[[#This Row],[Precio Unitario]]*Tabla1[[#This Row],[Cantidad de Insumos]])</f>
        <v/>
      </c>
      <c r="P1276" s="522" t="str">
        <f>IF(Tabla1[[#This Row],[Descripción]]="","",_xlfn.XLOOKUP(Tabla1[[#This Row],[Descripción]],Tabla10[Descripción],Tabla10[CODIGO PRESUPUESTARIO],0))</f>
        <v/>
      </c>
      <c r="Q1276" s="523"/>
      <c r="R1276" s="523" t="str">
        <f>IF(Tabla1[[#This Row],[Insumos]]="","",_xlfn.XLOOKUP(Tabla1[[#This Row],[Insumos]],Tabla10[Insumo],Tabla10[InsumoAbrev],"",0))</f>
        <v/>
      </c>
      <c r="S1276" s="694"/>
      <c r="T1276" s="187"/>
      <c r="U1276" s="187"/>
    </row>
    <row r="1277" spans="2:21" ht="15" x14ac:dyDescent="0.25">
      <c r="B1277" s="187" t="str">
        <f>IF('Formulario PPGR3'!$G1277="","",CONCATENATE('Formulario PPGR3'!$C1277,".",'Formulario PPGR3'!$D1277,".",'Formulario PPGR3'!$E1277,".",'Formulario PPGR3'!$F1277))</f>
        <v/>
      </c>
      <c r="C1277" s="187" t="str">
        <f>IF('Formulario PPGR3'!$G1277="","",'Formulario PPGR1'!#REF!)</f>
        <v/>
      </c>
      <c r="D1277" s="187" t="str">
        <f>IF('Formulario PPGR3'!$G1277="","",'Formulario PPGR1'!#REF!)</f>
        <v/>
      </c>
      <c r="E1277" s="187" t="str">
        <f>IF('Formulario PPGR3'!$G1277="","",'Formulario PPGR1'!#REF!)</f>
        <v/>
      </c>
      <c r="F1277" s="187" t="str">
        <f>IF('Formulario PPGR3'!$G1277="","",'Formulario PPGR1'!#REF!)</f>
        <v/>
      </c>
      <c r="G1277" s="186"/>
      <c r="H1277" s="520" t="str" cm="1">
        <f t="array" ref="H1277">IF(Tabla1[[#This Row],[Código_Actividad]]="","",_xlfn.XLOOKUP(Tabla1[[#This Row],[Código_Actividad]],CodigoActividad,Tabla2[Actividades Programables Presupuestables],"",0))</f>
        <v/>
      </c>
      <c r="I1277" s="783" t="str">
        <f>IFERROR(VLOOKUP('Formulario PPGR3'!$G1277,'Formulario PPGR2'!$H$9:$V$536,15,FALSE),"")</f>
        <v/>
      </c>
      <c r="J1277" s="525"/>
      <c r="K1277" s="524"/>
      <c r="L1277" s="521" t="str">
        <f>IF(Tabla1[[#This Row],[Descripción]]="","",_xlfn.XLOOKUP(Tabla1[[#This Row],[Descripción]],Tabla10[Descripción],Tabla10[Unidad de Medida],"",0))</f>
        <v/>
      </c>
      <c r="M1277" s="317"/>
      <c r="N1277" s="535" t="str">
        <f>IF(Tabla1[[#This Row],[Descripción]]="","",_xlfn.XLOOKUP(Tabla1[[#This Row],[Descripción]],Tabla10[Descripción],Tabla10[Precio Unitario],0))</f>
        <v/>
      </c>
      <c r="O1277" s="535" t="str">
        <f>IF(Tabla1[[#This Row],[Cantidad de Insumos]]="","",Tabla1[[#This Row],[Precio Unitario]]*Tabla1[[#This Row],[Cantidad de Insumos]])</f>
        <v/>
      </c>
      <c r="P1277" s="522" t="str">
        <f>IF(Tabla1[[#This Row],[Descripción]]="","",_xlfn.XLOOKUP(Tabla1[[#This Row],[Descripción]],Tabla10[Descripción],Tabla10[CODIGO PRESUPUESTARIO],0))</f>
        <v/>
      </c>
      <c r="Q1277" s="523"/>
      <c r="R1277" s="523" t="str">
        <f>IF(Tabla1[[#This Row],[Insumos]]="","",_xlfn.XLOOKUP(Tabla1[[#This Row],[Insumos]],Tabla10[Insumo],Tabla10[InsumoAbrev],"",0))</f>
        <v/>
      </c>
      <c r="S1277" s="694"/>
      <c r="T1277" s="187"/>
      <c r="U1277" s="187"/>
    </row>
    <row r="1278" spans="2:21" ht="15" x14ac:dyDescent="0.25">
      <c r="B1278" s="187" t="str">
        <f>IF('Formulario PPGR3'!$G1278="","",CONCATENATE('Formulario PPGR3'!$C1278,".",'Formulario PPGR3'!$D1278,".",'Formulario PPGR3'!$E1278,".",'Formulario PPGR3'!$F1278))</f>
        <v/>
      </c>
      <c r="C1278" s="187" t="str">
        <f>IF('Formulario PPGR3'!$G1278="","",'Formulario PPGR1'!#REF!)</f>
        <v/>
      </c>
      <c r="D1278" s="187" t="str">
        <f>IF('Formulario PPGR3'!$G1278="","",'Formulario PPGR1'!#REF!)</f>
        <v/>
      </c>
      <c r="E1278" s="187" t="str">
        <f>IF('Formulario PPGR3'!$G1278="","",'Formulario PPGR1'!#REF!)</f>
        <v/>
      </c>
      <c r="F1278" s="187" t="str">
        <f>IF('Formulario PPGR3'!$G1278="","",'Formulario PPGR1'!#REF!)</f>
        <v/>
      </c>
      <c r="G1278" s="186"/>
      <c r="H1278" s="520" t="str" cm="1">
        <f t="array" ref="H1278">IF(Tabla1[[#This Row],[Código_Actividad]]="","",_xlfn.XLOOKUP(Tabla1[[#This Row],[Código_Actividad]],CodigoActividad,Tabla2[Actividades Programables Presupuestables],"",0))</f>
        <v/>
      </c>
      <c r="I1278" s="783" t="str">
        <f>IFERROR(VLOOKUP('Formulario PPGR3'!$G1278,'Formulario PPGR2'!$H$9:$V$536,15,FALSE),"")</f>
        <v/>
      </c>
      <c r="J1278" s="525"/>
      <c r="K1278" s="524"/>
      <c r="L1278" s="521" t="str">
        <f>IF(Tabla1[[#This Row],[Descripción]]="","",_xlfn.XLOOKUP(Tabla1[[#This Row],[Descripción]],Tabla10[Descripción],Tabla10[Unidad de Medida],"",0))</f>
        <v/>
      </c>
      <c r="M1278" s="317"/>
      <c r="N1278" s="535" t="str">
        <f>IF(Tabla1[[#This Row],[Descripción]]="","",_xlfn.XLOOKUP(Tabla1[[#This Row],[Descripción]],Tabla10[Descripción],Tabla10[Precio Unitario],0))</f>
        <v/>
      </c>
      <c r="O1278" s="535" t="str">
        <f>IF(Tabla1[[#This Row],[Cantidad de Insumos]]="","",Tabla1[[#This Row],[Precio Unitario]]*Tabla1[[#This Row],[Cantidad de Insumos]])</f>
        <v/>
      </c>
      <c r="P1278" s="522" t="str">
        <f>IF(Tabla1[[#This Row],[Descripción]]="","",_xlfn.XLOOKUP(Tabla1[[#This Row],[Descripción]],Tabla10[Descripción],Tabla10[CODIGO PRESUPUESTARIO],0))</f>
        <v/>
      </c>
      <c r="Q1278" s="523"/>
      <c r="R1278" s="523" t="str">
        <f>IF(Tabla1[[#This Row],[Insumos]]="","",_xlfn.XLOOKUP(Tabla1[[#This Row],[Insumos]],Tabla10[Insumo],Tabla10[InsumoAbrev],"",0))</f>
        <v/>
      </c>
      <c r="S1278" s="694"/>
      <c r="T1278" s="187"/>
      <c r="U1278" s="187"/>
    </row>
    <row r="1279" spans="2:21" ht="15" x14ac:dyDescent="0.25">
      <c r="B1279" s="187" t="str">
        <f>IF('Formulario PPGR3'!$G1279="","",CONCATENATE('Formulario PPGR3'!$C1279,".",'Formulario PPGR3'!$D1279,".",'Formulario PPGR3'!$E1279,".",'Formulario PPGR3'!$F1279))</f>
        <v/>
      </c>
      <c r="C1279" s="187" t="str">
        <f>IF('Formulario PPGR3'!$G1279="","",'Formulario PPGR1'!#REF!)</f>
        <v/>
      </c>
      <c r="D1279" s="187" t="str">
        <f>IF('Formulario PPGR3'!$G1279="","",'Formulario PPGR1'!#REF!)</f>
        <v/>
      </c>
      <c r="E1279" s="187" t="str">
        <f>IF('Formulario PPGR3'!$G1279="","",'Formulario PPGR1'!#REF!)</f>
        <v/>
      </c>
      <c r="F1279" s="187" t="str">
        <f>IF('Formulario PPGR3'!$G1279="","",'Formulario PPGR1'!#REF!)</f>
        <v/>
      </c>
      <c r="G1279" s="186"/>
      <c r="H1279" s="520" t="str" cm="1">
        <f t="array" ref="H1279">IF(Tabla1[[#This Row],[Código_Actividad]]="","",_xlfn.XLOOKUP(Tabla1[[#This Row],[Código_Actividad]],CodigoActividad,Tabla2[Actividades Programables Presupuestables],"",0))</f>
        <v/>
      </c>
      <c r="I1279" s="783" t="str">
        <f>IFERROR(VLOOKUP('Formulario PPGR3'!$G1279,'Formulario PPGR2'!$H$9:$V$536,15,FALSE),"")</f>
        <v/>
      </c>
      <c r="J1279" s="525"/>
      <c r="K1279" s="524"/>
      <c r="L1279" s="521" t="str">
        <f>IF(Tabla1[[#This Row],[Descripción]]="","",_xlfn.XLOOKUP(Tabla1[[#This Row],[Descripción]],Tabla10[Descripción],Tabla10[Unidad de Medida],"",0))</f>
        <v/>
      </c>
      <c r="M1279" s="317"/>
      <c r="N1279" s="535" t="str">
        <f>IF(Tabla1[[#This Row],[Descripción]]="","",_xlfn.XLOOKUP(Tabla1[[#This Row],[Descripción]],Tabla10[Descripción],Tabla10[Precio Unitario],0))</f>
        <v/>
      </c>
      <c r="O1279" s="535" t="str">
        <f>IF(Tabla1[[#This Row],[Cantidad de Insumos]]="","",Tabla1[[#This Row],[Precio Unitario]]*Tabla1[[#This Row],[Cantidad de Insumos]])</f>
        <v/>
      </c>
      <c r="P1279" s="522" t="str">
        <f>IF(Tabla1[[#This Row],[Descripción]]="","",_xlfn.XLOOKUP(Tabla1[[#This Row],[Descripción]],Tabla10[Descripción],Tabla10[CODIGO PRESUPUESTARIO],0))</f>
        <v/>
      </c>
      <c r="Q1279" s="523"/>
      <c r="R1279" s="523" t="str">
        <f>IF(Tabla1[[#This Row],[Insumos]]="","",_xlfn.XLOOKUP(Tabla1[[#This Row],[Insumos]],Tabla10[Insumo],Tabla10[InsumoAbrev],"",0))</f>
        <v/>
      </c>
      <c r="S1279" s="694"/>
      <c r="T1279" s="187"/>
      <c r="U1279" s="187"/>
    </row>
    <row r="1280" spans="2:21" ht="15" x14ac:dyDescent="0.25">
      <c r="B1280" s="187" t="str">
        <f>IF('Formulario PPGR3'!$G1280="","",CONCATENATE('Formulario PPGR3'!$C1280,".",'Formulario PPGR3'!$D1280,".",'Formulario PPGR3'!$E1280,".",'Formulario PPGR3'!$F1280))</f>
        <v/>
      </c>
      <c r="C1280" s="187" t="str">
        <f>IF('Formulario PPGR3'!$G1280="","",'Formulario PPGR1'!#REF!)</f>
        <v/>
      </c>
      <c r="D1280" s="187" t="str">
        <f>IF('Formulario PPGR3'!$G1280="","",'Formulario PPGR1'!#REF!)</f>
        <v/>
      </c>
      <c r="E1280" s="187" t="str">
        <f>IF('Formulario PPGR3'!$G1280="","",'Formulario PPGR1'!#REF!)</f>
        <v/>
      </c>
      <c r="F1280" s="187" t="str">
        <f>IF('Formulario PPGR3'!$G1280="","",'Formulario PPGR1'!#REF!)</f>
        <v/>
      </c>
      <c r="G1280" s="186"/>
      <c r="H1280" s="520" t="str" cm="1">
        <f t="array" ref="H1280">IF(Tabla1[[#This Row],[Código_Actividad]]="","",_xlfn.XLOOKUP(Tabla1[[#This Row],[Código_Actividad]],CodigoActividad,Tabla2[Actividades Programables Presupuestables],"",0))</f>
        <v/>
      </c>
      <c r="I1280" s="783" t="str">
        <f>IFERROR(VLOOKUP('Formulario PPGR3'!$G1280,'Formulario PPGR2'!$H$9:$V$536,15,FALSE),"")</f>
        <v/>
      </c>
      <c r="J1280" s="525"/>
      <c r="K1280" s="524"/>
      <c r="L1280" s="521" t="str">
        <f>IF(Tabla1[[#This Row],[Descripción]]="","",_xlfn.XLOOKUP(Tabla1[[#This Row],[Descripción]],Tabla10[Descripción],Tabla10[Unidad de Medida],"",0))</f>
        <v/>
      </c>
      <c r="M1280" s="317"/>
      <c r="N1280" s="535" t="str">
        <f>IF(Tabla1[[#This Row],[Descripción]]="","",_xlfn.XLOOKUP(Tabla1[[#This Row],[Descripción]],Tabla10[Descripción],Tabla10[Precio Unitario],0))</f>
        <v/>
      </c>
      <c r="O1280" s="535" t="str">
        <f>IF(Tabla1[[#This Row],[Cantidad de Insumos]]="","",Tabla1[[#This Row],[Precio Unitario]]*Tabla1[[#This Row],[Cantidad de Insumos]])</f>
        <v/>
      </c>
      <c r="P1280" s="522" t="str">
        <f>IF(Tabla1[[#This Row],[Descripción]]="","",_xlfn.XLOOKUP(Tabla1[[#This Row],[Descripción]],Tabla10[Descripción],Tabla10[CODIGO PRESUPUESTARIO],0))</f>
        <v/>
      </c>
      <c r="Q1280" s="523"/>
      <c r="R1280" s="523" t="str">
        <f>IF(Tabla1[[#This Row],[Insumos]]="","",_xlfn.XLOOKUP(Tabla1[[#This Row],[Insumos]],Tabla10[Insumo],Tabla10[InsumoAbrev],"",0))</f>
        <v/>
      </c>
      <c r="S1280" s="694"/>
      <c r="T1280" s="187"/>
      <c r="U1280" s="187"/>
    </row>
    <row r="1281" spans="2:21" ht="15" x14ac:dyDescent="0.25">
      <c r="B1281" s="187" t="str">
        <f>IF('Formulario PPGR3'!$G1281="","",CONCATENATE('Formulario PPGR3'!$C1281,".",'Formulario PPGR3'!$D1281,".",'Formulario PPGR3'!$E1281,".",'Formulario PPGR3'!$F1281))</f>
        <v/>
      </c>
      <c r="C1281" s="187" t="str">
        <f>IF('Formulario PPGR3'!$G1281="","",'Formulario PPGR1'!#REF!)</f>
        <v/>
      </c>
      <c r="D1281" s="187" t="str">
        <f>IF('Formulario PPGR3'!$G1281="","",'Formulario PPGR1'!#REF!)</f>
        <v/>
      </c>
      <c r="E1281" s="187" t="str">
        <f>IF('Formulario PPGR3'!$G1281="","",'Formulario PPGR1'!#REF!)</f>
        <v/>
      </c>
      <c r="F1281" s="187" t="str">
        <f>IF('Formulario PPGR3'!$G1281="","",'Formulario PPGR1'!#REF!)</f>
        <v/>
      </c>
      <c r="G1281" s="186"/>
      <c r="H1281" s="520" t="str" cm="1">
        <f t="array" ref="H1281">IF(Tabla1[[#This Row],[Código_Actividad]]="","",_xlfn.XLOOKUP(Tabla1[[#This Row],[Código_Actividad]],CodigoActividad,Tabla2[Actividades Programables Presupuestables],"",0))</f>
        <v/>
      </c>
      <c r="I1281" s="783" t="str">
        <f>IFERROR(VLOOKUP('Formulario PPGR3'!$G1281,'Formulario PPGR2'!$H$9:$V$536,15,FALSE),"")</f>
        <v/>
      </c>
      <c r="J1281" s="525"/>
      <c r="K1281" s="524"/>
      <c r="L1281" s="521" t="str">
        <f>IF(Tabla1[[#This Row],[Descripción]]="","",_xlfn.XLOOKUP(Tabla1[[#This Row],[Descripción]],Tabla10[Descripción],Tabla10[Unidad de Medida],"",0))</f>
        <v/>
      </c>
      <c r="M1281" s="317"/>
      <c r="N1281" s="535" t="str">
        <f>IF(Tabla1[[#This Row],[Descripción]]="","",_xlfn.XLOOKUP(Tabla1[[#This Row],[Descripción]],Tabla10[Descripción],Tabla10[Precio Unitario],0))</f>
        <v/>
      </c>
      <c r="O1281" s="535" t="str">
        <f>IF(Tabla1[[#This Row],[Cantidad de Insumos]]="","",Tabla1[[#This Row],[Precio Unitario]]*Tabla1[[#This Row],[Cantidad de Insumos]])</f>
        <v/>
      </c>
      <c r="P1281" s="522" t="str">
        <f>IF(Tabla1[[#This Row],[Descripción]]="","",_xlfn.XLOOKUP(Tabla1[[#This Row],[Descripción]],Tabla10[Descripción],Tabla10[CODIGO PRESUPUESTARIO],0))</f>
        <v/>
      </c>
      <c r="Q1281" s="523"/>
      <c r="R1281" s="523" t="str">
        <f>IF(Tabla1[[#This Row],[Insumos]]="","",_xlfn.XLOOKUP(Tabla1[[#This Row],[Insumos]],Tabla10[Insumo],Tabla10[InsumoAbrev],"",0))</f>
        <v/>
      </c>
      <c r="S1281" s="694"/>
      <c r="T1281" s="187"/>
      <c r="U1281" s="187"/>
    </row>
    <row r="1282" spans="2:21" ht="15" x14ac:dyDescent="0.25">
      <c r="B1282" s="187" t="str">
        <f>IF('Formulario PPGR3'!$G1282="","",CONCATENATE('Formulario PPGR3'!$C1282,".",'Formulario PPGR3'!$D1282,".",'Formulario PPGR3'!$E1282,".",'Formulario PPGR3'!$F1282))</f>
        <v/>
      </c>
      <c r="C1282" s="187" t="str">
        <f>IF('Formulario PPGR3'!$G1282="","",'Formulario PPGR1'!#REF!)</f>
        <v/>
      </c>
      <c r="D1282" s="187" t="str">
        <f>IF('Formulario PPGR3'!$G1282="","",'Formulario PPGR1'!#REF!)</f>
        <v/>
      </c>
      <c r="E1282" s="187" t="str">
        <f>IF('Formulario PPGR3'!$G1282="","",'Formulario PPGR1'!#REF!)</f>
        <v/>
      </c>
      <c r="F1282" s="187" t="str">
        <f>IF('Formulario PPGR3'!$G1282="","",'Formulario PPGR1'!#REF!)</f>
        <v/>
      </c>
      <c r="G1282" s="186"/>
      <c r="H1282" s="520" t="str" cm="1">
        <f t="array" ref="H1282">IF(Tabla1[[#This Row],[Código_Actividad]]="","",_xlfn.XLOOKUP(Tabla1[[#This Row],[Código_Actividad]],CodigoActividad,Tabla2[Actividades Programables Presupuestables],"",0))</f>
        <v/>
      </c>
      <c r="I1282" s="783" t="str">
        <f>IFERROR(VLOOKUP('Formulario PPGR3'!$G1282,'Formulario PPGR2'!$H$9:$V$536,15,FALSE),"")</f>
        <v/>
      </c>
      <c r="J1282" s="525"/>
      <c r="K1282" s="524"/>
      <c r="L1282" s="521" t="str">
        <f>IF(Tabla1[[#This Row],[Descripción]]="","",_xlfn.XLOOKUP(Tabla1[[#This Row],[Descripción]],Tabla10[Descripción],Tabla10[Unidad de Medida],"",0))</f>
        <v/>
      </c>
      <c r="M1282" s="317"/>
      <c r="N1282" s="535" t="str">
        <f>IF(Tabla1[[#This Row],[Descripción]]="","",_xlfn.XLOOKUP(Tabla1[[#This Row],[Descripción]],Tabla10[Descripción],Tabla10[Precio Unitario],0))</f>
        <v/>
      </c>
      <c r="O1282" s="535" t="str">
        <f>IF(Tabla1[[#This Row],[Cantidad de Insumos]]="","",Tabla1[[#This Row],[Precio Unitario]]*Tabla1[[#This Row],[Cantidad de Insumos]])</f>
        <v/>
      </c>
      <c r="P1282" s="522" t="str">
        <f>IF(Tabla1[[#This Row],[Descripción]]="","",_xlfn.XLOOKUP(Tabla1[[#This Row],[Descripción]],Tabla10[Descripción],Tabla10[CODIGO PRESUPUESTARIO],0))</f>
        <v/>
      </c>
      <c r="Q1282" s="523"/>
      <c r="R1282" s="523" t="str">
        <f>IF(Tabla1[[#This Row],[Insumos]]="","",_xlfn.XLOOKUP(Tabla1[[#This Row],[Insumos]],Tabla10[Insumo],Tabla10[InsumoAbrev],"",0))</f>
        <v/>
      </c>
      <c r="S1282" s="694"/>
      <c r="T1282" s="187"/>
      <c r="U1282" s="187"/>
    </row>
    <row r="1283" spans="2:21" ht="15" x14ac:dyDescent="0.25">
      <c r="B1283" s="187" t="str">
        <f>IF('Formulario PPGR3'!$G1283="","",CONCATENATE('Formulario PPGR3'!$C1283,".",'Formulario PPGR3'!$D1283,".",'Formulario PPGR3'!$E1283,".",'Formulario PPGR3'!$F1283))</f>
        <v/>
      </c>
      <c r="C1283" s="187" t="str">
        <f>IF('Formulario PPGR3'!$G1283="","",'Formulario PPGR1'!#REF!)</f>
        <v/>
      </c>
      <c r="D1283" s="187" t="str">
        <f>IF('Formulario PPGR3'!$G1283="","",'Formulario PPGR1'!#REF!)</f>
        <v/>
      </c>
      <c r="E1283" s="187" t="str">
        <f>IF('Formulario PPGR3'!$G1283="","",'Formulario PPGR1'!#REF!)</f>
        <v/>
      </c>
      <c r="F1283" s="187" t="str">
        <f>IF('Formulario PPGR3'!$G1283="","",'Formulario PPGR1'!#REF!)</f>
        <v/>
      </c>
      <c r="G1283" s="186"/>
      <c r="H1283" s="520" t="str" cm="1">
        <f t="array" ref="H1283">IF(Tabla1[[#This Row],[Código_Actividad]]="","",_xlfn.XLOOKUP(Tabla1[[#This Row],[Código_Actividad]],CodigoActividad,Tabla2[Actividades Programables Presupuestables],"",0))</f>
        <v/>
      </c>
      <c r="I1283" s="783" t="str">
        <f>IFERROR(VLOOKUP('Formulario PPGR3'!$G1283,'Formulario PPGR2'!$H$9:$V$536,15,FALSE),"")</f>
        <v/>
      </c>
      <c r="J1283" s="525"/>
      <c r="K1283" s="524"/>
      <c r="L1283" s="521" t="str">
        <f>IF(Tabla1[[#This Row],[Descripción]]="","",_xlfn.XLOOKUP(Tabla1[[#This Row],[Descripción]],Tabla10[Descripción],Tabla10[Unidad de Medida],"",0))</f>
        <v/>
      </c>
      <c r="M1283" s="317"/>
      <c r="N1283" s="535" t="str">
        <f>IF(Tabla1[[#This Row],[Descripción]]="","",_xlfn.XLOOKUP(Tabla1[[#This Row],[Descripción]],Tabla10[Descripción],Tabla10[Precio Unitario],0))</f>
        <v/>
      </c>
      <c r="O1283" s="535" t="str">
        <f>IF(Tabla1[[#This Row],[Cantidad de Insumos]]="","",Tabla1[[#This Row],[Precio Unitario]]*Tabla1[[#This Row],[Cantidad de Insumos]])</f>
        <v/>
      </c>
      <c r="P1283" s="522" t="str">
        <f>IF(Tabla1[[#This Row],[Descripción]]="","",_xlfn.XLOOKUP(Tabla1[[#This Row],[Descripción]],Tabla10[Descripción],Tabla10[CODIGO PRESUPUESTARIO],0))</f>
        <v/>
      </c>
      <c r="Q1283" s="523"/>
      <c r="R1283" s="523" t="str">
        <f>IF(Tabla1[[#This Row],[Insumos]]="","",_xlfn.XLOOKUP(Tabla1[[#This Row],[Insumos]],Tabla10[Insumo],Tabla10[InsumoAbrev],"",0))</f>
        <v/>
      </c>
      <c r="S1283" s="694"/>
      <c r="T1283" s="187"/>
      <c r="U1283" s="187"/>
    </row>
    <row r="1284" spans="2:21" ht="15" x14ac:dyDescent="0.25">
      <c r="B1284" s="187" t="str">
        <f>IF('Formulario PPGR3'!$G1284="","",CONCATENATE('Formulario PPGR3'!$C1284,".",'Formulario PPGR3'!$D1284,".",'Formulario PPGR3'!$E1284,".",'Formulario PPGR3'!$F1284))</f>
        <v/>
      </c>
      <c r="C1284" s="187" t="str">
        <f>IF('Formulario PPGR3'!$G1284="","",'Formulario PPGR1'!#REF!)</f>
        <v/>
      </c>
      <c r="D1284" s="187" t="str">
        <f>IF('Formulario PPGR3'!$G1284="","",'Formulario PPGR1'!#REF!)</f>
        <v/>
      </c>
      <c r="E1284" s="187" t="str">
        <f>IF('Formulario PPGR3'!$G1284="","",'Formulario PPGR1'!#REF!)</f>
        <v/>
      </c>
      <c r="F1284" s="187" t="str">
        <f>IF('Formulario PPGR3'!$G1284="","",'Formulario PPGR1'!#REF!)</f>
        <v/>
      </c>
      <c r="G1284" s="186"/>
      <c r="H1284" s="520" t="str" cm="1">
        <f t="array" ref="H1284">IF(Tabla1[[#This Row],[Código_Actividad]]="","",_xlfn.XLOOKUP(Tabla1[[#This Row],[Código_Actividad]],CodigoActividad,Tabla2[Actividades Programables Presupuestables],"",0))</f>
        <v/>
      </c>
      <c r="I1284" s="783" t="str">
        <f>IFERROR(VLOOKUP('Formulario PPGR3'!$G1284,'Formulario PPGR2'!$H$9:$V$536,15,FALSE),"")</f>
        <v/>
      </c>
      <c r="J1284" s="525"/>
      <c r="K1284" s="524"/>
      <c r="L1284" s="521" t="str">
        <f>IF(Tabla1[[#This Row],[Descripción]]="","",_xlfn.XLOOKUP(Tabla1[[#This Row],[Descripción]],Tabla10[Descripción],Tabla10[Unidad de Medida],"",0))</f>
        <v/>
      </c>
      <c r="M1284" s="317"/>
      <c r="N1284" s="535" t="str">
        <f>IF(Tabla1[[#This Row],[Descripción]]="","",_xlfn.XLOOKUP(Tabla1[[#This Row],[Descripción]],Tabla10[Descripción],Tabla10[Precio Unitario],0))</f>
        <v/>
      </c>
      <c r="O1284" s="535" t="str">
        <f>IF(Tabla1[[#This Row],[Cantidad de Insumos]]="","",Tabla1[[#This Row],[Precio Unitario]]*Tabla1[[#This Row],[Cantidad de Insumos]])</f>
        <v/>
      </c>
      <c r="P1284" s="522" t="str">
        <f>IF(Tabla1[[#This Row],[Descripción]]="","",_xlfn.XLOOKUP(Tabla1[[#This Row],[Descripción]],Tabla10[Descripción],Tabla10[CODIGO PRESUPUESTARIO],0))</f>
        <v/>
      </c>
      <c r="Q1284" s="523"/>
      <c r="R1284" s="523" t="str">
        <f>IF(Tabla1[[#This Row],[Insumos]]="","",_xlfn.XLOOKUP(Tabla1[[#This Row],[Insumos]],Tabla10[Insumo],Tabla10[InsumoAbrev],"",0))</f>
        <v/>
      </c>
      <c r="S1284" s="694"/>
      <c r="T1284" s="187"/>
      <c r="U1284" s="187"/>
    </row>
    <row r="1285" spans="2:21" ht="15" x14ac:dyDescent="0.25">
      <c r="B1285" s="187" t="str">
        <f>IF('Formulario PPGR3'!$G1285="","",CONCATENATE('Formulario PPGR3'!$C1285,".",'Formulario PPGR3'!$D1285,".",'Formulario PPGR3'!$E1285,".",'Formulario PPGR3'!$F1285))</f>
        <v/>
      </c>
      <c r="C1285" s="187" t="str">
        <f>IF('Formulario PPGR3'!$G1285="","",'Formulario PPGR1'!#REF!)</f>
        <v/>
      </c>
      <c r="D1285" s="187" t="str">
        <f>IF('Formulario PPGR3'!$G1285="","",'Formulario PPGR1'!#REF!)</f>
        <v/>
      </c>
      <c r="E1285" s="187" t="str">
        <f>IF('Formulario PPGR3'!$G1285="","",'Formulario PPGR1'!#REF!)</f>
        <v/>
      </c>
      <c r="F1285" s="187" t="str">
        <f>IF('Formulario PPGR3'!$G1285="","",'Formulario PPGR1'!#REF!)</f>
        <v/>
      </c>
      <c r="G1285" s="186"/>
      <c r="H1285" s="520" t="str" cm="1">
        <f t="array" ref="H1285">IF(Tabla1[[#This Row],[Código_Actividad]]="","",_xlfn.XLOOKUP(Tabla1[[#This Row],[Código_Actividad]],CodigoActividad,Tabla2[Actividades Programables Presupuestables],"",0))</f>
        <v/>
      </c>
      <c r="I1285" s="783" t="str">
        <f>IFERROR(VLOOKUP('Formulario PPGR3'!$G1285,'Formulario PPGR2'!$H$9:$V$536,15,FALSE),"")</f>
        <v/>
      </c>
      <c r="J1285" s="525"/>
      <c r="K1285" s="524"/>
      <c r="L1285" s="521" t="str">
        <f>IF(Tabla1[[#This Row],[Descripción]]="","",_xlfn.XLOOKUP(Tabla1[[#This Row],[Descripción]],Tabla10[Descripción],Tabla10[Unidad de Medida],"",0))</f>
        <v/>
      </c>
      <c r="M1285" s="317"/>
      <c r="N1285" s="535" t="str">
        <f>IF(Tabla1[[#This Row],[Descripción]]="","",_xlfn.XLOOKUP(Tabla1[[#This Row],[Descripción]],Tabla10[Descripción],Tabla10[Precio Unitario],0))</f>
        <v/>
      </c>
      <c r="O1285" s="535" t="str">
        <f>IF(Tabla1[[#This Row],[Cantidad de Insumos]]="","",Tabla1[[#This Row],[Precio Unitario]]*Tabla1[[#This Row],[Cantidad de Insumos]])</f>
        <v/>
      </c>
      <c r="P1285" s="522" t="str">
        <f>IF(Tabla1[[#This Row],[Descripción]]="","",_xlfn.XLOOKUP(Tabla1[[#This Row],[Descripción]],Tabla10[Descripción],Tabla10[CODIGO PRESUPUESTARIO],0))</f>
        <v/>
      </c>
      <c r="Q1285" s="523"/>
      <c r="R1285" s="523" t="str">
        <f>IF(Tabla1[[#This Row],[Insumos]]="","",_xlfn.XLOOKUP(Tabla1[[#This Row],[Insumos]],Tabla10[Insumo],Tabla10[InsumoAbrev],"",0))</f>
        <v/>
      </c>
      <c r="S1285" s="694"/>
      <c r="T1285" s="187"/>
      <c r="U1285" s="187"/>
    </row>
    <row r="1286" spans="2:21" ht="15" x14ac:dyDescent="0.25">
      <c r="B1286" s="187" t="str">
        <f>IF('Formulario PPGR3'!$G1286="","",CONCATENATE('Formulario PPGR3'!$C1286,".",'Formulario PPGR3'!$D1286,".",'Formulario PPGR3'!$E1286,".",'Formulario PPGR3'!$F1286))</f>
        <v/>
      </c>
      <c r="C1286" s="187" t="str">
        <f>IF('Formulario PPGR3'!$G1286="","",'Formulario PPGR1'!#REF!)</f>
        <v/>
      </c>
      <c r="D1286" s="187" t="str">
        <f>IF('Formulario PPGR3'!$G1286="","",'Formulario PPGR1'!#REF!)</f>
        <v/>
      </c>
      <c r="E1286" s="187" t="str">
        <f>IF('Formulario PPGR3'!$G1286="","",'Formulario PPGR1'!#REF!)</f>
        <v/>
      </c>
      <c r="F1286" s="187" t="str">
        <f>IF('Formulario PPGR3'!$G1286="","",'Formulario PPGR1'!#REF!)</f>
        <v/>
      </c>
      <c r="G1286" s="186"/>
      <c r="H1286" s="520" t="str" cm="1">
        <f t="array" ref="H1286">IF(Tabla1[[#This Row],[Código_Actividad]]="","",_xlfn.XLOOKUP(Tabla1[[#This Row],[Código_Actividad]],CodigoActividad,Tabla2[Actividades Programables Presupuestables],"",0))</f>
        <v/>
      </c>
      <c r="I1286" s="783" t="str">
        <f>IFERROR(VLOOKUP('Formulario PPGR3'!$G1286,'Formulario PPGR2'!$H$9:$V$536,15,FALSE),"")</f>
        <v/>
      </c>
      <c r="J1286" s="525"/>
      <c r="K1286" s="524"/>
      <c r="L1286" s="521" t="str">
        <f>IF(Tabla1[[#This Row],[Descripción]]="","",_xlfn.XLOOKUP(Tabla1[[#This Row],[Descripción]],Tabla10[Descripción],Tabla10[Unidad de Medida],"",0))</f>
        <v/>
      </c>
      <c r="M1286" s="317"/>
      <c r="N1286" s="535" t="str">
        <f>IF(Tabla1[[#This Row],[Descripción]]="","",_xlfn.XLOOKUP(Tabla1[[#This Row],[Descripción]],Tabla10[Descripción],Tabla10[Precio Unitario],0))</f>
        <v/>
      </c>
      <c r="O1286" s="535" t="str">
        <f>IF(Tabla1[[#This Row],[Cantidad de Insumos]]="","",Tabla1[[#This Row],[Precio Unitario]]*Tabla1[[#This Row],[Cantidad de Insumos]])</f>
        <v/>
      </c>
      <c r="P1286" s="522" t="str">
        <f>IF(Tabla1[[#This Row],[Descripción]]="","",_xlfn.XLOOKUP(Tabla1[[#This Row],[Descripción]],Tabla10[Descripción],Tabla10[CODIGO PRESUPUESTARIO],0))</f>
        <v/>
      </c>
      <c r="Q1286" s="523"/>
      <c r="R1286" s="523" t="str">
        <f>IF(Tabla1[[#This Row],[Insumos]]="","",_xlfn.XLOOKUP(Tabla1[[#This Row],[Insumos]],Tabla10[Insumo],Tabla10[InsumoAbrev],"",0))</f>
        <v/>
      </c>
      <c r="S1286" s="694"/>
      <c r="T1286" s="187"/>
      <c r="U1286" s="187"/>
    </row>
    <row r="1287" spans="2:21" ht="15" x14ac:dyDescent="0.25">
      <c r="B1287" s="187" t="str">
        <f>IF('Formulario PPGR3'!$G1287="","",CONCATENATE('Formulario PPGR3'!$C1287,".",'Formulario PPGR3'!$D1287,".",'Formulario PPGR3'!$E1287,".",'Formulario PPGR3'!$F1287))</f>
        <v/>
      </c>
      <c r="C1287" s="187" t="str">
        <f>IF('Formulario PPGR3'!$G1287="","",'Formulario PPGR1'!#REF!)</f>
        <v/>
      </c>
      <c r="D1287" s="187" t="str">
        <f>IF('Formulario PPGR3'!$G1287="","",'Formulario PPGR1'!#REF!)</f>
        <v/>
      </c>
      <c r="E1287" s="187" t="str">
        <f>IF('Formulario PPGR3'!$G1287="","",'Formulario PPGR1'!#REF!)</f>
        <v/>
      </c>
      <c r="F1287" s="187" t="str">
        <f>IF('Formulario PPGR3'!$G1287="","",'Formulario PPGR1'!#REF!)</f>
        <v/>
      </c>
      <c r="G1287" s="186"/>
      <c r="H1287" s="520" t="str" cm="1">
        <f t="array" ref="H1287">IF(Tabla1[[#This Row],[Código_Actividad]]="","",_xlfn.XLOOKUP(Tabla1[[#This Row],[Código_Actividad]],CodigoActividad,Tabla2[Actividades Programables Presupuestables],"",0))</f>
        <v/>
      </c>
      <c r="I1287" s="783" t="str">
        <f>IFERROR(VLOOKUP('Formulario PPGR3'!$G1287,'Formulario PPGR2'!$H$9:$V$536,15,FALSE),"")</f>
        <v/>
      </c>
      <c r="J1287" s="525"/>
      <c r="K1287" s="524"/>
      <c r="L1287" s="521" t="str">
        <f>IF(Tabla1[[#This Row],[Descripción]]="","",_xlfn.XLOOKUP(Tabla1[[#This Row],[Descripción]],Tabla10[Descripción],Tabla10[Unidad de Medida],"",0))</f>
        <v/>
      </c>
      <c r="M1287" s="317"/>
      <c r="N1287" s="535" t="str">
        <f>IF(Tabla1[[#This Row],[Descripción]]="","",_xlfn.XLOOKUP(Tabla1[[#This Row],[Descripción]],Tabla10[Descripción],Tabla10[Precio Unitario],0))</f>
        <v/>
      </c>
      <c r="O1287" s="535" t="str">
        <f>IF(Tabla1[[#This Row],[Cantidad de Insumos]]="","",Tabla1[[#This Row],[Precio Unitario]]*Tabla1[[#This Row],[Cantidad de Insumos]])</f>
        <v/>
      </c>
      <c r="P1287" s="522" t="str">
        <f>IF(Tabla1[[#This Row],[Descripción]]="","",_xlfn.XLOOKUP(Tabla1[[#This Row],[Descripción]],Tabla10[Descripción],Tabla10[CODIGO PRESUPUESTARIO],0))</f>
        <v/>
      </c>
      <c r="Q1287" s="523"/>
      <c r="R1287" s="523" t="str">
        <f>IF(Tabla1[[#This Row],[Insumos]]="","",_xlfn.XLOOKUP(Tabla1[[#This Row],[Insumos]],Tabla10[Insumo],Tabla10[InsumoAbrev],"",0))</f>
        <v/>
      </c>
      <c r="S1287" s="694"/>
      <c r="T1287" s="187"/>
      <c r="U1287" s="187"/>
    </row>
    <row r="1288" spans="2:21" ht="15" x14ac:dyDescent="0.25">
      <c r="B1288" s="187" t="str">
        <f>IF('Formulario PPGR3'!$G1288="","",CONCATENATE('Formulario PPGR3'!$C1288,".",'Formulario PPGR3'!$D1288,".",'Formulario PPGR3'!$E1288,".",'Formulario PPGR3'!$F1288))</f>
        <v/>
      </c>
      <c r="C1288" s="187" t="str">
        <f>IF('Formulario PPGR3'!$G1288="","",'Formulario PPGR1'!#REF!)</f>
        <v/>
      </c>
      <c r="D1288" s="187" t="str">
        <f>IF('Formulario PPGR3'!$G1288="","",'Formulario PPGR1'!#REF!)</f>
        <v/>
      </c>
      <c r="E1288" s="187" t="str">
        <f>IF('Formulario PPGR3'!$G1288="","",'Formulario PPGR1'!#REF!)</f>
        <v/>
      </c>
      <c r="F1288" s="187" t="str">
        <f>IF('Formulario PPGR3'!$G1288="","",'Formulario PPGR1'!#REF!)</f>
        <v/>
      </c>
      <c r="G1288" s="186"/>
      <c r="H1288" s="520" t="str" cm="1">
        <f t="array" ref="H1288">IF(Tabla1[[#This Row],[Código_Actividad]]="","",_xlfn.XLOOKUP(Tabla1[[#This Row],[Código_Actividad]],CodigoActividad,Tabla2[Actividades Programables Presupuestables],"",0))</f>
        <v/>
      </c>
      <c r="I1288" s="783" t="str">
        <f>IFERROR(VLOOKUP('Formulario PPGR3'!$G1288,'Formulario PPGR2'!$H$9:$V$536,15,FALSE),"")</f>
        <v/>
      </c>
      <c r="J1288" s="525"/>
      <c r="K1288" s="524"/>
      <c r="L1288" s="521" t="str">
        <f>IF(Tabla1[[#This Row],[Descripción]]="","",_xlfn.XLOOKUP(Tabla1[[#This Row],[Descripción]],Tabla10[Descripción],Tabla10[Unidad de Medida],"",0))</f>
        <v/>
      </c>
      <c r="M1288" s="317"/>
      <c r="N1288" s="535" t="str">
        <f>IF(Tabla1[[#This Row],[Descripción]]="","",_xlfn.XLOOKUP(Tabla1[[#This Row],[Descripción]],Tabla10[Descripción],Tabla10[Precio Unitario],0))</f>
        <v/>
      </c>
      <c r="O1288" s="535" t="str">
        <f>IF(Tabla1[[#This Row],[Cantidad de Insumos]]="","",Tabla1[[#This Row],[Precio Unitario]]*Tabla1[[#This Row],[Cantidad de Insumos]])</f>
        <v/>
      </c>
      <c r="P1288" s="522" t="str">
        <f>IF(Tabla1[[#This Row],[Descripción]]="","",_xlfn.XLOOKUP(Tabla1[[#This Row],[Descripción]],Tabla10[Descripción],Tabla10[CODIGO PRESUPUESTARIO],0))</f>
        <v/>
      </c>
      <c r="Q1288" s="523"/>
      <c r="R1288" s="523" t="str">
        <f>IF(Tabla1[[#This Row],[Insumos]]="","",_xlfn.XLOOKUP(Tabla1[[#This Row],[Insumos]],Tabla10[Insumo],Tabla10[InsumoAbrev],"",0))</f>
        <v/>
      </c>
      <c r="S1288" s="694"/>
      <c r="T1288" s="187"/>
      <c r="U1288" s="187"/>
    </row>
    <row r="1289" spans="2:21" ht="15" x14ac:dyDescent="0.25">
      <c r="B1289" s="187" t="str">
        <f>IF('Formulario PPGR3'!$G1289="","",CONCATENATE('Formulario PPGR3'!$C1289,".",'Formulario PPGR3'!$D1289,".",'Formulario PPGR3'!$E1289,".",'Formulario PPGR3'!$F1289))</f>
        <v/>
      </c>
      <c r="C1289" s="187" t="str">
        <f>IF('Formulario PPGR3'!$G1289="","",'Formulario PPGR1'!#REF!)</f>
        <v/>
      </c>
      <c r="D1289" s="187" t="str">
        <f>IF('Formulario PPGR3'!$G1289="","",'Formulario PPGR1'!#REF!)</f>
        <v/>
      </c>
      <c r="E1289" s="187" t="str">
        <f>IF('Formulario PPGR3'!$G1289="","",'Formulario PPGR1'!#REF!)</f>
        <v/>
      </c>
      <c r="F1289" s="187" t="str">
        <f>IF('Formulario PPGR3'!$G1289="","",'Formulario PPGR1'!#REF!)</f>
        <v/>
      </c>
      <c r="G1289" s="186"/>
      <c r="H1289" s="520" t="str" cm="1">
        <f t="array" ref="H1289">IF(Tabla1[[#This Row],[Código_Actividad]]="","",_xlfn.XLOOKUP(Tabla1[[#This Row],[Código_Actividad]],CodigoActividad,Tabla2[Actividades Programables Presupuestables],"",0))</f>
        <v/>
      </c>
      <c r="I1289" s="783" t="str">
        <f>IFERROR(VLOOKUP('Formulario PPGR3'!$G1289,'Formulario PPGR2'!$H$9:$V$536,15,FALSE),"")</f>
        <v/>
      </c>
      <c r="J1289" s="525"/>
      <c r="K1289" s="524"/>
      <c r="L1289" s="521" t="str">
        <f>IF(Tabla1[[#This Row],[Descripción]]="","",_xlfn.XLOOKUP(Tabla1[[#This Row],[Descripción]],Tabla10[Descripción],Tabla10[Unidad de Medida],"",0))</f>
        <v/>
      </c>
      <c r="M1289" s="317"/>
      <c r="N1289" s="535" t="str">
        <f>IF(Tabla1[[#This Row],[Descripción]]="","",_xlfn.XLOOKUP(Tabla1[[#This Row],[Descripción]],Tabla10[Descripción],Tabla10[Precio Unitario],0))</f>
        <v/>
      </c>
      <c r="O1289" s="535" t="str">
        <f>IF(Tabla1[[#This Row],[Cantidad de Insumos]]="","",Tabla1[[#This Row],[Precio Unitario]]*Tabla1[[#This Row],[Cantidad de Insumos]])</f>
        <v/>
      </c>
      <c r="P1289" s="522" t="str">
        <f>IF(Tabla1[[#This Row],[Descripción]]="","",_xlfn.XLOOKUP(Tabla1[[#This Row],[Descripción]],Tabla10[Descripción],Tabla10[CODIGO PRESUPUESTARIO],0))</f>
        <v/>
      </c>
      <c r="Q1289" s="523"/>
      <c r="R1289" s="523" t="str">
        <f>IF(Tabla1[[#This Row],[Insumos]]="","",_xlfn.XLOOKUP(Tabla1[[#This Row],[Insumos]],Tabla10[Insumo],Tabla10[InsumoAbrev],"",0))</f>
        <v/>
      </c>
      <c r="S1289" s="694"/>
      <c r="T1289" s="187"/>
      <c r="U1289" s="187"/>
    </row>
    <row r="1290" spans="2:21" ht="15" x14ac:dyDescent="0.25">
      <c r="B1290" s="187" t="str">
        <f>IF('Formulario PPGR3'!$G1290="","",CONCATENATE('Formulario PPGR3'!$C1290,".",'Formulario PPGR3'!$D1290,".",'Formulario PPGR3'!$E1290,".",'Formulario PPGR3'!$F1290))</f>
        <v/>
      </c>
      <c r="C1290" s="187" t="str">
        <f>IF('Formulario PPGR3'!$G1290="","",'Formulario PPGR1'!#REF!)</f>
        <v/>
      </c>
      <c r="D1290" s="187" t="str">
        <f>IF('Formulario PPGR3'!$G1290="","",'Formulario PPGR1'!#REF!)</f>
        <v/>
      </c>
      <c r="E1290" s="187" t="str">
        <f>IF('Formulario PPGR3'!$G1290="","",'Formulario PPGR1'!#REF!)</f>
        <v/>
      </c>
      <c r="F1290" s="187" t="str">
        <f>IF('Formulario PPGR3'!$G1290="","",'Formulario PPGR1'!#REF!)</f>
        <v/>
      </c>
      <c r="G1290" s="186"/>
      <c r="H1290" s="520" t="str" cm="1">
        <f t="array" ref="H1290">IF(Tabla1[[#This Row],[Código_Actividad]]="","",_xlfn.XLOOKUP(Tabla1[[#This Row],[Código_Actividad]],CodigoActividad,Tabla2[Actividades Programables Presupuestables],"",0))</f>
        <v/>
      </c>
      <c r="I1290" s="783" t="str">
        <f>IFERROR(VLOOKUP('Formulario PPGR3'!$G1290,'Formulario PPGR2'!$H$9:$V$536,15,FALSE),"")</f>
        <v/>
      </c>
      <c r="J1290" s="525"/>
      <c r="K1290" s="524"/>
      <c r="L1290" s="521" t="str">
        <f>IF(Tabla1[[#This Row],[Descripción]]="","",_xlfn.XLOOKUP(Tabla1[[#This Row],[Descripción]],Tabla10[Descripción],Tabla10[Unidad de Medida],"",0))</f>
        <v/>
      </c>
      <c r="M1290" s="317"/>
      <c r="N1290" s="535" t="str">
        <f>IF(Tabla1[[#This Row],[Descripción]]="","",_xlfn.XLOOKUP(Tabla1[[#This Row],[Descripción]],Tabla10[Descripción],Tabla10[Precio Unitario],0))</f>
        <v/>
      </c>
      <c r="O1290" s="535" t="str">
        <f>IF(Tabla1[[#This Row],[Cantidad de Insumos]]="","",Tabla1[[#This Row],[Precio Unitario]]*Tabla1[[#This Row],[Cantidad de Insumos]])</f>
        <v/>
      </c>
      <c r="P1290" s="522" t="str">
        <f>IF(Tabla1[[#This Row],[Descripción]]="","",_xlfn.XLOOKUP(Tabla1[[#This Row],[Descripción]],Tabla10[Descripción],Tabla10[CODIGO PRESUPUESTARIO],0))</f>
        <v/>
      </c>
      <c r="Q1290" s="523"/>
      <c r="R1290" s="523" t="str">
        <f>IF(Tabla1[[#This Row],[Insumos]]="","",_xlfn.XLOOKUP(Tabla1[[#This Row],[Insumos]],Tabla10[Insumo],Tabla10[InsumoAbrev],"",0))</f>
        <v/>
      </c>
      <c r="S1290" s="694"/>
      <c r="T1290" s="187"/>
      <c r="U1290" s="187"/>
    </row>
    <row r="1291" spans="2:21" ht="15" x14ac:dyDescent="0.25">
      <c r="B1291" s="187" t="str">
        <f>IF('Formulario PPGR3'!$G1291="","",CONCATENATE('Formulario PPGR3'!$C1291,".",'Formulario PPGR3'!$D1291,".",'Formulario PPGR3'!$E1291,".",'Formulario PPGR3'!$F1291))</f>
        <v/>
      </c>
      <c r="C1291" s="187" t="str">
        <f>IF('Formulario PPGR3'!$G1291="","",'Formulario PPGR1'!#REF!)</f>
        <v/>
      </c>
      <c r="D1291" s="187" t="str">
        <f>IF('Formulario PPGR3'!$G1291="","",'Formulario PPGR1'!#REF!)</f>
        <v/>
      </c>
      <c r="E1291" s="187" t="str">
        <f>IF('Formulario PPGR3'!$G1291="","",'Formulario PPGR1'!#REF!)</f>
        <v/>
      </c>
      <c r="F1291" s="187" t="str">
        <f>IF('Formulario PPGR3'!$G1291="","",'Formulario PPGR1'!#REF!)</f>
        <v/>
      </c>
      <c r="G1291" s="186"/>
      <c r="H1291" s="520" t="str" cm="1">
        <f t="array" ref="H1291">IF(Tabla1[[#This Row],[Código_Actividad]]="","",_xlfn.XLOOKUP(Tabla1[[#This Row],[Código_Actividad]],CodigoActividad,Tabla2[Actividades Programables Presupuestables],"",0))</f>
        <v/>
      </c>
      <c r="I1291" s="783" t="str">
        <f>IFERROR(VLOOKUP('Formulario PPGR3'!$G1291,'Formulario PPGR2'!$H$9:$V$536,15,FALSE),"")</f>
        <v/>
      </c>
      <c r="J1291" s="525"/>
      <c r="K1291" s="524"/>
      <c r="L1291" s="521" t="str">
        <f>IF(Tabla1[[#This Row],[Descripción]]="","",_xlfn.XLOOKUP(Tabla1[[#This Row],[Descripción]],Tabla10[Descripción],Tabla10[Unidad de Medida],"",0))</f>
        <v/>
      </c>
      <c r="M1291" s="317"/>
      <c r="N1291" s="535" t="str">
        <f>IF(Tabla1[[#This Row],[Descripción]]="","",_xlfn.XLOOKUP(Tabla1[[#This Row],[Descripción]],Tabla10[Descripción],Tabla10[Precio Unitario],0))</f>
        <v/>
      </c>
      <c r="O1291" s="535" t="str">
        <f>IF(Tabla1[[#This Row],[Cantidad de Insumos]]="","",Tabla1[[#This Row],[Precio Unitario]]*Tabla1[[#This Row],[Cantidad de Insumos]])</f>
        <v/>
      </c>
      <c r="P1291" s="522" t="str">
        <f>IF(Tabla1[[#This Row],[Descripción]]="","",_xlfn.XLOOKUP(Tabla1[[#This Row],[Descripción]],Tabla10[Descripción],Tabla10[CODIGO PRESUPUESTARIO],0))</f>
        <v/>
      </c>
      <c r="Q1291" s="523"/>
      <c r="R1291" s="523" t="str">
        <f>IF(Tabla1[[#This Row],[Insumos]]="","",_xlfn.XLOOKUP(Tabla1[[#This Row],[Insumos]],Tabla10[Insumo],Tabla10[InsumoAbrev],"",0))</f>
        <v/>
      </c>
      <c r="S1291" s="694"/>
      <c r="T1291" s="187"/>
      <c r="U1291" s="187"/>
    </row>
    <row r="1292" spans="2:21" ht="15" x14ac:dyDescent="0.25">
      <c r="B1292" s="187" t="str">
        <f>IF('Formulario PPGR3'!$G1292="","",CONCATENATE('Formulario PPGR3'!$C1292,".",'Formulario PPGR3'!$D1292,".",'Formulario PPGR3'!$E1292,".",'Formulario PPGR3'!$F1292))</f>
        <v/>
      </c>
      <c r="C1292" s="187" t="str">
        <f>IF('Formulario PPGR3'!$G1292="","",'Formulario PPGR1'!#REF!)</f>
        <v/>
      </c>
      <c r="D1292" s="187" t="str">
        <f>IF('Formulario PPGR3'!$G1292="","",'Formulario PPGR1'!#REF!)</f>
        <v/>
      </c>
      <c r="E1292" s="187" t="str">
        <f>IF('Formulario PPGR3'!$G1292="","",'Formulario PPGR1'!#REF!)</f>
        <v/>
      </c>
      <c r="F1292" s="187" t="str">
        <f>IF('Formulario PPGR3'!$G1292="","",'Formulario PPGR1'!#REF!)</f>
        <v/>
      </c>
      <c r="G1292" s="186"/>
      <c r="H1292" s="520" t="str" cm="1">
        <f t="array" ref="H1292">IF(Tabla1[[#This Row],[Código_Actividad]]="","",_xlfn.XLOOKUP(Tabla1[[#This Row],[Código_Actividad]],CodigoActividad,Tabla2[Actividades Programables Presupuestables],"",0))</f>
        <v/>
      </c>
      <c r="I1292" s="783" t="str">
        <f>IFERROR(VLOOKUP('Formulario PPGR3'!$G1292,'Formulario PPGR2'!$H$9:$V$536,15,FALSE),"")</f>
        <v/>
      </c>
      <c r="J1292" s="525"/>
      <c r="K1292" s="524"/>
      <c r="L1292" s="521" t="str">
        <f>IF(Tabla1[[#This Row],[Descripción]]="","",_xlfn.XLOOKUP(Tabla1[[#This Row],[Descripción]],Tabla10[Descripción],Tabla10[Unidad de Medida],"",0))</f>
        <v/>
      </c>
      <c r="M1292" s="317"/>
      <c r="N1292" s="535" t="str">
        <f>IF(Tabla1[[#This Row],[Descripción]]="","",_xlfn.XLOOKUP(Tabla1[[#This Row],[Descripción]],Tabla10[Descripción],Tabla10[Precio Unitario],0))</f>
        <v/>
      </c>
      <c r="O1292" s="535" t="str">
        <f>IF(Tabla1[[#This Row],[Cantidad de Insumos]]="","",Tabla1[[#This Row],[Precio Unitario]]*Tabla1[[#This Row],[Cantidad de Insumos]])</f>
        <v/>
      </c>
      <c r="P1292" s="522" t="str">
        <f>IF(Tabla1[[#This Row],[Descripción]]="","",_xlfn.XLOOKUP(Tabla1[[#This Row],[Descripción]],Tabla10[Descripción],Tabla10[CODIGO PRESUPUESTARIO],0))</f>
        <v/>
      </c>
      <c r="Q1292" s="523"/>
      <c r="R1292" s="523" t="str">
        <f>IF(Tabla1[[#This Row],[Insumos]]="","",_xlfn.XLOOKUP(Tabla1[[#This Row],[Insumos]],Tabla10[Insumo],Tabla10[InsumoAbrev],"",0))</f>
        <v/>
      </c>
      <c r="S1292" s="694"/>
      <c r="T1292" s="187"/>
      <c r="U1292" s="187"/>
    </row>
    <row r="1293" spans="2:21" ht="15" x14ac:dyDescent="0.25">
      <c r="B1293" s="187" t="str">
        <f>IF('Formulario PPGR3'!$G1293="","",CONCATENATE('Formulario PPGR3'!$C1293,".",'Formulario PPGR3'!$D1293,".",'Formulario PPGR3'!$E1293,".",'Formulario PPGR3'!$F1293))</f>
        <v/>
      </c>
      <c r="C1293" s="187" t="str">
        <f>IF('Formulario PPGR3'!$G1293="","",'Formulario PPGR1'!#REF!)</f>
        <v/>
      </c>
      <c r="D1293" s="187" t="str">
        <f>IF('Formulario PPGR3'!$G1293="","",'Formulario PPGR1'!#REF!)</f>
        <v/>
      </c>
      <c r="E1293" s="187" t="str">
        <f>IF('Formulario PPGR3'!$G1293="","",'Formulario PPGR1'!#REF!)</f>
        <v/>
      </c>
      <c r="F1293" s="187" t="str">
        <f>IF('Formulario PPGR3'!$G1293="","",'Formulario PPGR1'!#REF!)</f>
        <v/>
      </c>
      <c r="G1293" s="186"/>
      <c r="H1293" s="520" t="str" cm="1">
        <f t="array" ref="H1293">IF(Tabla1[[#This Row],[Código_Actividad]]="","",_xlfn.XLOOKUP(Tabla1[[#This Row],[Código_Actividad]],CodigoActividad,Tabla2[Actividades Programables Presupuestables],"",0))</f>
        <v/>
      </c>
      <c r="I1293" s="783" t="str">
        <f>IFERROR(VLOOKUP('Formulario PPGR3'!$G1293,'Formulario PPGR2'!$H$9:$V$536,15,FALSE),"")</f>
        <v/>
      </c>
      <c r="J1293" s="525"/>
      <c r="K1293" s="524"/>
      <c r="L1293" s="521" t="str">
        <f>IF(Tabla1[[#This Row],[Descripción]]="","",_xlfn.XLOOKUP(Tabla1[[#This Row],[Descripción]],Tabla10[Descripción],Tabla10[Unidad de Medida],"",0))</f>
        <v/>
      </c>
      <c r="M1293" s="317"/>
      <c r="N1293" s="535" t="str">
        <f>IF(Tabla1[[#This Row],[Descripción]]="","",_xlfn.XLOOKUP(Tabla1[[#This Row],[Descripción]],Tabla10[Descripción],Tabla10[Precio Unitario],0))</f>
        <v/>
      </c>
      <c r="O1293" s="535" t="str">
        <f>IF(Tabla1[[#This Row],[Cantidad de Insumos]]="","",Tabla1[[#This Row],[Precio Unitario]]*Tabla1[[#This Row],[Cantidad de Insumos]])</f>
        <v/>
      </c>
      <c r="P1293" s="522" t="str">
        <f>IF(Tabla1[[#This Row],[Descripción]]="","",_xlfn.XLOOKUP(Tabla1[[#This Row],[Descripción]],Tabla10[Descripción],Tabla10[CODIGO PRESUPUESTARIO],0))</f>
        <v/>
      </c>
      <c r="Q1293" s="523"/>
      <c r="R1293" s="523" t="str">
        <f>IF(Tabla1[[#This Row],[Insumos]]="","",_xlfn.XLOOKUP(Tabla1[[#This Row],[Insumos]],Tabla10[Insumo],Tabla10[InsumoAbrev],"",0))</f>
        <v/>
      </c>
      <c r="S1293" s="694"/>
      <c r="T1293" s="187"/>
      <c r="U1293" s="187"/>
    </row>
    <row r="1294" spans="2:21" ht="15" x14ac:dyDescent="0.25">
      <c r="B1294" s="187" t="str">
        <f>IF('Formulario PPGR3'!$G1294="","",CONCATENATE('Formulario PPGR3'!$C1294,".",'Formulario PPGR3'!$D1294,".",'Formulario PPGR3'!$E1294,".",'Formulario PPGR3'!$F1294))</f>
        <v/>
      </c>
      <c r="C1294" s="187" t="str">
        <f>IF('Formulario PPGR3'!$G1294="","",'Formulario PPGR1'!#REF!)</f>
        <v/>
      </c>
      <c r="D1294" s="187" t="str">
        <f>IF('Formulario PPGR3'!$G1294="","",'Formulario PPGR1'!#REF!)</f>
        <v/>
      </c>
      <c r="E1294" s="187" t="str">
        <f>IF('Formulario PPGR3'!$G1294="","",'Formulario PPGR1'!#REF!)</f>
        <v/>
      </c>
      <c r="F1294" s="187" t="str">
        <f>IF('Formulario PPGR3'!$G1294="","",'Formulario PPGR1'!#REF!)</f>
        <v/>
      </c>
      <c r="G1294" s="186"/>
      <c r="H1294" s="520" t="str" cm="1">
        <f t="array" ref="H1294">IF(Tabla1[[#This Row],[Código_Actividad]]="","",_xlfn.XLOOKUP(Tabla1[[#This Row],[Código_Actividad]],CodigoActividad,Tabla2[Actividades Programables Presupuestables],"",0))</f>
        <v/>
      </c>
      <c r="I1294" s="783" t="str">
        <f>IFERROR(VLOOKUP('Formulario PPGR3'!$G1294,'Formulario PPGR2'!$H$9:$V$536,15,FALSE),"")</f>
        <v/>
      </c>
      <c r="J1294" s="525"/>
      <c r="K1294" s="524"/>
      <c r="L1294" s="521" t="str">
        <f>IF(Tabla1[[#This Row],[Descripción]]="","",_xlfn.XLOOKUP(Tabla1[[#This Row],[Descripción]],Tabla10[Descripción],Tabla10[Unidad de Medida],"",0))</f>
        <v/>
      </c>
      <c r="M1294" s="317"/>
      <c r="N1294" s="535" t="str">
        <f>IF(Tabla1[[#This Row],[Descripción]]="","",_xlfn.XLOOKUP(Tabla1[[#This Row],[Descripción]],Tabla10[Descripción],Tabla10[Precio Unitario],0))</f>
        <v/>
      </c>
      <c r="O1294" s="535" t="str">
        <f>IF(Tabla1[[#This Row],[Cantidad de Insumos]]="","",Tabla1[[#This Row],[Precio Unitario]]*Tabla1[[#This Row],[Cantidad de Insumos]])</f>
        <v/>
      </c>
      <c r="P1294" s="522" t="str">
        <f>IF(Tabla1[[#This Row],[Descripción]]="","",_xlfn.XLOOKUP(Tabla1[[#This Row],[Descripción]],Tabla10[Descripción],Tabla10[CODIGO PRESUPUESTARIO],0))</f>
        <v/>
      </c>
      <c r="Q1294" s="523"/>
      <c r="R1294" s="523" t="str">
        <f>IF(Tabla1[[#This Row],[Insumos]]="","",_xlfn.XLOOKUP(Tabla1[[#This Row],[Insumos]],Tabla10[Insumo],Tabla10[InsumoAbrev],"",0))</f>
        <v/>
      </c>
      <c r="S1294" s="694"/>
      <c r="T1294" s="187"/>
      <c r="U1294" s="187"/>
    </row>
    <row r="1295" spans="2:21" ht="15" x14ac:dyDescent="0.25">
      <c r="B1295" s="187" t="str">
        <f>IF('Formulario PPGR3'!$G1295="","",CONCATENATE('Formulario PPGR3'!$C1295,".",'Formulario PPGR3'!$D1295,".",'Formulario PPGR3'!$E1295,".",'Formulario PPGR3'!$F1295))</f>
        <v/>
      </c>
      <c r="C1295" s="187" t="str">
        <f>IF('Formulario PPGR3'!$G1295="","",'Formulario PPGR1'!#REF!)</f>
        <v/>
      </c>
      <c r="D1295" s="187" t="str">
        <f>IF('Formulario PPGR3'!$G1295="","",'Formulario PPGR1'!#REF!)</f>
        <v/>
      </c>
      <c r="E1295" s="187" t="str">
        <f>IF('Formulario PPGR3'!$G1295="","",'Formulario PPGR1'!#REF!)</f>
        <v/>
      </c>
      <c r="F1295" s="187" t="str">
        <f>IF('Formulario PPGR3'!$G1295="","",'Formulario PPGR1'!#REF!)</f>
        <v/>
      </c>
      <c r="G1295" s="186"/>
      <c r="H1295" s="520" t="str" cm="1">
        <f t="array" ref="H1295">IF(Tabla1[[#This Row],[Código_Actividad]]="","",_xlfn.XLOOKUP(Tabla1[[#This Row],[Código_Actividad]],CodigoActividad,Tabla2[Actividades Programables Presupuestables],"",0))</f>
        <v/>
      </c>
      <c r="I1295" s="783" t="str">
        <f>IFERROR(VLOOKUP('Formulario PPGR3'!$G1295,'Formulario PPGR2'!$H$9:$V$536,15,FALSE),"")</f>
        <v/>
      </c>
      <c r="J1295" s="525"/>
      <c r="K1295" s="524"/>
      <c r="L1295" s="521" t="str">
        <f>IF(Tabla1[[#This Row],[Descripción]]="","",_xlfn.XLOOKUP(Tabla1[[#This Row],[Descripción]],Tabla10[Descripción],Tabla10[Unidad de Medida],"",0))</f>
        <v/>
      </c>
      <c r="M1295" s="317"/>
      <c r="N1295" s="535" t="str">
        <f>IF(Tabla1[[#This Row],[Descripción]]="","",_xlfn.XLOOKUP(Tabla1[[#This Row],[Descripción]],Tabla10[Descripción],Tabla10[Precio Unitario],0))</f>
        <v/>
      </c>
      <c r="O1295" s="535" t="str">
        <f>IF(Tabla1[[#This Row],[Cantidad de Insumos]]="","",Tabla1[[#This Row],[Precio Unitario]]*Tabla1[[#This Row],[Cantidad de Insumos]])</f>
        <v/>
      </c>
      <c r="P1295" s="522" t="str">
        <f>IF(Tabla1[[#This Row],[Descripción]]="","",_xlfn.XLOOKUP(Tabla1[[#This Row],[Descripción]],Tabla10[Descripción],Tabla10[CODIGO PRESUPUESTARIO],0))</f>
        <v/>
      </c>
      <c r="Q1295" s="523"/>
      <c r="R1295" s="523" t="str">
        <f>IF(Tabla1[[#This Row],[Insumos]]="","",_xlfn.XLOOKUP(Tabla1[[#This Row],[Insumos]],Tabla10[Insumo],Tabla10[InsumoAbrev],"",0))</f>
        <v/>
      </c>
      <c r="S1295" s="694"/>
      <c r="T1295" s="187"/>
      <c r="U1295" s="187"/>
    </row>
    <row r="1296" spans="2:21" ht="15" x14ac:dyDescent="0.25">
      <c r="B1296" s="187" t="str">
        <f>IF('Formulario PPGR3'!$G1296="","",CONCATENATE('Formulario PPGR3'!$C1296,".",'Formulario PPGR3'!$D1296,".",'Formulario PPGR3'!$E1296,".",'Formulario PPGR3'!$F1296))</f>
        <v/>
      </c>
      <c r="C1296" s="187" t="str">
        <f>IF('Formulario PPGR3'!$G1296="","",'Formulario PPGR1'!#REF!)</f>
        <v/>
      </c>
      <c r="D1296" s="187" t="str">
        <f>IF('Formulario PPGR3'!$G1296="","",'Formulario PPGR1'!#REF!)</f>
        <v/>
      </c>
      <c r="E1296" s="187" t="str">
        <f>IF('Formulario PPGR3'!$G1296="","",'Formulario PPGR1'!#REF!)</f>
        <v/>
      </c>
      <c r="F1296" s="187" t="str">
        <f>IF('Formulario PPGR3'!$G1296="","",'Formulario PPGR1'!#REF!)</f>
        <v/>
      </c>
      <c r="G1296" s="186"/>
      <c r="H1296" s="520" t="str" cm="1">
        <f t="array" ref="H1296">IF(Tabla1[[#This Row],[Código_Actividad]]="","",_xlfn.XLOOKUP(Tabla1[[#This Row],[Código_Actividad]],CodigoActividad,Tabla2[Actividades Programables Presupuestables],"",0))</f>
        <v/>
      </c>
      <c r="I1296" s="783" t="str">
        <f>IFERROR(VLOOKUP('Formulario PPGR3'!$G1296,'Formulario PPGR2'!$H$9:$V$536,15,FALSE),"")</f>
        <v/>
      </c>
      <c r="J1296" s="525"/>
      <c r="K1296" s="524"/>
      <c r="L1296" s="521" t="str">
        <f>IF(Tabla1[[#This Row],[Descripción]]="","",_xlfn.XLOOKUP(Tabla1[[#This Row],[Descripción]],Tabla10[Descripción],Tabla10[Unidad de Medida],"",0))</f>
        <v/>
      </c>
      <c r="M1296" s="317"/>
      <c r="N1296" s="535" t="str">
        <f>IF(Tabla1[[#This Row],[Descripción]]="","",_xlfn.XLOOKUP(Tabla1[[#This Row],[Descripción]],Tabla10[Descripción],Tabla10[Precio Unitario],0))</f>
        <v/>
      </c>
      <c r="O1296" s="535" t="str">
        <f>IF(Tabla1[[#This Row],[Cantidad de Insumos]]="","",Tabla1[[#This Row],[Precio Unitario]]*Tabla1[[#This Row],[Cantidad de Insumos]])</f>
        <v/>
      </c>
      <c r="P1296" s="522" t="str">
        <f>IF(Tabla1[[#This Row],[Descripción]]="","",_xlfn.XLOOKUP(Tabla1[[#This Row],[Descripción]],Tabla10[Descripción],Tabla10[CODIGO PRESUPUESTARIO],0))</f>
        <v/>
      </c>
      <c r="Q1296" s="523"/>
      <c r="R1296" s="523" t="str">
        <f>IF(Tabla1[[#This Row],[Insumos]]="","",_xlfn.XLOOKUP(Tabla1[[#This Row],[Insumos]],Tabla10[Insumo],Tabla10[InsumoAbrev],"",0))</f>
        <v/>
      </c>
      <c r="S1296" s="694"/>
      <c r="T1296" s="187"/>
      <c r="U1296" s="187"/>
    </row>
    <row r="1297" spans="2:21" ht="15" x14ac:dyDescent="0.25">
      <c r="B1297" s="187" t="str">
        <f>IF('Formulario PPGR3'!$G1297="","",CONCATENATE('Formulario PPGR3'!$C1297,".",'Formulario PPGR3'!$D1297,".",'Formulario PPGR3'!$E1297,".",'Formulario PPGR3'!$F1297))</f>
        <v/>
      </c>
      <c r="C1297" s="187" t="str">
        <f>IF('Formulario PPGR3'!$G1297="","",'Formulario PPGR1'!#REF!)</f>
        <v/>
      </c>
      <c r="D1297" s="187" t="str">
        <f>IF('Formulario PPGR3'!$G1297="","",'Formulario PPGR1'!#REF!)</f>
        <v/>
      </c>
      <c r="E1297" s="187" t="str">
        <f>IF('Formulario PPGR3'!$G1297="","",'Formulario PPGR1'!#REF!)</f>
        <v/>
      </c>
      <c r="F1297" s="187" t="str">
        <f>IF('Formulario PPGR3'!$G1297="","",'Formulario PPGR1'!#REF!)</f>
        <v/>
      </c>
      <c r="G1297" s="186"/>
      <c r="H1297" s="520" t="str" cm="1">
        <f t="array" ref="H1297">IF(Tabla1[[#This Row],[Código_Actividad]]="","",_xlfn.XLOOKUP(Tabla1[[#This Row],[Código_Actividad]],CodigoActividad,Tabla2[Actividades Programables Presupuestables],"",0))</f>
        <v/>
      </c>
      <c r="I1297" s="783" t="str">
        <f>IFERROR(VLOOKUP('Formulario PPGR3'!$G1297,'Formulario PPGR2'!$H$9:$V$536,15,FALSE),"")</f>
        <v/>
      </c>
      <c r="J1297" s="525"/>
      <c r="K1297" s="524"/>
      <c r="L1297" s="521" t="str">
        <f>IF(Tabla1[[#This Row],[Descripción]]="","",_xlfn.XLOOKUP(Tabla1[[#This Row],[Descripción]],Tabla10[Descripción],Tabla10[Unidad de Medida],"",0))</f>
        <v/>
      </c>
      <c r="M1297" s="317"/>
      <c r="N1297" s="535" t="str">
        <f>IF(Tabla1[[#This Row],[Descripción]]="","",_xlfn.XLOOKUP(Tabla1[[#This Row],[Descripción]],Tabla10[Descripción],Tabla10[Precio Unitario],0))</f>
        <v/>
      </c>
      <c r="O1297" s="535" t="str">
        <f>IF(Tabla1[[#This Row],[Cantidad de Insumos]]="","",Tabla1[[#This Row],[Precio Unitario]]*Tabla1[[#This Row],[Cantidad de Insumos]])</f>
        <v/>
      </c>
      <c r="P1297" s="522" t="str">
        <f>IF(Tabla1[[#This Row],[Descripción]]="","",_xlfn.XLOOKUP(Tabla1[[#This Row],[Descripción]],Tabla10[Descripción],Tabla10[CODIGO PRESUPUESTARIO],0))</f>
        <v/>
      </c>
      <c r="Q1297" s="523"/>
      <c r="R1297" s="523" t="str">
        <f>IF(Tabla1[[#This Row],[Insumos]]="","",_xlfn.XLOOKUP(Tabla1[[#This Row],[Insumos]],Tabla10[Insumo],Tabla10[InsumoAbrev],"",0))</f>
        <v/>
      </c>
      <c r="S1297" s="694"/>
      <c r="T1297" s="187"/>
      <c r="U1297" s="187"/>
    </row>
    <row r="1298" spans="2:21" ht="15" x14ac:dyDescent="0.25">
      <c r="B1298" s="187" t="str">
        <f>IF('Formulario PPGR3'!$G1298="","",CONCATENATE('Formulario PPGR3'!$C1298,".",'Formulario PPGR3'!$D1298,".",'Formulario PPGR3'!$E1298,".",'Formulario PPGR3'!$F1298))</f>
        <v/>
      </c>
      <c r="C1298" s="187" t="str">
        <f>IF('Formulario PPGR3'!$G1298="","",'Formulario PPGR1'!#REF!)</f>
        <v/>
      </c>
      <c r="D1298" s="187" t="str">
        <f>IF('Formulario PPGR3'!$G1298="","",'Formulario PPGR1'!#REF!)</f>
        <v/>
      </c>
      <c r="E1298" s="187" t="str">
        <f>IF('Formulario PPGR3'!$G1298="","",'Formulario PPGR1'!#REF!)</f>
        <v/>
      </c>
      <c r="F1298" s="187" t="str">
        <f>IF('Formulario PPGR3'!$G1298="","",'Formulario PPGR1'!#REF!)</f>
        <v/>
      </c>
      <c r="G1298" s="186"/>
      <c r="H1298" s="520" t="str" cm="1">
        <f t="array" ref="H1298">IF(Tabla1[[#This Row],[Código_Actividad]]="","",_xlfn.XLOOKUP(Tabla1[[#This Row],[Código_Actividad]],CodigoActividad,Tabla2[Actividades Programables Presupuestables],"",0))</f>
        <v/>
      </c>
      <c r="I1298" s="783" t="str">
        <f>IFERROR(VLOOKUP('Formulario PPGR3'!$G1298,'Formulario PPGR2'!$H$9:$V$536,15,FALSE),"")</f>
        <v/>
      </c>
      <c r="J1298" s="525"/>
      <c r="K1298" s="524"/>
      <c r="L1298" s="521" t="str">
        <f>IF(Tabla1[[#This Row],[Descripción]]="","",_xlfn.XLOOKUP(Tabla1[[#This Row],[Descripción]],Tabla10[Descripción],Tabla10[Unidad de Medida],"",0))</f>
        <v/>
      </c>
      <c r="M1298" s="317"/>
      <c r="N1298" s="535" t="str">
        <f>IF(Tabla1[[#This Row],[Descripción]]="","",_xlfn.XLOOKUP(Tabla1[[#This Row],[Descripción]],Tabla10[Descripción],Tabla10[Precio Unitario],0))</f>
        <v/>
      </c>
      <c r="O1298" s="535" t="str">
        <f>IF(Tabla1[[#This Row],[Cantidad de Insumos]]="","",Tabla1[[#This Row],[Precio Unitario]]*Tabla1[[#This Row],[Cantidad de Insumos]])</f>
        <v/>
      </c>
      <c r="P1298" s="522" t="str">
        <f>IF(Tabla1[[#This Row],[Descripción]]="","",_xlfn.XLOOKUP(Tabla1[[#This Row],[Descripción]],Tabla10[Descripción],Tabla10[CODIGO PRESUPUESTARIO],0))</f>
        <v/>
      </c>
      <c r="Q1298" s="523"/>
      <c r="R1298" s="523" t="str">
        <f>IF(Tabla1[[#This Row],[Insumos]]="","",_xlfn.XLOOKUP(Tabla1[[#This Row],[Insumos]],Tabla10[Insumo],Tabla10[InsumoAbrev],"",0))</f>
        <v/>
      </c>
      <c r="S1298" s="694"/>
      <c r="T1298" s="187"/>
      <c r="U1298" s="187"/>
    </row>
    <row r="1299" spans="2:21" ht="15" x14ac:dyDescent="0.25">
      <c r="B1299" s="187" t="str">
        <f>IF('Formulario PPGR3'!$G1299="","",CONCATENATE('Formulario PPGR3'!$C1299,".",'Formulario PPGR3'!$D1299,".",'Formulario PPGR3'!$E1299,".",'Formulario PPGR3'!$F1299))</f>
        <v/>
      </c>
      <c r="C1299" s="187" t="str">
        <f>IF('Formulario PPGR3'!$G1299="","",'Formulario PPGR1'!#REF!)</f>
        <v/>
      </c>
      <c r="D1299" s="187" t="str">
        <f>IF('Formulario PPGR3'!$G1299="","",'Formulario PPGR1'!#REF!)</f>
        <v/>
      </c>
      <c r="E1299" s="187" t="str">
        <f>IF('Formulario PPGR3'!$G1299="","",'Formulario PPGR1'!#REF!)</f>
        <v/>
      </c>
      <c r="F1299" s="187" t="str">
        <f>IF('Formulario PPGR3'!$G1299="","",'Formulario PPGR1'!#REF!)</f>
        <v/>
      </c>
      <c r="G1299" s="186"/>
      <c r="H1299" s="520" t="str" cm="1">
        <f t="array" ref="H1299">IF(Tabla1[[#This Row],[Código_Actividad]]="","",_xlfn.XLOOKUP(Tabla1[[#This Row],[Código_Actividad]],CodigoActividad,Tabla2[Actividades Programables Presupuestables],"",0))</f>
        <v/>
      </c>
      <c r="I1299" s="783" t="str">
        <f>IFERROR(VLOOKUP('Formulario PPGR3'!$G1299,'Formulario PPGR2'!$H$9:$V$536,15,FALSE),"")</f>
        <v/>
      </c>
      <c r="J1299" s="525"/>
      <c r="K1299" s="524"/>
      <c r="L1299" s="521" t="str">
        <f>IF(Tabla1[[#This Row],[Descripción]]="","",_xlfn.XLOOKUP(Tabla1[[#This Row],[Descripción]],Tabla10[Descripción],Tabla10[Unidad de Medida],"",0))</f>
        <v/>
      </c>
      <c r="M1299" s="317"/>
      <c r="N1299" s="535" t="str">
        <f>IF(Tabla1[[#This Row],[Descripción]]="","",_xlfn.XLOOKUP(Tabla1[[#This Row],[Descripción]],Tabla10[Descripción],Tabla10[Precio Unitario],0))</f>
        <v/>
      </c>
      <c r="O1299" s="535" t="str">
        <f>IF(Tabla1[[#This Row],[Cantidad de Insumos]]="","",Tabla1[[#This Row],[Precio Unitario]]*Tabla1[[#This Row],[Cantidad de Insumos]])</f>
        <v/>
      </c>
      <c r="P1299" s="522" t="str">
        <f>IF(Tabla1[[#This Row],[Descripción]]="","",_xlfn.XLOOKUP(Tabla1[[#This Row],[Descripción]],Tabla10[Descripción],Tabla10[CODIGO PRESUPUESTARIO],0))</f>
        <v/>
      </c>
      <c r="Q1299" s="523"/>
      <c r="R1299" s="523" t="str">
        <f>IF(Tabla1[[#This Row],[Insumos]]="","",_xlfn.XLOOKUP(Tabla1[[#This Row],[Insumos]],Tabla10[Insumo],Tabla10[InsumoAbrev],"",0))</f>
        <v/>
      </c>
      <c r="S1299" s="694"/>
      <c r="T1299" s="187"/>
      <c r="U1299" s="187"/>
    </row>
    <row r="1300" spans="2:21" ht="15" x14ac:dyDescent="0.25">
      <c r="B1300" s="187" t="str">
        <f>IF('Formulario PPGR3'!$G1300="","",CONCATENATE('Formulario PPGR3'!$C1300,".",'Formulario PPGR3'!$D1300,".",'Formulario PPGR3'!$E1300,".",'Formulario PPGR3'!$F1300))</f>
        <v/>
      </c>
      <c r="C1300" s="187" t="str">
        <f>IF('Formulario PPGR3'!$G1300="","",'Formulario PPGR1'!#REF!)</f>
        <v/>
      </c>
      <c r="D1300" s="187" t="str">
        <f>IF('Formulario PPGR3'!$G1300="","",'Formulario PPGR1'!#REF!)</f>
        <v/>
      </c>
      <c r="E1300" s="187" t="str">
        <f>IF('Formulario PPGR3'!$G1300="","",'Formulario PPGR1'!#REF!)</f>
        <v/>
      </c>
      <c r="F1300" s="187" t="str">
        <f>IF('Formulario PPGR3'!$G1300="","",'Formulario PPGR1'!#REF!)</f>
        <v/>
      </c>
      <c r="G1300" s="186"/>
      <c r="H1300" s="520" t="str" cm="1">
        <f t="array" ref="H1300">IF(Tabla1[[#This Row],[Código_Actividad]]="","",_xlfn.XLOOKUP(Tabla1[[#This Row],[Código_Actividad]],CodigoActividad,Tabla2[Actividades Programables Presupuestables],"",0))</f>
        <v/>
      </c>
      <c r="I1300" s="783" t="str">
        <f>IFERROR(VLOOKUP('Formulario PPGR3'!$G1300,'Formulario PPGR2'!$H$9:$V$536,15,FALSE),"")</f>
        <v/>
      </c>
      <c r="J1300" s="525"/>
      <c r="K1300" s="524"/>
      <c r="L1300" s="521" t="str">
        <f>IF(Tabla1[[#This Row],[Descripción]]="","",_xlfn.XLOOKUP(Tabla1[[#This Row],[Descripción]],Tabla10[Descripción],Tabla10[Unidad de Medida],"",0))</f>
        <v/>
      </c>
      <c r="M1300" s="317"/>
      <c r="N1300" s="535" t="str">
        <f>IF(Tabla1[[#This Row],[Descripción]]="","",_xlfn.XLOOKUP(Tabla1[[#This Row],[Descripción]],Tabla10[Descripción],Tabla10[Precio Unitario],0))</f>
        <v/>
      </c>
      <c r="O1300" s="535" t="str">
        <f>IF(Tabla1[[#This Row],[Cantidad de Insumos]]="","",Tabla1[[#This Row],[Precio Unitario]]*Tabla1[[#This Row],[Cantidad de Insumos]])</f>
        <v/>
      </c>
      <c r="P1300" s="522" t="str">
        <f>IF(Tabla1[[#This Row],[Descripción]]="","",_xlfn.XLOOKUP(Tabla1[[#This Row],[Descripción]],Tabla10[Descripción],Tabla10[CODIGO PRESUPUESTARIO],0))</f>
        <v/>
      </c>
      <c r="Q1300" s="523"/>
      <c r="R1300" s="523" t="str">
        <f>IF(Tabla1[[#This Row],[Insumos]]="","",_xlfn.XLOOKUP(Tabla1[[#This Row],[Insumos]],Tabla10[Insumo],Tabla10[InsumoAbrev],"",0))</f>
        <v/>
      </c>
      <c r="S1300" s="694"/>
      <c r="T1300" s="187"/>
      <c r="U1300" s="187"/>
    </row>
    <row r="1301" spans="2:21" ht="15" x14ac:dyDescent="0.25">
      <c r="B1301" s="187" t="str">
        <f>IF('Formulario PPGR3'!$G1301="","",CONCATENATE('Formulario PPGR3'!$C1301,".",'Formulario PPGR3'!$D1301,".",'Formulario PPGR3'!$E1301,".",'Formulario PPGR3'!$F1301))</f>
        <v/>
      </c>
      <c r="C1301" s="187" t="str">
        <f>IF('Formulario PPGR3'!$G1301="","",'Formulario PPGR1'!#REF!)</f>
        <v/>
      </c>
      <c r="D1301" s="187" t="str">
        <f>IF('Formulario PPGR3'!$G1301="","",'Formulario PPGR1'!#REF!)</f>
        <v/>
      </c>
      <c r="E1301" s="187" t="str">
        <f>IF('Formulario PPGR3'!$G1301="","",'Formulario PPGR1'!#REF!)</f>
        <v/>
      </c>
      <c r="F1301" s="187" t="str">
        <f>IF('Formulario PPGR3'!$G1301="","",'Formulario PPGR1'!#REF!)</f>
        <v/>
      </c>
      <c r="G1301" s="186"/>
      <c r="H1301" s="520" t="str" cm="1">
        <f t="array" ref="H1301">IF(Tabla1[[#This Row],[Código_Actividad]]="","",_xlfn.XLOOKUP(Tabla1[[#This Row],[Código_Actividad]],CodigoActividad,Tabla2[Actividades Programables Presupuestables],"",0))</f>
        <v/>
      </c>
      <c r="I1301" s="783" t="str">
        <f>IFERROR(VLOOKUP('Formulario PPGR3'!$G1301,'Formulario PPGR2'!$H$9:$V$536,15,FALSE),"")</f>
        <v/>
      </c>
      <c r="J1301" s="525"/>
      <c r="K1301" s="524"/>
      <c r="L1301" s="521" t="str">
        <f>IF(Tabla1[[#This Row],[Descripción]]="","",_xlfn.XLOOKUP(Tabla1[[#This Row],[Descripción]],Tabla10[Descripción],Tabla10[Unidad de Medida],"",0))</f>
        <v/>
      </c>
      <c r="M1301" s="317"/>
      <c r="N1301" s="535" t="str">
        <f>IF(Tabla1[[#This Row],[Descripción]]="","",_xlfn.XLOOKUP(Tabla1[[#This Row],[Descripción]],Tabla10[Descripción],Tabla10[Precio Unitario],0))</f>
        <v/>
      </c>
      <c r="O1301" s="535" t="str">
        <f>IF(Tabla1[[#This Row],[Cantidad de Insumos]]="","",Tabla1[[#This Row],[Precio Unitario]]*Tabla1[[#This Row],[Cantidad de Insumos]])</f>
        <v/>
      </c>
      <c r="P1301" s="522" t="str">
        <f>IF(Tabla1[[#This Row],[Descripción]]="","",_xlfn.XLOOKUP(Tabla1[[#This Row],[Descripción]],Tabla10[Descripción],Tabla10[CODIGO PRESUPUESTARIO],0))</f>
        <v/>
      </c>
      <c r="Q1301" s="523"/>
      <c r="R1301" s="523" t="str">
        <f>IF(Tabla1[[#This Row],[Insumos]]="","",_xlfn.XLOOKUP(Tabla1[[#This Row],[Insumos]],Tabla10[Insumo],Tabla10[InsumoAbrev],"",0))</f>
        <v/>
      </c>
      <c r="S1301" s="694"/>
      <c r="T1301" s="187"/>
      <c r="U1301" s="187"/>
    </row>
    <row r="1302" spans="2:21" ht="15" x14ac:dyDescent="0.25">
      <c r="B1302" s="187" t="str">
        <f>IF('Formulario PPGR3'!$G1302="","",CONCATENATE('Formulario PPGR3'!$C1302,".",'Formulario PPGR3'!$D1302,".",'Formulario PPGR3'!$E1302,".",'Formulario PPGR3'!$F1302))</f>
        <v/>
      </c>
      <c r="C1302" s="187" t="str">
        <f>IF('Formulario PPGR3'!$G1302="","",'Formulario PPGR1'!#REF!)</f>
        <v/>
      </c>
      <c r="D1302" s="187" t="str">
        <f>IF('Formulario PPGR3'!$G1302="","",'Formulario PPGR1'!#REF!)</f>
        <v/>
      </c>
      <c r="E1302" s="187" t="str">
        <f>IF('Formulario PPGR3'!$G1302="","",'Formulario PPGR1'!#REF!)</f>
        <v/>
      </c>
      <c r="F1302" s="187" t="str">
        <f>IF('Formulario PPGR3'!$G1302="","",'Formulario PPGR1'!#REF!)</f>
        <v/>
      </c>
      <c r="G1302" s="186"/>
      <c r="H1302" s="520" t="str" cm="1">
        <f t="array" ref="H1302">IF(Tabla1[[#This Row],[Código_Actividad]]="","",_xlfn.XLOOKUP(Tabla1[[#This Row],[Código_Actividad]],CodigoActividad,Tabla2[Actividades Programables Presupuestables],"",0))</f>
        <v/>
      </c>
      <c r="I1302" s="783" t="str">
        <f>IFERROR(VLOOKUP('Formulario PPGR3'!$G1302,'Formulario PPGR2'!$H$9:$V$536,15,FALSE),"")</f>
        <v/>
      </c>
      <c r="J1302" s="525"/>
      <c r="K1302" s="524"/>
      <c r="L1302" s="521" t="str">
        <f>IF(Tabla1[[#This Row],[Descripción]]="","",_xlfn.XLOOKUP(Tabla1[[#This Row],[Descripción]],Tabla10[Descripción],Tabla10[Unidad de Medida],"",0))</f>
        <v/>
      </c>
      <c r="M1302" s="317"/>
      <c r="N1302" s="535" t="str">
        <f>IF(Tabla1[[#This Row],[Descripción]]="","",_xlfn.XLOOKUP(Tabla1[[#This Row],[Descripción]],Tabla10[Descripción],Tabla10[Precio Unitario],0))</f>
        <v/>
      </c>
      <c r="O1302" s="535" t="str">
        <f>IF(Tabla1[[#This Row],[Cantidad de Insumos]]="","",Tabla1[[#This Row],[Precio Unitario]]*Tabla1[[#This Row],[Cantidad de Insumos]])</f>
        <v/>
      </c>
      <c r="P1302" s="522" t="str">
        <f>IF(Tabla1[[#This Row],[Descripción]]="","",_xlfn.XLOOKUP(Tabla1[[#This Row],[Descripción]],Tabla10[Descripción],Tabla10[CODIGO PRESUPUESTARIO],0))</f>
        <v/>
      </c>
      <c r="Q1302" s="523"/>
      <c r="R1302" s="523" t="str">
        <f>IF(Tabla1[[#This Row],[Insumos]]="","",_xlfn.XLOOKUP(Tabla1[[#This Row],[Insumos]],Tabla10[Insumo],Tabla10[InsumoAbrev],"",0))</f>
        <v/>
      </c>
      <c r="S1302" s="694"/>
      <c r="T1302" s="187"/>
      <c r="U1302" s="187"/>
    </row>
    <row r="1303" spans="2:21" ht="15" x14ac:dyDescent="0.25">
      <c r="B1303" s="187" t="str">
        <f>IF('Formulario PPGR3'!$G1303="","",CONCATENATE('Formulario PPGR3'!$C1303,".",'Formulario PPGR3'!$D1303,".",'Formulario PPGR3'!$E1303,".",'Formulario PPGR3'!$F1303))</f>
        <v/>
      </c>
      <c r="C1303" s="187" t="str">
        <f>IF('Formulario PPGR3'!$G1303="","",'Formulario PPGR1'!#REF!)</f>
        <v/>
      </c>
      <c r="D1303" s="187" t="str">
        <f>IF('Formulario PPGR3'!$G1303="","",'Formulario PPGR1'!#REF!)</f>
        <v/>
      </c>
      <c r="E1303" s="187" t="str">
        <f>IF('Formulario PPGR3'!$G1303="","",'Formulario PPGR1'!#REF!)</f>
        <v/>
      </c>
      <c r="F1303" s="187" t="str">
        <f>IF('Formulario PPGR3'!$G1303="","",'Formulario PPGR1'!#REF!)</f>
        <v/>
      </c>
      <c r="G1303" s="186"/>
      <c r="H1303" s="520" t="str" cm="1">
        <f t="array" ref="H1303">IF(Tabla1[[#This Row],[Código_Actividad]]="","",_xlfn.XLOOKUP(Tabla1[[#This Row],[Código_Actividad]],CodigoActividad,Tabla2[Actividades Programables Presupuestables],"",0))</f>
        <v/>
      </c>
      <c r="I1303" s="783" t="str">
        <f>IFERROR(VLOOKUP('Formulario PPGR3'!$G1303,'Formulario PPGR2'!$H$9:$V$536,15,FALSE),"")</f>
        <v/>
      </c>
      <c r="J1303" s="525"/>
      <c r="K1303" s="524"/>
      <c r="L1303" s="521" t="str">
        <f>IF(Tabla1[[#This Row],[Descripción]]="","",_xlfn.XLOOKUP(Tabla1[[#This Row],[Descripción]],Tabla10[Descripción],Tabla10[Unidad de Medida],"",0))</f>
        <v/>
      </c>
      <c r="M1303" s="317"/>
      <c r="N1303" s="535" t="str">
        <f>IF(Tabla1[[#This Row],[Descripción]]="","",_xlfn.XLOOKUP(Tabla1[[#This Row],[Descripción]],Tabla10[Descripción],Tabla10[Precio Unitario],0))</f>
        <v/>
      </c>
      <c r="O1303" s="535" t="str">
        <f>IF(Tabla1[[#This Row],[Cantidad de Insumos]]="","",Tabla1[[#This Row],[Precio Unitario]]*Tabla1[[#This Row],[Cantidad de Insumos]])</f>
        <v/>
      </c>
      <c r="P1303" s="522" t="str">
        <f>IF(Tabla1[[#This Row],[Descripción]]="","",_xlfn.XLOOKUP(Tabla1[[#This Row],[Descripción]],Tabla10[Descripción],Tabla10[CODIGO PRESUPUESTARIO],0))</f>
        <v/>
      </c>
      <c r="Q1303" s="523"/>
      <c r="R1303" s="523" t="str">
        <f>IF(Tabla1[[#This Row],[Insumos]]="","",_xlfn.XLOOKUP(Tabla1[[#This Row],[Insumos]],Tabla10[Insumo],Tabla10[InsumoAbrev],"",0))</f>
        <v/>
      </c>
      <c r="S1303" s="694"/>
      <c r="T1303" s="187"/>
      <c r="U1303" s="187"/>
    </row>
    <row r="1304" spans="2:21" ht="15" x14ac:dyDescent="0.25">
      <c r="B1304" s="187" t="str">
        <f>IF('Formulario PPGR3'!$G1304="","",CONCATENATE('Formulario PPGR3'!$C1304,".",'Formulario PPGR3'!$D1304,".",'Formulario PPGR3'!$E1304,".",'Formulario PPGR3'!$F1304))</f>
        <v/>
      </c>
      <c r="C1304" s="187" t="str">
        <f>IF('Formulario PPGR3'!$G1304="","",'Formulario PPGR1'!#REF!)</f>
        <v/>
      </c>
      <c r="D1304" s="187" t="str">
        <f>IF('Formulario PPGR3'!$G1304="","",'Formulario PPGR1'!#REF!)</f>
        <v/>
      </c>
      <c r="E1304" s="187" t="str">
        <f>IF('Formulario PPGR3'!$G1304="","",'Formulario PPGR1'!#REF!)</f>
        <v/>
      </c>
      <c r="F1304" s="187" t="str">
        <f>IF('Formulario PPGR3'!$G1304="","",'Formulario PPGR1'!#REF!)</f>
        <v/>
      </c>
      <c r="G1304" s="186"/>
      <c r="H1304" s="520" t="str" cm="1">
        <f t="array" ref="H1304">IF(Tabla1[[#This Row],[Código_Actividad]]="","",_xlfn.XLOOKUP(Tabla1[[#This Row],[Código_Actividad]],CodigoActividad,Tabla2[Actividades Programables Presupuestables],"",0))</f>
        <v/>
      </c>
      <c r="I1304" s="783" t="str">
        <f>IFERROR(VLOOKUP('Formulario PPGR3'!$G1304,'Formulario PPGR2'!$H$9:$V$536,15,FALSE),"")</f>
        <v/>
      </c>
      <c r="J1304" s="525"/>
      <c r="K1304" s="524"/>
      <c r="L1304" s="521" t="str">
        <f>IF(Tabla1[[#This Row],[Descripción]]="","",_xlfn.XLOOKUP(Tabla1[[#This Row],[Descripción]],Tabla10[Descripción],Tabla10[Unidad de Medida],"",0))</f>
        <v/>
      </c>
      <c r="M1304" s="317"/>
      <c r="N1304" s="535" t="str">
        <f>IF(Tabla1[[#This Row],[Descripción]]="","",_xlfn.XLOOKUP(Tabla1[[#This Row],[Descripción]],Tabla10[Descripción],Tabla10[Precio Unitario],0))</f>
        <v/>
      </c>
      <c r="O1304" s="535" t="str">
        <f>IF(Tabla1[[#This Row],[Cantidad de Insumos]]="","",Tabla1[[#This Row],[Precio Unitario]]*Tabla1[[#This Row],[Cantidad de Insumos]])</f>
        <v/>
      </c>
      <c r="P1304" s="522" t="str">
        <f>IF(Tabla1[[#This Row],[Descripción]]="","",_xlfn.XLOOKUP(Tabla1[[#This Row],[Descripción]],Tabla10[Descripción],Tabla10[CODIGO PRESUPUESTARIO],0))</f>
        <v/>
      </c>
      <c r="Q1304" s="523"/>
      <c r="R1304" s="523" t="str">
        <f>IF(Tabla1[[#This Row],[Insumos]]="","",_xlfn.XLOOKUP(Tabla1[[#This Row],[Insumos]],Tabla10[Insumo],Tabla10[InsumoAbrev],"",0))</f>
        <v/>
      </c>
      <c r="S1304" s="694"/>
      <c r="T1304" s="187"/>
      <c r="U1304" s="187"/>
    </row>
    <row r="1305" spans="2:21" ht="15" x14ac:dyDescent="0.25">
      <c r="B1305" s="187" t="str">
        <f>IF('Formulario PPGR3'!$G1305="","",CONCATENATE('Formulario PPGR3'!$C1305,".",'Formulario PPGR3'!$D1305,".",'Formulario PPGR3'!$E1305,".",'Formulario PPGR3'!$F1305))</f>
        <v/>
      </c>
      <c r="C1305" s="187" t="str">
        <f>IF('Formulario PPGR3'!$G1305="","",'Formulario PPGR1'!#REF!)</f>
        <v/>
      </c>
      <c r="D1305" s="187" t="str">
        <f>IF('Formulario PPGR3'!$G1305="","",'Formulario PPGR1'!#REF!)</f>
        <v/>
      </c>
      <c r="E1305" s="187" t="str">
        <f>IF('Formulario PPGR3'!$G1305="","",'Formulario PPGR1'!#REF!)</f>
        <v/>
      </c>
      <c r="F1305" s="187" t="str">
        <f>IF('Formulario PPGR3'!$G1305="","",'Formulario PPGR1'!#REF!)</f>
        <v/>
      </c>
      <c r="G1305" s="186"/>
      <c r="H1305" s="520" t="str" cm="1">
        <f t="array" ref="H1305">IF(Tabla1[[#This Row],[Código_Actividad]]="","",_xlfn.XLOOKUP(Tabla1[[#This Row],[Código_Actividad]],CodigoActividad,Tabla2[Actividades Programables Presupuestables],"",0))</f>
        <v/>
      </c>
      <c r="I1305" s="783" t="str">
        <f>IFERROR(VLOOKUP('Formulario PPGR3'!$G1305,'Formulario PPGR2'!$H$9:$V$536,15,FALSE),"")</f>
        <v/>
      </c>
      <c r="J1305" s="525"/>
      <c r="K1305" s="524"/>
      <c r="L1305" s="521" t="str">
        <f>IF(Tabla1[[#This Row],[Descripción]]="","",_xlfn.XLOOKUP(Tabla1[[#This Row],[Descripción]],Tabla10[Descripción],Tabla10[Unidad de Medida],"",0))</f>
        <v/>
      </c>
      <c r="M1305" s="317"/>
      <c r="N1305" s="535" t="str">
        <f>IF(Tabla1[[#This Row],[Descripción]]="","",_xlfn.XLOOKUP(Tabla1[[#This Row],[Descripción]],Tabla10[Descripción],Tabla10[Precio Unitario],0))</f>
        <v/>
      </c>
      <c r="O1305" s="535" t="str">
        <f>IF(Tabla1[[#This Row],[Cantidad de Insumos]]="","",Tabla1[[#This Row],[Precio Unitario]]*Tabla1[[#This Row],[Cantidad de Insumos]])</f>
        <v/>
      </c>
      <c r="P1305" s="522" t="str">
        <f>IF(Tabla1[[#This Row],[Descripción]]="","",_xlfn.XLOOKUP(Tabla1[[#This Row],[Descripción]],Tabla10[Descripción],Tabla10[CODIGO PRESUPUESTARIO],0))</f>
        <v/>
      </c>
      <c r="Q1305" s="523"/>
      <c r="R1305" s="523" t="str">
        <f>IF(Tabla1[[#This Row],[Insumos]]="","",_xlfn.XLOOKUP(Tabla1[[#This Row],[Insumos]],Tabla10[Insumo],Tabla10[InsumoAbrev],"",0))</f>
        <v/>
      </c>
      <c r="S1305" s="694"/>
      <c r="T1305" s="187"/>
      <c r="U1305" s="187"/>
    </row>
    <row r="1306" spans="2:21" ht="15" x14ac:dyDescent="0.25">
      <c r="B1306" s="187" t="str">
        <f>IF('Formulario PPGR3'!$G1306="","",CONCATENATE('Formulario PPGR3'!$C1306,".",'Formulario PPGR3'!$D1306,".",'Formulario PPGR3'!$E1306,".",'Formulario PPGR3'!$F1306))</f>
        <v/>
      </c>
      <c r="C1306" s="187" t="str">
        <f>IF('Formulario PPGR3'!$G1306="","",'Formulario PPGR1'!#REF!)</f>
        <v/>
      </c>
      <c r="D1306" s="187" t="str">
        <f>IF('Formulario PPGR3'!$G1306="","",'Formulario PPGR1'!#REF!)</f>
        <v/>
      </c>
      <c r="E1306" s="187" t="str">
        <f>IF('Formulario PPGR3'!$G1306="","",'Formulario PPGR1'!#REF!)</f>
        <v/>
      </c>
      <c r="F1306" s="187" t="str">
        <f>IF('Formulario PPGR3'!$G1306="","",'Formulario PPGR1'!#REF!)</f>
        <v/>
      </c>
      <c r="G1306" s="186"/>
      <c r="H1306" s="520" t="str" cm="1">
        <f t="array" ref="H1306">IF(Tabla1[[#This Row],[Código_Actividad]]="","",_xlfn.XLOOKUP(Tabla1[[#This Row],[Código_Actividad]],CodigoActividad,Tabla2[Actividades Programables Presupuestables],"",0))</f>
        <v/>
      </c>
      <c r="I1306" s="783" t="str">
        <f>IFERROR(VLOOKUP('Formulario PPGR3'!$G1306,'Formulario PPGR2'!$H$9:$V$536,15,FALSE),"")</f>
        <v/>
      </c>
      <c r="J1306" s="525"/>
      <c r="K1306" s="524"/>
      <c r="L1306" s="521" t="str">
        <f>IF(Tabla1[[#This Row],[Descripción]]="","",_xlfn.XLOOKUP(Tabla1[[#This Row],[Descripción]],Tabla10[Descripción],Tabla10[Unidad de Medida],"",0))</f>
        <v/>
      </c>
      <c r="M1306" s="317"/>
      <c r="N1306" s="535" t="str">
        <f>IF(Tabla1[[#This Row],[Descripción]]="","",_xlfn.XLOOKUP(Tabla1[[#This Row],[Descripción]],Tabla10[Descripción],Tabla10[Precio Unitario],0))</f>
        <v/>
      </c>
      <c r="O1306" s="535" t="str">
        <f>IF(Tabla1[[#This Row],[Cantidad de Insumos]]="","",Tabla1[[#This Row],[Precio Unitario]]*Tabla1[[#This Row],[Cantidad de Insumos]])</f>
        <v/>
      </c>
      <c r="P1306" s="522" t="str">
        <f>IF(Tabla1[[#This Row],[Descripción]]="","",_xlfn.XLOOKUP(Tabla1[[#This Row],[Descripción]],Tabla10[Descripción],Tabla10[CODIGO PRESUPUESTARIO],0))</f>
        <v/>
      </c>
      <c r="Q1306" s="523"/>
      <c r="R1306" s="523" t="str">
        <f>IF(Tabla1[[#This Row],[Insumos]]="","",_xlfn.XLOOKUP(Tabla1[[#This Row],[Insumos]],Tabla10[Insumo],Tabla10[InsumoAbrev],"",0))</f>
        <v/>
      </c>
      <c r="S1306" s="694"/>
      <c r="T1306" s="187"/>
      <c r="U1306" s="187"/>
    </row>
    <row r="1307" spans="2:21" ht="15" x14ac:dyDescent="0.25">
      <c r="B1307" s="187" t="str">
        <f>IF('Formulario PPGR3'!$G1307="","",CONCATENATE('Formulario PPGR3'!$C1307,".",'Formulario PPGR3'!$D1307,".",'Formulario PPGR3'!$E1307,".",'Formulario PPGR3'!$F1307))</f>
        <v/>
      </c>
      <c r="C1307" s="187" t="str">
        <f>IF('Formulario PPGR3'!$G1307="","",'Formulario PPGR1'!#REF!)</f>
        <v/>
      </c>
      <c r="D1307" s="187" t="str">
        <f>IF('Formulario PPGR3'!$G1307="","",'Formulario PPGR1'!#REF!)</f>
        <v/>
      </c>
      <c r="E1307" s="187" t="str">
        <f>IF('Formulario PPGR3'!$G1307="","",'Formulario PPGR1'!#REF!)</f>
        <v/>
      </c>
      <c r="F1307" s="187" t="str">
        <f>IF('Formulario PPGR3'!$G1307="","",'Formulario PPGR1'!#REF!)</f>
        <v/>
      </c>
      <c r="G1307" s="186"/>
      <c r="H1307" s="520" t="str" cm="1">
        <f t="array" ref="H1307">IF(Tabla1[[#This Row],[Código_Actividad]]="","",_xlfn.XLOOKUP(Tabla1[[#This Row],[Código_Actividad]],CodigoActividad,Tabla2[Actividades Programables Presupuestables],"",0))</f>
        <v/>
      </c>
      <c r="I1307" s="783" t="str">
        <f>IFERROR(VLOOKUP('Formulario PPGR3'!$G1307,'Formulario PPGR2'!$H$9:$V$536,15,FALSE),"")</f>
        <v/>
      </c>
      <c r="J1307" s="525"/>
      <c r="K1307" s="524"/>
      <c r="L1307" s="521" t="str">
        <f>IF(Tabla1[[#This Row],[Descripción]]="","",_xlfn.XLOOKUP(Tabla1[[#This Row],[Descripción]],Tabla10[Descripción],Tabla10[Unidad de Medida],"",0))</f>
        <v/>
      </c>
      <c r="M1307" s="317"/>
      <c r="N1307" s="535" t="str">
        <f>IF(Tabla1[[#This Row],[Descripción]]="","",_xlfn.XLOOKUP(Tabla1[[#This Row],[Descripción]],Tabla10[Descripción],Tabla10[Precio Unitario],0))</f>
        <v/>
      </c>
      <c r="O1307" s="535" t="str">
        <f>IF(Tabla1[[#This Row],[Cantidad de Insumos]]="","",Tabla1[[#This Row],[Precio Unitario]]*Tabla1[[#This Row],[Cantidad de Insumos]])</f>
        <v/>
      </c>
      <c r="P1307" s="522" t="str">
        <f>IF(Tabla1[[#This Row],[Descripción]]="","",_xlfn.XLOOKUP(Tabla1[[#This Row],[Descripción]],Tabla10[Descripción],Tabla10[CODIGO PRESUPUESTARIO],0))</f>
        <v/>
      </c>
      <c r="Q1307" s="523"/>
      <c r="R1307" s="523" t="str">
        <f>IF(Tabla1[[#This Row],[Insumos]]="","",_xlfn.XLOOKUP(Tabla1[[#This Row],[Insumos]],Tabla10[Insumo],Tabla10[InsumoAbrev],"",0))</f>
        <v/>
      </c>
      <c r="S1307" s="694"/>
      <c r="T1307" s="187"/>
      <c r="U1307" s="187"/>
    </row>
    <row r="1308" spans="2:21" ht="15" x14ac:dyDescent="0.25">
      <c r="B1308" s="187" t="str">
        <f>IF('Formulario PPGR3'!$G1308="","",CONCATENATE('Formulario PPGR3'!$C1308,".",'Formulario PPGR3'!$D1308,".",'Formulario PPGR3'!$E1308,".",'Formulario PPGR3'!$F1308))</f>
        <v/>
      </c>
      <c r="C1308" s="187" t="str">
        <f>IF('Formulario PPGR3'!$G1308="","",'Formulario PPGR1'!#REF!)</f>
        <v/>
      </c>
      <c r="D1308" s="187" t="str">
        <f>IF('Formulario PPGR3'!$G1308="","",'Formulario PPGR1'!#REF!)</f>
        <v/>
      </c>
      <c r="E1308" s="187" t="str">
        <f>IF('Formulario PPGR3'!$G1308="","",'Formulario PPGR1'!#REF!)</f>
        <v/>
      </c>
      <c r="F1308" s="187" t="str">
        <f>IF('Formulario PPGR3'!$G1308="","",'Formulario PPGR1'!#REF!)</f>
        <v/>
      </c>
      <c r="G1308" s="186"/>
      <c r="H1308" s="520" t="str" cm="1">
        <f t="array" ref="H1308">IF(Tabla1[[#This Row],[Código_Actividad]]="","",_xlfn.XLOOKUP(Tabla1[[#This Row],[Código_Actividad]],CodigoActividad,Tabla2[Actividades Programables Presupuestables],"",0))</f>
        <v/>
      </c>
      <c r="I1308" s="783" t="str">
        <f>IFERROR(VLOOKUP('Formulario PPGR3'!$G1308,'Formulario PPGR2'!$H$9:$V$536,15,FALSE),"")</f>
        <v/>
      </c>
      <c r="J1308" s="525"/>
      <c r="K1308" s="524"/>
      <c r="L1308" s="521" t="str">
        <f>IF(Tabla1[[#This Row],[Descripción]]="","",_xlfn.XLOOKUP(Tabla1[[#This Row],[Descripción]],Tabla10[Descripción],Tabla10[Unidad de Medida],"",0))</f>
        <v/>
      </c>
      <c r="M1308" s="317"/>
      <c r="N1308" s="535" t="str">
        <f>IF(Tabla1[[#This Row],[Descripción]]="","",_xlfn.XLOOKUP(Tabla1[[#This Row],[Descripción]],Tabla10[Descripción],Tabla10[Precio Unitario],0))</f>
        <v/>
      </c>
      <c r="O1308" s="535" t="str">
        <f>IF(Tabla1[[#This Row],[Cantidad de Insumos]]="","",Tabla1[[#This Row],[Precio Unitario]]*Tabla1[[#This Row],[Cantidad de Insumos]])</f>
        <v/>
      </c>
      <c r="P1308" s="522" t="str">
        <f>IF(Tabla1[[#This Row],[Descripción]]="","",_xlfn.XLOOKUP(Tabla1[[#This Row],[Descripción]],Tabla10[Descripción],Tabla10[CODIGO PRESUPUESTARIO],0))</f>
        <v/>
      </c>
      <c r="Q1308" s="523"/>
      <c r="R1308" s="523" t="str">
        <f>IF(Tabla1[[#This Row],[Insumos]]="","",_xlfn.XLOOKUP(Tabla1[[#This Row],[Insumos]],Tabla10[Insumo],Tabla10[InsumoAbrev],"",0))</f>
        <v/>
      </c>
      <c r="S1308" s="694"/>
      <c r="T1308" s="187"/>
      <c r="U1308" s="187"/>
    </row>
    <row r="1309" spans="2:21" ht="15" x14ac:dyDescent="0.25">
      <c r="B1309" s="187" t="str">
        <f>IF('Formulario PPGR3'!$G1309="","",CONCATENATE('Formulario PPGR3'!$C1309,".",'Formulario PPGR3'!$D1309,".",'Formulario PPGR3'!$E1309,".",'Formulario PPGR3'!$F1309))</f>
        <v/>
      </c>
      <c r="C1309" s="187" t="str">
        <f>IF('Formulario PPGR3'!$G1309="","",'Formulario PPGR1'!#REF!)</f>
        <v/>
      </c>
      <c r="D1309" s="187" t="str">
        <f>IF('Formulario PPGR3'!$G1309="","",'Formulario PPGR1'!#REF!)</f>
        <v/>
      </c>
      <c r="E1309" s="187" t="str">
        <f>IF('Formulario PPGR3'!$G1309="","",'Formulario PPGR1'!#REF!)</f>
        <v/>
      </c>
      <c r="F1309" s="187" t="str">
        <f>IF('Formulario PPGR3'!$G1309="","",'Formulario PPGR1'!#REF!)</f>
        <v/>
      </c>
      <c r="G1309" s="186"/>
      <c r="H1309" s="520" t="str" cm="1">
        <f t="array" ref="H1309">IF(Tabla1[[#This Row],[Código_Actividad]]="","",_xlfn.XLOOKUP(Tabla1[[#This Row],[Código_Actividad]],CodigoActividad,Tabla2[Actividades Programables Presupuestables],"",0))</f>
        <v/>
      </c>
      <c r="I1309" s="783" t="str">
        <f>IFERROR(VLOOKUP('Formulario PPGR3'!$G1309,'Formulario PPGR2'!$H$9:$V$536,15,FALSE),"")</f>
        <v/>
      </c>
      <c r="J1309" s="525"/>
      <c r="K1309" s="524"/>
      <c r="L1309" s="521" t="str">
        <f>IF(Tabla1[[#This Row],[Descripción]]="","",_xlfn.XLOOKUP(Tabla1[[#This Row],[Descripción]],Tabla10[Descripción],Tabla10[Unidad de Medida],"",0))</f>
        <v/>
      </c>
      <c r="M1309" s="317"/>
      <c r="N1309" s="535" t="str">
        <f>IF(Tabla1[[#This Row],[Descripción]]="","",_xlfn.XLOOKUP(Tabla1[[#This Row],[Descripción]],Tabla10[Descripción],Tabla10[Precio Unitario],0))</f>
        <v/>
      </c>
      <c r="O1309" s="535" t="str">
        <f>IF(Tabla1[[#This Row],[Cantidad de Insumos]]="","",Tabla1[[#This Row],[Precio Unitario]]*Tabla1[[#This Row],[Cantidad de Insumos]])</f>
        <v/>
      </c>
      <c r="P1309" s="522" t="str">
        <f>IF(Tabla1[[#This Row],[Descripción]]="","",_xlfn.XLOOKUP(Tabla1[[#This Row],[Descripción]],Tabla10[Descripción],Tabla10[CODIGO PRESUPUESTARIO],0))</f>
        <v/>
      </c>
      <c r="Q1309" s="523"/>
      <c r="R1309" s="523" t="str">
        <f>IF(Tabla1[[#This Row],[Insumos]]="","",_xlfn.XLOOKUP(Tabla1[[#This Row],[Insumos]],Tabla10[Insumo],Tabla10[InsumoAbrev],"",0))</f>
        <v/>
      </c>
      <c r="S1309" s="694"/>
      <c r="T1309" s="187"/>
      <c r="U1309" s="187"/>
    </row>
    <row r="1310" spans="2:21" ht="15" x14ac:dyDescent="0.25">
      <c r="B1310" s="187" t="str">
        <f>IF('Formulario PPGR3'!$G1310="","",CONCATENATE('Formulario PPGR3'!$C1310,".",'Formulario PPGR3'!$D1310,".",'Formulario PPGR3'!$E1310,".",'Formulario PPGR3'!$F1310))</f>
        <v/>
      </c>
      <c r="C1310" s="187" t="str">
        <f>IF('Formulario PPGR3'!$G1310="","",'Formulario PPGR1'!#REF!)</f>
        <v/>
      </c>
      <c r="D1310" s="187" t="str">
        <f>IF('Formulario PPGR3'!$G1310="","",'Formulario PPGR1'!#REF!)</f>
        <v/>
      </c>
      <c r="E1310" s="187" t="str">
        <f>IF('Formulario PPGR3'!$G1310="","",'Formulario PPGR1'!#REF!)</f>
        <v/>
      </c>
      <c r="F1310" s="187" t="str">
        <f>IF('Formulario PPGR3'!$G1310="","",'Formulario PPGR1'!#REF!)</f>
        <v/>
      </c>
      <c r="G1310" s="186"/>
      <c r="H1310" s="520" t="str" cm="1">
        <f t="array" ref="H1310">IF(Tabla1[[#This Row],[Código_Actividad]]="","",_xlfn.XLOOKUP(Tabla1[[#This Row],[Código_Actividad]],CodigoActividad,Tabla2[Actividades Programables Presupuestables],"",0))</f>
        <v/>
      </c>
      <c r="I1310" s="783" t="str">
        <f>IFERROR(VLOOKUP('Formulario PPGR3'!$G1310,'Formulario PPGR2'!$H$9:$V$536,15,FALSE),"")</f>
        <v/>
      </c>
      <c r="J1310" s="525"/>
      <c r="K1310" s="524"/>
      <c r="L1310" s="521" t="str">
        <f>IF(Tabla1[[#This Row],[Descripción]]="","",_xlfn.XLOOKUP(Tabla1[[#This Row],[Descripción]],Tabla10[Descripción],Tabla10[Unidad de Medida],"",0))</f>
        <v/>
      </c>
      <c r="M1310" s="317"/>
      <c r="N1310" s="535" t="str">
        <f>IF(Tabla1[[#This Row],[Descripción]]="","",_xlfn.XLOOKUP(Tabla1[[#This Row],[Descripción]],Tabla10[Descripción],Tabla10[Precio Unitario],0))</f>
        <v/>
      </c>
      <c r="O1310" s="535" t="str">
        <f>IF(Tabla1[[#This Row],[Cantidad de Insumos]]="","",Tabla1[[#This Row],[Precio Unitario]]*Tabla1[[#This Row],[Cantidad de Insumos]])</f>
        <v/>
      </c>
      <c r="P1310" s="522" t="str">
        <f>IF(Tabla1[[#This Row],[Descripción]]="","",_xlfn.XLOOKUP(Tabla1[[#This Row],[Descripción]],Tabla10[Descripción],Tabla10[CODIGO PRESUPUESTARIO],0))</f>
        <v/>
      </c>
      <c r="Q1310" s="523"/>
      <c r="R1310" s="523" t="str">
        <f>IF(Tabla1[[#This Row],[Insumos]]="","",_xlfn.XLOOKUP(Tabla1[[#This Row],[Insumos]],Tabla10[Insumo],Tabla10[InsumoAbrev],"",0))</f>
        <v/>
      </c>
      <c r="S1310" s="694"/>
      <c r="T1310" s="187"/>
      <c r="U1310" s="187"/>
    </row>
    <row r="1311" spans="2:21" ht="15" x14ac:dyDescent="0.25">
      <c r="B1311" s="187" t="str">
        <f>IF('Formulario PPGR3'!$G1311="","",CONCATENATE('Formulario PPGR3'!$C1311,".",'Formulario PPGR3'!$D1311,".",'Formulario PPGR3'!$E1311,".",'Formulario PPGR3'!$F1311))</f>
        <v/>
      </c>
      <c r="C1311" s="187" t="str">
        <f>IF('Formulario PPGR3'!$G1311="","",'Formulario PPGR1'!#REF!)</f>
        <v/>
      </c>
      <c r="D1311" s="187" t="str">
        <f>IF('Formulario PPGR3'!$G1311="","",'Formulario PPGR1'!#REF!)</f>
        <v/>
      </c>
      <c r="E1311" s="187" t="str">
        <f>IF('Formulario PPGR3'!$G1311="","",'Formulario PPGR1'!#REF!)</f>
        <v/>
      </c>
      <c r="F1311" s="187" t="str">
        <f>IF('Formulario PPGR3'!$G1311="","",'Formulario PPGR1'!#REF!)</f>
        <v/>
      </c>
      <c r="G1311" s="186"/>
      <c r="H1311" s="520" t="str" cm="1">
        <f t="array" ref="H1311">IF(Tabla1[[#This Row],[Código_Actividad]]="","",_xlfn.XLOOKUP(Tabla1[[#This Row],[Código_Actividad]],CodigoActividad,Tabla2[Actividades Programables Presupuestables],"",0))</f>
        <v/>
      </c>
      <c r="I1311" s="783" t="str">
        <f>IFERROR(VLOOKUP('Formulario PPGR3'!$G1311,'Formulario PPGR2'!$H$9:$V$536,15,FALSE),"")</f>
        <v/>
      </c>
      <c r="J1311" s="525"/>
      <c r="K1311" s="524"/>
      <c r="L1311" s="521" t="str">
        <f>IF(Tabla1[[#This Row],[Descripción]]="","",_xlfn.XLOOKUP(Tabla1[[#This Row],[Descripción]],Tabla10[Descripción],Tabla10[Unidad de Medida],"",0))</f>
        <v/>
      </c>
      <c r="M1311" s="317"/>
      <c r="N1311" s="535" t="str">
        <f>IF(Tabla1[[#This Row],[Descripción]]="","",_xlfn.XLOOKUP(Tabla1[[#This Row],[Descripción]],Tabla10[Descripción],Tabla10[Precio Unitario],0))</f>
        <v/>
      </c>
      <c r="O1311" s="535" t="str">
        <f>IF(Tabla1[[#This Row],[Cantidad de Insumos]]="","",Tabla1[[#This Row],[Precio Unitario]]*Tabla1[[#This Row],[Cantidad de Insumos]])</f>
        <v/>
      </c>
      <c r="P1311" s="522" t="str">
        <f>IF(Tabla1[[#This Row],[Descripción]]="","",_xlfn.XLOOKUP(Tabla1[[#This Row],[Descripción]],Tabla10[Descripción],Tabla10[CODIGO PRESUPUESTARIO],0))</f>
        <v/>
      </c>
      <c r="Q1311" s="523"/>
      <c r="R1311" s="523" t="str">
        <f>IF(Tabla1[[#This Row],[Insumos]]="","",_xlfn.XLOOKUP(Tabla1[[#This Row],[Insumos]],Tabla10[Insumo],Tabla10[InsumoAbrev],"",0))</f>
        <v/>
      </c>
      <c r="S1311" s="694"/>
      <c r="T1311" s="187"/>
      <c r="U1311" s="187"/>
    </row>
    <row r="1312" spans="2:21" ht="15" x14ac:dyDescent="0.25">
      <c r="B1312" s="187" t="str">
        <f>IF('Formulario PPGR3'!$G1312="","",CONCATENATE('Formulario PPGR3'!$C1312,".",'Formulario PPGR3'!$D1312,".",'Formulario PPGR3'!$E1312,".",'Formulario PPGR3'!$F1312))</f>
        <v/>
      </c>
      <c r="C1312" s="187" t="str">
        <f>IF('Formulario PPGR3'!$G1312="","",'Formulario PPGR1'!#REF!)</f>
        <v/>
      </c>
      <c r="D1312" s="187" t="str">
        <f>IF('Formulario PPGR3'!$G1312="","",'Formulario PPGR1'!#REF!)</f>
        <v/>
      </c>
      <c r="E1312" s="187" t="str">
        <f>IF('Formulario PPGR3'!$G1312="","",'Formulario PPGR1'!#REF!)</f>
        <v/>
      </c>
      <c r="F1312" s="187" t="str">
        <f>IF('Formulario PPGR3'!$G1312="","",'Formulario PPGR1'!#REF!)</f>
        <v/>
      </c>
      <c r="G1312" s="186"/>
      <c r="H1312" s="520" t="str" cm="1">
        <f t="array" ref="H1312">IF(Tabla1[[#This Row],[Código_Actividad]]="","",_xlfn.XLOOKUP(Tabla1[[#This Row],[Código_Actividad]],CodigoActividad,Tabla2[Actividades Programables Presupuestables],"",0))</f>
        <v/>
      </c>
      <c r="I1312" s="783" t="str">
        <f>IFERROR(VLOOKUP('Formulario PPGR3'!$G1312,'Formulario PPGR2'!$H$9:$V$536,15,FALSE),"")</f>
        <v/>
      </c>
      <c r="J1312" s="525"/>
      <c r="K1312" s="524"/>
      <c r="L1312" s="521" t="str">
        <f>IF(Tabla1[[#This Row],[Descripción]]="","",_xlfn.XLOOKUP(Tabla1[[#This Row],[Descripción]],Tabla10[Descripción],Tabla10[Unidad de Medida],"",0))</f>
        <v/>
      </c>
      <c r="M1312" s="317"/>
      <c r="N1312" s="535" t="str">
        <f>IF(Tabla1[[#This Row],[Descripción]]="","",_xlfn.XLOOKUP(Tabla1[[#This Row],[Descripción]],Tabla10[Descripción],Tabla10[Precio Unitario],0))</f>
        <v/>
      </c>
      <c r="O1312" s="535" t="str">
        <f>IF(Tabla1[[#This Row],[Cantidad de Insumos]]="","",Tabla1[[#This Row],[Precio Unitario]]*Tabla1[[#This Row],[Cantidad de Insumos]])</f>
        <v/>
      </c>
      <c r="P1312" s="522" t="str">
        <f>IF(Tabla1[[#This Row],[Descripción]]="","",_xlfn.XLOOKUP(Tabla1[[#This Row],[Descripción]],Tabla10[Descripción],Tabla10[CODIGO PRESUPUESTARIO],0))</f>
        <v/>
      </c>
      <c r="Q1312" s="523"/>
      <c r="R1312" s="523" t="str">
        <f>IF(Tabla1[[#This Row],[Insumos]]="","",_xlfn.XLOOKUP(Tabla1[[#This Row],[Insumos]],Tabla10[Insumo],Tabla10[InsumoAbrev],"",0))</f>
        <v/>
      </c>
      <c r="S1312" s="694"/>
      <c r="T1312" s="187"/>
      <c r="U1312" s="187"/>
    </row>
    <row r="1313" spans="2:21" ht="15" x14ac:dyDescent="0.25">
      <c r="B1313" s="187" t="str">
        <f>IF('Formulario PPGR3'!$G1313="","",CONCATENATE('Formulario PPGR3'!$C1313,".",'Formulario PPGR3'!$D1313,".",'Formulario PPGR3'!$E1313,".",'Formulario PPGR3'!$F1313))</f>
        <v/>
      </c>
      <c r="C1313" s="187" t="str">
        <f>IF('Formulario PPGR3'!$G1313="","",'Formulario PPGR1'!#REF!)</f>
        <v/>
      </c>
      <c r="D1313" s="187" t="str">
        <f>IF('Formulario PPGR3'!$G1313="","",'Formulario PPGR1'!#REF!)</f>
        <v/>
      </c>
      <c r="E1313" s="187" t="str">
        <f>IF('Formulario PPGR3'!$G1313="","",'Formulario PPGR1'!#REF!)</f>
        <v/>
      </c>
      <c r="F1313" s="187" t="str">
        <f>IF('Formulario PPGR3'!$G1313="","",'Formulario PPGR1'!#REF!)</f>
        <v/>
      </c>
      <c r="G1313" s="186"/>
      <c r="H1313" s="520" t="str" cm="1">
        <f t="array" ref="H1313">IF(Tabla1[[#This Row],[Código_Actividad]]="","",_xlfn.XLOOKUP(Tabla1[[#This Row],[Código_Actividad]],CodigoActividad,Tabla2[Actividades Programables Presupuestables],"",0))</f>
        <v/>
      </c>
      <c r="I1313" s="783" t="str">
        <f>IFERROR(VLOOKUP('Formulario PPGR3'!$G1313,'Formulario PPGR2'!$H$9:$V$536,15,FALSE),"")</f>
        <v/>
      </c>
      <c r="J1313" s="525"/>
      <c r="K1313" s="524"/>
      <c r="L1313" s="521" t="str">
        <f>IF(Tabla1[[#This Row],[Descripción]]="","",_xlfn.XLOOKUP(Tabla1[[#This Row],[Descripción]],Tabla10[Descripción],Tabla10[Unidad de Medida],"",0))</f>
        <v/>
      </c>
      <c r="M1313" s="317"/>
      <c r="N1313" s="535" t="str">
        <f>IF(Tabla1[[#This Row],[Descripción]]="","",_xlfn.XLOOKUP(Tabla1[[#This Row],[Descripción]],Tabla10[Descripción],Tabla10[Precio Unitario],0))</f>
        <v/>
      </c>
      <c r="O1313" s="535" t="str">
        <f>IF(Tabla1[[#This Row],[Cantidad de Insumos]]="","",Tabla1[[#This Row],[Precio Unitario]]*Tabla1[[#This Row],[Cantidad de Insumos]])</f>
        <v/>
      </c>
      <c r="P1313" s="522" t="str">
        <f>IF(Tabla1[[#This Row],[Descripción]]="","",_xlfn.XLOOKUP(Tabla1[[#This Row],[Descripción]],Tabla10[Descripción],Tabla10[CODIGO PRESUPUESTARIO],0))</f>
        <v/>
      </c>
      <c r="Q1313" s="523"/>
      <c r="R1313" s="523" t="str">
        <f>IF(Tabla1[[#This Row],[Insumos]]="","",_xlfn.XLOOKUP(Tabla1[[#This Row],[Insumos]],Tabla10[Insumo],Tabla10[InsumoAbrev],"",0))</f>
        <v/>
      </c>
      <c r="S1313" s="694"/>
      <c r="T1313" s="187"/>
      <c r="U1313" s="187"/>
    </row>
    <row r="1314" spans="2:21" ht="15" x14ac:dyDescent="0.25">
      <c r="B1314" s="187" t="str">
        <f>IF('Formulario PPGR3'!$G1314="","",CONCATENATE('Formulario PPGR3'!$C1314,".",'Formulario PPGR3'!$D1314,".",'Formulario PPGR3'!$E1314,".",'Formulario PPGR3'!$F1314))</f>
        <v/>
      </c>
      <c r="C1314" s="187" t="str">
        <f>IF('Formulario PPGR3'!$G1314="","",'Formulario PPGR1'!#REF!)</f>
        <v/>
      </c>
      <c r="D1314" s="187" t="str">
        <f>IF('Formulario PPGR3'!$G1314="","",'Formulario PPGR1'!#REF!)</f>
        <v/>
      </c>
      <c r="E1314" s="187" t="str">
        <f>IF('Formulario PPGR3'!$G1314="","",'Formulario PPGR1'!#REF!)</f>
        <v/>
      </c>
      <c r="F1314" s="187" t="str">
        <f>IF('Formulario PPGR3'!$G1314="","",'Formulario PPGR1'!#REF!)</f>
        <v/>
      </c>
      <c r="G1314" s="186"/>
      <c r="H1314" s="520" t="str" cm="1">
        <f t="array" ref="H1314">IF(Tabla1[[#This Row],[Código_Actividad]]="","",_xlfn.XLOOKUP(Tabla1[[#This Row],[Código_Actividad]],CodigoActividad,Tabla2[Actividades Programables Presupuestables],"",0))</f>
        <v/>
      </c>
      <c r="I1314" s="783" t="str">
        <f>IFERROR(VLOOKUP('Formulario PPGR3'!$G1314,'Formulario PPGR2'!$H$9:$V$536,15,FALSE),"")</f>
        <v/>
      </c>
      <c r="J1314" s="525"/>
      <c r="K1314" s="524"/>
      <c r="L1314" s="521" t="str">
        <f>IF(Tabla1[[#This Row],[Descripción]]="","",_xlfn.XLOOKUP(Tabla1[[#This Row],[Descripción]],Tabla10[Descripción],Tabla10[Unidad de Medida],"",0))</f>
        <v/>
      </c>
      <c r="M1314" s="317"/>
      <c r="N1314" s="535" t="str">
        <f>IF(Tabla1[[#This Row],[Descripción]]="","",_xlfn.XLOOKUP(Tabla1[[#This Row],[Descripción]],Tabla10[Descripción],Tabla10[Precio Unitario],0))</f>
        <v/>
      </c>
      <c r="O1314" s="535" t="str">
        <f>IF(Tabla1[[#This Row],[Cantidad de Insumos]]="","",Tabla1[[#This Row],[Precio Unitario]]*Tabla1[[#This Row],[Cantidad de Insumos]])</f>
        <v/>
      </c>
      <c r="P1314" s="522" t="str">
        <f>IF(Tabla1[[#This Row],[Descripción]]="","",_xlfn.XLOOKUP(Tabla1[[#This Row],[Descripción]],Tabla10[Descripción],Tabla10[CODIGO PRESUPUESTARIO],0))</f>
        <v/>
      </c>
      <c r="Q1314" s="523"/>
      <c r="R1314" s="523" t="str">
        <f>IF(Tabla1[[#This Row],[Insumos]]="","",_xlfn.XLOOKUP(Tabla1[[#This Row],[Insumos]],Tabla10[Insumo],Tabla10[InsumoAbrev],"",0))</f>
        <v/>
      </c>
      <c r="S1314" s="694"/>
      <c r="T1314" s="187"/>
      <c r="U1314" s="187"/>
    </row>
    <row r="1315" spans="2:21" ht="15" x14ac:dyDescent="0.25">
      <c r="B1315" s="187" t="str">
        <f>IF('Formulario PPGR3'!$G1315="","",CONCATENATE('Formulario PPGR3'!$C1315,".",'Formulario PPGR3'!$D1315,".",'Formulario PPGR3'!$E1315,".",'Formulario PPGR3'!$F1315))</f>
        <v/>
      </c>
      <c r="C1315" s="187" t="str">
        <f>IF('Formulario PPGR3'!$G1315="","",'Formulario PPGR1'!#REF!)</f>
        <v/>
      </c>
      <c r="D1315" s="187" t="str">
        <f>IF('Formulario PPGR3'!$G1315="","",'Formulario PPGR1'!#REF!)</f>
        <v/>
      </c>
      <c r="E1315" s="187" t="str">
        <f>IF('Formulario PPGR3'!$G1315="","",'Formulario PPGR1'!#REF!)</f>
        <v/>
      </c>
      <c r="F1315" s="187" t="str">
        <f>IF('Formulario PPGR3'!$G1315="","",'Formulario PPGR1'!#REF!)</f>
        <v/>
      </c>
      <c r="G1315" s="186"/>
      <c r="H1315" s="520" t="str" cm="1">
        <f t="array" ref="H1315">IF(Tabla1[[#This Row],[Código_Actividad]]="","",_xlfn.XLOOKUP(Tabla1[[#This Row],[Código_Actividad]],CodigoActividad,Tabla2[Actividades Programables Presupuestables],"",0))</f>
        <v/>
      </c>
      <c r="I1315" s="783" t="str">
        <f>IFERROR(VLOOKUP('Formulario PPGR3'!$G1315,'Formulario PPGR2'!$H$9:$V$536,15,FALSE),"")</f>
        <v/>
      </c>
      <c r="J1315" s="525"/>
      <c r="K1315" s="524"/>
      <c r="L1315" s="521" t="str">
        <f>IF(Tabla1[[#This Row],[Descripción]]="","",_xlfn.XLOOKUP(Tabla1[[#This Row],[Descripción]],Tabla10[Descripción],Tabla10[Unidad de Medida],"",0))</f>
        <v/>
      </c>
      <c r="M1315" s="317"/>
      <c r="N1315" s="535" t="str">
        <f>IF(Tabla1[[#This Row],[Descripción]]="","",_xlfn.XLOOKUP(Tabla1[[#This Row],[Descripción]],Tabla10[Descripción],Tabla10[Precio Unitario],0))</f>
        <v/>
      </c>
      <c r="O1315" s="535" t="str">
        <f>IF(Tabla1[[#This Row],[Cantidad de Insumos]]="","",Tabla1[[#This Row],[Precio Unitario]]*Tabla1[[#This Row],[Cantidad de Insumos]])</f>
        <v/>
      </c>
      <c r="P1315" s="522" t="str">
        <f>IF(Tabla1[[#This Row],[Descripción]]="","",_xlfn.XLOOKUP(Tabla1[[#This Row],[Descripción]],Tabla10[Descripción],Tabla10[CODIGO PRESUPUESTARIO],0))</f>
        <v/>
      </c>
      <c r="Q1315" s="523"/>
      <c r="R1315" s="523" t="str">
        <f>IF(Tabla1[[#This Row],[Insumos]]="","",_xlfn.XLOOKUP(Tabla1[[#This Row],[Insumos]],Tabla10[Insumo],Tabla10[InsumoAbrev],"",0))</f>
        <v/>
      </c>
      <c r="S1315" s="694"/>
      <c r="T1315" s="187"/>
      <c r="U1315" s="187"/>
    </row>
    <row r="1316" spans="2:21" ht="15" x14ac:dyDescent="0.25">
      <c r="B1316" s="187" t="str">
        <f>IF('Formulario PPGR3'!$G1316="","",CONCATENATE('Formulario PPGR3'!$C1316,".",'Formulario PPGR3'!$D1316,".",'Formulario PPGR3'!$E1316,".",'Formulario PPGR3'!$F1316))</f>
        <v/>
      </c>
      <c r="C1316" s="187" t="str">
        <f>IF('Formulario PPGR3'!$G1316="","",'Formulario PPGR1'!#REF!)</f>
        <v/>
      </c>
      <c r="D1316" s="187" t="str">
        <f>IF('Formulario PPGR3'!$G1316="","",'Formulario PPGR1'!#REF!)</f>
        <v/>
      </c>
      <c r="E1316" s="187" t="str">
        <f>IF('Formulario PPGR3'!$G1316="","",'Formulario PPGR1'!#REF!)</f>
        <v/>
      </c>
      <c r="F1316" s="187" t="str">
        <f>IF('Formulario PPGR3'!$G1316="","",'Formulario PPGR1'!#REF!)</f>
        <v/>
      </c>
      <c r="G1316" s="186"/>
      <c r="H1316" s="520" t="str" cm="1">
        <f t="array" ref="H1316">IF(Tabla1[[#This Row],[Código_Actividad]]="","",_xlfn.XLOOKUP(Tabla1[[#This Row],[Código_Actividad]],CodigoActividad,Tabla2[Actividades Programables Presupuestables],"",0))</f>
        <v/>
      </c>
      <c r="I1316" s="783" t="str">
        <f>IFERROR(VLOOKUP('Formulario PPGR3'!$G1316,'Formulario PPGR2'!$H$9:$V$536,15,FALSE),"")</f>
        <v/>
      </c>
      <c r="J1316" s="525"/>
      <c r="K1316" s="524"/>
      <c r="L1316" s="521" t="str">
        <f>IF(Tabla1[[#This Row],[Descripción]]="","",_xlfn.XLOOKUP(Tabla1[[#This Row],[Descripción]],Tabla10[Descripción],Tabla10[Unidad de Medida],"",0))</f>
        <v/>
      </c>
      <c r="M1316" s="317"/>
      <c r="N1316" s="535" t="str">
        <f>IF(Tabla1[[#This Row],[Descripción]]="","",_xlfn.XLOOKUP(Tabla1[[#This Row],[Descripción]],Tabla10[Descripción],Tabla10[Precio Unitario],0))</f>
        <v/>
      </c>
      <c r="O1316" s="535" t="str">
        <f>IF(Tabla1[[#This Row],[Cantidad de Insumos]]="","",Tabla1[[#This Row],[Precio Unitario]]*Tabla1[[#This Row],[Cantidad de Insumos]])</f>
        <v/>
      </c>
      <c r="P1316" s="522" t="str">
        <f>IF(Tabla1[[#This Row],[Descripción]]="","",_xlfn.XLOOKUP(Tabla1[[#This Row],[Descripción]],Tabla10[Descripción],Tabla10[CODIGO PRESUPUESTARIO],0))</f>
        <v/>
      </c>
      <c r="Q1316" s="523"/>
      <c r="R1316" s="523" t="str">
        <f>IF(Tabla1[[#This Row],[Insumos]]="","",_xlfn.XLOOKUP(Tabla1[[#This Row],[Insumos]],Tabla10[Insumo],Tabla10[InsumoAbrev],"",0))</f>
        <v/>
      </c>
      <c r="S1316" s="694"/>
      <c r="T1316" s="187"/>
      <c r="U1316" s="187"/>
    </row>
    <row r="1317" spans="2:21" ht="15" x14ac:dyDescent="0.25">
      <c r="B1317" s="187" t="str">
        <f>IF('Formulario PPGR3'!$G1317="","",CONCATENATE('Formulario PPGR3'!$C1317,".",'Formulario PPGR3'!$D1317,".",'Formulario PPGR3'!$E1317,".",'Formulario PPGR3'!$F1317))</f>
        <v/>
      </c>
      <c r="C1317" s="187" t="str">
        <f>IF('Formulario PPGR3'!$G1317="","",'Formulario PPGR1'!#REF!)</f>
        <v/>
      </c>
      <c r="D1317" s="187" t="str">
        <f>IF('Formulario PPGR3'!$G1317="","",'Formulario PPGR1'!#REF!)</f>
        <v/>
      </c>
      <c r="E1317" s="187" t="str">
        <f>IF('Formulario PPGR3'!$G1317="","",'Formulario PPGR1'!#REF!)</f>
        <v/>
      </c>
      <c r="F1317" s="187" t="str">
        <f>IF('Formulario PPGR3'!$G1317="","",'Formulario PPGR1'!#REF!)</f>
        <v/>
      </c>
      <c r="G1317" s="186"/>
      <c r="H1317" s="520" t="str" cm="1">
        <f t="array" ref="H1317">IF(Tabla1[[#This Row],[Código_Actividad]]="","",_xlfn.XLOOKUP(Tabla1[[#This Row],[Código_Actividad]],CodigoActividad,Tabla2[Actividades Programables Presupuestables],"",0))</f>
        <v/>
      </c>
      <c r="I1317" s="783" t="str">
        <f>IFERROR(VLOOKUP('Formulario PPGR3'!$G1317,'Formulario PPGR2'!$H$9:$V$536,15,FALSE),"")</f>
        <v/>
      </c>
      <c r="J1317" s="525"/>
      <c r="K1317" s="524"/>
      <c r="L1317" s="521" t="str">
        <f>IF(Tabla1[[#This Row],[Descripción]]="","",_xlfn.XLOOKUP(Tabla1[[#This Row],[Descripción]],Tabla10[Descripción],Tabla10[Unidad de Medida],"",0))</f>
        <v/>
      </c>
      <c r="M1317" s="317"/>
      <c r="N1317" s="535" t="str">
        <f>IF(Tabla1[[#This Row],[Descripción]]="","",_xlfn.XLOOKUP(Tabla1[[#This Row],[Descripción]],Tabla10[Descripción],Tabla10[Precio Unitario],0))</f>
        <v/>
      </c>
      <c r="O1317" s="535" t="str">
        <f>IF(Tabla1[[#This Row],[Cantidad de Insumos]]="","",Tabla1[[#This Row],[Precio Unitario]]*Tabla1[[#This Row],[Cantidad de Insumos]])</f>
        <v/>
      </c>
      <c r="P1317" s="522" t="str">
        <f>IF(Tabla1[[#This Row],[Descripción]]="","",_xlfn.XLOOKUP(Tabla1[[#This Row],[Descripción]],Tabla10[Descripción],Tabla10[CODIGO PRESUPUESTARIO],0))</f>
        <v/>
      </c>
      <c r="Q1317" s="523"/>
      <c r="R1317" s="523" t="str">
        <f>IF(Tabla1[[#This Row],[Insumos]]="","",_xlfn.XLOOKUP(Tabla1[[#This Row],[Insumos]],Tabla10[Insumo],Tabla10[InsumoAbrev],"",0))</f>
        <v/>
      </c>
      <c r="S1317" s="694"/>
      <c r="T1317" s="187"/>
      <c r="U1317" s="187"/>
    </row>
    <row r="1318" spans="2:21" ht="15" x14ac:dyDescent="0.25">
      <c r="B1318" s="187" t="str">
        <f>IF('Formulario PPGR3'!$G1318="","",CONCATENATE('Formulario PPGR3'!$C1318,".",'Formulario PPGR3'!$D1318,".",'Formulario PPGR3'!$E1318,".",'Formulario PPGR3'!$F1318))</f>
        <v/>
      </c>
      <c r="C1318" s="187" t="str">
        <f>IF('Formulario PPGR3'!$G1318="","",'Formulario PPGR1'!#REF!)</f>
        <v/>
      </c>
      <c r="D1318" s="187" t="str">
        <f>IF('Formulario PPGR3'!$G1318="","",'Formulario PPGR1'!#REF!)</f>
        <v/>
      </c>
      <c r="E1318" s="187" t="str">
        <f>IF('Formulario PPGR3'!$G1318="","",'Formulario PPGR1'!#REF!)</f>
        <v/>
      </c>
      <c r="F1318" s="187" t="str">
        <f>IF('Formulario PPGR3'!$G1318="","",'Formulario PPGR1'!#REF!)</f>
        <v/>
      </c>
      <c r="G1318" s="186"/>
      <c r="H1318" s="520" t="str" cm="1">
        <f t="array" ref="H1318">IF(Tabla1[[#This Row],[Código_Actividad]]="","",_xlfn.XLOOKUP(Tabla1[[#This Row],[Código_Actividad]],CodigoActividad,Tabla2[Actividades Programables Presupuestables],"",0))</f>
        <v/>
      </c>
      <c r="I1318" s="783" t="str">
        <f>IFERROR(VLOOKUP('Formulario PPGR3'!$G1318,'Formulario PPGR2'!$H$9:$V$536,15,FALSE),"")</f>
        <v/>
      </c>
      <c r="J1318" s="525"/>
      <c r="K1318" s="524"/>
      <c r="L1318" s="521" t="str">
        <f>IF(Tabla1[[#This Row],[Descripción]]="","",_xlfn.XLOOKUP(Tabla1[[#This Row],[Descripción]],Tabla10[Descripción],Tabla10[Unidad de Medida],"",0))</f>
        <v/>
      </c>
      <c r="M1318" s="317"/>
      <c r="N1318" s="535" t="str">
        <f>IF(Tabla1[[#This Row],[Descripción]]="","",_xlfn.XLOOKUP(Tabla1[[#This Row],[Descripción]],Tabla10[Descripción],Tabla10[Precio Unitario],0))</f>
        <v/>
      </c>
      <c r="O1318" s="535" t="str">
        <f>IF(Tabla1[[#This Row],[Cantidad de Insumos]]="","",Tabla1[[#This Row],[Precio Unitario]]*Tabla1[[#This Row],[Cantidad de Insumos]])</f>
        <v/>
      </c>
      <c r="P1318" s="522" t="str">
        <f>IF(Tabla1[[#This Row],[Descripción]]="","",_xlfn.XLOOKUP(Tabla1[[#This Row],[Descripción]],Tabla10[Descripción],Tabla10[CODIGO PRESUPUESTARIO],0))</f>
        <v/>
      </c>
      <c r="Q1318" s="523"/>
      <c r="R1318" s="523" t="str">
        <f>IF(Tabla1[[#This Row],[Insumos]]="","",_xlfn.XLOOKUP(Tabla1[[#This Row],[Insumos]],Tabla10[Insumo],Tabla10[InsumoAbrev],"",0))</f>
        <v/>
      </c>
      <c r="S1318" s="694"/>
      <c r="T1318" s="187"/>
      <c r="U1318" s="187"/>
    </row>
    <row r="1319" spans="2:21" ht="15" x14ac:dyDescent="0.25">
      <c r="B1319" s="187" t="str">
        <f>IF('Formulario PPGR3'!$G1319="","",CONCATENATE('Formulario PPGR3'!$C1319,".",'Formulario PPGR3'!$D1319,".",'Formulario PPGR3'!$E1319,".",'Formulario PPGR3'!$F1319))</f>
        <v/>
      </c>
      <c r="C1319" s="187" t="str">
        <f>IF('Formulario PPGR3'!$G1319="","",'Formulario PPGR1'!#REF!)</f>
        <v/>
      </c>
      <c r="D1319" s="187" t="str">
        <f>IF('Formulario PPGR3'!$G1319="","",'Formulario PPGR1'!#REF!)</f>
        <v/>
      </c>
      <c r="E1319" s="187" t="str">
        <f>IF('Formulario PPGR3'!$G1319="","",'Formulario PPGR1'!#REF!)</f>
        <v/>
      </c>
      <c r="F1319" s="187" t="str">
        <f>IF('Formulario PPGR3'!$G1319="","",'Formulario PPGR1'!#REF!)</f>
        <v/>
      </c>
      <c r="G1319" s="186"/>
      <c r="H1319" s="520" t="str" cm="1">
        <f t="array" ref="H1319">IF(Tabla1[[#This Row],[Código_Actividad]]="","",_xlfn.XLOOKUP(Tabla1[[#This Row],[Código_Actividad]],CodigoActividad,Tabla2[Actividades Programables Presupuestables],"",0))</f>
        <v/>
      </c>
      <c r="I1319" s="783" t="str">
        <f>IFERROR(VLOOKUP('Formulario PPGR3'!$G1319,'Formulario PPGR2'!$H$9:$V$536,15,FALSE),"")</f>
        <v/>
      </c>
      <c r="J1319" s="525"/>
      <c r="K1319" s="524"/>
      <c r="L1319" s="521" t="str">
        <f>IF(Tabla1[[#This Row],[Descripción]]="","",_xlfn.XLOOKUP(Tabla1[[#This Row],[Descripción]],Tabla10[Descripción],Tabla10[Unidad de Medida],"",0))</f>
        <v/>
      </c>
      <c r="M1319" s="317"/>
      <c r="N1319" s="535" t="str">
        <f>IF(Tabla1[[#This Row],[Descripción]]="","",_xlfn.XLOOKUP(Tabla1[[#This Row],[Descripción]],Tabla10[Descripción],Tabla10[Precio Unitario],0))</f>
        <v/>
      </c>
      <c r="O1319" s="535" t="str">
        <f>IF(Tabla1[[#This Row],[Cantidad de Insumos]]="","",Tabla1[[#This Row],[Precio Unitario]]*Tabla1[[#This Row],[Cantidad de Insumos]])</f>
        <v/>
      </c>
      <c r="P1319" s="522" t="str">
        <f>IF(Tabla1[[#This Row],[Descripción]]="","",_xlfn.XLOOKUP(Tabla1[[#This Row],[Descripción]],Tabla10[Descripción],Tabla10[CODIGO PRESUPUESTARIO],0))</f>
        <v/>
      </c>
      <c r="Q1319" s="523"/>
      <c r="R1319" s="523" t="str">
        <f>IF(Tabla1[[#This Row],[Insumos]]="","",_xlfn.XLOOKUP(Tabla1[[#This Row],[Insumos]],Tabla10[Insumo],Tabla10[InsumoAbrev],"",0))</f>
        <v/>
      </c>
      <c r="S1319" s="694"/>
      <c r="T1319" s="187"/>
      <c r="U1319" s="187"/>
    </row>
    <row r="1320" spans="2:21" ht="15" x14ac:dyDescent="0.25">
      <c r="B1320" s="187" t="str">
        <f>IF('Formulario PPGR3'!$G1320="","",CONCATENATE('Formulario PPGR3'!$C1320,".",'Formulario PPGR3'!$D1320,".",'Formulario PPGR3'!$E1320,".",'Formulario PPGR3'!$F1320))</f>
        <v/>
      </c>
      <c r="C1320" s="187" t="str">
        <f>IF('Formulario PPGR3'!$G1320="","",'Formulario PPGR1'!#REF!)</f>
        <v/>
      </c>
      <c r="D1320" s="187" t="str">
        <f>IF('Formulario PPGR3'!$G1320="","",'Formulario PPGR1'!#REF!)</f>
        <v/>
      </c>
      <c r="E1320" s="187" t="str">
        <f>IF('Formulario PPGR3'!$G1320="","",'Formulario PPGR1'!#REF!)</f>
        <v/>
      </c>
      <c r="F1320" s="187" t="str">
        <f>IF('Formulario PPGR3'!$G1320="","",'Formulario PPGR1'!#REF!)</f>
        <v/>
      </c>
      <c r="G1320" s="186"/>
      <c r="H1320" s="520" t="str" cm="1">
        <f t="array" ref="H1320">IF(Tabla1[[#This Row],[Código_Actividad]]="","",_xlfn.XLOOKUP(Tabla1[[#This Row],[Código_Actividad]],CodigoActividad,Tabla2[Actividades Programables Presupuestables],"",0))</f>
        <v/>
      </c>
      <c r="I1320" s="783" t="str">
        <f>IFERROR(VLOOKUP('Formulario PPGR3'!$G1320,'Formulario PPGR2'!$H$9:$V$536,15,FALSE),"")</f>
        <v/>
      </c>
      <c r="J1320" s="525"/>
      <c r="K1320" s="524"/>
      <c r="L1320" s="521" t="str">
        <f>IF(Tabla1[[#This Row],[Descripción]]="","",_xlfn.XLOOKUP(Tabla1[[#This Row],[Descripción]],Tabla10[Descripción],Tabla10[Unidad de Medida],"",0))</f>
        <v/>
      </c>
      <c r="M1320" s="317"/>
      <c r="N1320" s="535" t="str">
        <f>IF(Tabla1[[#This Row],[Descripción]]="","",_xlfn.XLOOKUP(Tabla1[[#This Row],[Descripción]],Tabla10[Descripción],Tabla10[Precio Unitario],0))</f>
        <v/>
      </c>
      <c r="O1320" s="535" t="str">
        <f>IF(Tabla1[[#This Row],[Cantidad de Insumos]]="","",Tabla1[[#This Row],[Precio Unitario]]*Tabla1[[#This Row],[Cantidad de Insumos]])</f>
        <v/>
      </c>
      <c r="P1320" s="522" t="str">
        <f>IF(Tabla1[[#This Row],[Descripción]]="","",_xlfn.XLOOKUP(Tabla1[[#This Row],[Descripción]],Tabla10[Descripción],Tabla10[CODIGO PRESUPUESTARIO],0))</f>
        <v/>
      </c>
      <c r="Q1320" s="523"/>
      <c r="R1320" s="523" t="str">
        <f>IF(Tabla1[[#This Row],[Insumos]]="","",_xlfn.XLOOKUP(Tabla1[[#This Row],[Insumos]],Tabla10[Insumo],Tabla10[InsumoAbrev],"",0))</f>
        <v/>
      </c>
      <c r="S1320" s="694"/>
      <c r="T1320" s="187"/>
      <c r="U1320" s="187"/>
    </row>
    <row r="1321" spans="2:21" ht="15" x14ac:dyDescent="0.25">
      <c r="B1321" s="187" t="str">
        <f>IF('Formulario PPGR3'!$G1321="","",CONCATENATE('Formulario PPGR3'!$C1321,".",'Formulario PPGR3'!$D1321,".",'Formulario PPGR3'!$E1321,".",'Formulario PPGR3'!$F1321))</f>
        <v/>
      </c>
      <c r="C1321" s="187" t="str">
        <f>IF('Formulario PPGR3'!$G1321="","",'Formulario PPGR1'!#REF!)</f>
        <v/>
      </c>
      <c r="D1321" s="187" t="str">
        <f>IF('Formulario PPGR3'!$G1321="","",'Formulario PPGR1'!#REF!)</f>
        <v/>
      </c>
      <c r="E1321" s="187" t="str">
        <f>IF('Formulario PPGR3'!$G1321="","",'Formulario PPGR1'!#REF!)</f>
        <v/>
      </c>
      <c r="F1321" s="187" t="str">
        <f>IF('Formulario PPGR3'!$G1321="","",'Formulario PPGR1'!#REF!)</f>
        <v/>
      </c>
      <c r="G1321" s="186"/>
      <c r="H1321" s="520" t="str" cm="1">
        <f t="array" ref="H1321">IF(Tabla1[[#This Row],[Código_Actividad]]="","",_xlfn.XLOOKUP(Tabla1[[#This Row],[Código_Actividad]],CodigoActividad,Tabla2[Actividades Programables Presupuestables],"",0))</f>
        <v/>
      </c>
      <c r="I1321" s="783" t="str">
        <f>IFERROR(VLOOKUP('Formulario PPGR3'!$G1321,'Formulario PPGR2'!$H$9:$V$536,15,FALSE),"")</f>
        <v/>
      </c>
      <c r="J1321" s="525"/>
      <c r="K1321" s="524"/>
      <c r="L1321" s="521" t="str">
        <f>IF(Tabla1[[#This Row],[Descripción]]="","",_xlfn.XLOOKUP(Tabla1[[#This Row],[Descripción]],Tabla10[Descripción],Tabla10[Unidad de Medida],"",0))</f>
        <v/>
      </c>
      <c r="M1321" s="317"/>
      <c r="N1321" s="535" t="str">
        <f>IF(Tabla1[[#This Row],[Descripción]]="","",_xlfn.XLOOKUP(Tabla1[[#This Row],[Descripción]],Tabla10[Descripción],Tabla10[Precio Unitario],0))</f>
        <v/>
      </c>
      <c r="O1321" s="535" t="str">
        <f>IF(Tabla1[[#This Row],[Cantidad de Insumos]]="","",Tabla1[[#This Row],[Precio Unitario]]*Tabla1[[#This Row],[Cantidad de Insumos]])</f>
        <v/>
      </c>
      <c r="P1321" s="522" t="str">
        <f>IF(Tabla1[[#This Row],[Descripción]]="","",_xlfn.XLOOKUP(Tabla1[[#This Row],[Descripción]],Tabla10[Descripción],Tabla10[CODIGO PRESUPUESTARIO],0))</f>
        <v/>
      </c>
      <c r="Q1321" s="523"/>
      <c r="R1321" s="523" t="str">
        <f>IF(Tabla1[[#This Row],[Insumos]]="","",_xlfn.XLOOKUP(Tabla1[[#This Row],[Insumos]],Tabla10[Insumo],Tabla10[InsumoAbrev],"",0))</f>
        <v/>
      </c>
      <c r="S1321" s="694"/>
      <c r="T1321" s="187"/>
      <c r="U1321" s="187"/>
    </row>
    <row r="1322" spans="2:21" ht="15" x14ac:dyDescent="0.25">
      <c r="B1322" s="187" t="str">
        <f>IF('Formulario PPGR3'!$G1322="","",CONCATENATE('Formulario PPGR3'!$C1322,".",'Formulario PPGR3'!$D1322,".",'Formulario PPGR3'!$E1322,".",'Formulario PPGR3'!$F1322))</f>
        <v/>
      </c>
      <c r="C1322" s="187" t="str">
        <f>IF('Formulario PPGR3'!$G1322="","",'Formulario PPGR1'!#REF!)</f>
        <v/>
      </c>
      <c r="D1322" s="187" t="str">
        <f>IF('Formulario PPGR3'!$G1322="","",'Formulario PPGR1'!#REF!)</f>
        <v/>
      </c>
      <c r="E1322" s="187" t="str">
        <f>IF('Formulario PPGR3'!$G1322="","",'Formulario PPGR1'!#REF!)</f>
        <v/>
      </c>
      <c r="F1322" s="187" t="str">
        <f>IF('Formulario PPGR3'!$G1322="","",'Formulario PPGR1'!#REF!)</f>
        <v/>
      </c>
      <c r="G1322" s="186"/>
      <c r="H1322" s="520" t="str" cm="1">
        <f t="array" ref="H1322">IF(Tabla1[[#This Row],[Código_Actividad]]="","",_xlfn.XLOOKUP(Tabla1[[#This Row],[Código_Actividad]],CodigoActividad,Tabla2[Actividades Programables Presupuestables],"",0))</f>
        <v/>
      </c>
      <c r="I1322" s="783" t="str">
        <f>IFERROR(VLOOKUP('Formulario PPGR3'!$G1322,'Formulario PPGR2'!$H$9:$V$536,15,FALSE),"")</f>
        <v/>
      </c>
      <c r="J1322" s="525"/>
      <c r="K1322" s="524"/>
      <c r="L1322" s="521" t="str">
        <f>IF(Tabla1[[#This Row],[Descripción]]="","",_xlfn.XLOOKUP(Tabla1[[#This Row],[Descripción]],Tabla10[Descripción],Tabla10[Unidad de Medida],"",0))</f>
        <v/>
      </c>
      <c r="M1322" s="317"/>
      <c r="N1322" s="535" t="str">
        <f>IF(Tabla1[[#This Row],[Descripción]]="","",_xlfn.XLOOKUP(Tabla1[[#This Row],[Descripción]],Tabla10[Descripción],Tabla10[Precio Unitario],0))</f>
        <v/>
      </c>
      <c r="O1322" s="535" t="str">
        <f>IF(Tabla1[[#This Row],[Cantidad de Insumos]]="","",Tabla1[[#This Row],[Precio Unitario]]*Tabla1[[#This Row],[Cantidad de Insumos]])</f>
        <v/>
      </c>
      <c r="P1322" s="522" t="str">
        <f>IF(Tabla1[[#This Row],[Descripción]]="","",_xlfn.XLOOKUP(Tabla1[[#This Row],[Descripción]],Tabla10[Descripción],Tabla10[CODIGO PRESUPUESTARIO],0))</f>
        <v/>
      </c>
      <c r="Q1322" s="523"/>
      <c r="R1322" s="523" t="str">
        <f>IF(Tabla1[[#This Row],[Insumos]]="","",_xlfn.XLOOKUP(Tabla1[[#This Row],[Insumos]],Tabla10[Insumo],Tabla10[InsumoAbrev],"",0))</f>
        <v/>
      </c>
      <c r="S1322" s="694"/>
      <c r="T1322" s="187"/>
      <c r="U1322" s="187"/>
    </row>
    <row r="1323" spans="2:21" ht="15" x14ac:dyDescent="0.25">
      <c r="B1323" s="187" t="str">
        <f>IF('Formulario PPGR3'!$G1323="","",CONCATENATE('Formulario PPGR3'!$C1323,".",'Formulario PPGR3'!$D1323,".",'Formulario PPGR3'!$E1323,".",'Formulario PPGR3'!$F1323))</f>
        <v/>
      </c>
      <c r="C1323" s="187" t="str">
        <f>IF('Formulario PPGR3'!$G1323="","",'Formulario PPGR1'!#REF!)</f>
        <v/>
      </c>
      <c r="D1323" s="187" t="str">
        <f>IF('Formulario PPGR3'!$G1323="","",'Formulario PPGR1'!#REF!)</f>
        <v/>
      </c>
      <c r="E1323" s="187" t="str">
        <f>IF('Formulario PPGR3'!$G1323="","",'Formulario PPGR1'!#REF!)</f>
        <v/>
      </c>
      <c r="F1323" s="187" t="str">
        <f>IF('Formulario PPGR3'!$G1323="","",'Formulario PPGR1'!#REF!)</f>
        <v/>
      </c>
      <c r="G1323" s="186"/>
      <c r="H1323" s="520" t="str" cm="1">
        <f t="array" ref="H1323">IF(Tabla1[[#This Row],[Código_Actividad]]="","",_xlfn.XLOOKUP(Tabla1[[#This Row],[Código_Actividad]],CodigoActividad,Tabla2[Actividades Programables Presupuestables],"",0))</f>
        <v/>
      </c>
      <c r="I1323" s="783" t="str">
        <f>IFERROR(VLOOKUP('Formulario PPGR3'!$G1323,'Formulario PPGR2'!$H$9:$V$536,15,FALSE),"")</f>
        <v/>
      </c>
      <c r="J1323" s="525"/>
      <c r="K1323" s="524"/>
      <c r="L1323" s="521" t="str">
        <f>IF(Tabla1[[#This Row],[Descripción]]="","",_xlfn.XLOOKUP(Tabla1[[#This Row],[Descripción]],Tabla10[Descripción],Tabla10[Unidad de Medida],"",0))</f>
        <v/>
      </c>
      <c r="M1323" s="317"/>
      <c r="N1323" s="535" t="str">
        <f>IF(Tabla1[[#This Row],[Descripción]]="","",_xlfn.XLOOKUP(Tabla1[[#This Row],[Descripción]],Tabla10[Descripción],Tabla10[Precio Unitario],0))</f>
        <v/>
      </c>
      <c r="O1323" s="535" t="str">
        <f>IF(Tabla1[[#This Row],[Cantidad de Insumos]]="","",Tabla1[[#This Row],[Precio Unitario]]*Tabla1[[#This Row],[Cantidad de Insumos]])</f>
        <v/>
      </c>
      <c r="P1323" s="522" t="str">
        <f>IF(Tabla1[[#This Row],[Descripción]]="","",_xlfn.XLOOKUP(Tabla1[[#This Row],[Descripción]],Tabla10[Descripción],Tabla10[CODIGO PRESUPUESTARIO],0))</f>
        <v/>
      </c>
      <c r="Q1323" s="523"/>
      <c r="R1323" s="523" t="str">
        <f>IF(Tabla1[[#This Row],[Insumos]]="","",_xlfn.XLOOKUP(Tabla1[[#This Row],[Insumos]],Tabla10[Insumo],Tabla10[InsumoAbrev],"",0))</f>
        <v/>
      </c>
      <c r="S1323" s="694"/>
      <c r="T1323" s="187"/>
      <c r="U1323" s="187"/>
    </row>
    <row r="1324" spans="2:21" ht="15" x14ac:dyDescent="0.25">
      <c r="B1324" s="187" t="str">
        <f>IF('Formulario PPGR3'!$G1324="","",CONCATENATE('Formulario PPGR3'!$C1324,".",'Formulario PPGR3'!$D1324,".",'Formulario PPGR3'!$E1324,".",'Formulario PPGR3'!$F1324))</f>
        <v/>
      </c>
      <c r="C1324" s="187" t="str">
        <f>IF('Formulario PPGR3'!$G1324="","",'Formulario PPGR1'!#REF!)</f>
        <v/>
      </c>
      <c r="D1324" s="187" t="str">
        <f>IF('Formulario PPGR3'!$G1324="","",'Formulario PPGR1'!#REF!)</f>
        <v/>
      </c>
      <c r="E1324" s="187" t="str">
        <f>IF('Formulario PPGR3'!$G1324="","",'Formulario PPGR1'!#REF!)</f>
        <v/>
      </c>
      <c r="F1324" s="187" t="str">
        <f>IF('Formulario PPGR3'!$G1324="","",'Formulario PPGR1'!#REF!)</f>
        <v/>
      </c>
      <c r="G1324" s="186"/>
      <c r="H1324" s="520" t="str" cm="1">
        <f t="array" ref="H1324">IF(Tabla1[[#This Row],[Código_Actividad]]="","",_xlfn.XLOOKUP(Tabla1[[#This Row],[Código_Actividad]],CodigoActividad,Tabla2[Actividades Programables Presupuestables],"",0))</f>
        <v/>
      </c>
      <c r="I1324" s="783" t="str">
        <f>IFERROR(VLOOKUP('Formulario PPGR3'!$G1324,'Formulario PPGR2'!$H$9:$V$536,15,FALSE),"")</f>
        <v/>
      </c>
      <c r="J1324" s="525"/>
      <c r="K1324" s="524"/>
      <c r="L1324" s="521" t="str">
        <f>IF(Tabla1[[#This Row],[Descripción]]="","",_xlfn.XLOOKUP(Tabla1[[#This Row],[Descripción]],Tabla10[Descripción],Tabla10[Unidad de Medida],"",0))</f>
        <v/>
      </c>
      <c r="M1324" s="317"/>
      <c r="N1324" s="535" t="str">
        <f>IF(Tabla1[[#This Row],[Descripción]]="","",_xlfn.XLOOKUP(Tabla1[[#This Row],[Descripción]],Tabla10[Descripción],Tabla10[Precio Unitario],0))</f>
        <v/>
      </c>
      <c r="O1324" s="535" t="str">
        <f>IF(Tabla1[[#This Row],[Cantidad de Insumos]]="","",Tabla1[[#This Row],[Precio Unitario]]*Tabla1[[#This Row],[Cantidad de Insumos]])</f>
        <v/>
      </c>
      <c r="P1324" s="522" t="str">
        <f>IF(Tabla1[[#This Row],[Descripción]]="","",_xlfn.XLOOKUP(Tabla1[[#This Row],[Descripción]],Tabla10[Descripción],Tabla10[CODIGO PRESUPUESTARIO],0))</f>
        <v/>
      </c>
      <c r="Q1324" s="523"/>
      <c r="R1324" s="523" t="str">
        <f>IF(Tabla1[[#This Row],[Insumos]]="","",_xlfn.XLOOKUP(Tabla1[[#This Row],[Insumos]],Tabla10[Insumo],Tabla10[InsumoAbrev],"",0))</f>
        <v/>
      </c>
      <c r="S1324" s="694"/>
      <c r="T1324" s="187"/>
      <c r="U1324" s="187"/>
    </row>
    <row r="1325" spans="2:21" ht="15" x14ac:dyDescent="0.25">
      <c r="B1325" s="187" t="str">
        <f>IF('Formulario PPGR3'!$G1325="","",CONCATENATE('Formulario PPGR3'!$C1325,".",'Formulario PPGR3'!$D1325,".",'Formulario PPGR3'!$E1325,".",'Formulario PPGR3'!$F1325))</f>
        <v/>
      </c>
      <c r="C1325" s="187" t="str">
        <f>IF('Formulario PPGR3'!$G1325="","",'Formulario PPGR1'!#REF!)</f>
        <v/>
      </c>
      <c r="D1325" s="187" t="str">
        <f>IF('Formulario PPGR3'!$G1325="","",'Formulario PPGR1'!#REF!)</f>
        <v/>
      </c>
      <c r="E1325" s="187" t="str">
        <f>IF('Formulario PPGR3'!$G1325="","",'Formulario PPGR1'!#REF!)</f>
        <v/>
      </c>
      <c r="F1325" s="187" t="str">
        <f>IF('Formulario PPGR3'!$G1325="","",'Formulario PPGR1'!#REF!)</f>
        <v/>
      </c>
      <c r="G1325" s="186"/>
      <c r="H1325" s="520" t="str" cm="1">
        <f t="array" ref="H1325">IF(Tabla1[[#This Row],[Código_Actividad]]="","",_xlfn.XLOOKUP(Tabla1[[#This Row],[Código_Actividad]],CodigoActividad,Tabla2[Actividades Programables Presupuestables],"",0))</f>
        <v/>
      </c>
      <c r="I1325" s="783" t="str">
        <f>IFERROR(VLOOKUP('Formulario PPGR3'!$G1325,'Formulario PPGR2'!$H$9:$V$536,15,FALSE),"")</f>
        <v/>
      </c>
      <c r="J1325" s="525"/>
      <c r="K1325" s="524"/>
      <c r="L1325" s="521" t="str">
        <f>IF(Tabla1[[#This Row],[Descripción]]="","",_xlfn.XLOOKUP(Tabla1[[#This Row],[Descripción]],Tabla10[Descripción],Tabla10[Unidad de Medida],"",0))</f>
        <v/>
      </c>
      <c r="M1325" s="317"/>
      <c r="N1325" s="535" t="str">
        <f>IF(Tabla1[[#This Row],[Descripción]]="","",_xlfn.XLOOKUP(Tabla1[[#This Row],[Descripción]],Tabla10[Descripción],Tabla10[Precio Unitario],0))</f>
        <v/>
      </c>
      <c r="O1325" s="535" t="str">
        <f>IF(Tabla1[[#This Row],[Cantidad de Insumos]]="","",Tabla1[[#This Row],[Precio Unitario]]*Tabla1[[#This Row],[Cantidad de Insumos]])</f>
        <v/>
      </c>
      <c r="P1325" s="522" t="str">
        <f>IF(Tabla1[[#This Row],[Descripción]]="","",_xlfn.XLOOKUP(Tabla1[[#This Row],[Descripción]],Tabla10[Descripción],Tabla10[CODIGO PRESUPUESTARIO],0))</f>
        <v/>
      </c>
      <c r="Q1325" s="523"/>
      <c r="R1325" s="523" t="str">
        <f>IF(Tabla1[[#This Row],[Insumos]]="","",_xlfn.XLOOKUP(Tabla1[[#This Row],[Insumos]],Tabla10[Insumo],Tabla10[InsumoAbrev],"",0))</f>
        <v/>
      </c>
      <c r="S1325" s="694"/>
      <c r="T1325" s="187"/>
      <c r="U1325" s="187"/>
    </row>
    <row r="1326" spans="2:21" ht="15" x14ac:dyDescent="0.25">
      <c r="B1326" s="187" t="str">
        <f>IF('Formulario PPGR3'!$G1326="","",CONCATENATE('Formulario PPGR3'!$C1326,".",'Formulario PPGR3'!$D1326,".",'Formulario PPGR3'!$E1326,".",'Formulario PPGR3'!$F1326))</f>
        <v/>
      </c>
      <c r="C1326" s="187" t="str">
        <f>IF('Formulario PPGR3'!$G1326="","",'Formulario PPGR1'!#REF!)</f>
        <v/>
      </c>
      <c r="D1326" s="187" t="str">
        <f>IF('Formulario PPGR3'!$G1326="","",'Formulario PPGR1'!#REF!)</f>
        <v/>
      </c>
      <c r="E1326" s="187" t="str">
        <f>IF('Formulario PPGR3'!$G1326="","",'Formulario PPGR1'!#REF!)</f>
        <v/>
      </c>
      <c r="F1326" s="187" t="str">
        <f>IF('Formulario PPGR3'!$G1326="","",'Formulario PPGR1'!#REF!)</f>
        <v/>
      </c>
      <c r="G1326" s="186"/>
      <c r="H1326" s="520" t="str" cm="1">
        <f t="array" ref="H1326">IF(Tabla1[[#This Row],[Código_Actividad]]="","",_xlfn.XLOOKUP(Tabla1[[#This Row],[Código_Actividad]],CodigoActividad,Tabla2[Actividades Programables Presupuestables],"",0))</f>
        <v/>
      </c>
      <c r="I1326" s="783" t="str">
        <f>IFERROR(VLOOKUP('Formulario PPGR3'!$G1326,'Formulario PPGR2'!$H$9:$V$536,15,FALSE),"")</f>
        <v/>
      </c>
      <c r="J1326" s="525"/>
      <c r="K1326" s="524"/>
      <c r="L1326" s="521" t="str">
        <f>IF(Tabla1[[#This Row],[Descripción]]="","",_xlfn.XLOOKUP(Tabla1[[#This Row],[Descripción]],Tabla10[Descripción],Tabla10[Unidad de Medida],"",0))</f>
        <v/>
      </c>
      <c r="M1326" s="317"/>
      <c r="N1326" s="535" t="str">
        <f>IF(Tabla1[[#This Row],[Descripción]]="","",_xlfn.XLOOKUP(Tabla1[[#This Row],[Descripción]],Tabla10[Descripción],Tabla10[Precio Unitario],0))</f>
        <v/>
      </c>
      <c r="O1326" s="535" t="str">
        <f>IF(Tabla1[[#This Row],[Cantidad de Insumos]]="","",Tabla1[[#This Row],[Precio Unitario]]*Tabla1[[#This Row],[Cantidad de Insumos]])</f>
        <v/>
      </c>
      <c r="P1326" s="522" t="str">
        <f>IF(Tabla1[[#This Row],[Descripción]]="","",_xlfn.XLOOKUP(Tabla1[[#This Row],[Descripción]],Tabla10[Descripción],Tabla10[CODIGO PRESUPUESTARIO],0))</f>
        <v/>
      </c>
      <c r="Q1326" s="523"/>
      <c r="R1326" s="523" t="str">
        <f>IF(Tabla1[[#This Row],[Insumos]]="","",_xlfn.XLOOKUP(Tabla1[[#This Row],[Insumos]],Tabla10[Insumo],Tabla10[InsumoAbrev],"",0))</f>
        <v/>
      </c>
      <c r="S1326" s="694"/>
      <c r="T1326" s="187"/>
      <c r="U1326" s="187"/>
    </row>
    <row r="1327" spans="2:21" ht="15" x14ac:dyDescent="0.25">
      <c r="B1327" s="187" t="str">
        <f>IF('Formulario PPGR3'!$G1327="","",CONCATENATE('Formulario PPGR3'!$C1327,".",'Formulario PPGR3'!$D1327,".",'Formulario PPGR3'!$E1327,".",'Formulario PPGR3'!$F1327))</f>
        <v/>
      </c>
      <c r="C1327" s="187" t="str">
        <f>IF('Formulario PPGR3'!$G1327="","",'Formulario PPGR1'!#REF!)</f>
        <v/>
      </c>
      <c r="D1327" s="187" t="str">
        <f>IF('Formulario PPGR3'!$G1327="","",'Formulario PPGR1'!#REF!)</f>
        <v/>
      </c>
      <c r="E1327" s="187" t="str">
        <f>IF('Formulario PPGR3'!$G1327="","",'Formulario PPGR1'!#REF!)</f>
        <v/>
      </c>
      <c r="F1327" s="187" t="str">
        <f>IF('Formulario PPGR3'!$G1327="","",'Formulario PPGR1'!#REF!)</f>
        <v/>
      </c>
      <c r="G1327" s="186"/>
      <c r="H1327" s="520" t="str" cm="1">
        <f t="array" ref="H1327">IF(Tabla1[[#This Row],[Código_Actividad]]="","",_xlfn.XLOOKUP(Tabla1[[#This Row],[Código_Actividad]],CodigoActividad,Tabla2[Actividades Programables Presupuestables],"",0))</f>
        <v/>
      </c>
      <c r="I1327" s="783" t="str">
        <f>IFERROR(VLOOKUP('Formulario PPGR3'!$G1327,'Formulario PPGR2'!$H$9:$V$536,15,FALSE),"")</f>
        <v/>
      </c>
      <c r="J1327" s="525"/>
      <c r="K1327" s="524"/>
      <c r="L1327" s="521" t="str">
        <f>IF(Tabla1[[#This Row],[Descripción]]="","",_xlfn.XLOOKUP(Tabla1[[#This Row],[Descripción]],Tabla10[Descripción],Tabla10[Unidad de Medida],"",0))</f>
        <v/>
      </c>
      <c r="M1327" s="317"/>
      <c r="N1327" s="535" t="str">
        <f>IF(Tabla1[[#This Row],[Descripción]]="","",_xlfn.XLOOKUP(Tabla1[[#This Row],[Descripción]],Tabla10[Descripción],Tabla10[Precio Unitario],0))</f>
        <v/>
      </c>
      <c r="O1327" s="535" t="str">
        <f>IF(Tabla1[[#This Row],[Cantidad de Insumos]]="","",Tabla1[[#This Row],[Precio Unitario]]*Tabla1[[#This Row],[Cantidad de Insumos]])</f>
        <v/>
      </c>
      <c r="P1327" s="522" t="str">
        <f>IF(Tabla1[[#This Row],[Descripción]]="","",_xlfn.XLOOKUP(Tabla1[[#This Row],[Descripción]],Tabla10[Descripción],Tabla10[CODIGO PRESUPUESTARIO],0))</f>
        <v/>
      </c>
      <c r="Q1327" s="523"/>
      <c r="R1327" s="523" t="str">
        <f>IF(Tabla1[[#This Row],[Insumos]]="","",_xlfn.XLOOKUP(Tabla1[[#This Row],[Insumos]],Tabla10[Insumo],Tabla10[InsumoAbrev],"",0))</f>
        <v/>
      </c>
      <c r="S1327" s="694"/>
      <c r="T1327" s="187"/>
      <c r="U1327" s="187"/>
    </row>
    <row r="1328" spans="2:21" ht="15" x14ac:dyDescent="0.25">
      <c r="B1328" s="187" t="str">
        <f>IF('Formulario PPGR3'!$G1328="","",CONCATENATE('Formulario PPGR3'!$C1328,".",'Formulario PPGR3'!$D1328,".",'Formulario PPGR3'!$E1328,".",'Formulario PPGR3'!$F1328))</f>
        <v/>
      </c>
      <c r="C1328" s="187" t="str">
        <f>IF('Formulario PPGR3'!$G1328="","",'Formulario PPGR1'!#REF!)</f>
        <v/>
      </c>
      <c r="D1328" s="187" t="str">
        <f>IF('Formulario PPGR3'!$G1328="","",'Formulario PPGR1'!#REF!)</f>
        <v/>
      </c>
      <c r="E1328" s="187" t="str">
        <f>IF('Formulario PPGR3'!$G1328="","",'Formulario PPGR1'!#REF!)</f>
        <v/>
      </c>
      <c r="F1328" s="187" t="str">
        <f>IF('Formulario PPGR3'!$G1328="","",'Formulario PPGR1'!#REF!)</f>
        <v/>
      </c>
      <c r="G1328" s="186"/>
      <c r="H1328" s="520" t="str" cm="1">
        <f t="array" ref="H1328">IF(Tabla1[[#This Row],[Código_Actividad]]="","",_xlfn.XLOOKUP(Tabla1[[#This Row],[Código_Actividad]],CodigoActividad,Tabla2[Actividades Programables Presupuestables],"",0))</f>
        <v/>
      </c>
      <c r="I1328" s="783" t="str">
        <f>IFERROR(VLOOKUP('Formulario PPGR3'!$G1328,'Formulario PPGR2'!$H$9:$V$536,15,FALSE),"")</f>
        <v/>
      </c>
      <c r="J1328" s="525"/>
      <c r="K1328" s="524"/>
      <c r="L1328" s="521" t="str">
        <f>IF(Tabla1[[#This Row],[Descripción]]="","",_xlfn.XLOOKUP(Tabla1[[#This Row],[Descripción]],Tabla10[Descripción],Tabla10[Unidad de Medida],"",0))</f>
        <v/>
      </c>
      <c r="M1328" s="317"/>
      <c r="N1328" s="535" t="str">
        <f>IF(Tabla1[[#This Row],[Descripción]]="","",_xlfn.XLOOKUP(Tabla1[[#This Row],[Descripción]],Tabla10[Descripción],Tabla10[Precio Unitario],0))</f>
        <v/>
      </c>
      <c r="O1328" s="535" t="str">
        <f>IF(Tabla1[[#This Row],[Cantidad de Insumos]]="","",Tabla1[[#This Row],[Precio Unitario]]*Tabla1[[#This Row],[Cantidad de Insumos]])</f>
        <v/>
      </c>
      <c r="P1328" s="522" t="str">
        <f>IF(Tabla1[[#This Row],[Descripción]]="","",_xlfn.XLOOKUP(Tabla1[[#This Row],[Descripción]],Tabla10[Descripción],Tabla10[CODIGO PRESUPUESTARIO],0))</f>
        <v/>
      </c>
      <c r="Q1328" s="523"/>
      <c r="R1328" s="523" t="str">
        <f>IF(Tabla1[[#This Row],[Insumos]]="","",_xlfn.XLOOKUP(Tabla1[[#This Row],[Insumos]],Tabla10[Insumo],Tabla10[InsumoAbrev],"",0))</f>
        <v/>
      </c>
      <c r="S1328" s="694"/>
      <c r="T1328" s="187"/>
      <c r="U1328" s="187"/>
    </row>
    <row r="1329" spans="2:21" ht="15" x14ac:dyDescent="0.25">
      <c r="B1329" s="187" t="str">
        <f>IF('Formulario PPGR3'!$G1329="","",CONCATENATE('Formulario PPGR3'!$C1329,".",'Formulario PPGR3'!$D1329,".",'Formulario PPGR3'!$E1329,".",'Formulario PPGR3'!$F1329))</f>
        <v/>
      </c>
      <c r="C1329" s="187" t="str">
        <f>IF('Formulario PPGR3'!$G1329="","",'Formulario PPGR1'!#REF!)</f>
        <v/>
      </c>
      <c r="D1329" s="187" t="str">
        <f>IF('Formulario PPGR3'!$G1329="","",'Formulario PPGR1'!#REF!)</f>
        <v/>
      </c>
      <c r="E1329" s="187" t="str">
        <f>IF('Formulario PPGR3'!$G1329="","",'Formulario PPGR1'!#REF!)</f>
        <v/>
      </c>
      <c r="F1329" s="187" t="str">
        <f>IF('Formulario PPGR3'!$G1329="","",'Formulario PPGR1'!#REF!)</f>
        <v/>
      </c>
      <c r="G1329" s="186"/>
      <c r="H1329" s="520" t="str" cm="1">
        <f t="array" ref="H1329">IF(Tabla1[[#This Row],[Código_Actividad]]="","",_xlfn.XLOOKUP(Tabla1[[#This Row],[Código_Actividad]],CodigoActividad,Tabla2[Actividades Programables Presupuestables],"",0))</f>
        <v/>
      </c>
      <c r="I1329" s="783" t="str">
        <f>IFERROR(VLOOKUP('Formulario PPGR3'!$G1329,'Formulario PPGR2'!$H$9:$V$536,15,FALSE),"")</f>
        <v/>
      </c>
      <c r="J1329" s="525"/>
      <c r="K1329" s="524"/>
      <c r="L1329" s="521" t="str">
        <f>IF(Tabla1[[#This Row],[Descripción]]="","",_xlfn.XLOOKUP(Tabla1[[#This Row],[Descripción]],Tabla10[Descripción],Tabla10[Unidad de Medida],"",0))</f>
        <v/>
      </c>
      <c r="M1329" s="317"/>
      <c r="N1329" s="535" t="str">
        <f>IF(Tabla1[[#This Row],[Descripción]]="","",_xlfn.XLOOKUP(Tabla1[[#This Row],[Descripción]],Tabla10[Descripción],Tabla10[Precio Unitario],0))</f>
        <v/>
      </c>
      <c r="O1329" s="535" t="str">
        <f>IF(Tabla1[[#This Row],[Cantidad de Insumos]]="","",Tabla1[[#This Row],[Precio Unitario]]*Tabla1[[#This Row],[Cantidad de Insumos]])</f>
        <v/>
      </c>
      <c r="P1329" s="522" t="str">
        <f>IF(Tabla1[[#This Row],[Descripción]]="","",_xlfn.XLOOKUP(Tabla1[[#This Row],[Descripción]],Tabla10[Descripción],Tabla10[CODIGO PRESUPUESTARIO],0))</f>
        <v/>
      </c>
      <c r="Q1329" s="523"/>
      <c r="R1329" s="523" t="str">
        <f>IF(Tabla1[[#This Row],[Insumos]]="","",_xlfn.XLOOKUP(Tabla1[[#This Row],[Insumos]],Tabla10[Insumo],Tabla10[InsumoAbrev],"",0))</f>
        <v/>
      </c>
      <c r="S1329" s="694"/>
      <c r="T1329" s="187"/>
      <c r="U1329" s="187"/>
    </row>
    <row r="1330" spans="2:21" ht="15" x14ac:dyDescent="0.25">
      <c r="B1330" s="187" t="str">
        <f>IF('Formulario PPGR3'!$G1330="","",CONCATENATE('Formulario PPGR3'!$C1330,".",'Formulario PPGR3'!$D1330,".",'Formulario PPGR3'!$E1330,".",'Formulario PPGR3'!$F1330))</f>
        <v/>
      </c>
      <c r="C1330" s="187" t="str">
        <f>IF('Formulario PPGR3'!$G1330="","",'Formulario PPGR1'!#REF!)</f>
        <v/>
      </c>
      <c r="D1330" s="187" t="str">
        <f>IF('Formulario PPGR3'!$G1330="","",'Formulario PPGR1'!#REF!)</f>
        <v/>
      </c>
      <c r="E1330" s="187" t="str">
        <f>IF('Formulario PPGR3'!$G1330="","",'Formulario PPGR1'!#REF!)</f>
        <v/>
      </c>
      <c r="F1330" s="187" t="str">
        <f>IF('Formulario PPGR3'!$G1330="","",'Formulario PPGR1'!#REF!)</f>
        <v/>
      </c>
      <c r="G1330" s="186"/>
      <c r="H1330" s="520" t="str" cm="1">
        <f t="array" ref="H1330">IF(Tabla1[[#This Row],[Código_Actividad]]="","",_xlfn.XLOOKUP(Tabla1[[#This Row],[Código_Actividad]],CodigoActividad,Tabla2[Actividades Programables Presupuestables],"",0))</f>
        <v/>
      </c>
      <c r="I1330" s="783" t="str">
        <f>IFERROR(VLOOKUP('Formulario PPGR3'!$G1330,'Formulario PPGR2'!$H$9:$V$536,15,FALSE),"")</f>
        <v/>
      </c>
      <c r="J1330" s="525"/>
      <c r="K1330" s="524"/>
      <c r="L1330" s="521" t="str">
        <f>IF(Tabla1[[#This Row],[Descripción]]="","",_xlfn.XLOOKUP(Tabla1[[#This Row],[Descripción]],Tabla10[Descripción],Tabla10[Unidad de Medida],"",0))</f>
        <v/>
      </c>
      <c r="M1330" s="317"/>
      <c r="N1330" s="535" t="str">
        <f>IF(Tabla1[[#This Row],[Descripción]]="","",_xlfn.XLOOKUP(Tabla1[[#This Row],[Descripción]],Tabla10[Descripción],Tabla10[Precio Unitario],0))</f>
        <v/>
      </c>
      <c r="O1330" s="535" t="str">
        <f>IF(Tabla1[[#This Row],[Cantidad de Insumos]]="","",Tabla1[[#This Row],[Precio Unitario]]*Tabla1[[#This Row],[Cantidad de Insumos]])</f>
        <v/>
      </c>
      <c r="P1330" s="522" t="str">
        <f>IF(Tabla1[[#This Row],[Descripción]]="","",_xlfn.XLOOKUP(Tabla1[[#This Row],[Descripción]],Tabla10[Descripción],Tabla10[CODIGO PRESUPUESTARIO],0))</f>
        <v/>
      </c>
      <c r="Q1330" s="523"/>
      <c r="R1330" s="523" t="str">
        <f>IF(Tabla1[[#This Row],[Insumos]]="","",_xlfn.XLOOKUP(Tabla1[[#This Row],[Insumos]],Tabla10[Insumo],Tabla10[InsumoAbrev],"",0))</f>
        <v/>
      </c>
      <c r="S1330" s="694"/>
      <c r="T1330" s="187"/>
      <c r="U1330" s="187"/>
    </row>
    <row r="1331" spans="2:21" ht="15" x14ac:dyDescent="0.25">
      <c r="B1331" s="187" t="str">
        <f>IF('Formulario PPGR3'!$G1331="","",CONCATENATE('Formulario PPGR3'!$C1331,".",'Formulario PPGR3'!$D1331,".",'Formulario PPGR3'!$E1331,".",'Formulario PPGR3'!$F1331))</f>
        <v/>
      </c>
      <c r="C1331" s="187" t="str">
        <f>IF('Formulario PPGR3'!$G1331="","",'Formulario PPGR1'!#REF!)</f>
        <v/>
      </c>
      <c r="D1331" s="187" t="str">
        <f>IF('Formulario PPGR3'!$G1331="","",'Formulario PPGR1'!#REF!)</f>
        <v/>
      </c>
      <c r="E1331" s="187" t="str">
        <f>IF('Formulario PPGR3'!$G1331="","",'Formulario PPGR1'!#REF!)</f>
        <v/>
      </c>
      <c r="F1331" s="187" t="str">
        <f>IF('Formulario PPGR3'!$G1331="","",'Formulario PPGR1'!#REF!)</f>
        <v/>
      </c>
      <c r="G1331" s="186"/>
      <c r="H1331" s="520" t="str" cm="1">
        <f t="array" ref="H1331">IF(Tabla1[[#This Row],[Código_Actividad]]="","",_xlfn.XLOOKUP(Tabla1[[#This Row],[Código_Actividad]],CodigoActividad,Tabla2[Actividades Programables Presupuestables],"",0))</f>
        <v/>
      </c>
      <c r="I1331" s="783" t="str">
        <f>IFERROR(VLOOKUP('Formulario PPGR3'!$G1331,'Formulario PPGR2'!$H$9:$V$536,15,FALSE),"")</f>
        <v/>
      </c>
      <c r="J1331" s="525"/>
      <c r="K1331" s="524"/>
      <c r="L1331" s="521" t="str">
        <f>IF(Tabla1[[#This Row],[Descripción]]="","",_xlfn.XLOOKUP(Tabla1[[#This Row],[Descripción]],Tabla10[Descripción],Tabla10[Unidad de Medida],"",0))</f>
        <v/>
      </c>
      <c r="M1331" s="317"/>
      <c r="N1331" s="535" t="str">
        <f>IF(Tabla1[[#This Row],[Descripción]]="","",_xlfn.XLOOKUP(Tabla1[[#This Row],[Descripción]],Tabla10[Descripción],Tabla10[Precio Unitario],0))</f>
        <v/>
      </c>
      <c r="O1331" s="535" t="str">
        <f>IF(Tabla1[[#This Row],[Cantidad de Insumos]]="","",Tabla1[[#This Row],[Precio Unitario]]*Tabla1[[#This Row],[Cantidad de Insumos]])</f>
        <v/>
      </c>
      <c r="P1331" s="522" t="str">
        <f>IF(Tabla1[[#This Row],[Descripción]]="","",_xlfn.XLOOKUP(Tabla1[[#This Row],[Descripción]],Tabla10[Descripción],Tabla10[CODIGO PRESUPUESTARIO],0))</f>
        <v/>
      </c>
      <c r="Q1331" s="523"/>
      <c r="R1331" s="523" t="str">
        <f>IF(Tabla1[[#This Row],[Insumos]]="","",_xlfn.XLOOKUP(Tabla1[[#This Row],[Insumos]],Tabla10[Insumo],Tabla10[InsumoAbrev],"",0))</f>
        <v/>
      </c>
      <c r="S1331" s="694"/>
      <c r="T1331" s="187"/>
      <c r="U1331" s="187"/>
    </row>
    <row r="1332" spans="2:21" ht="15" x14ac:dyDescent="0.25">
      <c r="B1332" s="187" t="str">
        <f>IF('Formulario PPGR3'!$G1332="","",CONCATENATE('Formulario PPGR3'!$C1332,".",'Formulario PPGR3'!$D1332,".",'Formulario PPGR3'!$E1332,".",'Formulario PPGR3'!$F1332))</f>
        <v/>
      </c>
      <c r="C1332" s="187" t="str">
        <f>IF('Formulario PPGR3'!$G1332="","",'Formulario PPGR1'!#REF!)</f>
        <v/>
      </c>
      <c r="D1332" s="187" t="str">
        <f>IF('Formulario PPGR3'!$G1332="","",'Formulario PPGR1'!#REF!)</f>
        <v/>
      </c>
      <c r="E1332" s="187" t="str">
        <f>IF('Formulario PPGR3'!$G1332="","",'Formulario PPGR1'!#REF!)</f>
        <v/>
      </c>
      <c r="F1332" s="187" t="str">
        <f>IF('Formulario PPGR3'!$G1332="","",'Formulario PPGR1'!#REF!)</f>
        <v/>
      </c>
      <c r="G1332" s="186"/>
      <c r="H1332" s="520" t="str" cm="1">
        <f t="array" ref="H1332">IF(Tabla1[[#This Row],[Código_Actividad]]="","",_xlfn.XLOOKUP(Tabla1[[#This Row],[Código_Actividad]],CodigoActividad,Tabla2[Actividades Programables Presupuestables],"",0))</f>
        <v/>
      </c>
      <c r="I1332" s="783" t="str">
        <f>IFERROR(VLOOKUP('Formulario PPGR3'!$G1332,'Formulario PPGR2'!$H$9:$V$536,15,FALSE),"")</f>
        <v/>
      </c>
      <c r="J1332" s="525"/>
      <c r="K1332" s="524"/>
      <c r="L1332" s="521" t="str">
        <f>IF(Tabla1[[#This Row],[Descripción]]="","",_xlfn.XLOOKUP(Tabla1[[#This Row],[Descripción]],Tabla10[Descripción],Tabla10[Unidad de Medida],"",0))</f>
        <v/>
      </c>
      <c r="M1332" s="317"/>
      <c r="N1332" s="535" t="str">
        <f>IF(Tabla1[[#This Row],[Descripción]]="","",_xlfn.XLOOKUP(Tabla1[[#This Row],[Descripción]],Tabla10[Descripción],Tabla10[Precio Unitario],0))</f>
        <v/>
      </c>
      <c r="O1332" s="535" t="str">
        <f>IF(Tabla1[[#This Row],[Cantidad de Insumos]]="","",Tabla1[[#This Row],[Precio Unitario]]*Tabla1[[#This Row],[Cantidad de Insumos]])</f>
        <v/>
      </c>
      <c r="P1332" s="522" t="str">
        <f>IF(Tabla1[[#This Row],[Descripción]]="","",_xlfn.XLOOKUP(Tabla1[[#This Row],[Descripción]],Tabla10[Descripción],Tabla10[CODIGO PRESUPUESTARIO],0))</f>
        <v/>
      </c>
      <c r="Q1332" s="523"/>
      <c r="R1332" s="523" t="str">
        <f>IF(Tabla1[[#This Row],[Insumos]]="","",_xlfn.XLOOKUP(Tabla1[[#This Row],[Insumos]],Tabla10[Insumo],Tabla10[InsumoAbrev],"",0))</f>
        <v/>
      </c>
      <c r="S1332" s="694"/>
      <c r="T1332" s="187"/>
      <c r="U1332" s="187"/>
    </row>
    <row r="1333" spans="2:21" ht="15" x14ac:dyDescent="0.25">
      <c r="B1333" s="187" t="str">
        <f>IF('Formulario PPGR3'!$G1333="","",CONCATENATE('Formulario PPGR3'!$C1333,".",'Formulario PPGR3'!$D1333,".",'Formulario PPGR3'!$E1333,".",'Formulario PPGR3'!$F1333))</f>
        <v/>
      </c>
      <c r="C1333" s="187" t="str">
        <f>IF('Formulario PPGR3'!$G1333="","",'Formulario PPGR1'!#REF!)</f>
        <v/>
      </c>
      <c r="D1333" s="187" t="str">
        <f>IF('Formulario PPGR3'!$G1333="","",'Formulario PPGR1'!#REF!)</f>
        <v/>
      </c>
      <c r="E1333" s="187" t="str">
        <f>IF('Formulario PPGR3'!$G1333="","",'Formulario PPGR1'!#REF!)</f>
        <v/>
      </c>
      <c r="F1333" s="187" t="str">
        <f>IF('Formulario PPGR3'!$G1333="","",'Formulario PPGR1'!#REF!)</f>
        <v/>
      </c>
      <c r="G1333" s="186"/>
      <c r="H1333" s="520" t="str" cm="1">
        <f t="array" ref="H1333">IF(Tabla1[[#This Row],[Código_Actividad]]="","",_xlfn.XLOOKUP(Tabla1[[#This Row],[Código_Actividad]],CodigoActividad,Tabla2[Actividades Programables Presupuestables],"",0))</f>
        <v/>
      </c>
      <c r="I1333" s="783" t="str">
        <f>IFERROR(VLOOKUP('Formulario PPGR3'!$G1333,'Formulario PPGR2'!$H$9:$V$536,15,FALSE),"")</f>
        <v/>
      </c>
      <c r="J1333" s="525"/>
      <c r="K1333" s="524"/>
      <c r="L1333" s="521" t="str">
        <f>IF(Tabla1[[#This Row],[Descripción]]="","",_xlfn.XLOOKUP(Tabla1[[#This Row],[Descripción]],Tabla10[Descripción],Tabla10[Unidad de Medida],"",0))</f>
        <v/>
      </c>
      <c r="M1333" s="317"/>
      <c r="N1333" s="535" t="str">
        <f>IF(Tabla1[[#This Row],[Descripción]]="","",_xlfn.XLOOKUP(Tabla1[[#This Row],[Descripción]],Tabla10[Descripción],Tabla10[Precio Unitario],0))</f>
        <v/>
      </c>
      <c r="O1333" s="535" t="str">
        <f>IF(Tabla1[[#This Row],[Cantidad de Insumos]]="","",Tabla1[[#This Row],[Precio Unitario]]*Tabla1[[#This Row],[Cantidad de Insumos]])</f>
        <v/>
      </c>
      <c r="P1333" s="522" t="str">
        <f>IF(Tabla1[[#This Row],[Descripción]]="","",_xlfn.XLOOKUP(Tabla1[[#This Row],[Descripción]],Tabla10[Descripción],Tabla10[CODIGO PRESUPUESTARIO],0))</f>
        <v/>
      </c>
      <c r="Q1333" s="523"/>
      <c r="R1333" s="523" t="str">
        <f>IF(Tabla1[[#This Row],[Insumos]]="","",_xlfn.XLOOKUP(Tabla1[[#This Row],[Insumos]],Tabla10[Insumo],Tabla10[InsumoAbrev],"",0))</f>
        <v/>
      </c>
      <c r="S1333" s="694"/>
      <c r="T1333" s="187"/>
      <c r="U1333" s="187"/>
    </row>
    <row r="1334" spans="2:21" ht="15" x14ac:dyDescent="0.25">
      <c r="B1334" s="187" t="str">
        <f>IF('Formulario PPGR3'!$G1334="","",CONCATENATE('Formulario PPGR3'!$C1334,".",'Formulario PPGR3'!$D1334,".",'Formulario PPGR3'!$E1334,".",'Formulario PPGR3'!$F1334))</f>
        <v/>
      </c>
      <c r="C1334" s="187" t="str">
        <f>IF('Formulario PPGR3'!$G1334="","",'Formulario PPGR1'!#REF!)</f>
        <v/>
      </c>
      <c r="D1334" s="187" t="str">
        <f>IF('Formulario PPGR3'!$G1334="","",'Formulario PPGR1'!#REF!)</f>
        <v/>
      </c>
      <c r="E1334" s="187" t="str">
        <f>IF('Formulario PPGR3'!$G1334="","",'Formulario PPGR1'!#REF!)</f>
        <v/>
      </c>
      <c r="F1334" s="187" t="str">
        <f>IF('Formulario PPGR3'!$G1334="","",'Formulario PPGR1'!#REF!)</f>
        <v/>
      </c>
      <c r="G1334" s="186"/>
      <c r="H1334" s="520" t="str" cm="1">
        <f t="array" ref="H1334">IF(Tabla1[[#This Row],[Código_Actividad]]="","",_xlfn.XLOOKUP(Tabla1[[#This Row],[Código_Actividad]],CodigoActividad,Tabla2[Actividades Programables Presupuestables],"",0))</f>
        <v/>
      </c>
      <c r="I1334" s="783" t="str">
        <f>IFERROR(VLOOKUP('Formulario PPGR3'!$G1334,'Formulario PPGR2'!$H$9:$V$536,15,FALSE),"")</f>
        <v/>
      </c>
      <c r="J1334" s="525"/>
      <c r="K1334" s="524"/>
      <c r="L1334" s="521" t="str">
        <f>IF(Tabla1[[#This Row],[Descripción]]="","",_xlfn.XLOOKUP(Tabla1[[#This Row],[Descripción]],Tabla10[Descripción],Tabla10[Unidad de Medida],"",0))</f>
        <v/>
      </c>
      <c r="M1334" s="317"/>
      <c r="N1334" s="535" t="str">
        <f>IF(Tabla1[[#This Row],[Descripción]]="","",_xlfn.XLOOKUP(Tabla1[[#This Row],[Descripción]],Tabla10[Descripción],Tabla10[Precio Unitario],0))</f>
        <v/>
      </c>
      <c r="O1334" s="535" t="str">
        <f>IF(Tabla1[[#This Row],[Cantidad de Insumos]]="","",Tabla1[[#This Row],[Precio Unitario]]*Tabla1[[#This Row],[Cantidad de Insumos]])</f>
        <v/>
      </c>
      <c r="P1334" s="522" t="str">
        <f>IF(Tabla1[[#This Row],[Descripción]]="","",_xlfn.XLOOKUP(Tabla1[[#This Row],[Descripción]],Tabla10[Descripción],Tabla10[CODIGO PRESUPUESTARIO],0))</f>
        <v/>
      </c>
      <c r="Q1334" s="523"/>
      <c r="R1334" s="523" t="str">
        <f>IF(Tabla1[[#This Row],[Insumos]]="","",_xlfn.XLOOKUP(Tabla1[[#This Row],[Insumos]],Tabla10[Insumo],Tabla10[InsumoAbrev],"",0))</f>
        <v/>
      </c>
      <c r="S1334" s="694"/>
      <c r="T1334" s="187"/>
      <c r="U1334" s="187"/>
    </row>
    <row r="1335" spans="2:21" ht="15" x14ac:dyDescent="0.25">
      <c r="B1335" s="187" t="str">
        <f>IF('Formulario PPGR3'!$G1335="","",CONCATENATE('Formulario PPGR3'!$C1335,".",'Formulario PPGR3'!$D1335,".",'Formulario PPGR3'!$E1335,".",'Formulario PPGR3'!$F1335))</f>
        <v/>
      </c>
      <c r="C1335" s="187" t="str">
        <f>IF('Formulario PPGR3'!$G1335="","",'Formulario PPGR1'!#REF!)</f>
        <v/>
      </c>
      <c r="D1335" s="187" t="str">
        <f>IF('Formulario PPGR3'!$G1335="","",'Formulario PPGR1'!#REF!)</f>
        <v/>
      </c>
      <c r="E1335" s="187" t="str">
        <f>IF('Formulario PPGR3'!$G1335="","",'Formulario PPGR1'!#REF!)</f>
        <v/>
      </c>
      <c r="F1335" s="187" t="str">
        <f>IF('Formulario PPGR3'!$G1335="","",'Formulario PPGR1'!#REF!)</f>
        <v/>
      </c>
      <c r="G1335" s="186"/>
      <c r="H1335" s="520" t="str" cm="1">
        <f t="array" ref="H1335">IF(Tabla1[[#This Row],[Código_Actividad]]="","",_xlfn.XLOOKUP(Tabla1[[#This Row],[Código_Actividad]],CodigoActividad,Tabla2[Actividades Programables Presupuestables],"",0))</f>
        <v/>
      </c>
      <c r="I1335" s="783" t="str">
        <f>IFERROR(VLOOKUP('Formulario PPGR3'!$G1335,'Formulario PPGR2'!$H$9:$V$536,15,FALSE),"")</f>
        <v/>
      </c>
      <c r="J1335" s="525"/>
      <c r="K1335" s="524"/>
      <c r="L1335" s="521" t="str">
        <f>IF(Tabla1[[#This Row],[Descripción]]="","",_xlfn.XLOOKUP(Tabla1[[#This Row],[Descripción]],Tabla10[Descripción],Tabla10[Unidad de Medida],"",0))</f>
        <v/>
      </c>
      <c r="M1335" s="317"/>
      <c r="N1335" s="535" t="str">
        <f>IF(Tabla1[[#This Row],[Descripción]]="","",_xlfn.XLOOKUP(Tabla1[[#This Row],[Descripción]],Tabla10[Descripción],Tabla10[Precio Unitario],0))</f>
        <v/>
      </c>
      <c r="O1335" s="535" t="str">
        <f>IF(Tabla1[[#This Row],[Cantidad de Insumos]]="","",Tabla1[[#This Row],[Precio Unitario]]*Tabla1[[#This Row],[Cantidad de Insumos]])</f>
        <v/>
      </c>
      <c r="P1335" s="522" t="str">
        <f>IF(Tabla1[[#This Row],[Descripción]]="","",_xlfn.XLOOKUP(Tabla1[[#This Row],[Descripción]],Tabla10[Descripción],Tabla10[CODIGO PRESUPUESTARIO],0))</f>
        <v/>
      </c>
      <c r="Q1335" s="523"/>
      <c r="R1335" s="523" t="str">
        <f>IF(Tabla1[[#This Row],[Insumos]]="","",_xlfn.XLOOKUP(Tabla1[[#This Row],[Insumos]],Tabla10[Insumo],Tabla10[InsumoAbrev],"",0))</f>
        <v/>
      </c>
      <c r="S1335" s="694"/>
      <c r="T1335" s="187"/>
      <c r="U1335" s="187"/>
    </row>
    <row r="1336" spans="2:21" ht="15" x14ac:dyDescent="0.25">
      <c r="B1336" s="187" t="str">
        <f>IF('Formulario PPGR3'!$G1336="","",CONCATENATE('Formulario PPGR3'!$C1336,".",'Formulario PPGR3'!$D1336,".",'Formulario PPGR3'!$E1336,".",'Formulario PPGR3'!$F1336))</f>
        <v/>
      </c>
      <c r="C1336" s="187" t="str">
        <f>IF('Formulario PPGR3'!$G1336="","",'Formulario PPGR1'!#REF!)</f>
        <v/>
      </c>
      <c r="D1336" s="187" t="str">
        <f>IF('Formulario PPGR3'!$G1336="","",'Formulario PPGR1'!#REF!)</f>
        <v/>
      </c>
      <c r="E1336" s="187" t="str">
        <f>IF('Formulario PPGR3'!$G1336="","",'Formulario PPGR1'!#REF!)</f>
        <v/>
      </c>
      <c r="F1336" s="187" t="str">
        <f>IF('Formulario PPGR3'!$G1336="","",'Formulario PPGR1'!#REF!)</f>
        <v/>
      </c>
      <c r="G1336" s="186"/>
      <c r="H1336" s="520" t="str" cm="1">
        <f t="array" ref="H1336">IF(Tabla1[[#This Row],[Código_Actividad]]="","",_xlfn.XLOOKUP(Tabla1[[#This Row],[Código_Actividad]],CodigoActividad,Tabla2[Actividades Programables Presupuestables],"",0))</f>
        <v/>
      </c>
      <c r="I1336" s="783" t="str">
        <f>IFERROR(VLOOKUP('Formulario PPGR3'!$G1336,'Formulario PPGR2'!$H$9:$V$536,15,FALSE),"")</f>
        <v/>
      </c>
      <c r="J1336" s="525"/>
      <c r="K1336" s="524"/>
      <c r="L1336" s="521" t="str">
        <f>IF(Tabla1[[#This Row],[Descripción]]="","",_xlfn.XLOOKUP(Tabla1[[#This Row],[Descripción]],Tabla10[Descripción],Tabla10[Unidad de Medida],"",0))</f>
        <v/>
      </c>
      <c r="M1336" s="317"/>
      <c r="N1336" s="535" t="str">
        <f>IF(Tabla1[[#This Row],[Descripción]]="","",_xlfn.XLOOKUP(Tabla1[[#This Row],[Descripción]],Tabla10[Descripción],Tabla10[Precio Unitario],0))</f>
        <v/>
      </c>
      <c r="O1336" s="535" t="str">
        <f>IF(Tabla1[[#This Row],[Cantidad de Insumos]]="","",Tabla1[[#This Row],[Precio Unitario]]*Tabla1[[#This Row],[Cantidad de Insumos]])</f>
        <v/>
      </c>
      <c r="P1336" s="522" t="str">
        <f>IF(Tabla1[[#This Row],[Descripción]]="","",_xlfn.XLOOKUP(Tabla1[[#This Row],[Descripción]],Tabla10[Descripción],Tabla10[CODIGO PRESUPUESTARIO],0))</f>
        <v/>
      </c>
      <c r="Q1336" s="523"/>
      <c r="R1336" s="523" t="str">
        <f>IF(Tabla1[[#This Row],[Insumos]]="","",_xlfn.XLOOKUP(Tabla1[[#This Row],[Insumos]],Tabla10[Insumo],Tabla10[InsumoAbrev],"",0))</f>
        <v/>
      </c>
      <c r="S1336" s="694"/>
      <c r="T1336" s="187"/>
      <c r="U1336" s="187"/>
    </row>
    <row r="1337" spans="2:21" ht="15" x14ac:dyDescent="0.25">
      <c r="B1337" s="187" t="str">
        <f>IF('Formulario PPGR3'!$G1337="","",CONCATENATE('Formulario PPGR3'!$C1337,".",'Formulario PPGR3'!$D1337,".",'Formulario PPGR3'!$E1337,".",'Formulario PPGR3'!$F1337))</f>
        <v/>
      </c>
      <c r="C1337" s="187" t="str">
        <f>IF('Formulario PPGR3'!$G1337="","",'Formulario PPGR1'!#REF!)</f>
        <v/>
      </c>
      <c r="D1337" s="187" t="str">
        <f>IF('Formulario PPGR3'!$G1337="","",'Formulario PPGR1'!#REF!)</f>
        <v/>
      </c>
      <c r="E1337" s="187" t="str">
        <f>IF('Formulario PPGR3'!$G1337="","",'Formulario PPGR1'!#REF!)</f>
        <v/>
      </c>
      <c r="F1337" s="187" t="str">
        <f>IF('Formulario PPGR3'!$G1337="","",'Formulario PPGR1'!#REF!)</f>
        <v/>
      </c>
      <c r="G1337" s="186"/>
      <c r="H1337" s="520" t="str" cm="1">
        <f t="array" ref="H1337">IF(Tabla1[[#This Row],[Código_Actividad]]="","",_xlfn.XLOOKUP(Tabla1[[#This Row],[Código_Actividad]],CodigoActividad,Tabla2[Actividades Programables Presupuestables],"",0))</f>
        <v/>
      </c>
      <c r="I1337" s="783" t="str">
        <f>IFERROR(VLOOKUP('Formulario PPGR3'!$G1337,'Formulario PPGR2'!$H$9:$V$536,15,FALSE),"")</f>
        <v/>
      </c>
      <c r="J1337" s="525"/>
      <c r="K1337" s="524"/>
      <c r="L1337" s="521" t="str">
        <f>IF(Tabla1[[#This Row],[Descripción]]="","",_xlfn.XLOOKUP(Tabla1[[#This Row],[Descripción]],Tabla10[Descripción],Tabla10[Unidad de Medida],"",0))</f>
        <v/>
      </c>
      <c r="M1337" s="317"/>
      <c r="N1337" s="535" t="str">
        <f>IF(Tabla1[[#This Row],[Descripción]]="","",_xlfn.XLOOKUP(Tabla1[[#This Row],[Descripción]],Tabla10[Descripción],Tabla10[Precio Unitario],0))</f>
        <v/>
      </c>
      <c r="O1337" s="535" t="str">
        <f>IF(Tabla1[[#This Row],[Cantidad de Insumos]]="","",Tabla1[[#This Row],[Precio Unitario]]*Tabla1[[#This Row],[Cantidad de Insumos]])</f>
        <v/>
      </c>
      <c r="P1337" s="522" t="str">
        <f>IF(Tabla1[[#This Row],[Descripción]]="","",_xlfn.XLOOKUP(Tabla1[[#This Row],[Descripción]],Tabla10[Descripción],Tabla10[CODIGO PRESUPUESTARIO],0))</f>
        <v/>
      </c>
      <c r="Q1337" s="523"/>
      <c r="R1337" s="523" t="str">
        <f>IF(Tabla1[[#This Row],[Insumos]]="","",_xlfn.XLOOKUP(Tabla1[[#This Row],[Insumos]],Tabla10[Insumo],Tabla10[InsumoAbrev],"",0))</f>
        <v/>
      </c>
      <c r="S1337" s="694"/>
      <c r="T1337" s="187"/>
      <c r="U1337" s="187"/>
    </row>
    <row r="1338" spans="2:21" ht="15" x14ac:dyDescent="0.25">
      <c r="B1338" s="187" t="str">
        <f>IF('Formulario PPGR3'!$G1338="","",CONCATENATE('Formulario PPGR3'!$C1338,".",'Formulario PPGR3'!$D1338,".",'Formulario PPGR3'!$E1338,".",'Formulario PPGR3'!$F1338))</f>
        <v/>
      </c>
      <c r="C1338" s="187" t="str">
        <f>IF('Formulario PPGR3'!$G1338="","",'Formulario PPGR1'!#REF!)</f>
        <v/>
      </c>
      <c r="D1338" s="187" t="str">
        <f>IF('Formulario PPGR3'!$G1338="","",'Formulario PPGR1'!#REF!)</f>
        <v/>
      </c>
      <c r="E1338" s="187" t="str">
        <f>IF('Formulario PPGR3'!$G1338="","",'Formulario PPGR1'!#REF!)</f>
        <v/>
      </c>
      <c r="F1338" s="187" t="str">
        <f>IF('Formulario PPGR3'!$G1338="","",'Formulario PPGR1'!#REF!)</f>
        <v/>
      </c>
      <c r="G1338" s="186"/>
      <c r="H1338" s="520" t="str" cm="1">
        <f t="array" ref="H1338">IF(Tabla1[[#This Row],[Código_Actividad]]="","",_xlfn.XLOOKUP(Tabla1[[#This Row],[Código_Actividad]],CodigoActividad,Tabla2[Actividades Programables Presupuestables],"",0))</f>
        <v/>
      </c>
      <c r="I1338" s="783" t="str">
        <f>IFERROR(VLOOKUP('Formulario PPGR3'!$G1338,'Formulario PPGR2'!$H$9:$V$536,15,FALSE),"")</f>
        <v/>
      </c>
      <c r="J1338" s="525"/>
      <c r="K1338" s="524"/>
      <c r="L1338" s="521" t="str">
        <f>IF(Tabla1[[#This Row],[Descripción]]="","",_xlfn.XLOOKUP(Tabla1[[#This Row],[Descripción]],Tabla10[Descripción],Tabla10[Unidad de Medida],"",0))</f>
        <v/>
      </c>
      <c r="M1338" s="317"/>
      <c r="N1338" s="535" t="str">
        <f>IF(Tabla1[[#This Row],[Descripción]]="","",_xlfn.XLOOKUP(Tabla1[[#This Row],[Descripción]],Tabla10[Descripción],Tabla10[Precio Unitario],0))</f>
        <v/>
      </c>
      <c r="O1338" s="535" t="str">
        <f>IF(Tabla1[[#This Row],[Cantidad de Insumos]]="","",Tabla1[[#This Row],[Precio Unitario]]*Tabla1[[#This Row],[Cantidad de Insumos]])</f>
        <v/>
      </c>
      <c r="P1338" s="522" t="str">
        <f>IF(Tabla1[[#This Row],[Descripción]]="","",_xlfn.XLOOKUP(Tabla1[[#This Row],[Descripción]],Tabla10[Descripción],Tabla10[CODIGO PRESUPUESTARIO],0))</f>
        <v/>
      </c>
      <c r="Q1338" s="523"/>
      <c r="R1338" s="523" t="str">
        <f>IF(Tabla1[[#This Row],[Insumos]]="","",_xlfn.XLOOKUP(Tabla1[[#This Row],[Insumos]],Tabla10[Insumo],Tabla10[InsumoAbrev],"",0))</f>
        <v/>
      </c>
      <c r="S1338" s="694"/>
      <c r="T1338" s="187"/>
      <c r="U1338" s="187"/>
    </row>
    <row r="1339" spans="2:21" ht="15" x14ac:dyDescent="0.25">
      <c r="B1339" s="187" t="str">
        <f>IF('Formulario PPGR3'!$G1339="","",CONCATENATE('Formulario PPGR3'!$C1339,".",'Formulario PPGR3'!$D1339,".",'Formulario PPGR3'!$E1339,".",'Formulario PPGR3'!$F1339))</f>
        <v/>
      </c>
      <c r="C1339" s="187" t="str">
        <f>IF('Formulario PPGR3'!$G1339="","",'Formulario PPGR1'!#REF!)</f>
        <v/>
      </c>
      <c r="D1339" s="187" t="str">
        <f>IF('Formulario PPGR3'!$G1339="","",'Formulario PPGR1'!#REF!)</f>
        <v/>
      </c>
      <c r="E1339" s="187" t="str">
        <f>IF('Formulario PPGR3'!$G1339="","",'Formulario PPGR1'!#REF!)</f>
        <v/>
      </c>
      <c r="F1339" s="187" t="str">
        <f>IF('Formulario PPGR3'!$G1339="","",'Formulario PPGR1'!#REF!)</f>
        <v/>
      </c>
      <c r="G1339" s="186"/>
      <c r="H1339" s="520" t="str" cm="1">
        <f t="array" ref="H1339">IF(Tabla1[[#This Row],[Código_Actividad]]="","",_xlfn.XLOOKUP(Tabla1[[#This Row],[Código_Actividad]],CodigoActividad,Tabla2[Actividades Programables Presupuestables],"",0))</f>
        <v/>
      </c>
      <c r="I1339" s="783" t="str">
        <f>IFERROR(VLOOKUP('Formulario PPGR3'!$G1339,'Formulario PPGR2'!$H$9:$V$536,15,FALSE),"")</f>
        <v/>
      </c>
      <c r="J1339" s="525"/>
      <c r="K1339" s="524"/>
      <c r="L1339" s="521" t="str">
        <f>IF(Tabla1[[#This Row],[Descripción]]="","",_xlfn.XLOOKUP(Tabla1[[#This Row],[Descripción]],Tabla10[Descripción],Tabla10[Unidad de Medida],"",0))</f>
        <v/>
      </c>
      <c r="M1339" s="317"/>
      <c r="N1339" s="535" t="str">
        <f>IF(Tabla1[[#This Row],[Descripción]]="","",_xlfn.XLOOKUP(Tabla1[[#This Row],[Descripción]],Tabla10[Descripción],Tabla10[Precio Unitario],0))</f>
        <v/>
      </c>
      <c r="O1339" s="535" t="str">
        <f>IF(Tabla1[[#This Row],[Cantidad de Insumos]]="","",Tabla1[[#This Row],[Precio Unitario]]*Tabla1[[#This Row],[Cantidad de Insumos]])</f>
        <v/>
      </c>
      <c r="P1339" s="522" t="str">
        <f>IF(Tabla1[[#This Row],[Descripción]]="","",_xlfn.XLOOKUP(Tabla1[[#This Row],[Descripción]],Tabla10[Descripción],Tabla10[CODIGO PRESUPUESTARIO],0))</f>
        <v/>
      </c>
      <c r="Q1339" s="523"/>
      <c r="R1339" s="523" t="str">
        <f>IF(Tabla1[[#This Row],[Insumos]]="","",_xlfn.XLOOKUP(Tabla1[[#This Row],[Insumos]],Tabla10[Insumo],Tabla10[InsumoAbrev],"",0))</f>
        <v/>
      </c>
      <c r="S1339" s="694"/>
      <c r="T1339" s="187"/>
      <c r="U1339" s="187"/>
    </row>
    <row r="1340" spans="2:21" ht="15" x14ac:dyDescent="0.25">
      <c r="B1340" s="187" t="str">
        <f>IF('Formulario PPGR3'!$G1340="","",CONCATENATE('Formulario PPGR3'!$C1340,".",'Formulario PPGR3'!$D1340,".",'Formulario PPGR3'!$E1340,".",'Formulario PPGR3'!$F1340))</f>
        <v/>
      </c>
      <c r="C1340" s="187" t="str">
        <f>IF('Formulario PPGR3'!$G1340="","",'Formulario PPGR1'!#REF!)</f>
        <v/>
      </c>
      <c r="D1340" s="187" t="str">
        <f>IF('Formulario PPGR3'!$G1340="","",'Formulario PPGR1'!#REF!)</f>
        <v/>
      </c>
      <c r="E1340" s="187" t="str">
        <f>IF('Formulario PPGR3'!$G1340="","",'Formulario PPGR1'!#REF!)</f>
        <v/>
      </c>
      <c r="F1340" s="187" t="str">
        <f>IF('Formulario PPGR3'!$G1340="","",'Formulario PPGR1'!#REF!)</f>
        <v/>
      </c>
      <c r="G1340" s="186"/>
      <c r="H1340" s="520" t="str" cm="1">
        <f t="array" ref="H1340">IF(Tabla1[[#This Row],[Código_Actividad]]="","",_xlfn.XLOOKUP(Tabla1[[#This Row],[Código_Actividad]],CodigoActividad,Tabla2[Actividades Programables Presupuestables],"",0))</f>
        <v/>
      </c>
      <c r="I1340" s="783" t="str">
        <f>IFERROR(VLOOKUP('Formulario PPGR3'!$G1340,'Formulario PPGR2'!$H$9:$V$536,15,FALSE),"")</f>
        <v/>
      </c>
      <c r="J1340" s="525"/>
      <c r="K1340" s="524"/>
      <c r="L1340" s="521" t="str">
        <f>IF(Tabla1[[#This Row],[Descripción]]="","",_xlfn.XLOOKUP(Tabla1[[#This Row],[Descripción]],Tabla10[Descripción],Tabla10[Unidad de Medida],"",0))</f>
        <v/>
      </c>
      <c r="M1340" s="317"/>
      <c r="N1340" s="535" t="str">
        <f>IF(Tabla1[[#This Row],[Descripción]]="","",_xlfn.XLOOKUP(Tabla1[[#This Row],[Descripción]],Tabla10[Descripción],Tabla10[Precio Unitario],0))</f>
        <v/>
      </c>
      <c r="O1340" s="535" t="str">
        <f>IF(Tabla1[[#This Row],[Cantidad de Insumos]]="","",Tabla1[[#This Row],[Precio Unitario]]*Tabla1[[#This Row],[Cantidad de Insumos]])</f>
        <v/>
      </c>
      <c r="P1340" s="522" t="str">
        <f>IF(Tabla1[[#This Row],[Descripción]]="","",_xlfn.XLOOKUP(Tabla1[[#This Row],[Descripción]],Tabla10[Descripción],Tabla10[CODIGO PRESUPUESTARIO],0))</f>
        <v/>
      </c>
      <c r="Q1340" s="523"/>
      <c r="R1340" s="523" t="str">
        <f>IF(Tabla1[[#This Row],[Insumos]]="","",_xlfn.XLOOKUP(Tabla1[[#This Row],[Insumos]],Tabla10[Insumo],Tabla10[InsumoAbrev],"",0))</f>
        <v/>
      </c>
      <c r="S1340" s="694"/>
      <c r="T1340" s="187"/>
      <c r="U1340" s="187"/>
    </row>
    <row r="1341" spans="2:21" ht="15" x14ac:dyDescent="0.25">
      <c r="B1341" s="187" t="str">
        <f>IF('Formulario PPGR3'!$G1341="","",CONCATENATE('Formulario PPGR3'!$C1341,".",'Formulario PPGR3'!$D1341,".",'Formulario PPGR3'!$E1341,".",'Formulario PPGR3'!$F1341))</f>
        <v/>
      </c>
      <c r="C1341" s="187" t="str">
        <f>IF('Formulario PPGR3'!$G1341="","",'Formulario PPGR1'!#REF!)</f>
        <v/>
      </c>
      <c r="D1341" s="187" t="str">
        <f>IF('Formulario PPGR3'!$G1341="","",'Formulario PPGR1'!#REF!)</f>
        <v/>
      </c>
      <c r="E1341" s="187" t="str">
        <f>IF('Formulario PPGR3'!$G1341="","",'Formulario PPGR1'!#REF!)</f>
        <v/>
      </c>
      <c r="F1341" s="187" t="str">
        <f>IF('Formulario PPGR3'!$G1341="","",'Formulario PPGR1'!#REF!)</f>
        <v/>
      </c>
      <c r="G1341" s="186"/>
      <c r="H1341" s="520" t="str" cm="1">
        <f t="array" ref="H1341">IF(Tabla1[[#This Row],[Código_Actividad]]="","",_xlfn.XLOOKUP(Tabla1[[#This Row],[Código_Actividad]],CodigoActividad,Tabla2[Actividades Programables Presupuestables],"",0))</f>
        <v/>
      </c>
      <c r="I1341" s="783" t="str">
        <f>IFERROR(VLOOKUP('Formulario PPGR3'!$G1341,'Formulario PPGR2'!$H$9:$V$536,15,FALSE),"")</f>
        <v/>
      </c>
      <c r="J1341" s="525"/>
      <c r="K1341" s="524"/>
      <c r="L1341" s="521" t="str">
        <f>IF(Tabla1[[#This Row],[Descripción]]="","",_xlfn.XLOOKUP(Tabla1[[#This Row],[Descripción]],Tabla10[Descripción],Tabla10[Unidad de Medida],"",0))</f>
        <v/>
      </c>
      <c r="M1341" s="317"/>
      <c r="N1341" s="535" t="str">
        <f>IF(Tabla1[[#This Row],[Descripción]]="","",_xlfn.XLOOKUP(Tabla1[[#This Row],[Descripción]],Tabla10[Descripción],Tabla10[Precio Unitario],0))</f>
        <v/>
      </c>
      <c r="O1341" s="535" t="str">
        <f>IF(Tabla1[[#This Row],[Cantidad de Insumos]]="","",Tabla1[[#This Row],[Precio Unitario]]*Tabla1[[#This Row],[Cantidad de Insumos]])</f>
        <v/>
      </c>
      <c r="P1341" s="522" t="str">
        <f>IF(Tabla1[[#This Row],[Descripción]]="","",_xlfn.XLOOKUP(Tabla1[[#This Row],[Descripción]],Tabla10[Descripción],Tabla10[CODIGO PRESUPUESTARIO],0))</f>
        <v/>
      </c>
      <c r="Q1341" s="523"/>
      <c r="R1341" s="523" t="str">
        <f>IF(Tabla1[[#This Row],[Insumos]]="","",_xlfn.XLOOKUP(Tabla1[[#This Row],[Insumos]],Tabla10[Insumo],Tabla10[InsumoAbrev],"",0))</f>
        <v/>
      </c>
      <c r="S1341" s="694"/>
      <c r="T1341" s="187"/>
      <c r="U1341" s="187"/>
    </row>
    <row r="1342" spans="2:21" ht="15" x14ac:dyDescent="0.25">
      <c r="B1342" s="187" t="str">
        <f>IF('Formulario PPGR3'!$G1342="","",CONCATENATE('Formulario PPGR3'!$C1342,".",'Formulario PPGR3'!$D1342,".",'Formulario PPGR3'!$E1342,".",'Formulario PPGR3'!$F1342))</f>
        <v/>
      </c>
      <c r="C1342" s="187" t="str">
        <f>IF('Formulario PPGR3'!$G1342="","",'Formulario PPGR1'!#REF!)</f>
        <v/>
      </c>
      <c r="D1342" s="187" t="str">
        <f>IF('Formulario PPGR3'!$G1342="","",'Formulario PPGR1'!#REF!)</f>
        <v/>
      </c>
      <c r="E1342" s="187" t="str">
        <f>IF('Formulario PPGR3'!$G1342="","",'Formulario PPGR1'!#REF!)</f>
        <v/>
      </c>
      <c r="F1342" s="187" t="str">
        <f>IF('Formulario PPGR3'!$G1342="","",'Formulario PPGR1'!#REF!)</f>
        <v/>
      </c>
      <c r="G1342" s="186"/>
      <c r="H1342" s="520" t="str" cm="1">
        <f t="array" ref="H1342">IF(Tabla1[[#This Row],[Código_Actividad]]="","",_xlfn.XLOOKUP(Tabla1[[#This Row],[Código_Actividad]],CodigoActividad,Tabla2[Actividades Programables Presupuestables],"",0))</f>
        <v/>
      </c>
      <c r="I1342" s="783" t="str">
        <f>IFERROR(VLOOKUP('Formulario PPGR3'!$G1342,'Formulario PPGR2'!$H$9:$V$536,15,FALSE),"")</f>
        <v/>
      </c>
      <c r="J1342" s="525"/>
      <c r="K1342" s="524"/>
      <c r="L1342" s="521" t="str">
        <f>IF(Tabla1[[#This Row],[Descripción]]="","",_xlfn.XLOOKUP(Tabla1[[#This Row],[Descripción]],Tabla10[Descripción],Tabla10[Unidad de Medida],"",0))</f>
        <v/>
      </c>
      <c r="M1342" s="317"/>
      <c r="N1342" s="535" t="str">
        <f>IF(Tabla1[[#This Row],[Descripción]]="","",_xlfn.XLOOKUP(Tabla1[[#This Row],[Descripción]],Tabla10[Descripción],Tabla10[Precio Unitario],0))</f>
        <v/>
      </c>
      <c r="O1342" s="535" t="str">
        <f>IF(Tabla1[[#This Row],[Cantidad de Insumos]]="","",Tabla1[[#This Row],[Precio Unitario]]*Tabla1[[#This Row],[Cantidad de Insumos]])</f>
        <v/>
      </c>
      <c r="P1342" s="522" t="str">
        <f>IF(Tabla1[[#This Row],[Descripción]]="","",_xlfn.XLOOKUP(Tabla1[[#This Row],[Descripción]],Tabla10[Descripción],Tabla10[CODIGO PRESUPUESTARIO],0))</f>
        <v/>
      </c>
      <c r="Q1342" s="523"/>
      <c r="R1342" s="523" t="str">
        <f>IF(Tabla1[[#This Row],[Insumos]]="","",_xlfn.XLOOKUP(Tabla1[[#This Row],[Insumos]],Tabla10[Insumo],Tabla10[InsumoAbrev],"",0))</f>
        <v/>
      </c>
      <c r="S1342" s="694"/>
      <c r="T1342" s="187"/>
      <c r="U1342" s="187"/>
    </row>
    <row r="1343" spans="2:21" ht="15" x14ac:dyDescent="0.25">
      <c r="B1343" s="187" t="str">
        <f>IF('Formulario PPGR3'!$G1343="","",CONCATENATE('Formulario PPGR3'!$C1343,".",'Formulario PPGR3'!$D1343,".",'Formulario PPGR3'!$E1343,".",'Formulario PPGR3'!$F1343))</f>
        <v/>
      </c>
      <c r="C1343" s="187" t="str">
        <f>IF('Formulario PPGR3'!$G1343="","",'Formulario PPGR1'!#REF!)</f>
        <v/>
      </c>
      <c r="D1343" s="187" t="str">
        <f>IF('Formulario PPGR3'!$G1343="","",'Formulario PPGR1'!#REF!)</f>
        <v/>
      </c>
      <c r="E1343" s="187" t="str">
        <f>IF('Formulario PPGR3'!$G1343="","",'Formulario PPGR1'!#REF!)</f>
        <v/>
      </c>
      <c r="F1343" s="187" t="str">
        <f>IF('Formulario PPGR3'!$G1343="","",'Formulario PPGR1'!#REF!)</f>
        <v/>
      </c>
      <c r="G1343" s="186"/>
      <c r="H1343" s="520" t="str" cm="1">
        <f t="array" ref="H1343">IF(Tabla1[[#This Row],[Código_Actividad]]="","",_xlfn.XLOOKUP(Tabla1[[#This Row],[Código_Actividad]],CodigoActividad,Tabla2[Actividades Programables Presupuestables],"",0))</f>
        <v/>
      </c>
      <c r="I1343" s="783" t="str">
        <f>IFERROR(VLOOKUP('Formulario PPGR3'!$G1343,'Formulario PPGR2'!$H$9:$V$536,15,FALSE),"")</f>
        <v/>
      </c>
      <c r="J1343" s="525"/>
      <c r="K1343" s="524"/>
      <c r="L1343" s="521" t="str">
        <f>IF(Tabla1[[#This Row],[Descripción]]="","",_xlfn.XLOOKUP(Tabla1[[#This Row],[Descripción]],Tabla10[Descripción],Tabla10[Unidad de Medida],"",0))</f>
        <v/>
      </c>
      <c r="M1343" s="317"/>
      <c r="N1343" s="535" t="str">
        <f>IF(Tabla1[[#This Row],[Descripción]]="","",_xlfn.XLOOKUP(Tabla1[[#This Row],[Descripción]],Tabla10[Descripción],Tabla10[Precio Unitario],0))</f>
        <v/>
      </c>
      <c r="O1343" s="535" t="str">
        <f>IF(Tabla1[[#This Row],[Cantidad de Insumos]]="","",Tabla1[[#This Row],[Precio Unitario]]*Tabla1[[#This Row],[Cantidad de Insumos]])</f>
        <v/>
      </c>
      <c r="P1343" s="522" t="str">
        <f>IF(Tabla1[[#This Row],[Descripción]]="","",_xlfn.XLOOKUP(Tabla1[[#This Row],[Descripción]],Tabla10[Descripción],Tabla10[CODIGO PRESUPUESTARIO],0))</f>
        <v/>
      </c>
      <c r="Q1343" s="523"/>
      <c r="R1343" s="523" t="str">
        <f>IF(Tabla1[[#This Row],[Insumos]]="","",_xlfn.XLOOKUP(Tabla1[[#This Row],[Insumos]],Tabla10[Insumo],Tabla10[InsumoAbrev],"",0))</f>
        <v/>
      </c>
      <c r="S1343" s="694"/>
      <c r="T1343" s="187"/>
      <c r="U1343" s="187"/>
    </row>
    <row r="1344" spans="2:21" ht="15" x14ac:dyDescent="0.25">
      <c r="B1344" s="187" t="str">
        <f>IF('Formulario PPGR3'!$G1344="","",CONCATENATE('Formulario PPGR3'!$C1344,".",'Formulario PPGR3'!$D1344,".",'Formulario PPGR3'!$E1344,".",'Formulario PPGR3'!$F1344))</f>
        <v/>
      </c>
      <c r="C1344" s="187" t="str">
        <f>IF('Formulario PPGR3'!$G1344="","",'Formulario PPGR1'!#REF!)</f>
        <v/>
      </c>
      <c r="D1344" s="187" t="str">
        <f>IF('Formulario PPGR3'!$G1344="","",'Formulario PPGR1'!#REF!)</f>
        <v/>
      </c>
      <c r="E1344" s="187" t="str">
        <f>IF('Formulario PPGR3'!$G1344="","",'Formulario PPGR1'!#REF!)</f>
        <v/>
      </c>
      <c r="F1344" s="187" t="str">
        <f>IF('Formulario PPGR3'!$G1344="","",'Formulario PPGR1'!#REF!)</f>
        <v/>
      </c>
      <c r="G1344" s="186"/>
      <c r="H1344" s="520" t="str" cm="1">
        <f t="array" ref="H1344">IF(Tabla1[[#This Row],[Código_Actividad]]="","",_xlfn.XLOOKUP(Tabla1[[#This Row],[Código_Actividad]],CodigoActividad,Tabla2[Actividades Programables Presupuestables],"",0))</f>
        <v/>
      </c>
      <c r="I1344" s="783" t="str">
        <f>IFERROR(VLOOKUP('Formulario PPGR3'!$G1344,'Formulario PPGR2'!$H$9:$V$536,15,FALSE),"")</f>
        <v/>
      </c>
      <c r="J1344" s="525"/>
      <c r="K1344" s="524"/>
      <c r="L1344" s="521" t="str">
        <f>IF(Tabla1[[#This Row],[Descripción]]="","",_xlfn.XLOOKUP(Tabla1[[#This Row],[Descripción]],Tabla10[Descripción],Tabla10[Unidad de Medida],"",0))</f>
        <v/>
      </c>
      <c r="M1344" s="317"/>
      <c r="N1344" s="535" t="str">
        <f>IF(Tabla1[[#This Row],[Descripción]]="","",_xlfn.XLOOKUP(Tabla1[[#This Row],[Descripción]],Tabla10[Descripción],Tabla10[Precio Unitario],0))</f>
        <v/>
      </c>
      <c r="O1344" s="535" t="str">
        <f>IF(Tabla1[[#This Row],[Cantidad de Insumos]]="","",Tabla1[[#This Row],[Precio Unitario]]*Tabla1[[#This Row],[Cantidad de Insumos]])</f>
        <v/>
      </c>
      <c r="P1344" s="522" t="str">
        <f>IF(Tabla1[[#This Row],[Descripción]]="","",_xlfn.XLOOKUP(Tabla1[[#This Row],[Descripción]],Tabla10[Descripción],Tabla10[CODIGO PRESUPUESTARIO],0))</f>
        <v/>
      </c>
      <c r="Q1344" s="523"/>
      <c r="R1344" s="523" t="str">
        <f>IF(Tabla1[[#This Row],[Insumos]]="","",_xlfn.XLOOKUP(Tabla1[[#This Row],[Insumos]],Tabla10[Insumo],Tabla10[InsumoAbrev],"",0))</f>
        <v/>
      </c>
      <c r="S1344" s="694"/>
      <c r="T1344" s="187"/>
      <c r="U1344" s="187"/>
    </row>
    <row r="1345" spans="2:21" ht="15" x14ac:dyDescent="0.25">
      <c r="B1345" s="187" t="str">
        <f>IF('Formulario PPGR3'!$G1345="","",CONCATENATE('Formulario PPGR3'!$C1345,".",'Formulario PPGR3'!$D1345,".",'Formulario PPGR3'!$E1345,".",'Formulario PPGR3'!$F1345))</f>
        <v/>
      </c>
      <c r="C1345" s="187" t="str">
        <f>IF('Formulario PPGR3'!$G1345="","",'Formulario PPGR1'!#REF!)</f>
        <v/>
      </c>
      <c r="D1345" s="187" t="str">
        <f>IF('Formulario PPGR3'!$G1345="","",'Formulario PPGR1'!#REF!)</f>
        <v/>
      </c>
      <c r="E1345" s="187" t="str">
        <f>IF('Formulario PPGR3'!$G1345="","",'Formulario PPGR1'!#REF!)</f>
        <v/>
      </c>
      <c r="F1345" s="187" t="str">
        <f>IF('Formulario PPGR3'!$G1345="","",'Formulario PPGR1'!#REF!)</f>
        <v/>
      </c>
      <c r="G1345" s="186"/>
      <c r="H1345" s="520" t="str" cm="1">
        <f t="array" ref="H1345">IF(Tabla1[[#This Row],[Código_Actividad]]="","",_xlfn.XLOOKUP(Tabla1[[#This Row],[Código_Actividad]],CodigoActividad,Tabla2[Actividades Programables Presupuestables],"",0))</f>
        <v/>
      </c>
      <c r="I1345" s="783" t="str">
        <f>IFERROR(VLOOKUP('Formulario PPGR3'!$G1345,'Formulario PPGR2'!$H$9:$V$536,15,FALSE),"")</f>
        <v/>
      </c>
      <c r="J1345" s="525"/>
      <c r="K1345" s="524"/>
      <c r="L1345" s="521" t="str">
        <f>IF(Tabla1[[#This Row],[Descripción]]="","",_xlfn.XLOOKUP(Tabla1[[#This Row],[Descripción]],Tabla10[Descripción],Tabla10[Unidad de Medida],"",0))</f>
        <v/>
      </c>
      <c r="M1345" s="317"/>
      <c r="N1345" s="535" t="str">
        <f>IF(Tabla1[[#This Row],[Descripción]]="","",_xlfn.XLOOKUP(Tabla1[[#This Row],[Descripción]],Tabla10[Descripción],Tabla10[Precio Unitario],0))</f>
        <v/>
      </c>
      <c r="O1345" s="535" t="str">
        <f>IF(Tabla1[[#This Row],[Cantidad de Insumos]]="","",Tabla1[[#This Row],[Precio Unitario]]*Tabla1[[#This Row],[Cantidad de Insumos]])</f>
        <v/>
      </c>
      <c r="P1345" s="522" t="str">
        <f>IF(Tabla1[[#This Row],[Descripción]]="","",_xlfn.XLOOKUP(Tabla1[[#This Row],[Descripción]],Tabla10[Descripción],Tabla10[CODIGO PRESUPUESTARIO],0))</f>
        <v/>
      </c>
      <c r="Q1345" s="523"/>
      <c r="R1345" s="523" t="str">
        <f>IF(Tabla1[[#This Row],[Insumos]]="","",_xlfn.XLOOKUP(Tabla1[[#This Row],[Insumos]],Tabla10[Insumo],Tabla10[InsumoAbrev],"",0))</f>
        <v/>
      </c>
      <c r="S1345" s="694"/>
      <c r="T1345" s="187"/>
      <c r="U1345" s="187"/>
    </row>
    <row r="1346" spans="2:21" ht="15" x14ac:dyDescent="0.25">
      <c r="B1346" s="187" t="str">
        <f>IF('Formulario PPGR3'!$G1346="","",CONCATENATE('Formulario PPGR3'!$C1346,".",'Formulario PPGR3'!$D1346,".",'Formulario PPGR3'!$E1346,".",'Formulario PPGR3'!$F1346))</f>
        <v/>
      </c>
      <c r="C1346" s="187" t="str">
        <f>IF('Formulario PPGR3'!$G1346="","",'Formulario PPGR1'!#REF!)</f>
        <v/>
      </c>
      <c r="D1346" s="187" t="str">
        <f>IF('Formulario PPGR3'!$G1346="","",'Formulario PPGR1'!#REF!)</f>
        <v/>
      </c>
      <c r="E1346" s="187" t="str">
        <f>IF('Formulario PPGR3'!$G1346="","",'Formulario PPGR1'!#REF!)</f>
        <v/>
      </c>
      <c r="F1346" s="187" t="str">
        <f>IF('Formulario PPGR3'!$G1346="","",'Formulario PPGR1'!#REF!)</f>
        <v/>
      </c>
      <c r="G1346" s="186"/>
      <c r="H1346" s="520" t="str" cm="1">
        <f t="array" ref="H1346">IF(Tabla1[[#This Row],[Código_Actividad]]="","",_xlfn.XLOOKUP(Tabla1[[#This Row],[Código_Actividad]],CodigoActividad,Tabla2[Actividades Programables Presupuestables],"",0))</f>
        <v/>
      </c>
      <c r="I1346" s="783" t="str">
        <f>IFERROR(VLOOKUP('Formulario PPGR3'!$G1346,'Formulario PPGR2'!$H$9:$V$536,15,FALSE),"")</f>
        <v/>
      </c>
      <c r="J1346" s="525"/>
      <c r="K1346" s="524"/>
      <c r="L1346" s="521" t="str">
        <f>IF(Tabla1[[#This Row],[Descripción]]="","",_xlfn.XLOOKUP(Tabla1[[#This Row],[Descripción]],Tabla10[Descripción],Tabla10[Unidad de Medida],"",0))</f>
        <v/>
      </c>
      <c r="M1346" s="317"/>
      <c r="N1346" s="535" t="str">
        <f>IF(Tabla1[[#This Row],[Descripción]]="","",_xlfn.XLOOKUP(Tabla1[[#This Row],[Descripción]],Tabla10[Descripción],Tabla10[Precio Unitario],0))</f>
        <v/>
      </c>
      <c r="O1346" s="535" t="str">
        <f>IF(Tabla1[[#This Row],[Cantidad de Insumos]]="","",Tabla1[[#This Row],[Precio Unitario]]*Tabla1[[#This Row],[Cantidad de Insumos]])</f>
        <v/>
      </c>
      <c r="P1346" s="522" t="str">
        <f>IF(Tabla1[[#This Row],[Descripción]]="","",_xlfn.XLOOKUP(Tabla1[[#This Row],[Descripción]],Tabla10[Descripción],Tabla10[CODIGO PRESUPUESTARIO],0))</f>
        <v/>
      </c>
      <c r="Q1346" s="523"/>
      <c r="R1346" s="523" t="str">
        <f>IF(Tabla1[[#This Row],[Insumos]]="","",_xlfn.XLOOKUP(Tabla1[[#This Row],[Insumos]],Tabla10[Insumo],Tabla10[InsumoAbrev],"",0))</f>
        <v/>
      </c>
      <c r="S1346" s="694"/>
      <c r="T1346" s="187"/>
      <c r="U1346" s="187"/>
    </row>
    <row r="1347" spans="2:21" ht="15" x14ac:dyDescent="0.25">
      <c r="B1347" s="187" t="str">
        <f>IF('Formulario PPGR3'!$G1347="","",CONCATENATE('Formulario PPGR3'!$C1347,".",'Formulario PPGR3'!$D1347,".",'Formulario PPGR3'!$E1347,".",'Formulario PPGR3'!$F1347))</f>
        <v/>
      </c>
      <c r="C1347" s="187" t="str">
        <f>IF('Formulario PPGR3'!$G1347="","",'Formulario PPGR1'!#REF!)</f>
        <v/>
      </c>
      <c r="D1347" s="187" t="str">
        <f>IF('Formulario PPGR3'!$G1347="","",'Formulario PPGR1'!#REF!)</f>
        <v/>
      </c>
      <c r="E1347" s="187" t="str">
        <f>IF('Formulario PPGR3'!$G1347="","",'Formulario PPGR1'!#REF!)</f>
        <v/>
      </c>
      <c r="F1347" s="187" t="str">
        <f>IF('Formulario PPGR3'!$G1347="","",'Formulario PPGR1'!#REF!)</f>
        <v/>
      </c>
      <c r="G1347" s="237"/>
      <c r="H1347" s="520" t="str" cm="1">
        <f t="array" ref="H1347">IF(Tabla1[[#This Row],[Código_Actividad]]="","",_xlfn.XLOOKUP(Tabla1[[#This Row],[Código_Actividad]],CodigoActividad,Tabla2[Actividades Programables Presupuestables],"",0))</f>
        <v/>
      </c>
      <c r="I1347" s="783" t="str">
        <f>IFERROR(VLOOKUP('Formulario PPGR3'!$G1347,'Formulario PPGR2'!$H$9:$V$536,15,FALSE),"")</f>
        <v/>
      </c>
      <c r="J1347" s="525"/>
      <c r="K1347" s="524"/>
      <c r="L1347" s="521" t="str">
        <f>IF(Tabla1[[#This Row],[Descripción]]="","",_xlfn.XLOOKUP(Tabla1[[#This Row],[Descripción]],Tabla10[Descripción],Tabla10[Unidad de Medida],"",0))</f>
        <v/>
      </c>
      <c r="M1347" s="317"/>
      <c r="N1347" s="535" t="str">
        <f>IF(Tabla1[[#This Row],[Descripción]]="","",_xlfn.XLOOKUP(Tabla1[[#This Row],[Descripción]],Tabla10[Descripción],Tabla10[Precio Unitario],0))</f>
        <v/>
      </c>
      <c r="O1347" s="535" t="str">
        <f>IF(Tabla1[[#This Row],[Cantidad de Insumos]]="","",Tabla1[[#This Row],[Precio Unitario]]*Tabla1[[#This Row],[Cantidad de Insumos]])</f>
        <v/>
      </c>
      <c r="P1347" s="522" t="str">
        <f>IF(Tabla1[[#This Row],[Descripción]]="","",_xlfn.XLOOKUP(Tabla1[[#This Row],[Descripción]],Tabla10[Descripción],Tabla10[CODIGO PRESUPUESTARIO],0))</f>
        <v/>
      </c>
      <c r="Q1347" s="523"/>
      <c r="R1347" s="523" t="str">
        <f>IF(Tabla1[[#This Row],[Insumos]]="","",_xlfn.XLOOKUP(Tabla1[[#This Row],[Insumos]],Tabla10[Insumo],Tabla10[InsumoAbrev],"",0))</f>
        <v/>
      </c>
      <c r="S1347" s="694"/>
      <c r="T1347" s="187"/>
      <c r="U1347" s="187"/>
    </row>
    <row r="1348" spans="2:21" ht="15" x14ac:dyDescent="0.25">
      <c r="B1348" s="187" t="str">
        <f>IF('Formulario PPGR3'!$G1348="","",CONCATENATE('Formulario PPGR3'!$C1348,".",'Formulario PPGR3'!$D1348,".",'Formulario PPGR3'!$E1348,".",'Formulario PPGR3'!$F1348))</f>
        <v/>
      </c>
      <c r="C1348" s="187" t="str">
        <f>IF('Formulario PPGR3'!$G1348="","",'Formulario PPGR1'!#REF!)</f>
        <v/>
      </c>
      <c r="D1348" s="187" t="str">
        <f>IF('Formulario PPGR3'!$G1348="","",'Formulario PPGR1'!#REF!)</f>
        <v/>
      </c>
      <c r="E1348" s="187" t="str">
        <f>IF('Formulario PPGR3'!$G1348="","",'Formulario PPGR1'!#REF!)</f>
        <v/>
      </c>
      <c r="F1348" s="187" t="str">
        <f>IF('Formulario PPGR3'!$G1348="","",'Formulario PPGR1'!#REF!)</f>
        <v/>
      </c>
      <c r="G1348" s="237"/>
      <c r="H1348" s="520" t="str" cm="1">
        <f t="array" ref="H1348">IF(Tabla1[[#This Row],[Código_Actividad]]="","",_xlfn.XLOOKUP(Tabla1[[#This Row],[Código_Actividad]],CodigoActividad,Tabla2[Actividades Programables Presupuestables],"",0))</f>
        <v/>
      </c>
      <c r="I1348" s="783" t="str">
        <f>IFERROR(VLOOKUP('Formulario PPGR3'!$G1348,'Formulario PPGR2'!$H$9:$V$536,15,FALSE),"")</f>
        <v/>
      </c>
      <c r="J1348" s="525"/>
      <c r="K1348" s="524"/>
      <c r="L1348" s="521" t="str">
        <f>IF(Tabla1[[#This Row],[Descripción]]="","",_xlfn.XLOOKUP(Tabla1[[#This Row],[Descripción]],Tabla10[Descripción],Tabla10[Unidad de Medida],"",0))</f>
        <v/>
      </c>
      <c r="M1348" s="317"/>
      <c r="N1348" s="535" t="str">
        <f>IF(Tabla1[[#This Row],[Descripción]]="","",_xlfn.XLOOKUP(Tabla1[[#This Row],[Descripción]],Tabla10[Descripción],Tabla10[Precio Unitario],0))</f>
        <v/>
      </c>
      <c r="O1348" s="535" t="str">
        <f>IF(Tabla1[[#This Row],[Cantidad de Insumos]]="","",Tabla1[[#This Row],[Precio Unitario]]*Tabla1[[#This Row],[Cantidad de Insumos]])</f>
        <v/>
      </c>
      <c r="P1348" s="522" t="str">
        <f>IF(Tabla1[[#This Row],[Descripción]]="","",_xlfn.XLOOKUP(Tabla1[[#This Row],[Descripción]],Tabla10[Descripción],Tabla10[CODIGO PRESUPUESTARIO],0))</f>
        <v/>
      </c>
      <c r="Q1348" s="523"/>
      <c r="R1348" s="523" t="str">
        <f>IF(Tabla1[[#This Row],[Insumos]]="","",_xlfn.XLOOKUP(Tabla1[[#This Row],[Insumos]],Tabla10[Insumo],Tabla10[InsumoAbrev],"",0))</f>
        <v/>
      </c>
      <c r="S1348" s="694"/>
      <c r="T1348" s="187"/>
      <c r="U1348" s="187"/>
    </row>
    <row r="1349" spans="2:21" ht="15" x14ac:dyDescent="0.25">
      <c r="B1349" s="187" t="str">
        <f>IF('Formulario PPGR3'!$G1349="","",CONCATENATE('Formulario PPGR3'!$C1349,".",'Formulario PPGR3'!$D1349,".",'Formulario PPGR3'!$E1349,".",'Formulario PPGR3'!$F1349))</f>
        <v/>
      </c>
      <c r="C1349" s="187" t="str">
        <f>IF('Formulario PPGR3'!$G1349="","",'Formulario PPGR1'!#REF!)</f>
        <v/>
      </c>
      <c r="D1349" s="187" t="str">
        <f>IF('Formulario PPGR3'!$G1349="","",'Formulario PPGR1'!#REF!)</f>
        <v/>
      </c>
      <c r="E1349" s="187" t="str">
        <f>IF('Formulario PPGR3'!$G1349="","",'Formulario PPGR1'!#REF!)</f>
        <v/>
      </c>
      <c r="F1349" s="187" t="str">
        <f>IF('Formulario PPGR3'!$G1349="","",'Formulario PPGR1'!#REF!)</f>
        <v/>
      </c>
      <c r="G1349" s="237"/>
      <c r="H1349" s="520" t="str" cm="1">
        <f t="array" ref="H1349">IF(Tabla1[[#This Row],[Código_Actividad]]="","",_xlfn.XLOOKUP(Tabla1[[#This Row],[Código_Actividad]],CodigoActividad,Tabla2[Actividades Programables Presupuestables],"",0))</f>
        <v/>
      </c>
      <c r="I1349" s="783" t="str">
        <f>IFERROR(VLOOKUP('Formulario PPGR3'!$G1349,'Formulario PPGR2'!$H$9:$V$536,15,FALSE),"")</f>
        <v/>
      </c>
      <c r="J1349" s="525"/>
      <c r="K1349" s="524"/>
      <c r="L1349" s="521" t="str">
        <f>IF(Tabla1[[#This Row],[Descripción]]="","",_xlfn.XLOOKUP(Tabla1[[#This Row],[Descripción]],Tabla10[Descripción],Tabla10[Unidad de Medida],"",0))</f>
        <v/>
      </c>
      <c r="M1349" s="317"/>
      <c r="N1349" s="535" t="str">
        <f>IF(Tabla1[[#This Row],[Descripción]]="","",_xlfn.XLOOKUP(Tabla1[[#This Row],[Descripción]],Tabla10[Descripción],Tabla10[Precio Unitario],0))</f>
        <v/>
      </c>
      <c r="O1349" s="535" t="str">
        <f>IF(Tabla1[[#This Row],[Cantidad de Insumos]]="","",Tabla1[[#This Row],[Precio Unitario]]*Tabla1[[#This Row],[Cantidad de Insumos]])</f>
        <v/>
      </c>
      <c r="P1349" s="522" t="str">
        <f>IF(Tabla1[[#This Row],[Descripción]]="","",_xlfn.XLOOKUP(Tabla1[[#This Row],[Descripción]],Tabla10[Descripción],Tabla10[CODIGO PRESUPUESTARIO],0))</f>
        <v/>
      </c>
      <c r="Q1349" s="523"/>
      <c r="R1349" s="523" t="str">
        <f>IF(Tabla1[[#This Row],[Insumos]]="","",_xlfn.XLOOKUP(Tabla1[[#This Row],[Insumos]],Tabla10[Insumo],Tabla10[InsumoAbrev],"",0))</f>
        <v/>
      </c>
      <c r="S1349" s="694"/>
      <c r="T1349" s="187"/>
      <c r="U1349" s="187"/>
    </row>
    <row r="1350" spans="2:21" ht="15" x14ac:dyDescent="0.25">
      <c r="B1350" s="187" t="str">
        <f>IF('Formulario PPGR3'!$G1350="","",CONCATENATE('Formulario PPGR3'!$C1350,".",'Formulario PPGR3'!$D1350,".",'Formulario PPGR3'!$E1350,".",'Formulario PPGR3'!$F1350))</f>
        <v/>
      </c>
      <c r="C1350" s="187" t="str">
        <f>IF('Formulario PPGR3'!$G1350="","",'Formulario PPGR1'!#REF!)</f>
        <v/>
      </c>
      <c r="D1350" s="187" t="str">
        <f>IF('Formulario PPGR3'!$G1350="","",'Formulario PPGR1'!#REF!)</f>
        <v/>
      </c>
      <c r="E1350" s="187" t="str">
        <f>IF('Formulario PPGR3'!$G1350="","",'Formulario PPGR1'!#REF!)</f>
        <v/>
      </c>
      <c r="F1350" s="187" t="str">
        <f>IF('Formulario PPGR3'!$G1350="","",'Formulario PPGR1'!#REF!)</f>
        <v/>
      </c>
      <c r="G1350" s="237"/>
      <c r="H1350" s="520" t="str" cm="1">
        <f t="array" ref="H1350">IF(Tabla1[[#This Row],[Código_Actividad]]="","",_xlfn.XLOOKUP(Tabla1[[#This Row],[Código_Actividad]],CodigoActividad,Tabla2[Actividades Programables Presupuestables],"",0))</f>
        <v/>
      </c>
      <c r="I1350" s="783" t="str">
        <f>IFERROR(VLOOKUP('Formulario PPGR3'!$G1350,'Formulario PPGR2'!$H$9:$V$536,15,FALSE),"")</f>
        <v/>
      </c>
      <c r="J1350" s="525"/>
      <c r="K1350" s="524"/>
      <c r="L1350" s="521" t="str">
        <f>IF(Tabla1[[#This Row],[Descripción]]="","",_xlfn.XLOOKUP(Tabla1[[#This Row],[Descripción]],Tabla10[Descripción],Tabla10[Unidad de Medida],"",0))</f>
        <v/>
      </c>
      <c r="M1350" s="317"/>
      <c r="N1350" s="535" t="str">
        <f>IF(Tabla1[[#This Row],[Descripción]]="","",_xlfn.XLOOKUP(Tabla1[[#This Row],[Descripción]],Tabla10[Descripción],Tabla10[Precio Unitario],0))</f>
        <v/>
      </c>
      <c r="O1350" s="535" t="str">
        <f>IF(Tabla1[[#This Row],[Cantidad de Insumos]]="","",Tabla1[[#This Row],[Precio Unitario]]*Tabla1[[#This Row],[Cantidad de Insumos]])</f>
        <v/>
      </c>
      <c r="P1350" s="522" t="str">
        <f>IF(Tabla1[[#This Row],[Descripción]]="","",_xlfn.XLOOKUP(Tabla1[[#This Row],[Descripción]],Tabla10[Descripción],Tabla10[CODIGO PRESUPUESTARIO],0))</f>
        <v/>
      </c>
      <c r="Q1350" s="523"/>
      <c r="R1350" s="523" t="str">
        <f>IF(Tabla1[[#This Row],[Insumos]]="","",_xlfn.XLOOKUP(Tabla1[[#This Row],[Insumos]],Tabla10[Insumo],Tabla10[InsumoAbrev],"",0))</f>
        <v/>
      </c>
      <c r="S1350" s="694"/>
      <c r="T1350" s="187"/>
      <c r="U1350" s="187"/>
    </row>
    <row r="1351" spans="2:21" ht="15" x14ac:dyDescent="0.25">
      <c r="B1351" s="187" t="str">
        <f>IF('Formulario PPGR3'!$G1351="","",CONCATENATE('Formulario PPGR3'!$C1351,".",'Formulario PPGR3'!$D1351,".",'Formulario PPGR3'!$E1351,".",'Formulario PPGR3'!$F1351))</f>
        <v/>
      </c>
      <c r="C1351" s="187" t="str">
        <f>IF('Formulario PPGR3'!$G1351="","",'Formulario PPGR1'!#REF!)</f>
        <v/>
      </c>
      <c r="D1351" s="187" t="str">
        <f>IF('Formulario PPGR3'!$G1351="","",'Formulario PPGR1'!#REF!)</f>
        <v/>
      </c>
      <c r="E1351" s="187" t="str">
        <f>IF('Formulario PPGR3'!$G1351="","",'Formulario PPGR1'!#REF!)</f>
        <v/>
      </c>
      <c r="F1351" s="187" t="str">
        <f>IF('Formulario PPGR3'!$G1351="","",'Formulario PPGR1'!#REF!)</f>
        <v/>
      </c>
      <c r="G1351" s="237"/>
      <c r="H1351" s="520" t="str" cm="1">
        <f t="array" ref="H1351">IF(Tabla1[[#This Row],[Código_Actividad]]="","",_xlfn.XLOOKUP(Tabla1[[#This Row],[Código_Actividad]],CodigoActividad,Tabla2[Actividades Programables Presupuestables],"",0))</f>
        <v/>
      </c>
      <c r="I1351" s="783" t="str">
        <f>IFERROR(VLOOKUP('Formulario PPGR3'!$G1351,'Formulario PPGR2'!$H$9:$V$536,15,FALSE),"")</f>
        <v/>
      </c>
      <c r="J1351" s="525"/>
      <c r="K1351" s="524"/>
      <c r="L1351" s="521" t="str">
        <f>IF(Tabla1[[#This Row],[Descripción]]="","",_xlfn.XLOOKUP(Tabla1[[#This Row],[Descripción]],Tabla10[Descripción],Tabla10[Unidad de Medida],"",0))</f>
        <v/>
      </c>
      <c r="M1351" s="317"/>
      <c r="N1351" s="535" t="str">
        <f>IF(Tabla1[[#This Row],[Descripción]]="","",_xlfn.XLOOKUP(Tabla1[[#This Row],[Descripción]],Tabla10[Descripción],Tabla10[Precio Unitario],0))</f>
        <v/>
      </c>
      <c r="O1351" s="535" t="str">
        <f>IF(Tabla1[[#This Row],[Cantidad de Insumos]]="","",Tabla1[[#This Row],[Precio Unitario]]*Tabla1[[#This Row],[Cantidad de Insumos]])</f>
        <v/>
      </c>
      <c r="P1351" s="522" t="str">
        <f>IF(Tabla1[[#This Row],[Descripción]]="","",_xlfn.XLOOKUP(Tabla1[[#This Row],[Descripción]],Tabla10[Descripción],Tabla10[CODIGO PRESUPUESTARIO],0))</f>
        <v/>
      </c>
      <c r="Q1351" s="523"/>
      <c r="R1351" s="523" t="str">
        <f>IF(Tabla1[[#This Row],[Insumos]]="","",_xlfn.XLOOKUP(Tabla1[[#This Row],[Insumos]],Tabla10[Insumo],Tabla10[InsumoAbrev],"",0))</f>
        <v/>
      </c>
      <c r="S1351" s="694"/>
      <c r="T1351" s="187"/>
      <c r="U1351" s="187"/>
    </row>
    <row r="1352" spans="2:21" ht="15" x14ac:dyDescent="0.25">
      <c r="B1352" s="187" t="str">
        <f>IF('Formulario PPGR3'!$G1352="","",CONCATENATE('Formulario PPGR3'!$C1352,".",'Formulario PPGR3'!$D1352,".",'Formulario PPGR3'!$E1352,".",'Formulario PPGR3'!$F1352))</f>
        <v/>
      </c>
      <c r="C1352" s="187" t="str">
        <f>IF('Formulario PPGR3'!$G1352="","",'Formulario PPGR1'!#REF!)</f>
        <v/>
      </c>
      <c r="D1352" s="187" t="str">
        <f>IF('Formulario PPGR3'!$G1352="","",'Formulario PPGR1'!#REF!)</f>
        <v/>
      </c>
      <c r="E1352" s="187" t="str">
        <f>IF('Formulario PPGR3'!$G1352="","",'Formulario PPGR1'!#REF!)</f>
        <v/>
      </c>
      <c r="F1352" s="187" t="str">
        <f>IF('Formulario PPGR3'!$G1352="","",'Formulario PPGR1'!#REF!)</f>
        <v/>
      </c>
      <c r="G1352" s="237"/>
      <c r="H1352" s="520" t="str" cm="1">
        <f t="array" ref="H1352">IF(Tabla1[[#This Row],[Código_Actividad]]="","",_xlfn.XLOOKUP(Tabla1[[#This Row],[Código_Actividad]],CodigoActividad,Tabla2[Actividades Programables Presupuestables],"",0))</f>
        <v/>
      </c>
      <c r="I1352" s="783" t="str">
        <f>IFERROR(VLOOKUP('Formulario PPGR3'!$G1352,'Formulario PPGR2'!$H$9:$V$536,15,FALSE),"")</f>
        <v/>
      </c>
      <c r="J1352" s="525"/>
      <c r="K1352" s="524"/>
      <c r="L1352" s="521" t="str">
        <f>IF(Tabla1[[#This Row],[Descripción]]="","",_xlfn.XLOOKUP(Tabla1[[#This Row],[Descripción]],Tabla10[Descripción],Tabla10[Unidad de Medida],"",0))</f>
        <v/>
      </c>
      <c r="M1352" s="317"/>
      <c r="N1352" s="535" t="str">
        <f>IF(Tabla1[[#This Row],[Descripción]]="","",_xlfn.XLOOKUP(Tabla1[[#This Row],[Descripción]],Tabla10[Descripción],Tabla10[Precio Unitario],0))</f>
        <v/>
      </c>
      <c r="O1352" s="535" t="str">
        <f>IF(Tabla1[[#This Row],[Cantidad de Insumos]]="","",Tabla1[[#This Row],[Precio Unitario]]*Tabla1[[#This Row],[Cantidad de Insumos]])</f>
        <v/>
      </c>
      <c r="P1352" s="522" t="str">
        <f>IF(Tabla1[[#This Row],[Descripción]]="","",_xlfn.XLOOKUP(Tabla1[[#This Row],[Descripción]],Tabla10[Descripción],Tabla10[CODIGO PRESUPUESTARIO],0))</f>
        <v/>
      </c>
      <c r="Q1352" s="523"/>
      <c r="R1352" s="523" t="str">
        <f>IF(Tabla1[[#This Row],[Insumos]]="","",_xlfn.XLOOKUP(Tabla1[[#This Row],[Insumos]],Tabla10[Insumo],Tabla10[InsumoAbrev],"",0))</f>
        <v/>
      </c>
      <c r="S1352" s="694"/>
      <c r="T1352" s="187"/>
      <c r="U1352" s="187"/>
    </row>
    <row r="1353" spans="2:21" ht="15" x14ac:dyDescent="0.25">
      <c r="B1353" s="187" t="str">
        <f>IF('Formulario PPGR3'!$G1353="","",CONCATENATE('Formulario PPGR3'!$C1353,".",'Formulario PPGR3'!$D1353,".",'Formulario PPGR3'!$E1353,".",'Formulario PPGR3'!$F1353))</f>
        <v/>
      </c>
      <c r="C1353" s="187" t="str">
        <f>IF('Formulario PPGR3'!$G1353="","",'Formulario PPGR1'!#REF!)</f>
        <v/>
      </c>
      <c r="D1353" s="187" t="str">
        <f>IF('Formulario PPGR3'!$G1353="","",'Formulario PPGR1'!#REF!)</f>
        <v/>
      </c>
      <c r="E1353" s="187" t="str">
        <f>IF('Formulario PPGR3'!$G1353="","",'Formulario PPGR1'!#REF!)</f>
        <v/>
      </c>
      <c r="F1353" s="187" t="str">
        <f>IF('Formulario PPGR3'!$G1353="","",'Formulario PPGR1'!#REF!)</f>
        <v/>
      </c>
      <c r="G1353" s="237"/>
      <c r="H1353" s="520" t="str" cm="1">
        <f t="array" ref="H1353">IF(Tabla1[[#This Row],[Código_Actividad]]="","",_xlfn.XLOOKUP(Tabla1[[#This Row],[Código_Actividad]],CodigoActividad,Tabla2[Actividades Programables Presupuestables],"",0))</f>
        <v/>
      </c>
      <c r="I1353" s="783" t="str">
        <f>IFERROR(VLOOKUP('Formulario PPGR3'!$G1353,'Formulario PPGR2'!$H$9:$V$536,15,FALSE),"")</f>
        <v/>
      </c>
      <c r="J1353" s="525"/>
      <c r="K1353" s="524"/>
      <c r="L1353" s="521" t="str">
        <f>IF(Tabla1[[#This Row],[Descripción]]="","",_xlfn.XLOOKUP(Tabla1[[#This Row],[Descripción]],Tabla10[Descripción],Tabla10[Unidad de Medida],"",0))</f>
        <v/>
      </c>
      <c r="M1353" s="317"/>
      <c r="N1353" s="535" t="str">
        <f>IF(Tabla1[[#This Row],[Descripción]]="","",_xlfn.XLOOKUP(Tabla1[[#This Row],[Descripción]],Tabla10[Descripción],Tabla10[Precio Unitario],0))</f>
        <v/>
      </c>
      <c r="O1353" s="535" t="str">
        <f>IF(Tabla1[[#This Row],[Cantidad de Insumos]]="","",Tabla1[[#This Row],[Precio Unitario]]*Tabla1[[#This Row],[Cantidad de Insumos]])</f>
        <v/>
      </c>
      <c r="P1353" s="522" t="str">
        <f>IF(Tabla1[[#This Row],[Descripción]]="","",_xlfn.XLOOKUP(Tabla1[[#This Row],[Descripción]],Tabla10[Descripción],Tabla10[CODIGO PRESUPUESTARIO],0))</f>
        <v/>
      </c>
      <c r="Q1353" s="523"/>
      <c r="R1353" s="523" t="str">
        <f>IF(Tabla1[[#This Row],[Insumos]]="","",_xlfn.XLOOKUP(Tabla1[[#This Row],[Insumos]],Tabla10[Insumo],Tabla10[InsumoAbrev],"",0))</f>
        <v/>
      </c>
      <c r="S1353" s="694"/>
      <c r="T1353" s="187"/>
      <c r="U1353" s="187"/>
    </row>
    <row r="1354" spans="2:21" ht="15" hidden="1" x14ac:dyDescent="0.25">
      <c r="B1354" s="187" t="str">
        <f>IF('Formulario PPGR3'!$G1354="","",CONCATENATE('Formulario PPGR3'!$C1354,".",'Formulario PPGR3'!$D1354,".",'Formulario PPGR3'!$E1354,".",'Formulario PPGR3'!$F1354))</f>
        <v/>
      </c>
      <c r="C1354" s="187" t="str">
        <f>IF('Formulario PPGR3'!$G1354="","",'Formulario PPGR1'!#REF!)</f>
        <v/>
      </c>
      <c r="D1354" s="187" t="str">
        <f>IF('Formulario PPGR3'!$G1354="","",'Formulario PPGR1'!#REF!)</f>
        <v/>
      </c>
      <c r="E1354" s="187" t="str">
        <f>IF('Formulario PPGR3'!$G1354="","",'Formulario PPGR1'!#REF!)</f>
        <v/>
      </c>
      <c r="F1354" s="187" t="str">
        <f>IF('Formulario PPGR3'!$G1354="","",'Formulario PPGR1'!#REF!)</f>
        <v/>
      </c>
      <c r="G1354" s="237"/>
      <c r="H1354" s="520" t="str" cm="1">
        <f t="array" ref="H1354">IF(Tabla1[[#This Row],[Código_Actividad]]="","",_xlfn.XLOOKUP(Tabla1[[#This Row],[Código_Actividad]],CodigoActividad,Tabla2[Actividades Programables Presupuestables],"",0))</f>
        <v/>
      </c>
      <c r="I1354" s="783" t="str">
        <f>IFERROR(VLOOKUP('Formulario PPGR3'!$G1354,'Formulario PPGR2'!$H$9:$V$536,15,FALSE),"")</f>
        <v/>
      </c>
      <c r="J1354" s="525"/>
      <c r="K1354" s="524"/>
      <c r="L1354" s="521" t="str">
        <f>IF(Tabla1[[#This Row],[Descripción]]="","",_xlfn.XLOOKUP(Tabla1[[#This Row],[Descripción]],Tabla10[Descripción],Tabla10[Unidad de Medida],"",0))</f>
        <v/>
      </c>
      <c r="M1354" s="317"/>
      <c r="N1354" s="535" t="str">
        <f>IF(Tabla1[[#This Row],[Descripción]]="","",_xlfn.XLOOKUP(Tabla1[[#This Row],[Descripción]],Tabla10[Descripción],Tabla10[Precio Unitario],0))</f>
        <v/>
      </c>
      <c r="O1354" s="535" t="str">
        <f>IF(Tabla1[[#This Row],[Cantidad de Insumos]]="","",Tabla1[[#This Row],[Precio Unitario]]*Tabla1[[#This Row],[Cantidad de Insumos]])</f>
        <v/>
      </c>
      <c r="P1354" s="522" t="str">
        <f>IF(Tabla1[[#This Row],[Descripción]]="","",_xlfn.XLOOKUP(Tabla1[[#This Row],[Descripción]],Tabla10[Descripción],Tabla10[CODIGO PRESUPUESTARIO],0))</f>
        <v/>
      </c>
      <c r="Q1354" s="523"/>
      <c r="R1354" s="523" t="str">
        <f>IF(Tabla1[[#This Row],[Insumos]]="","",_xlfn.XLOOKUP(Tabla1[[#This Row],[Insumos]],Tabla10[Insumo],Tabla10[InsumoAbrev],"",0))</f>
        <v/>
      </c>
      <c r="S1354" s="694"/>
      <c r="T1354" s="187"/>
      <c r="U1354" s="187"/>
    </row>
    <row r="1355" spans="2:21" ht="15" hidden="1" x14ac:dyDescent="0.25">
      <c r="B1355" s="187" t="str">
        <f>IF('Formulario PPGR3'!$G1355="","",CONCATENATE('Formulario PPGR3'!$C1355,".",'Formulario PPGR3'!$D1355,".",'Formulario PPGR3'!$E1355,".",'Formulario PPGR3'!$F1355))</f>
        <v/>
      </c>
      <c r="C1355" s="187" t="str">
        <f>IF('Formulario PPGR3'!$G1355="","",'Formulario PPGR1'!#REF!)</f>
        <v/>
      </c>
      <c r="D1355" s="187" t="str">
        <f>IF('Formulario PPGR3'!$G1355="","",'Formulario PPGR1'!#REF!)</f>
        <v/>
      </c>
      <c r="E1355" s="187" t="str">
        <f>IF('Formulario PPGR3'!$G1355="","",'Formulario PPGR1'!#REF!)</f>
        <v/>
      </c>
      <c r="F1355" s="187" t="str">
        <f>IF('Formulario PPGR3'!$G1355="","",'Formulario PPGR1'!#REF!)</f>
        <v/>
      </c>
      <c r="G1355" s="237"/>
      <c r="H1355" s="520" t="str" cm="1">
        <f t="array" ref="H1355">IF(Tabla1[[#This Row],[Código_Actividad]]="","",_xlfn.XLOOKUP(Tabla1[[#This Row],[Código_Actividad]],CodigoActividad,Tabla2[Actividades Programables Presupuestables],"",0))</f>
        <v/>
      </c>
      <c r="I1355" s="783" t="str">
        <f>IFERROR(VLOOKUP('Formulario PPGR3'!$G1355,'Formulario PPGR2'!$H$9:$V$536,15,FALSE),"")</f>
        <v/>
      </c>
      <c r="J1355" s="525"/>
      <c r="K1355" s="524"/>
      <c r="L1355" s="521" t="str">
        <f>IF(Tabla1[[#This Row],[Descripción]]="","",_xlfn.XLOOKUP(Tabla1[[#This Row],[Descripción]],Tabla10[Descripción],Tabla10[Unidad de Medida],"",0))</f>
        <v/>
      </c>
      <c r="M1355" s="317"/>
      <c r="N1355" s="535" t="str">
        <f>IF(Tabla1[[#This Row],[Descripción]]="","",_xlfn.XLOOKUP(Tabla1[[#This Row],[Descripción]],Tabla10[Descripción],Tabla10[Precio Unitario],0))</f>
        <v/>
      </c>
      <c r="O1355" s="535" t="str">
        <f>IF(Tabla1[[#This Row],[Cantidad de Insumos]]="","",Tabla1[[#This Row],[Precio Unitario]]*Tabla1[[#This Row],[Cantidad de Insumos]])</f>
        <v/>
      </c>
      <c r="P1355" s="522" t="str">
        <f>IF(Tabla1[[#This Row],[Descripción]]="","",_xlfn.XLOOKUP(Tabla1[[#This Row],[Descripción]],Tabla10[Descripción],Tabla10[CODIGO PRESUPUESTARIO],0))</f>
        <v/>
      </c>
      <c r="Q1355" s="523"/>
      <c r="R1355" s="523" t="str">
        <f>IF(Tabla1[[#This Row],[Insumos]]="","",_xlfn.XLOOKUP(Tabla1[[#This Row],[Insumos]],Tabla10[Insumo],Tabla10[InsumoAbrev],"",0))</f>
        <v/>
      </c>
      <c r="S1355" s="694"/>
      <c r="T1355" s="187"/>
      <c r="U1355" s="187"/>
    </row>
    <row r="1356" spans="2:21" ht="15" hidden="1" x14ac:dyDescent="0.25">
      <c r="B1356" s="187" t="str">
        <f>IF('Formulario PPGR3'!$G1356="","",CONCATENATE('Formulario PPGR3'!$C1356,".",'Formulario PPGR3'!$D1356,".",'Formulario PPGR3'!$E1356,".",'Formulario PPGR3'!$F1356))</f>
        <v/>
      </c>
      <c r="C1356" s="187" t="str">
        <f>IF('Formulario PPGR3'!$G1356="","",'Formulario PPGR1'!#REF!)</f>
        <v/>
      </c>
      <c r="D1356" s="187" t="str">
        <f>IF('Formulario PPGR3'!$G1356="","",'Formulario PPGR1'!#REF!)</f>
        <v/>
      </c>
      <c r="E1356" s="187" t="str">
        <f>IF('Formulario PPGR3'!$G1356="","",'Formulario PPGR1'!#REF!)</f>
        <v/>
      </c>
      <c r="F1356" s="187" t="str">
        <f>IF('Formulario PPGR3'!$G1356="","",'Formulario PPGR1'!#REF!)</f>
        <v/>
      </c>
      <c r="G1356" s="237"/>
      <c r="H1356" s="520" t="str" cm="1">
        <f t="array" ref="H1356">IF(Tabla1[[#This Row],[Código_Actividad]]="","",_xlfn.XLOOKUP(Tabla1[[#This Row],[Código_Actividad]],CodigoActividad,Tabla2[Actividades Programables Presupuestables],"",0))</f>
        <v/>
      </c>
      <c r="I1356" s="783" t="str">
        <f>IFERROR(VLOOKUP('Formulario PPGR3'!$G1356,'Formulario PPGR2'!$H$9:$V$536,15,FALSE),"")</f>
        <v/>
      </c>
      <c r="J1356" s="525"/>
      <c r="K1356" s="524"/>
      <c r="L1356" s="521" t="str">
        <f>IF(Tabla1[[#This Row],[Descripción]]="","",_xlfn.XLOOKUP(Tabla1[[#This Row],[Descripción]],Tabla10[Descripción],Tabla10[Unidad de Medida],"",0))</f>
        <v/>
      </c>
      <c r="M1356" s="317"/>
      <c r="N1356" s="535" t="str">
        <f>IF(Tabla1[[#This Row],[Descripción]]="","",_xlfn.XLOOKUP(Tabla1[[#This Row],[Descripción]],Tabla10[Descripción],Tabla10[Precio Unitario],0))</f>
        <v/>
      </c>
      <c r="O1356" s="535" t="str">
        <f>IF(Tabla1[[#This Row],[Cantidad de Insumos]]="","",Tabla1[[#This Row],[Precio Unitario]]*Tabla1[[#This Row],[Cantidad de Insumos]])</f>
        <v/>
      </c>
      <c r="P1356" s="522" t="str">
        <f>IF(Tabla1[[#This Row],[Descripción]]="","",_xlfn.XLOOKUP(Tabla1[[#This Row],[Descripción]],Tabla10[Descripción],Tabla10[CODIGO PRESUPUESTARIO],0))</f>
        <v/>
      </c>
      <c r="Q1356" s="523"/>
      <c r="R1356" s="523" t="str">
        <f>IF(Tabla1[[#This Row],[Insumos]]="","",_xlfn.XLOOKUP(Tabla1[[#This Row],[Insumos]],Tabla10[Insumo],Tabla10[InsumoAbrev],"",0))</f>
        <v/>
      </c>
      <c r="S1356" s="694"/>
      <c r="T1356" s="187"/>
      <c r="U1356" s="187"/>
    </row>
    <row r="1357" spans="2:21" ht="15" hidden="1" x14ac:dyDescent="0.25">
      <c r="B1357" s="187" t="str">
        <f>IF('Formulario PPGR3'!$G1357="","",CONCATENATE('Formulario PPGR3'!$C1357,".",'Formulario PPGR3'!$D1357,".",'Formulario PPGR3'!$E1357,".",'Formulario PPGR3'!$F1357))</f>
        <v/>
      </c>
      <c r="C1357" s="187" t="str">
        <f>IF('Formulario PPGR3'!$G1357="","",'Formulario PPGR1'!#REF!)</f>
        <v/>
      </c>
      <c r="D1357" s="187" t="str">
        <f>IF('Formulario PPGR3'!$G1357="","",'Formulario PPGR1'!#REF!)</f>
        <v/>
      </c>
      <c r="E1357" s="187" t="str">
        <f>IF('Formulario PPGR3'!$G1357="","",'Formulario PPGR1'!#REF!)</f>
        <v/>
      </c>
      <c r="F1357" s="187" t="str">
        <f>IF('Formulario PPGR3'!$G1357="","",'Formulario PPGR1'!#REF!)</f>
        <v/>
      </c>
      <c r="G1357" s="237"/>
      <c r="H1357" s="520" t="str" cm="1">
        <f t="array" ref="H1357">IF(Tabla1[[#This Row],[Código_Actividad]]="","",_xlfn.XLOOKUP(Tabla1[[#This Row],[Código_Actividad]],CodigoActividad,Tabla2[Actividades Programables Presupuestables],"",0))</f>
        <v/>
      </c>
      <c r="I1357" s="783" t="str">
        <f>IFERROR(VLOOKUP('Formulario PPGR3'!$G1357,'Formulario PPGR2'!$H$9:$V$536,15,FALSE),"")</f>
        <v/>
      </c>
      <c r="J1357" s="525"/>
      <c r="K1357" s="524"/>
      <c r="L1357" s="521" t="str">
        <f>IF(Tabla1[[#This Row],[Descripción]]="","",_xlfn.XLOOKUP(Tabla1[[#This Row],[Descripción]],Tabla10[Descripción],Tabla10[Unidad de Medida],"",0))</f>
        <v/>
      </c>
      <c r="M1357" s="317"/>
      <c r="N1357" s="535" t="str">
        <f>IF(Tabla1[[#This Row],[Descripción]]="","",_xlfn.XLOOKUP(Tabla1[[#This Row],[Descripción]],Tabla10[Descripción],Tabla10[Precio Unitario],0))</f>
        <v/>
      </c>
      <c r="O1357" s="535" t="str">
        <f>IF(Tabla1[[#This Row],[Cantidad de Insumos]]="","",Tabla1[[#This Row],[Precio Unitario]]*Tabla1[[#This Row],[Cantidad de Insumos]])</f>
        <v/>
      </c>
      <c r="P1357" s="522" t="str">
        <f>IF(Tabla1[[#This Row],[Descripción]]="","",_xlfn.XLOOKUP(Tabla1[[#This Row],[Descripción]],Tabla10[Descripción],Tabla10[CODIGO PRESUPUESTARIO],0))</f>
        <v/>
      </c>
      <c r="Q1357" s="523"/>
      <c r="R1357" s="523" t="str">
        <f>IF(Tabla1[[#This Row],[Insumos]]="","",_xlfn.XLOOKUP(Tabla1[[#This Row],[Insumos]],Tabla10[Insumo],Tabla10[InsumoAbrev],"",0))</f>
        <v/>
      </c>
      <c r="S1357" s="694"/>
      <c r="T1357" s="187"/>
      <c r="U1357" s="187"/>
    </row>
    <row r="1358" spans="2:21" ht="15" hidden="1" x14ac:dyDescent="0.25">
      <c r="B1358" s="187" t="str">
        <f>IF('Formulario PPGR3'!$G1358="","",CONCATENATE('Formulario PPGR3'!$C1358,".",'Formulario PPGR3'!$D1358,".",'Formulario PPGR3'!$E1358,".",'Formulario PPGR3'!$F1358))</f>
        <v/>
      </c>
      <c r="C1358" s="187" t="str">
        <f>IF('Formulario PPGR3'!$G1358="","",'Formulario PPGR1'!#REF!)</f>
        <v/>
      </c>
      <c r="D1358" s="187" t="str">
        <f>IF('Formulario PPGR3'!$G1358="","",'Formulario PPGR1'!#REF!)</f>
        <v/>
      </c>
      <c r="E1358" s="187" t="str">
        <f>IF('Formulario PPGR3'!$G1358="","",'Formulario PPGR1'!#REF!)</f>
        <v/>
      </c>
      <c r="F1358" s="187" t="str">
        <f>IF('Formulario PPGR3'!$G1358="","",'Formulario PPGR1'!#REF!)</f>
        <v/>
      </c>
      <c r="G1358" s="237"/>
      <c r="H1358" s="520" t="str" cm="1">
        <f t="array" ref="H1358">IF(Tabla1[[#This Row],[Código_Actividad]]="","",_xlfn.XLOOKUP(Tabla1[[#This Row],[Código_Actividad]],CodigoActividad,Tabla2[Actividades Programables Presupuestables],"",0))</f>
        <v/>
      </c>
      <c r="I1358" s="783" t="str">
        <f>IFERROR(VLOOKUP('Formulario PPGR3'!$G1358,'Formulario PPGR2'!$H$9:$V$536,15,FALSE),"")</f>
        <v/>
      </c>
      <c r="J1358" s="525"/>
      <c r="K1358" s="524"/>
      <c r="L1358" s="521" t="str">
        <f>IF(Tabla1[[#This Row],[Descripción]]="","",_xlfn.XLOOKUP(Tabla1[[#This Row],[Descripción]],Tabla10[Descripción],Tabla10[Unidad de Medida],"",0))</f>
        <v/>
      </c>
      <c r="M1358" s="317"/>
      <c r="N1358" s="535" t="str">
        <f>IF(Tabla1[[#This Row],[Descripción]]="","",_xlfn.XLOOKUP(Tabla1[[#This Row],[Descripción]],Tabla10[Descripción],Tabla10[Precio Unitario],0))</f>
        <v/>
      </c>
      <c r="O1358" s="535" t="str">
        <f>IF(Tabla1[[#This Row],[Cantidad de Insumos]]="","",Tabla1[[#This Row],[Precio Unitario]]*Tabla1[[#This Row],[Cantidad de Insumos]])</f>
        <v/>
      </c>
      <c r="P1358" s="522" t="str">
        <f>IF(Tabla1[[#This Row],[Descripción]]="","",_xlfn.XLOOKUP(Tabla1[[#This Row],[Descripción]],Tabla10[Descripción],Tabla10[CODIGO PRESUPUESTARIO],0))</f>
        <v/>
      </c>
      <c r="Q1358" s="523"/>
      <c r="R1358" s="523" t="str">
        <f>IF(Tabla1[[#This Row],[Insumos]]="","",_xlfn.XLOOKUP(Tabla1[[#This Row],[Insumos]],Tabla10[Insumo],Tabla10[InsumoAbrev],"",0))</f>
        <v/>
      </c>
      <c r="S1358" s="694"/>
      <c r="T1358" s="187"/>
      <c r="U1358" s="187"/>
    </row>
    <row r="1359" spans="2:21" ht="15" hidden="1" x14ac:dyDescent="0.25">
      <c r="B1359" s="187" t="str">
        <f>IF('Formulario PPGR3'!$G1359="","",CONCATENATE('Formulario PPGR3'!$C1359,".",'Formulario PPGR3'!$D1359,".",'Formulario PPGR3'!$E1359,".",'Formulario PPGR3'!$F1359))</f>
        <v/>
      </c>
      <c r="C1359" s="187" t="str">
        <f>IF('Formulario PPGR3'!$G1359="","",'Formulario PPGR1'!#REF!)</f>
        <v/>
      </c>
      <c r="D1359" s="187" t="str">
        <f>IF('Formulario PPGR3'!$G1359="","",'Formulario PPGR1'!#REF!)</f>
        <v/>
      </c>
      <c r="E1359" s="187" t="str">
        <f>IF('Formulario PPGR3'!$G1359="","",'Formulario PPGR1'!#REF!)</f>
        <v/>
      </c>
      <c r="F1359" s="187" t="str">
        <f>IF('Formulario PPGR3'!$G1359="","",'Formulario PPGR1'!#REF!)</f>
        <v/>
      </c>
      <c r="G1359" s="237"/>
      <c r="H1359" s="520" t="str" cm="1">
        <f t="array" ref="H1359">IF(Tabla1[[#This Row],[Código_Actividad]]="","",_xlfn.XLOOKUP(Tabla1[[#This Row],[Código_Actividad]],CodigoActividad,Tabla2[Actividades Programables Presupuestables],"",0))</f>
        <v/>
      </c>
      <c r="I1359" s="783" t="str">
        <f>IFERROR(VLOOKUP('Formulario PPGR3'!$G1359,'Formulario PPGR2'!$H$9:$V$536,15,FALSE),"")</f>
        <v/>
      </c>
      <c r="J1359" s="525"/>
      <c r="K1359" s="524"/>
      <c r="L1359" s="521" t="str">
        <f>IF(Tabla1[[#This Row],[Descripción]]="","",_xlfn.XLOOKUP(Tabla1[[#This Row],[Descripción]],Tabla10[Descripción],Tabla10[Unidad de Medida],"",0))</f>
        <v/>
      </c>
      <c r="M1359" s="317"/>
      <c r="N1359" s="535" t="str">
        <f>IF(Tabla1[[#This Row],[Descripción]]="","",_xlfn.XLOOKUP(Tabla1[[#This Row],[Descripción]],Tabla10[Descripción],Tabla10[Precio Unitario],0))</f>
        <v/>
      </c>
      <c r="O1359" s="535" t="str">
        <f>IF(Tabla1[[#This Row],[Cantidad de Insumos]]="","",Tabla1[[#This Row],[Precio Unitario]]*Tabla1[[#This Row],[Cantidad de Insumos]])</f>
        <v/>
      </c>
      <c r="P1359" s="522" t="str">
        <f>IF(Tabla1[[#This Row],[Descripción]]="","",_xlfn.XLOOKUP(Tabla1[[#This Row],[Descripción]],Tabla10[Descripción],Tabla10[CODIGO PRESUPUESTARIO],0))</f>
        <v/>
      </c>
      <c r="Q1359" s="523"/>
      <c r="R1359" s="523" t="str">
        <f>IF(Tabla1[[#This Row],[Insumos]]="","",_xlfn.XLOOKUP(Tabla1[[#This Row],[Insumos]],Tabla10[Insumo],Tabla10[InsumoAbrev],"",0))</f>
        <v/>
      </c>
      <c r="S1359" s="694"/>
      <c r="T1359" s="187"/>
      <c r="U1359" s="187"/>
    </row>
    <row r="1360" spans="2:21" ht="15" hidden="1" x14ac:dyDescent="0.25">
      <c r="B1360" s="187" t="str">
        <f>IF('Formulario PPGR3'!$G1360="","",CONCATENATE('Formulario PPGR3'!$C1360,".",'Formulario PPGR3'!$D1360,".",'Formulario PPGR3'!$E1360,".",'Formulario PPGR3'!$F1360))</f>
        <v/>
      </c>
      <c r="C1360" s="187" t="str">
        <f>IF('Formulario PPGR3'!$G1360="","",'Formulario PPGR1'!#REF!)</f>
        <v/>
      </c>
      <c r="D1360" s="187" t="str">
        <f>IF('Formulario PPGR3'!$G1360="","",'Formulario PPGR1'!#REF!)</f>
        <v/>
      </c>
      <c r="E1360" s="187" t="str">
        <f>IF('Formulario PPGR3'!$G1360="","",'Formulario PPGR1'!#REF!)</f>
        <v/>
      </c>
      <c r="F1360" s="187" t="str">
        <f>IF('Formulario PPGR3'!$G1360="","",'Formulario PPGR1'!#REF!)</f>
        <v/>
      </c>
      <c r="G1360" s="237"/>
      <c r="H1360" s="520" t="str" cm="1">
        <f t="array" ref="H1360">IF(Tabla1[[#This Row],[Código_Actividad]]="","",_xlfn.XLOOKUP(Tabla1[[#This Row],[Código_Actividad]],CodigoActividad,Tabla2[Actividades Programables Presupuestables],"",0))</f>
        <v/>
      </c>
      <c r="I1360" s="783" t="str">
        <f>IFERROR(VLOOKUP('Formulario PPGR3'!$G1360,'Formulario PPGR2'!$H$9:$V$536,15,FALSE),"")</f>
        <v/>
      </c>
      <c r="J1360" s="525"/>
      <c r="K1360" s="524"/>
      <c r="L1360" s="521" t="str">
        <f>IF(Tabla1[[#This Row],[Descripción]]="","",_xlfn.XLOOKUP(Tabla1[[#This Row],[Descripción]],Tabla10[Descripción],Tabla10[Unidad de Medida],"",0))</f>
        <v/>
      </c>
      <c r="M1360" s="317"/>
      <c r="N1360" s="535" t="str">
        <f>IF(Tabla1[[#This Row],[Descripción]]="","",_xlfn.XLOOKUP(Tabla1[[#This Row],[Descripción]],Tabla10[Descripción],Tabla10[Precio Unitario],0))</f>
        <v/>
      </c>
      <c r="O1360" s="535" t="str">
        <f>IF(Tabla1[[#This Row],[Cantidad de Insumos]]="","",Tabla1[[#This Row],[Precio Unitario]]*Tabla1[[#This Row],[Cantidad de Insumos]])</f>
        <v/>
      </c>
      <c r="P1360" s="522" t="str">
        <f>IF(Tabla1[[#This Row],[Descripción]]="","",_xlfn.XLOOKUP(Tabla1[[#This Row],[Descripción]],Tabla10[Descripción],Tabla10[CODIGO PRESUPUESTARIO],0))</f>
        <v/>
      </c>
      <c r="Q1360" s="523"/>
      <c r="R1360" s="523" t="str">
        <f>IF(Tabla1[[#This Row],[Insumos]]="","",_xlfn.XLOOKUP(Tabla1[[#This Row],[Insumos]],Tabla10[Insumo],Tabla10[InsumoAbrev],"",0))</f>
        <v/>
      </c>
      <c r="S1360" s="694"/>
      <c r="T1360" s="187"/>
      <c r="U1360" s="187"/>
    </row>
    <row r="1361" spans="2:21" ht="15" hidden="1" x14ac:dyDescent="0.25">
      <c r="B1361" s="187" t="str">
        <f>IF('Formulario PPGR3'!$G1361="","",CONCATENATE('Formulario PPGR3'!$C1361,".",'Formulario PPGR3'!$D1361,".",'Formulario PPGR3'!$E1361,".",'Formulario PPGR3'!$F1361))</f>
        <v/>
      </c>
      <c r="C1361" s="187" t="str">
        <f>IF('Formulario PPGR3'!$G1361="","",'Formulario PPGR1'!#REF!)</f>
        <v/>
      </c>
      <c r="D1361" s="187" t="str">
        <f>IF('Formulario PPGR3'!$G1361="","",'Formulario PPGR1'!#REF!)</f>
        <v/>
      </c>
      <c r="E1361" s="187" t="str">
        <f>IF('Formulario PPGR3'!$G1361="","",'Formulario PPGR1'!#REF!)</f>
        <v/>
      </c>
      <c r="F1361" s="187" t="str">
        <f>IF('Formulario PPGR3'!$G1361="","",'Formulario PPGR1'!#REF!)</f>
        <v/>
      </c>
      <c r="G1361" s="237"/>
      <c r="H1361" s="520" t="str" cm="1">
        <f t="array" ref="H1361">IF(Tabla1[[#This Row],[Código_Actividad]]="","",_xlfn.XLOOKUP(Tabla1[[#This Row],[Código_Actividad]],CodigoActividad,Tabla2[Actividades Programables Presupuestables],"",0))</f>
        <v/>
      </c>
      <c r="I1361" s="783" t="str">
        <f>IFERROR(VLOOKUP('Formulario PPGR3'!$G1361,'Formulario PPGR2'!$H$9:$V$536,15,FALSE),"")</f>
        <v/>
      </c>
      <c r="J1361" s="525"/>
      <c r="K1361" s="524"/>
      <c r="L1361" s="521" t="str">
        <f>IF(Tabla1[[#This Row],[Descripción]]="","",_xlfn.XLOOKUP(Tabla1[[#This Row],[Descripción]],Tabla10[Descripción],Tabla10[Unidad de Medida],"",0))</f>
        <v/>
      </c>
      <c r="M1361" s="317"/>
      <c r="N1361" s="535" t="str">
        <f>IF(Tabla1[[#This Row],[Descripción]]="","",_xlfn.XLOOKUP(Tabla1[[#This Row],[Descripción]],Tabla10[Descripción],Tabla10[Precio Unitario],0))</f>
        <v/>
      </c>
      <c r="O1361" s="535" t="str">
        <f>IF(Tabla1[[#This Row],[Cantidad de Insumos]]="","",Tabla1[[#This Row],[Precio Unitario]]*Tabla1[[#This Row],[Cantidad de Insumos]])</f>
        <v/>
      </c>
      <c r="P1361" s="522" t="str">
        <f>IF(Tabla1[[#This Row],[Descripción]]="","",_xlfn.XLOOKUP(Tabla1[[#This Row],[Descripción]],Tabla10[Descripción],Tabla10[CODIGO PRESUPUESTARIO],0))</f>
        <v/>
      </c>
      <c r="Q1361" s="523"/>
      <c r="R1361" s="523" t="str">
        <f>IF(Tabla1[[#This Row],[Insumos]]="","",_xlfn.XLOOKUP(Tabla1[[#This Row],[Insumos]],Tabla10[Insumo],Tabla10[InsumoAbrev],"",0))</f>
        <v/>
      </c>
      <c r="S1361" s="694"/>
      <c r="T1361" s="187"/>
      <c r="U1361" s="187"/>
    </row>
    <row r="1362" spans="2:21" ht="15" hidden="1" x14ac:dyDescent="0.25">
      <c r="B1362" s="187" t="str">
        <f>IF('Formulario PPGR3'!$G1362="","",CONCATENATE('Formulario PPGR3'!$C1362,".",'Formulario PPGR3'!$D1362,".",'Formulario PPGR3'!$E1362,".",'Formulario PPGR3'!$F1362))</f>
        <v/>
      </c>
      <c r="C1362" s="187" t="str">
        <f>IF('Formulario PPGR3'!$G1362="","",'Formulario PPGR1'!#REF!)</f>
        <v/>
      </c>
      <c r="D1362" s="187" t="str">
        <f>IF('Formulario PPGR3'!$G1362="","",'Formulario PPGR1'!#REF!)</f>
        <v/>
      </c>
      <c r="E1362" s="187" t="str">
        <f>IF('Formulario PPGR3'!$G1362="","",'Formulario PPGR1'!#REF!)</f>
        <v/>
      </c>
      <c r="F1362" s="187" t="str">
        <f>IF('Formulario PPGR3'!$G1362="","",'Formulario PPGR1'!#REF!)</f>
        <v/>
      </c>
      <c r="G1362" s="237"/>
      <c r="H1362" s="520" t="str" cm="1">
        <f t="array" ref="H1362">IF(Tabla1[[#This Row],[Código_Actividad]]="","",_xlfn.XLOOKUP(Tabla1[[#This Row],[Código_Actividad]],CodigoActividad,Tabla2[Actividades Programables Presupuestables],"",0))</f>
        <v/>
      </c>
      <c r="I1362" s="783" t="str">
        <f>IFERROR(VLOOKUP('Formulario PPGR3'!$G1362,'Formulario PPGR2'!$H$9:$V$536,15,FALSE),"")</f>
        <v/>
      </c>
      <c r="J1362" s="525"/>
      <c r="K1362" s="524"/>
      <c r="L1362" s="521" t="str">
        <f>IF(Tabla1[[#This Row],[Descripción]]="","",_xlfn.XLOOKUP(Tabla1[[#This Row],[Descripción]],Tabla10[Descripción],Tabla10[Unidad de Medida],"",0))</f>
        <v/>
      </c>
      <c r="M1362" s="317"/>
      <c r="N1362" s="535" t="str">
        <f>IF(Tabla1[[#This Row],[Descripción]]="","",_xlfn.XLOOKUP(Tabla1[[#This Row],[Descripción]],Tabla10[Descripción],Tabla10[Precio Unitario],0))</f>
        <v/>
      </c>
      <c r="O1362" s="535" t="str">
        <f>IF(Tabla1[[#This Row],[Cantidad de Insumos]]="","",Tabla1[[#This Row],[Precio Unitario]]*Tabla1[[#This Row],[Cantidad de Insumos]])</f>
        <v/>
      </c>
      <c r="P1362" s="522" t="str">
        <f>IF(Tabla1[[#This Row],[Descripción]]="","",_xlfn.XLOOKUP(Tabla1[[#This Row],[Descripción]],Tabla10[Descripción],Tabla10[CODIGO PRESUPUESTARIO],0))</f>
        <v/>
      </c>
      <c r="Q1362" s="523"/>
      <c r="R1362" s="523" t="str">
        <f>IF(Tabla1[[#This Row],[Insumos]]="","",_xlfn.XLOOKUP(Tabla1[[#This Row],[Insumos]],Tabla10[Insumo],Tabla10[InsumoAbrev],"",0))</f>
        <v/>
      </c>
      <c r="S1362" s="694"/>
      <c r="T1362" s="187"/>
      <c r="U1362" s="187"/>
    </row>
    <row r="1363" spans="2:21" ht="15" hidden="1" x14ac:dyDescent="0.25">
      <c r="B1363" s="187" t="str">
        <f>IF('Formulario PPGR3'!$G1363="","",CONCATENATE('Formulario PPGR3'!$C1363,".",'Formulario PPGR3'!$D1363,".",'Formulario PPGR3'!$E1363,".",'Formulario PPGR3'!$F1363))</f>
        <v/>
      </c>
      <c r="C1363" s="187" t="str">
        <f>IF('Formulario PPGR3'!$G1363="","",'Formulario PPGR1'!#REF!)</f>
        <v/>
      </c>
      <c r="D1363" s="187" t="str">
        <f>IF('Formulario PPGR3'!$G1363="","",'Formulario PPGR1'!#REF!)</f>
        <v/>
      </c>
      <c r="E1363" s="187" t="str">
        <f>IF('Formulario PPGR3'!$G1363="","",'Formulario PPGR1'!#REF!)</f>
        <v/>
      </c>
      <c r="F1363" s="187" t="str">
        <f>IF('Formulario PPGR3'!$G1363="","",'Formulario PPGR1'!#REF!)</f>
        <v/>
      </c>
      <c r="G1363" s="237"/>
      <c r="H1363" s="520" t="str" cm="1">
        <f t="array" ref="H1363">IF(Tabla1[[#This Row],[Código_Actividad]]="","",_xlfn.XLOOKUP(Tabla1[[#This Row],[Código_Actividad]],CodigoActividad,Tabla2[Actividades Programables Presupuestables],"",0))</f>
        <v/>
      </c>
      <c r="I1363" s="783" t="str">
        <f>IFERROR(VLOOKUP('Formulario PPGR3'!$G1363,'Formulario PPGR2'!$H$9:$V$536,15,FALSE),"")</f>
        <v/>
      </c>
      <c r="J1363" s="525"/>
      <c r="K1363" s="524"/>
      <c r="L1363" s="521" t="str">
        <f>IF(Tabla1[[#This Row],[Descripción]]="","",_xlfn.XLOOKUP(Tabla1[[#This Row],[Descripción]],Tabla10[Descripción],Tabla10[Unidad de Medida],"",0))</f>
        <v/>
      </c>
      <c r="M1363" s="317"/>
      <c r="N1363" s="535" t="str">
        <f>IF(Tabla1[[#This Row],[Descripción]]="","",_xlfn.XLOOKUP(Tabla1[[#This Row],[Descripción]],Tabla10[Descripción],Tabla10[Precio Unitario],0))</f>
        <v/>
      </c>
      <c r="O1363" s="535" t="str">
        <f>IF(Tabla1[[#This Row],[Cantidad de Insumos]]="","",Tabla1[[#This Row],[Precio Unitario]]*Tabla1[[#This Row],[Cantidad de Insumos]])</f>
        <v/>
      </c>
      <c r="P1363" s="522" t="str">
        <f>IF(Tabla1[[#This Row],[Descripción]]="","",_xlfn.XLOOKUP(Tabla1[[#This Row],[Descripción]],Tabla10[Descripción],Tabla10[CODIGO PRESUPUESTARIO],0))</f>
        <v/>
      </c>
      <c r="Q1363" s="523"/>
      <c r="R1363" s="523" t="str">
        <f>IF(Tabla1[[#This Row],[Insumos]]="","",_xlfn.XLOOKUP(Tabla1[[#This Row],[Insumos]],Tabla10[Insumo],Tabla10[InsumoAbrev],"",0))</f>
        <v/>
      </c>
      <c r="S1363" s="694"/>
      <c r="T1363" s="187"/>
      <c r="U1363" s="187"/>
    </row>
    <row r="1364" spans="2:21" ht="15" hidden="1" x14ac:dyDescent="0.25">
      <c r="B1364" s="187" t="str">
        <f>IF('Formulario PPGR3'!$G1364="","",CONCATENATE('Formulario PPGR3'!$C1364,".",'Formulario PPGR3'!$D1364,".",'Formulario PPGR3'!$E1364,".",'Formulario PPGR3'!$F1364))</f>
        <v/>
      </c>
      <c r="C1364" s="187" t="str">
        <f>IF('Formulario PPGR3'!$G1364="","",'Formulario PPGR1'!#REF!)</f>
        <v/>
      </c>
      <c r="D1364" s="187" t="str">
        <f>IF('Formulario PPGR3'!$G1364="","",'Formulario PPGR1'!#REF!)</f>
        <v/>
      </c>
      <c r="E1364" s="187" t="str">
        <f>IF('Formulario PPGR3'!$G1364="","",'Formulario PPGR1'!#REF!)</f>
        <v/>
      </c>
      <c r="F1364" s="187" t="str">
        <f>IF('Formulario PPGR3'!$G1364="","",'Formulario PPGR1'!#REF!)</f>
        <v/>
      </c>
      <c r="G1364" s="237"/>
      <c r="H1364" s="520" t="str" cm="1">
        <f t="array" ref="H1364">IF(Tabla1[[#This Row],[Código_Actividad]]="","",_xlfn.XLOOKUP(Tabla1[[#This Row],[Código_Actividad]],CodigoActividad,Tabla2[Actividades Programables Presupuestables],"",0))</f>
        <v/>
      </c>
      <c r="I1364" s="783" t="str">
        <f>IFERROR(VLOOKUP('Formulario PPGR3'!$G1364,'Formulario PPGR2'!$H$9:$V$536,15,FALSE),"")</f>
        <v/>
      </c>
      <c r="J1364" s="525"/>
      <c r="K1364" s="524"/>
      <c r="L1364" s="521" t="str">
        <f>IF(Tabla1[[#This Row],[Descripción]]="","",_xlfn.XLOOKUP(Tabla1[[#This Row],[Descripción]],Tabla10[Descripción],Tabla10[Unidad de Medida],"",0))</f>
        <v/>
      </c>
      <c r="M1364" s="317"/>
      <c r="N1364" s="535" t="str">
        <f>IF(Tabla1[[#This Row],[Descripción]]="","",_xlfn.XLOOKUP(Tabla1[[#This Row],[Descripción]],Tabla10[Descripción],Tabla10[Precio Unitario],0))</f>
        <v/>
      </c>
      <c r="O1364" s="535" t="str">
        <f>IF(Tabla1[[#This Row],[Cantidad de Insumos]]="","",Tabla1[[#This Row],[Precio Unitario]]*Tabla1[[#This Row],[Cantidad de Insumos]])</f>
        <v/>
      </c>
      <c r="P1364" s="522" t="str">
        <f>IF(Tabla1[[#This Row],[Descripción]]="","",_xlfn.XLOOKUP(Tabla1[[#This Row],[Descripción]],Tabla10[Descripción],Tabla10[CODIGO PRESUPUESTARIO],0))</f>
        <v/>
      </c>
      <c r="Q1364" s="523"/>
      <c r="R1364" s="523" t="str">
        <f>IF(Tabla1[[#This Row],[Insumos]]="","",_xlfn.XLOOKUP(Tabla1[[#This Row],[Insumos]],Tabla10[Insumo],Tabla10[InsumoAbrev],"",0))</f>
        <v/>
      </c>
      <c r="S1364" s="694"/>
      <c r="T1364" s="187"/>
      <c r="U1364" s="187"/>
    </row>
    <row r="1365" spans="2:21" ht="15" hidden="1" x14ac:dyDescent="0.25">
      <c r="B1365" s="187" t="str">
        <f>IF('Formulario PPGR3'!$G1365="","",CONCATENATE('Formulario PPGR3'!$C1365,".",'Formulario PPGR3'!$D1365,".",'Formulario PPGR3'!$E1365,".",'Formulario PPGR3'!$F1365))</f>
        <v/>
      </c>
      <c r="C1365" s="187" t="str">
        <f>IF('Formulario PPGR3'!$G1365="","",'Formulario PPGR1'!#REF!)</f>
        <v/>
      </c>
      <c r="D1365" s="187" t="str">
        <f>IF('Formulario PPGR3'!$G1365="","",'Formulario PPGR1'!#REF!)</f>
        <v/>
      </c>
      <c r="E1365" s="187" t="str">
        <f>IF('Formulario PPGR3'!$G1365="","",'Formulario PPGR1'!#REF!)</f>
        <v/>
      </c>
      <c r="F1365" s="187" t="str">
        <f>IF('Formulario PPGR3'!$G1365="","",'Formulario PPGR1'!#REF!)</f>
        <v/>
      </c>
      <c r="G1365" s="237"/>
      <c r="H1365" s="520" t="str" cm="1">
        <f t="array" ref="H1365">IF(Tabla1[[#This Row],[Código_Actividad]]="","",_xlfn.XLOOKUP(Tabla1[[#This Row],[Código_Actividad]],CodigoActividad,Tabla2[Actividades Programables Presupuestables],"",0))</f>
        <v/>
      </c>
      <c r="I1365" s="783" t="str">
        <f>IFERROR(VLOOKUP('Formulario PPGR3'!$G1365,'Formulario PPGR2'!$H$9:$V$536,15,FALSE),"")</f>
        <v/>
      </c>
      <c r="J1365" s="525"/>
      <c r="K1365" s="524"/>
      <c r="L1365" s="521" t="str">
        <f>IF(Tabla1[[#This Row],[Descripción]]="","",_xlfn.XLOOKUP(Tabla1[[#This Row],[Descripción]],Tabla10[Descripción],Tabla10[Unidad de Medida],"",0))</f>
        <v/>
      </c>
      <c r="M1365" s="317"/>
      <c r="N1365" s="535" t="str">
        <f>IF(Tabla1[[#This Row],[Descripción]]="","",_xlfn.XLOOKUP(Tabla1[[#This Row],[Descripción]],Tabla10[Descripción],Tabla10[Precio Unitario],0))</f>
        <v/>
      </c>
      <c r="O1365" s="535" t="str">
        <f>IF(Tabla1[[#This Row],[Cantidad de Insumos]]="","",Tabla1[[#This Row],[Precio Unitario]]*Tabla1[[#This Row],[Cantidad de Insumos]])</f>
        <v/>
      </c>
      <c r="P1365" s="522" t="str">
        <f>IF(Tabla1[[#This Row],[Descripción]]="","",_xlfn.XLOOKUP(Tabla1[[#This Row],[Descripción]],Tabla10[Descripción],Tabla10[CODIGO PRESUPUESTARIO],0))</f>
        <v/>
      </c>
      <c r="Q1365" s="523"/>
      <c r="R1365" s="523" t="str">
        <f>IF(Tabla1[[#This Row],[Insumos]]="","",_xlfn.XLOOKUP(Tabla1[[#This Row],[Insumos]],Tabla10[Insumo],Tabla10[InsumoAbrev],"",0))</f>
        <v/>
      </c>
      <c r="S1365" s="694"/>
      <c r="T1365" s="187"/>
      <c r="U1365" s="187"/>
    </row>
    <row r="1366" spans="2:21" ht="15" hidden="1" x14ac:dyDescent="0.25">
      <c r="B1366" s="187" t="str">
        <f>IF('Formulario PPGR3'!$G1366="","",CONCATENATE('Formulario PPGR3'!$C1366,".",'Formulario PPGR3'!$D1366,".",'Formulario PPGR3'!$E1366,".",'Formulario PPGR3'!$F1366))</f>
        <v/>
      </c>
      <c r="C1366" s="187" t="str">
        <f>IF('Formulario PPGR3'!$G1366="","",'Formulario PPGR1'!#REF!)</f>
        <v/>
      </c>
      <c r="D1366" s="187" t="str">
        <f>IF('Formulario PPGR3'!$G1366="","",'Formulario PPGR1'!#REF!)</f>
        <v/>
      </c>
      <c r="E1366" s="187" t="str">
        <f>IF('Formulario PPGR3'!$G1366="","",'Formulario PPGR1'!#REF!)</f>
        <v/>
      </c>
      <c r="F1366" s="187" t="str">
        <f>IF('Formulario PPGR3'!$G1366="","",'Formulario PPGR1'!#REF!)</f>
        <v/>
      </c>
      <c r="G1366" s="237"/>
      <c r="H1366" s="520" t="str" cm="1">
        <f t="array" ref="H1366">IF(Tabla1[[#This Row],[Código_Actividad]]="","",_xlfn.XLOOKUP(Tabla1[[#This Row],[Código_Actividad]],CodigoActividad,Tabla2[Actividades Programables Presupuestables],"",0))</f>
        <v/>
      </c>
      <c r="I1366" s="783" t="str">
        <f>IFERROR(VLOOKUP('Formulario PPGR3'!$G1366,'Formulario PPGR2'!$H$9:$V$536,15,FALSE),"")</f>
        <v/>
      </c>
      <c r="J1366" s="525"/>
      <c r="K1366" s="524"/>
      <c r="L1366" s="521" t="str">
        <f>IF(Tabla1[[#This Row],[Descripción]]="","",_xlfn.XLOOKUP(Tabla1[[#This Row],[Descripción]],Tabla10[Descripción],Tabla10[Unidad de Medida],"",0))</f>
        <v/>
      </c>
      <c r="M1366" s="317"/>
      <c r="N1366" s="535" t="str">
        <f>IF(Tabla1[[#This Row],[Descripción]]="","",_xlfn.XLOOKUP(Tabla1[[#This Row],[Descripción]],Tabla10[Descripción],Tabla10[Precio Unitario],0))</f>
        <v/>
      </c>
      <c r="O1366" s="535" t="str">
        <f>IF(Tabla1[[#This Row],[Cantidad de Insumos]]="","",Tabla1[[#This Row],[Precio Unitario]]*Tabla1[[#This Row],[Cantidad de Insumos]])</f>
        <v/>
      </c>
      <c r="P1366" s="522" t="str">
        <f>IF(Tabla1[[#This Row],[Descripción]]="","",_xlfn.XLOOKUP(Tabla1[[#This Row],[Descripción]],Tabla10[Descripción],Tabla10[CODIGO PRESUPUESTARIO],0))</f>
        <v/>
      </c>
      <c r="Q1366" s="523"/>
      <c r="R1366" s="523" t="str">
        <f>IF(Tabla1[[#This Row],[Insumos]]="","",_xlfn.XLOOKUP(Tabla1[[#This Row],[Insumos]],Tabla10[Insumo],Tabla10[InsumoAbrev],"",0))</f>
        <v/>
      </c>
      <c r="S1366" s="694"/>
      <c r="T1366" s="187"/>
      <c r="U1366" s="187"/>
    </row>
    <row r="1367" spans="2:21" ht="15" hidden="1" x14ac:dyDescent="0.25">
      <c r="B1367" s="187" t="str">
        <f>IF('Formulario PPGR3'!$G1367="","",CONCATENATE('Formulario PPGR3'!$C1367,".",'Formulario PPGR3'!$D1367,".",'Formulario PPGR3'!$E1367,".",'Formulario PPGR3'!$F1367))</f>
        <v/>
      </c>
      <c r="C1367" s="187" t="str">
        <f>IF('Formulario PPGR3'!$G1367="","",'Formulario PPGR1'!#REF!)</f>
        <v/>
      </c>
      <c r="D1367" s="187" t="str">
        <f>IF('Formulario PPGR3'!$G1367="","",'Formulario PPGR1'!#REF!)</f>
        <v/>
      </c>
      <c r="E1367" s="187" t="str">
        <f>IF('Formulario PPGR3'!$G1367="","",'Formulario PPGR1'!#REF!)</f>
        <v/>
      </c>
      <c r="F1367" s="187" t="str">
        <f>IF('Formulario PPGR3'!$G1367="","",'Formulario PPGR1'!#REF!)</f>
        <v/>
      </c>
      <c r="G1367" s="237"/>
      <c r="H1367" s="520" t="str" cm="1">
        <f t="array" ref="H1367">IF(Tabla1[[#This Row],[Código_Actividad]]="","",_xlfn.XLOOKUP(Tabla1[[#This Row],[Código_Actividad]],CodigoActividad,Tabla2[Actividades Programables Presupuestables],"",0))</f>
        <v/>
      </c>
      <c r="I1367" s="783" t="str">
        <f>IFERROR(VLOOKUP('Formulario PPGR3'!$G1367,'Formulario PPGR2'!$H$9:$V$536,15,FALSE),"")</f>
        <v/>
      </c>
      <c r="J1367" s="525"/>
      <c r="K1367" s="524"/>
      <c r="L1367" s="521" t="str">
        <f>IF(Tabla1[[#This Row],[Descripción]]="","",_xlfn.XLOOKUP(Tabla1[[#This Row],[Descripción]],Tabla10[Descripción],Tabla10[Unidad de Medida],"",0))</f>
        <v/>
      </c>
      <c r="M1367" s="317"/>
      <c r="N1367" s="535" t="str">
        <f>IF(Tabla1[[#This Row],[Descripción]]="","",_xlfn.XLOOKUP(Tabla1[[#This Row],[Descripción]],Tabla10[Descripción],Tabla10[Precio Unitario],0))</f>
        <v/>
      </c>
      <c r="O1367" s="535" t="str">
        <f>IF(Tabla1[[#This Row],[Cantidad de Insumos]]="","",Tabla1[[#This Row],[Precio Unitario]]*Tabla1[[#This Row],[Cantidad de Insumos]])</f>
        <v/>
      </c>
      <c r="P1367" s="522" t="str">
        <f>IF(Tabla1[[#This Row],[Descripción]]="","",_xlfn.XLOOKUP(Tabla1[[#This Row],[Descripción]],Tabla10[Descripción],Tabla10[CODIGO PRESUPUESTARIO],0))</f>
        <v/>
      </c>
      <c r="Q1367" s="523"/>
      <c r="R1367" s="523" t="str">
        <f>IF(Tabla1[[#This Row],[Insumos]]="","",_xlfn.XLOOKUP(Tabla1[[#This Row],[Insumos]],Tabla10[Insumo],Tabla10[InsumoAbrev],"",0))</f>
        <v/>
      </c>
      <c r="S1367" s="694"/>
      <c r="T1367" s="187"/>
      <c r="U1367" s="187"/>
    </row>
    <row r="1368" spans="2:21" ht="15" hidden="1" x14ac:dyDescent="0.25">
      <c r="B1368" s="187" t="str">
        <f>IF('Formulario PPGR3'!$G1368="","",CONCATENATE('Formulario PPGR3'!$C1368,".",'Formulario PPGR3'!$D1368,".",'Formulario PPGR3'!$E1368,".",'Formulario PPGR3'!$F1368))</f>
        <v/>
      </c>
      <c r="C1368" s="187" t="str">
        <f>IF('Formulario PPGR3'!$G1368="","",'Formulario PPGR1'!#REF!)</f>
        <v/>
      </c>
      <c r="D1368" s="187" t="str">
        <f>IF('Formulario PPGR3'!$G1368="","",'Formulario PPGR1'!#REF!)</f>
        <v/>
      </c>
      <c r="E1368" s="187" t="str">
        <f>IF('Formulario PPGR3'!$G1368="","",'Formulario PPGR1'!#REF!)</f>
        <v/>
      </c>
      <c r="F1368" s="187" t="str">
        <f>IF('Formulario PPGR3'!$G1368="","",'Formulario PPGR1'!#REF!)</f>
        <v/>
      </c>
      <c r="G1368" s="237"/>
      <c r="H1368" s="520" t="str" cm="1">
        <f t="array" ref="H1368">IF(Tabla1[[#This Row],[Código_Actividad]]="","",_xlfn.XLOOKUP(Tabla1[[#This Row],[Código_Actividad]],CodigoActividad,Tabla2[Actividades Programables Presupuestables],"",0))</f>
        <v/>
      </c>
      <c r="I1368" s="783" t="str">
        <f>IFERROR(VLOOKUP('Formulario PPGR3'!$G1368,'Formulario PPGR2'!$H$9:$V$536,15,FALSE),"")</f>
        <v/>
      </c>
      <c r="J1368" s="525"/>
      <c r="K1368" s="524"/>
      <c r="L1368" s="521" t="str">
        <f>IF(Tabla1[[#This Row],[Descripción]]="","",_xlfn.XLOOKUP(Tabla1[[#This Row],[Descripción]],Tabla10[Descripción],Tabla10[Unidad de Medida],"",0))</f>
        <v/>
      </c>
      <c r="M1368" s="317"/>
      <c r="N1368" s="535" t="str">
        <f>IF(Tabla1[[#This Row],[Descripción]]="","",_xlfn.XLOOKUP(Tabla1[[#This Row],[Descripción]],Tabla10[Descripción],Tabla10[Precio Unitario],0))</f>
        <v/>
      </c>
      <c r="O1368" s="535" t="str">
        <f>IF(Tabla1[[#This Row],[Cantidad de Insumos]]="","",Tabla1[[#This Row],[Precio Unitario]]*Tabla1[[#This Row],[Cantidad de Insumos]])</f>
        <v/>
      </c>
      <c r="P1368" s="522" t="str">
        <f>IF(Tabla1[[#This Row],[Descripción]]="","",_xlfn.XLOOKUP(Tabla1[[#This Row],[Descripción]],Tabla10[Descripción],Tabla10[CODIGO PRESUPUESTARIO],0))</f>
        <v/>
      </c>
      <c r="Q1368" s="523"/>
      <c r="R1368" s="523" t="str">
        <f>IF(Tabla1[[#This Row],[Insumos]]="","",_xlfn.XLOOKUP(Tabla1[[#This Row],[Insumos]],Tabla10[Insumo],Tabla10[InsumoAbrev],"",0))</f>
        <v/>
      </c>
      <c r="S1368" s="694"/>
      <c r="T1368" s="187"/>
      <c r="U1368" s="187"/>
    </row>
    <row r="1369" spans="2:21" ht="15" hidden="1" x14ac:dyDescent="0.25">
      <c r="B1369" s="187" t="str">
        <f>IF('Formulario PPGR3'!$G1369="","",CONCATENATE('Formulario PPGR3'!$C1369,".",'Formulario PPGR3'!$D1369,".",'Formulario PPGR3'!$E1369,".",'Formulario PPGR3'!$F1369))</f>
        <v/>
      </c>
      <c r="C1369" s="187" t="str">
        <f>IF('Formulario PPGR3'!$G1369="","",'Formulario PPGR1'!#REF!)</f>
        <v/>
      </c>
      <c r="D1369" s="187" t="str">
        <f>IF('Formulario PPGR3'!$G1369="","",'Formulario PPGR1'!#REF!)</f>
        <v/>
      </c>
      <c r="E1369" s="187" t="str">
        <f>IF('Formulario PPGR3'!$G1369="","",'Formulario PPGR1'!#REF!)</f>
        <v/>
      </c>
      <c r="F1369" s="187" t="str">
        <f>IF('Formulario PPGR3'!$G1369="","",'Formulario PPGR1'!#REF!)</f>
        <v/>
      </c>
      <c r="G1369" s="237"/>
      <c r="H1369" s="520" t="str" cm="1">
        <f t="array" ref="H1369">IF(Tabla1[[#This Row],[Código_Actividad]]="","",_xlfn.XLOOKUP(Tabla1[[#This Row],[Código_Actividad]],CodigoActividad,Tabla2[Actividades Programables Presupuestables],"",0))</f>
        <v/>
      </c>
      <c r="I1369" s="783" t="str">
        <f>IFERROR(VLOOKUP('Formulario PPGR3'!$G1369,'Formulario PPGR2'!$H$9:$V$536,15,FALSE),"")</f>
        <v/>
      </c>
      <c r="J1369" s="525"/>
      <c r="K1369" s="524"/>
      <c r="L1369" s="521" t="str">
        <f>IF(Tabla1[[#This Row],[Descripción]]="","",_xlfn.XLOOKUP(Tabla1[[#This Row],[Descripción]],Tabla10[Descripción],Tabla10[Unidad de Medida],"",0))</f>
        <v/>
      </c>
      <c r="M1369" s="317"/>
      <c r="N1369" s="535" t="str">
        <f>IF(Tabla1[[#This Row],[Descripción]]="","",_xlfn.XLOOKUP(Tabla1[[#This Row],[Descripción]],Tabla10[Descripción],Tabla10[Precio Unitario],0))</f>
        <v/>
      </c>
      <c r="O1369" s="535" t="str">
        <f>IF(Tabla1[[#This Row],[Cantidad de Insumos]]="","",Tabla1[[#This Row],[Precio Unitario]]*Tabla1[[#This Row],[Cantidad de Insumos]])</f>
        <v/>
      </c>
      <c r="P1369" s="522" t="str">
        <f>IF(Tabla1[[#This Row],[Descripción]]="","",_xlfn.XLOOKUP(Tabla1[[#This Row],[Descripción]],Tabla10[Descripción],Tabla10[CODIGO PRESUPUESTARIO],0))</f>
        <v/>
      </c>
      <c r="Q1369" s="523"/>
      <c r="R1369" s="523" t="str">
        <f>IF(Tabla1[[#This Row],[Insumos]]="","",_xlfn.XLOOKUP(Tabla1[[#This Row],[Insumos]],Tabla10[Insumo],Tabla10[InsumoAbrev],"",0))</f>
        <v/>
      </c>
      <c r="S1369" s="694"/>
      <c r="T1369" s="187"/>
      <c r="U1369" s="187"/>
    </row>
    <row r="1370" spans="2:21" ht="15" hidden="1" x14ac:dyDescent="0.25">
      <c r="B1370" s="187" t="str">
        <f>IF('Formulario PPGR3'!$G1370="","",CONCATENATE('Formulario PPGR3'!$C1370,".",'Formulario PPGR3'!$D1370,".",'Formulario PPGR3'!$E1370,".",'Formulario PPGR3'!$F1370))</f>
        <v/>
      </c>
      <c r="C1370" s="187" t="str">
        <f>IF('Formulario PPGR3'!$G1370="","",'Formulario PPGR1'!#REF!)</f>
        <v/>
      </c>
      <c r="D1370" s="187" t="str">
        <f>IF('Formulario PPGR3'!$G1370="","",'Formulario PPGR1'!#REF!)</f>
        <v/>
      </c>
      <c r="E1370" s="187" t="str">
        <f>IF('Formulario PPGR3'!$G1370="","",'Formulario PPGR1'!#REF!)</f>
        <v/>
      </c>
      <c r="F1370" s="187" t="str">
        <f>IF('Formulario PPGR3'!$G1370="","",'Formulario PPGR1'!#REF!)</f>
        <v/>
      </c>
      <c r="G1370" s="237"/>
      <c r="H1370" s="520" t="str" cm="1">
        <f t="array" ref="H1370">IF(Tabla1[[#This Row],[Código_Actividad]]="","",_xlfn.XLOOKUP(Tabla1[[#This Row],[Código_Actividad]],CodigoActividad,Tabla2[Actividades Programables Presupuestables],"",0))</f>
        <v/>
      </c>
      <c r="I1370" s="783" t="str">
        <f>IFERROR(VLOOKUP('Formulario PPGR3'!$G1370,'Formulario PPGR2'!$H$9:$V$536,15,FALSE),"")</f>
        <v/>
      </c>
      <c r="J1370" s="525"/>
      <c r="K1370" s="524"/>
      <c r="L1370" s="521" t="str">
        <f>IF(Tabla1[[#This Row],[Descripción]]="","",_xlfn.XLOOKUP(Tabla1[[#This Row],[Descripción]],Tabla10[Descripción],Tabla10[Unidad de Medida],"",0))</f>
        <v/>
      </c>
      <c r="M1370" s="317"/>
      <c r="N1370" s="535" t="str">
        <f>IF(Tabla1[[#This Row],[Descripción]]="","",_xlfn.XLOOKUP(Tabla1[[#This Row],[Descripción]],Tabla10[Descripción],Tabla10[Precio Unitario],0))</f>
        <v/>
      </c>
      <c r="O1370" s="535" t="str">
        <f>IF(Tabla1[[#This Row],[Cantidad de Insumos]]="","",Tabla1[[#This Row],[Precio Unitario]]*Tabla1[[#This Row],[Cantidad de Insumos]])</f>
        <v/>
      </c>
      <c r="P1370" s="522" t="str">
        <f>IF(Tabla1[[#This Row],[Descripción]]="","",_xlfn.XLOOKUP(Tabla1[[#This Row],[Descripción]],Tabla10[Descripción],Tabla10[CODIGO PRESUPUESTARIO],0))</f>
        <v/>
      </c>
      <c r="Q1370" s="523"/>
      <c r="R1370" s="523" t="str">
        <f>IF(Tabla1[[#This Row],[Insumos]]="","",_xlfn.XLOOKUP(Tabla1[[#This Row],[Insumos]],Tabla10[Insumo],Tabla10[InsumoAbrev],"",0))</f>
        <v/>
      </c>
      <c r="S1370" s="694"/>
      <c r="T1370" s="187"/>
      <c r="U1370" s="187"/>
    </row>
    <row r="1371" spans="2:21" ht="15" hidden="1" x14ac:dyDescent="0.25">
      <c r="B1371" s="187" t="str">
        <f>IF('Formulario PPGR3'!$G1371="","",CONCATENATE('Formulario PPGR3'!$C1371,".",'Formulario PPGR3'!$D1371,".",'Formulario PPGR3'!$E1371,".",'Formulario PPGR3'!$F1371))</f>
        <v/>
      </c>
      <c r="C1371" s="187" t="str">
        <f>IF('Formulario PPGR3'!$G1371="","",'Formulario PPGR1'!#REF!)</f>
        <v/>
      </c>
      <c r="D1371" s="187" t="str">
        <f>IF('Formulario PPGR3'!$G1371="","",'Formulario PPGR1'!#REF!)</f>
        <v/>
      </c>
      <c r="E1371" s="187" t="str">
        <f>IF('Formulario PPGR3'!$G1371="","",'Formulario PPGR1'!#REF!)</f>
        <v/>
      </c>
      <c r="F1371" s="187" t="str">
        <f>IF('Formulario PPGR3'!$G1371="","",'Formulario PPGR1'!#REF!)</f>
        <v/>
      </c>
      <c r="G1371" s="237"/>
      <c r="H1371" s="520" t="str" cm="1">
        <f t="array" ref="H1371">IF(Tabla1[[#This Row],[Código_Actividad]]="","",_xlfn.XLOOKUP(Tabla1[[#This Row],[Código_Actividad]],CodigoActividad,Tabla2[Actividades Programables Presupuestables],"",0))</f>
        <v/>
      </c>
      <c r="I1371" s="783" t="str">
        <f>IFERROR(VLOOKUP('Formulario PPGR3'!$G1371,'Formulario PPGR2'!$H$9:$V$536,15,FALSE),"")</f>
        <v/>
      </c>
      <c r="J1371" s="525"/>
      <c r="K1371" s="524"/>
      <c r="L1371" s="521" t="str">
        <f>IF(Tabla1[[#This Row],[Descripción]]="","",_xlfn.XLOOKUP(Tabla1[[#This Row],[Descripción]],Tabla10[Descripción],Tabla10[Unidad de Medida],"",0))</f>
        <v/>
      </c>
      <c r="M1371" s="317"/>
      <c r="N1371" s="535" t="str">
        <f>IF(Tabla1[[#This Row],[Descripción]]="","",_xlfn.XLOOKUP(Tabla1[[#This Row],[Descripción]],Tabla10[Descripción],Tabla10[Precio Unitario],0))</f>
        <v/>
      </c>
      <c r="O1371" s="535" t="str">
        <f>IF(Tabla1[[#This Row],[Cantidad de Insumos]]="","",Tabla1[[#This Row],[Precio Unitario]]*Tabla1[[#This Row],[Cantidad de Insumos]])</f>
        <v/>
      </c>
      <c r="P1371" s="522" t="str">
        <f>IF(Tabla1[[#This Row],[Descripción]]="","",_xlfn.XLOOKUP(Tabla1[[#This Row],[Descripción]],Tabla10[Descripción],Tabla10[CODIGO PRESUPUESTARIO],0))</f>
        <v/>
      </c>
      <c r="Q1371" s="523"/>
      <c r="R1371" s="523" t="str">
        <f>IF(Tabla1[[#This Row],[Insumos]]="","",_xlfn.XLOOKUP(Tabla1[[#This Row],[Insumos]],Tabla10[Insumo],Tabla10[InsumoAbrev],"",0))</f>
        <v/>
      </c>
      <c r="S1371" s="694"/>
      <c r="T1371" s="187"/>
      <c r="U1371" s="187"/>
    </row>
    <row r="1372" spans="2:21" ht="15" hidden="1" x14ac:dyDescent="0.25">
      <c r="B1372" s="187" t="str">
        <f>IF('Formulario PPGR3'!$G1372="","",CONCATENATE('Formulario PPGR3'!$C1372,".",'Formulario PPGR3'!$D1372,".",'Formulario PPGR3'!$E1372,".",'Formulario PPGR3'!$F1372))</f>
        <v/>
      </c>
      <c r="C1372" s="187" t="str">
        <f>IF('Formulario PPGR3'!$G1372="","",'Formulario PPGR1'!#REF!)</f>
        <v/>
      </c>
      <c r="D1372" s="187" t="str">
        <f>IF('Formulario PPGR3'!$G1372="","",'Formulario PPGR1'!#REF!)</f>
        <v/>
      </c>
      <c r="E1372" s="187" t="str">
        <f>IF('Formulario PPGR3'!$G1372="","",'Formulario PPGR1'!#REF!)</f>
        <v/>
      </c>
      <c r="F1372" s="187" t="str">
        <f>IF('Formulario PPGR3'!$G1372="","",'Formulario PPGR1'!#REF!)</f>
        <v/>
      </c>
      <c r="G1372" s="237"/>
      <c r="H1372" s="520" t="str" cm="1">
        <f t="array" ref="H1372">IF(Tabla1[[#This Row],[Código_Actividad]]="","",_xlfn.XLOOKUP(Tabla1[[#This Row],[Código_Actividad]],CodigoActividad,Tabla2[Actividades Programables Presupuestables],"",0))</f>
        <v/>
      </c>
      <c r="I1372" s="783" t="str">
        <f>IFERROR(VLOOKUP('Formulario PPGR3'!$G1372,'Formulario PPGR2'!$H$9:$V$536,15,FALSE),"")</f>
        <v/>
      </c>
      <c r="J1372" s="525"/>
      <c r="K1372" s="524"/>
      <c r="L1372" s="521" t="str">
        <f>IF(Tabla1[[#This Row],[Descripción]]="","",_xlfn.XLOOKUP(Tabla1[[#This Row],[Descripción]],Tabla10[Descripción],Tabla10[Unidad de Medida],"",0))</f>
        <v/>
      </c>
      <c r="M1372" s="317"/>
      <c r="N1372" s="535" t="str">
        <f>IF(Tabla1[[#This Row],[Descripción]]="","",_xlfn.XLOOKUP(Tabla1[[#This Row],[Descripción]],Tabla10[Descripción],Tabla10[Precio Unitario],0))</f>
        <v/>
      </c>
      <c r="O1372" s="535" t="str">
        <f>IF(Tabla1[[#This Row],[Cantidad de Insumos]]="","",Tabla1[[#This Row],[Precio Unitario]]*Tabla1[[#This Row],[Cantidad de Insumos]])</f>
        <v/>
      </c>
      <c r="P1372" s="522" t="str">
        <f>IF(Tabla1[[#This Row],[Descripción]]="","",_xlfn.XLOOKUP(Tabla1[[#This Row],[Descripción]],Tabla10[Descripción],Tabla10[CODIGO PRESUPUESTARIO],0))</f>
        <v/>
      </c>
      <c r="Q1372" s="523"/>
      <c r="R1372" s="523" t="str">
        <f>IF(Tabla1[[#This Row],[Insumos]]="","",_xlfn.XLOOKUP(Tabla1[[#This Row],[Insumos]],Tabla10[Insumo],Tabla10[InsumoAbrev],"",0))</f>
        <v/>
      </c>
      <c r="S1372" s="694"/>
      <c r="T1372" s="187"/>
      <c r="U1372" s="187"/>
    </row>
    <row r="1373" spans="2:21" ht="15" hidden="1" x14ac:dyDescent="0.25">
      <c r="B1373" s="187" t="str">
        <f>IF('Formulario PPGR3'!$G1373="","",CONCATENATE('Formulario PPGR3'!$C1373,".",'Formulario PPGR3'!$D1373,".",'Formulario PPGR3'!$E1373,".",'Formulario PPGR3'!$F1373))</f>
        <v/>
      </c>
      <c r="C1373" s="187" t="str">
        <f>IF('Formulario PPGR3'!$G1373="","",'Formulario PPGR1'!#REF!)</f>
        <v/>
      </c>
      <c r="D1373" s="187" t="str">
        <f>IF('Formulario PPGR3'!$G1373="","",'Formulario PPGR1'!#REF!)</f>
        <v/>
      </c>
      <c r="E1373" s="187" t="str">
        <f>IF('Formulario PPGR3'!$G1373="","",'Formulario PPGR1'!#REF!)</f>
        <v/>
      </c>
      <c r="F1373" s="187" t="str">
        <f>IF('Formulario PPGR3'!$G1373="","",'Formulario PPGR1'!#REF!)</f>
        <v/>
      </c>
      <c r="G1373" s="237"/>
      <c r="H1373" s="520" t="str" cm="1">
        <f t="array" ref="H1373">IF(Tabla1[[#This Row],[Código_Actividad]]="","",_xlfn.XLOOKUP(Tabla1[[#This Row],[Código_Actividad]],CodigoActividad,Tabla2[Actividades Programables Presupuestables],"",0))</f>
        <v/>
      </c>
      <c r="I1373" s="783" t="str">
        <f>IFERROR(VLOOKUP('Formulario PPGR3'!$G1373,'Formulario PPGR2'!$H$9:$V$536,15,FALSE),"")</f>
        <v/>
      </c>
      <c r="J1373" s="525"/>
      <c r="K1373" s="524"/>
      <c r="L1373" s="521" t="str">
        <f>IF(Tabla1[[#This Row],[Descripción]]="","",_xlfn.XLOOKUP(Tabla1[[#This Row],[Descripción]],Tabla10[Descripción],Tabla10[Unidad de Medida],"",0))</f>
        <v/>
      </c>
      <c r="M1373" s="317"/>
      <c r="N1373" s="535" t="str">
        <f>IF(Tabla1[[#This Row],[Descripción]]="","",_xlfn.XLOOKUP(Tabla1[[#This Row],[Descripción]],Tabla10[Descripción],Tabla10[Precio Unitario],0))</f>
        <v/>
      </c>
      <c r="O1373" s="535" t="str">
        <f>IF(Tabla1[[#This Row],[Cantidad de Insumos]]="","",Tabla1[[#This Row],[Precio Unitario]]*Tabla1[[#This Row],[Cantidad de Insumos]])</f>
        <v/>
      </c>
      <c r="P1373" s="522" t="str">
        <f>IF(Tabla1[[#This Row],[Descripción]]="","",_xlfn.XLOOKUP(Tabla1[[#This Row],[Descripción]],Tabla10[Descripción],Tabla10[CODIGO PRESUPUESTARIO],0))</f>
        <v/>
      </c>
      <c r="Q1373" s="523"/>
      <c r="R1373" s="523" t="str">
        <f>IF(Tabla1[[#This Row],[Insumos]]="","",_xlfn.XLOOKUP(Tabla1[[#This Row],[Insumos]],Tabla10[Insumo],Tabla10[InsumoAbrev],"",0))</f>
        <v/>
      </c>
      <c r="S1373" s="694"/>
      <c r="T1373" s="187"/>
      <c r="U1373" s="187"/>
    </row>
    <row r="1374" spans="2:21" ht="15" hidden="1" x14ac:dyDescent="0.25">
      <c r="B1374" s="187" t="str">
        <f>IF('Formulario PPGR3'!$G1374="","",CONCATENATE('Formulario PPGR3'!$C1374,".",'Formulario PPGR3'!$D1374,".",'Formulario PPGR3'!$E1374,".",'Formulario PPGR3'!$F1374))</f>
        <v/>
      </c>
      <c r="C1374" s="187" t="str">
        <f>IF('Formulario PPGR3'!$G1374="","",'Formulario PPGR1'!#REF!)</f>
        <v/>
      </c>
      <c r="D1374" s="187" t="str">
        <f>IF('Formulario PPGR3'!$G1374="","",'Formulario PPGR1'!#REF!)</f>
        <v/>
      </c>
      <c r="E1374" s="187" t="str">
        <f>IF('Formulario PPGR3'!$G1374="","",'Formulario PPGR1'!#REF!)</f>
        <v/>
      </c>
      <c r="F1374" s="187" t="str">
        <f>IF('Formulario PPGR3'!$G1374="","",'Formulario PPGR1'!#REF!)</f>
        <v/>
      </c>
      <c r="G1374" s="237"/>
      <c r="H1374" s="520" t="str" cm="1">
        <f t="array" ref="H1374">IF(Tabla1[[#This Row],[Código_Actividad]]="","",_xlfn.XLOOKUP(Tabla1[[#This Row],[Código_Actividad]],CodigoActividad,Tabla2[Actividades Programables Presupuestables],"",0))</f>
        <v/>
      </c>
      <c r="I1374" s="783" t="str">
        <f>IFERROR(VLOOKUP('Formulario PPGR3'!$G1374,'Formulario PPGR2'!$H$9:$V$536,15,FALSE),"")</f>
        <v/>
      </c>
      <c r="J1374" s="525"/>
      <c r="K1374" s="524"/>
      <c r="L1374" s="521" t="str">
        <f>IF(Tabla1[[#This Row],[Descripción]]="","",_xlfn.XLOOKUP(Tabla1[[#This Row],[Descripción]],Tabla10[Descripción],Tabla10[Unidad de Medida],"",0))</f>
        <v/>
      </c>
      <c r="M1374" s="317"/>
      <c r="N1374" s="535" t="str">
        <f>IF(Tabla1[[#This Row],[Descripción]]="","",_xlfn.XLOOKUP(Tabla1[[#This Row],[Descripción]],Tabla10[Descripción],Tabla10[Precio Unitario],0))</f>
        <v/>
      </c>
      <c r="O1374" s="535" t="str">
        <f>IF(Tabla1[[#This Row],[Cantidad de Insumos]]="","",Tabla1[[#This Row],[Precio Unitario]]*Tabla1[[#This Row],[Cantidad de Insumos]])</f>
        <v/>
      </c>
      <c r="P1374" s="522" t="str">
        <f>IF(Tabla1[[#This Row],[Descripción]]="","",_xlfn.XLOOKUP(Tabla1[[#This Row],[Descripción]],Tabla10[Descripción],Tabla10[CODIGO PRESUPUESTARIO],0))</f>
        <v/>
      </c>
      <c r="Q1374" s="523"/>
      <c r="R1374" s="523" t="str">
        <f>IF(Tabla1[[#This Row],[Insumos]]="","",_xlfn.XLOOKUP(Tabla1[[#This Row],[Insumos]],Tabla10[Insumo],Tabla10[InsumoAbrev],"",0))</f>
        <v/>
      </c>
      <c r="S1374" s="694"/>
      <c r="T1374" s="187"/>
      <c r="U1374" s="187"/>
    </row>
    <row r="1375" spans="2:21" ht="15" hidden="1" x14ac:dyDescent="0.25">
      <c r="B1375" s="187" t="str">
        <f>IF('Formulario PPGR3'!$G1375="","",CONCATENATE('Formulario PPGR3'!$C1375,".",'Formulario PPGR3'!$D1375,".",'Formulario PPGR3'!$E1375,".",'Formulario PPGR3'!$F1375))</f>
        <v/>
      </c>
      <c r="C1375" s="187" t="str">
        <f>IF('Formulario PPGR3'!$G1375="","",'Formulario PPGR1'!#REF!)</f>
        <v/>
      </c>
      <c r="D1375" s="187" t="str">
        <f>IF('Formulario PPGR3'!$G1375="","",'Formulario PPGR1'!#REF!)</f>
        <v/>
      </c>
      <c r="E1375" s="187" t="str">
        <f>IF('Formulario PPGR3'!$G1375="","",'Formulario PPGR1'!#REF!)</f>
        <v/>
      </c>
      <c r="F1375" s="187" t="str">
        <f>IF('Formulario PPGR3'!$G1375="","",'Formulario PPGR1'!#REF!)</f>
        <v/>
      </c>
      <c r="G1375" s="237"/>
      <c r="H1375" s="520" t="str" cm="1">
        <f t="array" ref="H1375">IF(Tabla1[[#This Row],[Código_Actividad]]="","",_xlfn.XLOOKUP(Tabla1[[#This Row],[Código_Actividad]],CodigoActividad,Tabla2[Actividades Programables Presupuestables],"",0))</f>
        <v/>
      </c>
      <c r="I1375" s="783" t="str">
        <f>IFERROR(VLOOKUP('Formulario PPGR3'!$G1375,'Formulario PPGR2'!$H$9:$V$536,15,FALSE),"")</f>
        <v/>
      </c>
      <c r="J1375" s="525"/>
      <c r="K1375" s="524"/>
      <c r="L1375" s="521" t="str">
        <f>IF(Tabla1[[#This Row],[Descripción]]="","",_xlfn.XLOOKUP(Tabla1[[#This Row],[Descripción]],Tabla10[Descripción],Tabla10[Unidad de Medida],"",0))</f>
        <v/>
      </c>
      <c r="M1375" s="317"/>
      <c r="N1375" s="535" t="str">
        <f>IF(Tabla1[[#This Row],[Descripción]]="","",_xlfn.XLOOKUP(Tabla1[[#This Row],[Descripción]],Tabla10[Descripción],Tabla10[Precio Unitario],0))</f>
        <v/>
      </c>
      <c r="O1375" s="535" t="str">
        <f>IF(Tabla1[[#This Row],[Cantidad de Insumos]]="","",Tabla1[[#This Row],[Precio Unitario]]*Tabla1[[#This Row],[Cantidad de Insumos]])</f>
        <v/>
      </c>
      <c r="P1375" s="522" t="str">
        <f>IF(Tabla1[[#This Row],[Descripción]]="","",_xlfn.XLOOKUP(Tabla1[[#This Row],[Descripción]],Tabla10[Descripción],Tabla10[CODIGO PRESUPUESTARIO],0))</f>
        <v/>
      </c>
      <c r="Q1375" s="523"/>
      <c r="R1375" s="523" t="str">
        <f>IF(Tabla1[[#This Row],[Insumos]]="","",_xlfn.XLOOKUP(Tabla1[[#This Row],[Insumos]],Tabla10[Insumo],Tabla10[InsumoAbrev],"",0))</f>
        <v/>
      </c>
      <c r="S1375" s="694"/>
      <c r="T1375" s="187"/>
      <c r="U1375" s="187"/>
    </row>
    <row r="1376" spans="2:21" ht="15" hidden="1" x14ac:dyDescent="0.25">
      <c r="B1376" s="187" t="str">
        <f>IF('Formulario PPGR3'!$G1376="","",CONCATENATE('Formulario PPGR3'!$C1376,".",'Formulario PPGR3'!$D1376,".",'Formulario PPGR3'!$E1376,".",'Formulario PPGR3'!$F1376))</f>
        <v/>
      </c>
      <c r="C1376" s="187" t="str">
        <f>IF('Formulario PPGR3'!$G1376="","",'Formulario PPGR1'!#REF!)</f>
        <v/>
      </c>
      <c r="D1376" s="187" t="str">
        <f>IF('Formulario PPGR3'!$G1376="","",'Formulario PPGR1'!#REF!)</f>
        <v/>
      </c>
      <c r="E1376" s="187" t="str">
        <f>IF('Formulario PPGR3'!$G1376="","",'Formulario PPGR1'!#REF!)</f>
        <v/>
      </c>
      <c r="F1376" s="187" t="str">
        <f>IF('Formulario PPGR3'!$G1376="","",'Formulario PPGR1'!#REF!)</f>
        <v/>
      </c>
      <c r="G1376" s="237"/>
      <c r="H1376" s="520" t="str" cm="1">
        <f t="array" ref="H1376">IF(Tabla1[[#This Row],[Código_Actividad]]="","",_xlfn.XLOOKUP(Tabla1[[#This Row],[Código_Actividad]],CodigoActividad,Tabla2[Actividades Programables Presupuestables],"",0))</f>
        <v/>
      </c>
      <c r="I1376" s="783" t="str">
        <f>IFERROR(VLOOKUP('Formulario PPGR3'!$G1376,'Formulario PPGR2'!$H$9:$V$536,15,FALSE),"")</f>
        <v/>
      </c>
      <c r="J1376" s="525"/>
      <c r="K1376" s="524"/>
      <c r="L1376" s="521" t="str">
        <f>IF(Tabla1[[#This Row],[Descripción]]="","",_xlfn.XLOOKUP(Tabla1[[#This Row],[Descripción]],Tabla10[Descripción],Tabla10[Unidad de Medida],"",0))</f>
        <v/>
      </c>
      <c r="M1376" s="317"/>
      <c r="N1376" s="535" t="str">
        <f>IF(Tabla1[[#This Row],[Descripción]]="","",_xlfn.XLOOKUP(Tabla1[[#This Row],[Descripción]],Tabla10[Descripción],Tabla10[Precio Unitario],0))</f>
        <v/>
      </c>
      <c r="O1376" s="535" t="str">
        <f>IF(Tabla1[[#This Row],[Cantidad de Insumos]]="","",Tabla1[[#This Row],[Precio Unitario]]*Tabla1[[#This Row],[Cantidad de Insumos]])</f>
        <v/>
      </c>
      <c r="P1376" s="522" t="str">
        <f>IF(Tabla1[[#This Row],[Descripción]]="","",_xlfn.XLOOKUP(Tabla1[[#This Row],[Descripción]],Tabla10[Descripción],Tabla10[CODIGO PRESUPUESTARIO],0))</f>
        <v/>
      </c>
      <c r="Q1376" s="523"/>
      <c r="R1376" s="523" t="str">
        <f>IF(Tabla1[[#This Row],[Insumos]]="","",_xlfn.XLOOKUP(Tabla1[[#This Row],[Insumos]],Tabla10[Insumo],Tabla10[InsumoAbrev],"",0))</f>
        <v/>
      </c>
      <c r="S1376" s="694"/>
      <c r="T1376" s="187"/>
      <c r="U1376" s="187"/>
    </row>
    <row r="1377" spans="2:21" ht="15" hidden="1" x14ac:dyDescent="0.25">
      <c r="B1377" s="187" t="str">
        <f>IF('Formulario PPGR3'!$G1377="","",CONCATENATE('Formulario PPGR3'!$C1377,".",'Formulario PPGR3'!$D1377,".",'Formulario PPGR3'!$E1377,".",'Formulario PPGR3'!$F1377))</f>
        <v/>
      </c>
      <c r="C1377" s="187" t="str">
        <f>IF('Formulario PPGR3'!$G1377="","",'Formulario PPGR1'!#REF!)</f>
        <v/>
      </c>
      <c r="D1377" s="187" t="str">
        <f>IF('Formulario PPGR3'!$G1377="","",'Formulario PPGR1'!#REF!)</f>
        <v/>
      </c>
      <c r="E1377" s="187" t="str">
        <f>IF('Formulario PPGR3'!$G1377="","",'Formulario PPGR1'!#REF!)</f>
        <v/>
      </c>
      <c r="F1377" s="187" t="str">
        <f>IF('Formulario PPGR3'!$G1377="","",'Formulario PPGR1'!#REF!)</f>
        <v/>
      </c>
      <c r="G1377" s="237"/>
      <c r="H1377" s="520" t="str" cm="1">
        <f t="array" ref="H1377">IF(Tabla1[[#This Row],[Código_Actividad]]="","",_xlfn.XLOOKUP(Tabla1[[#This Row],[Código_Actividad]],CodigoActividad,Tabla2[Actividades Programables Presupuestables],"",0))</f>
        <v/>
      </c>
      <c r="I1377" s="783" t="str">
        <f>IFERROR(VLOOKUP('Formulario PPGR3'!$G1377,'Formulario PPGR2'!$H$9:$V$536,15,FALSE),"")</f>
        <v/>
      </c>
      <c r="J1377" s="525"/>
      <c r="K1377" s="524"/>
      <c r="L1377" s="521" t="str">
        <f>IF(Tabla1[[#This Row],[Descripción]]="","",_xlfn.XLOOKUP(Tabla1[[#This Row],[Descripción]],Tabla10[Descripción],Tabla10[Unidad de Medida],"",0))</f>
        <v/>
      </c>
      <c r="M1377" s="317"/>
      <c r="N1377" s="535" t="str">
        <f>IF(Tabla1[[#This Row],[Descripción]]="","",_xlfn.XLOOKUP(Tabla1[[#This Row],[Descripción]],Tabla10[Descripción],Tabla10[Precio Unitario],0))</f>
        <v/>
      </c>
      <c r="O1377" s="535" t="str">
        <f>IF(Tabla1[[#This Row],[Cantidad de Insumos]]="","",Tabla1[[#This Row],[Precio Unitario]]*Tabla1[[#This Row],[Cantidad de Insumos]])</f>
        <v/>
      </c>
      <c r="P1377" s="522" t="str">
        <f>IF(Tabla1[[#This Row],[Descripción]]="","",_xlfn.XLOOKUP(Tabla1[[#This Row],[Descripción]],Tabla10[Descripción],Tabla10[CODIGO PRESUPUESTARIO],0))</f>
        <v/>
      </c>
      <c r="Q1377" s="523"/>
      <c r="R1377" s="523" t="str">
        <f>IF(Tabla1[[#This Row],[Insumos]]="","",_xlfn.XLOOKUP(Tabla1[[#This Row],[Insumos]],Tabla10[Insumo],Tabla10[InsumoAbrev],"",0))</f>
        <v/>
      </c>
      <c r="S1377" s="694"/>
      <c r="T1377" s="187"/>
      <c r="U1377" s="187"/>
    </row>
    <row r="1378" spans="2:21" ht="15" hidden="1" x14ac:dyDescent="0.25">
      <c r="B1378" s="187" t="str">
        <f>IF('Formulario PPGR3'!$G1378="","",CONCATENATE('Formulario PPGR3'!$C1378,".",'Formulario PPGR3'!$D1378,".",'Formulario PPGR3'!$E1378,".",'Formulario PPGR3'!$F1378))</f>
        <v/>
      </c>
      <c r="C1378" s="187" t="str">
        <f>IF('Formulario PPGR3'!$G1378="","",'Formulario PPGR1'!#REF!)</f>
        <v/>
      </c>
      <c r="D1378" s="187" t="str">
        <f>IF('Formulario PPGR3'!$G1378="","",'Formulario PPGR1'!#REF!)</f>
        <v/>
      </c>
      <c r="E1378" s="187" t="str">
        <f>IF('Formulario PPGR3'!$G1378="","",'Formulario PPGR1'!#REF!)</f>
        <v/>
      </c>
      <c r="F1378" s="187" t="str">
        <f>IF('Formulario PPGR3'!$G1378="","",'Formulario PPGR1'!#REF!)</f>
        <v/>
      </c>
      <c r="G1378" s="237"/>
      <c r="H1378" s="520" t="str" cm="1">
        <f t="array" ref="H1378">IF(Tabla1[[#This Row],[Código_Actividad]]="","",_xlfn.XLOOKUP(Tabla1[[#This Row],[Código_Actividad]],CodigoActividad,Tabla2[Actividades Programables Presupuestables],"",0))</f>
        <v/>
      </c>
      <c r="I1378" s="783" t="str">
        <f>IFERROR(VLOOKUP('Formulario PPGR3'!$G1378,'Formulario PPGR2'!$H$9:$V$536,15,FALSE),"")</f>
        <v/>
      </c>
      <c r="J1378" s="525"/>
      <c r="K1378" s="524"/>
      <c r="L1378" s="521" t="str">
        <f>IF(Tabla1[[#This Row],[Descripción]]="","",_xlfn.XLOOKUP(Tabla1[[#This Row],[Descripción]],Tabla10[Descripción],Tabla10[Unidad de Medida],"",0))</f>
        <v/>
      </c>
      <c r="M1378" s="317"/>
      <c r="N1378" s="535" t="str">
        <f>IF(Tabla1[[#This Row],[Descripción]]="","",_xlfn.XLOOKUP(Tabla1[[#This Row],[Descripción]],Tabla10[Descripción],Tabla10[Precio Unitario],0))</f>
        <v/>
      </c>
      <c r="O1378" s="535" t="str">
        <f>IF(Tabla1[[#This Row],[Cantidad de Insumos]]="","",Tabla1[[#This Row],[Precio Unitario]]*Tabla1[[#This Row],[Cantidad de Insumos]])</f>
        <v/>
      </c>
      <c r="P1378" s="522" t="str">
        <f>IF(Tabla1[[#This Row],[Descripción]]="","",_xlfn.XLOOKUP(Tabla1[[#This Row],[Descripción]],Tabla10[Descripción],Tabla10[CODIGO PRESUPUESTARIO],0))</f>
        <v/>
      </c>
      <c r="Q1378" s="523"/>
      <c r="R1378" s="523" t="str">
        <f>IF(Tabla1[[#This Row],[Insumos]]="","",_xlfn.XLOOKUP(Tabla1[[#This Row],[Insumos]],Tabla10[Insumo],Tabla10[InsumoAbrev],"",0))</f>
        <v/>
      </c>
      <c r="S1378" s="694"/>
      <c r="T1378" s="187"/>
      <c r="U1378" s="187"/>
    </row>
    <row r="1379" spans="2:21" ht="15" hidden="1" x14ac:dyDescent="0.25">
      <c r="B1379" s="187" t="str">
        <f>IF('Formulario PPGR3'!$G1379="","",CONCATENATE('Formulario PPGR3'!$C1379,".",'Formulario PPGR3'!$D1379,".",'Formulario PPGR3'!$E1379,".",'Formulario PPGR3'!$F1379))</f>
        <v/>
      </c>
      <c r="C1379" s="187" t="str">
        <f>IF('Formulario PPGR3'!$G1379="","",'Formulario PPGR1'!#REF!)</f>
        <v/>
      </c>
      <c r="D1379" s="187" t="str">
        <f>IF('Formulario PPGR3'!$G1379="","",'Formulario PPGR1'!#REF!)</f>
        <v/>
      </c>
      <c r="E1379" s="187" t="str">
        <f>IF('Formulario PPGR3'!$G1379="","",'Formulario PPGR1'!#REF!)</f>
        <v/>
      </c>
      <c r="F1379" s="187" t="str">
        <f>IF('Formulario PPGR3'!$G1379="","",'Formulario PPGR1'!#REF!)</f>
        <v/>
      </c>
      <c r="G1379" s="237"/>
      <c r="H1379" s="520" t="str" cm="1">
        <f t="array" ref="H1379">IF(Tabla1[[#This Row],[Código_Actividad]]="","",_xlfn.XLOOKUP(Tabla1[[#This Row],[Código_Actividad]],CodigoActividad,Tabla2[Actividades Programables Presupuestables],"",0))</f>
        <v/>
      </c>
      <c r="I1379" s="783" t="str">
        <f>IFERROR(VLOOKUP('Formulario PPGR3'!$G1379,'Formulario PPGR2'!$H$9:$V$536,15,FALSE),"")</f>
        <v/>
      </c>
      <c r="J1379" s="525"/>
      <c r="K1379" s="524"/>
      <c r="L1379" s="521" t="str">
        <f>IF(Tabla1[[#This Row],[Descripción]]="","",_xlfn.XLOOKUP(Tabla1[[#This Row],[Descripción]],Tabla10[Descripción],Tabla10[Unidad de Medida],"",0))</f>
        <v/>
      </c>
      <c r="M1379" s="317"/>
      <c r="N1379" s="535" t="str">
        <f>IF(Tabla1[[#This Row],[Descripción]]="","",_xlfn.XLOOKUP(Tabla1[[#This Row],[Descripción]],Tabla10[Descripción],Tabla10[Precio Unitario],0))</f>
        <v/>
      </c>
      <c r="O1379" s="535" t="str">
        <f>IF(Tabla1[[#This Row],[Cantidad de Insumos]]="","",Tabla1[[#This Row],[Precio Unitario]]*Tabla1[[#This Row],[Cantidad de Insumos]])</f>
        <v/>
      </c>
      <c r="P1379" s="522" t="str">
        <f>IF(Tabla1[[#This Row],[Descripción]]="","",_xlfn.XLOOKUP(Tabla1[[#This Row],[Descripción]],Tabla10[Descripción],Tabla10[CODIGO PRESUPUESTARIO],0))</f>
        <v/>
      </c>
      <c r="Q1379" s="523"/>
      <c r="R1379" s="523" t="str">
        <f>IF(Tabla1[[#This Row],[Insumos]]="","",_xlfn.XLOOKUP(Tabla1[[#This Row],[Insumos]],Tabla10[Insumo],Tabla10[InsumoAbrev],"",0))</f>
        <v/>
      </c>
      <c r="S1379" s="694"/>
      <c r="T1379" s="187"/>
      <c r="U1379" s="187"/>
    </row>
    <row r="1380" spans="2:21" ht="15" hidden="1" x14ac:dyDescent="0.25">
      <c r="B1380" s="187" t="str">
        <f>IF('Formulario PPGR3'!$G1380="","",CONCATENATE('Formulario PPGR3'!$C1380,".",'Formulario PPGR3'!$D1380,".",'Formulario PPGR3'!$E1380,".",'Formulario PPGR3'!$F1380))</f>
        <v/>
      </c>
      <c r="C1380" s="187" t="str">
        <f>IF('Formulario PPGR3'!$G1380="","",'Formulario PPGR1'!#REF!)</f>
        <v/>
      </c>
      <c r="D1380" s="187" t="str">
        <f>IF('Formulario PPGR3'!$G1380="","",'Formulario PPGR1'!#REF!)</f>
        <v/>
      </c>
      <c r="E1380" s="187" t="str">
        <f>IF('Formulario PPGR3'!$G1380="","",'Formulario PPGR1'!#REF!)</f>
        <v/>
      </c>
      <c r="F1380" s="187" t="str">
        <f>IF('Formulario PPGR3'!$G1380="","",'Formulario PPGR1'!#REF!)</f>
        <v/>
      </c>
      <c r="G1380" s="237"/>
      <c r="H1380" s="520" t="str" cm="1">
        <f t="array" ref="H1380">IF(Tabla1[[#This Row],[Código_Actividad]]="","",_xlfn.XLOOKUP(Tabla1[[#This Row],[Código_Actividad]],CodigoActividad,Tabla2[Actividades Programables Presupuestables],"",0))</f>
        <v/>
      </c>
      <c r="I1380" s="783" t="str">
        <f>IFERROR(VLOOKUP('Formulario PPGR3'!$G1380,'Formulario PPGR2'!$H$9:$V$536,15,FALSE),"")</f>
        <v/>
      </c>
      <c r="J1380" s="525"/>
      <c r="K1380" s="524"/>
      <c r="L1380" s="521" t="str">
        <f>IF(Tabla1[[#This Row],[Descripción]]="","",_xlfn.XLOOKUP(Tabla1[[#This Row],[Descripción]],Tabla10[Descripción],Tabla10[Unidad de Medida],"",0))</f>
        <v/>
      </c>
      <c r="M1380" s="317"/>
      <c r="N1380" s="535" t="str">
        <f>IF(Tabla1[[#This Row],[Descripción]]="","",_xlfn.XLOOKUP(Tabla1[[#This Row],[Descripción]],Tabla10[Descripción],Tabla10[Precio Unitario],0))</f>
        <v/>
      </c>
      <c r="O1380" s="535" t="str">
        <f>IF(Tabla1[[#This Row],[Cantidad de Insumos]]="","",Tabla1[[#This Row],[Precio Unitario]]*Tabla1[[#This Row],[Cantidad de Insumos]])</f>
        <v/>
      </c>
      <c r="P1380" s="522" t="str">
        <f>IF(Tabla1[[#This Row],[Descripción]]="","",_xlfn.XLOOKUP(Tabla1[[#This Row],[Descripción]],Tabla10[Descripción],Tabla10[CODIGO PRESUPUESTARIO],0))</f>
        <v/>
      </c>
      <c r="Q1380" s="523"/>
      <c r="R1380" s="523" t="str">
        <f>IF(Tabla1[[#This Row],[Insumos]]="","",_xlfn.XLOOKUP(Tabla1[[#This Row],[Insumos]],Tabla10[Insumo],Tabla10[InsumoAbrev],"",0))</f>
        <v/>
      </c>
      <c r="S1380" s="694"/>
      <c r="T1380" s="187"/>
      <c r="U1380" s="187"/>
    </row>
    <row r="1381" spans="2:21" ht="15" hidden="1" x14ac:dyDescent="0.25">
      <c r="B1381" s="187" t="str">
        <f>IF('Formulario PPGR3'!$G1381="","",CONCATENATE('Formulario PPGR3'!$C1381,".",'Formulario PPGR3'!$D1381,".",'Formulario PPGR3'!$E1381,".",'Formulario PPGR3'!$F1381))</f>
        <v/>
      </c>
      <c r="C1381" s="187" t="str">
        <f>IF('Formulario PPGR3'!$G1381="","",'Formulario PPGR1'!#REF!)</f>
        <v/>
      </c>
      <c r="D1381" s="187" t="str">
        <f>IF('Formulario PPGR3'!$G1381="","",'Formulario PPGR1'!#REF!)</f>
        <v/>
      </c>
      <c r="E1381" s="187" t="str">
        <f>IF('Formulario PPGR3'!$G1381="","",'Formulario PPGR1'!#REF!)</f>
        <v/>
      </c>
      <c r="F1381" s="187" t="str">
        <f>IF('Formulario PPGR3'!$G1381="","",'Formulario PPGR1'!#REF!)</f>
        <v/>
      </c>
      <c r="G1381" s="237"/>
      <c r="H1381" s="520" t="str" cm="1">
        <f t="array" ref="H1381">IF(Tabla1[[#This Row],[Código_Actividad]]="","",_xlfn.XLOOKUP(Tabla1[[#This Row],[Código_Actividad]],CodigoActividad,Tabla2[Actividades Programables Presupuestables],"",0))</f>
        <v/>
      </c>
      <c r="I1381" s="783" t="str">
        <f>IFERROR(VLOOKUP('Formulario PPGR3'!$G1381,'Formulario PPGR2'!$H$9:$V$536,15,FALSE),"")</f>
        <v/>
      </c>
      <c r="J1381" s="525"/>
      <c r="K1381" s="524"/>
      <c r="L1381" s="521" t="str">
        <f>IF(Tabla1[[#This Row],[Descripción]]="","",_xlfn.XLOOKUP(Tabla1[[#This Row],[Descripción]],Tabla10[Descripción],Tabla10[Unidad de Medida],"",0))</f>
        <v/>
      </c>
      <c r="M1381" s="317"/>
      <c r="N1381" s="535" t="str">
        <f>IF(Tabla1[[#This Row],[Descripción]]="","",_xlfn.XLOOKUP(Tabla1[[#This Row],[Descripción]],Tabla10[Descripción],Tabla10[Precio Unitario],0))</f>
        <v/>
      </c>
      <c r="O1381" s="535" t="str">
        <f>IF(Tabla1[[#This Row],[Cantidad de Insumos]]="","",Tabla1[[#This Row],[Precio Unitario]]*Tabla1[[#This Row],[Cantidad de Insumos]])</f>
        <v/>
      </c>
      <c r="P1381" s="522" t="str">
        <f>IF(Tabla1[[#This Row],[Descripción]]="","",_xlfn.XLOOKUP(Tabla1[[#This Row],[Descripción]],Tabla10[Descripción],Tabla10[CODIGO PRESUPUESTARIO],0))</f>
        <v/>
      </c>
      <c r="Q1381" s="523"/>
      <c r="R1381" s="523" t="str">
        <f>IF(Tabla1[[#This Row],[Insumos]]="","",_xlfn.XLOOKUP(Tabla1[[#This Row],[Insumos]],Tabla10[Insumo],Tabla10[InsumoAbrev],"",0))</f>
        <v/>
      </c>
      <c r="S1381" s="694"/>
      <c r="T1381" s="187"/>
      <c r="U1381" s="187"/>
    </row>
    <row r="1382" spans="2:21" ht="15" hidden="1" x14ac:dyDescent="0.25">
      <c r="B1382" s="187" t="str">
        <f>IF('Formulario PPGR3'!$G1382="","",CONCATENATE('Formulario PPGR3'!$C1382,".",'Formulario PPGR3'!$D1382,".",'Formulario PPGR3'!$E1382,".",'Formulario PPGR3'!$F1382))</f>
        <v/>
      </c>
      <c r="C1382" s="187" t="str">
        <f>IF('Formulario PPGR3'!$G1382="","",'Formulario PPGR1'!#REF!)</f>
        <v/>
      </c>
      <c r="D1382" s="187" t="str">
        <f>IF('Formulario PPGR3'!$G1382="","",'Formulario PPGR1'!#REF!)</f>
        <v/>
      </c>
      <c r="E1382" s="187" t="str">
        <f>IF('Formulario PPGR3'!$G1382="","",'Formulario PPGR1'!#REF!)</f>
        <v/>
      </c>
      <c r="F1382" s="187" t="str">
        <f>IF('Formulario PPGR3'!$G1382="","",'Formulario PPGR1'!#REF!)</f>
        <v/>
      </c>
      <c r="G1382" s="237"/>
      <c r="H1382" s="520" t="str" cm="1">
        <f t="array" ref="H1382">IF(Tabla1[[#This Row],[Código_Actividad]]="","",_xlfn.XLOOKUP(Tabla1[[#This Row],[Código_Actividad]],CodigoActividad,Tabla2[Actividades Programables Presupuestables],"",0))</f>
        <v/>
      </c>
      <c r="I1382" s="783" t="str">
        <f>IFERROR(VLOOKUP('Formulario PPGR3'!$G1382,'Formulario PPGR2'!$H$9:$V$536,15,FALSE),"")</f>
        <v/>
      </c>
      <c r="J1382" s="525"/>
      <c r="K1382" s="524"/>
      <c r="L1382" s="521" t="str">
        <f>IF(Tabla1[[#This Row],[Descripción]]="","",_xlfn.XLOOKUP(Tabla1[[#This Row],[Descripción]],Tabla10[Descripción],Tabla10[Unidad de Medida],"",0))</f>
        <v/>
      </c>
      <c r="M1382" s="317"/>
      <c r="N1382" s="535" t="str">
        <f>IF(Tabla1[[#This Row],[Descripción]]="","",_xlfn.XLOOKUP(Tabla1[[#This Row],[Descripción]],Tabla10[Descripción],Tabla10[Precio Unitario],0))</f>
        <v/>
      </c>
      <c r="O1382" s="535" t="str">
        <f>IF(Tabla1[[#This Row],[Cantidad de Insumos]]="","",Tabla1[[#This Row],[Precio Unitario]]*Tabla1[[#This Row],[Cantidad de Insumos]])</f>
        <v/>
      </c>
      <c r="P1382" s="522" t="str">
        <f>IF(Tabla1[[#This Row],[Descripción]]="","",_xlfn.XLOOKUP(Tabla1[[#This Row],[Descripción]],Tabla10[Descripción],Tabla10[CODIGO PRESUPUESTARIO],0))</f>
        <v/>
      </c>
      <c r="Q1382" s="523"/>
      <c r="R1382" s="523" t="str">
        <f>IF(Tabla1[[#This Row],[Insumos]]="","",_xlfn.XLOOKUP(Tabla1[[#This Row],[Insumos]],Tabla10[Insumo],Tabla10[InsumoAbrev],"",0))</f>
        <v/>
      </c>
      <c r="S1382" s="694"/>
      <c r="T1382" s="187"/>
      <c r="U1382" s="187"/>
    </row>
    <row r="1383" spans="2:21" ht="15" hidden="1" x14ac:dyDescent="0.25">
      <c r="B1383" s="187" t="str">
        <f>IF('Formulario PPGR3'!$G1383="","",CONCATENATE('Formulario PPGR3'!$C1383,".",'Formulario PPGR3'!$D1383,".",'Formulario PPGR3'!$E1383,".",'Formulario PPGR3'!$F1383))</f>
        <v/>
      </c>
      <c r="C1383" s="187" t="str">
        <f>IF('Formulario PPGR3'!$G1383="","",'Formulario PPGR1'!#REF!)</f>
        <v/>
      </c>
      <c r="D1383" s="187" t="str">
        <f>IF('Formulario PPGR3'!$G1383="","",'Formulario PPGR1'!#REF!)</f>
        <v/>
      </c>
      <c r="E1383" s="187" t="str">
        <f>IF('Formulario PPGR3'!$G1383="","",'Formulario PPGR1'!#REF!)</f>
        <v/>
      </c>
      <c r="F1383" s="187" t="str">
        <f>IF('Formulario PPGR3'!$G1383="","",'Formulario PPGR1'!#REF!)</f>
        <v/>
      </c>
      <c r="G1383" s="237"/>
      <c r="H1383" s="520" t="str" cm="1">
        <f t="array" ref="H1383">IF(Tabla1[[#This Row],[Código_Actividad]]="","",_xlfn.XLOOKUP(Tabla1[[#This Row],[Código_Actividad]],CodigoActividad,Tabla2[Actividades Programables Presupuestables],"",0))</f>
        <v/>
      </c>
      <c r="I1383" s="783" t="str">
        <f>IFERROR(VLOOKUP('Formulario PPGR3'!$G1383,'Formulario PPGR2'!$H$9:$V$536,15,FALSE),"")</f>
        <v/>
      </c>
      <c r="J1383" s="525"/>
      <c r="K1383" s="524"/>
      <c r="L1383" s="521" t="str">
        <f>IF(Tabla1[[#This Row],[Descripción]]="","",_xlfn.XLOOKUP(Tabla1[[#This Row],[Descripción]],Tabla10[Descripción],Tabla10[Unidad de Medida],"",0))</f>
        <v/>
      </c>
      <c r="M1383" s="317"/>
      <c r="N1383" s="535" t="str">
        <f>IF(Tabla1[[#This Row],[Descripción]]="","",_xlfn.XLOOKUP(Tabla1[[#This Row],[Descripción]],Tabla10[Descripción],Tabla10[Precio Unitario],0))</f>
        <v/>
      </c>
      <c r="O1383" s="535" t="str">
        <f>IF(Tabla1[[#This Row],[Cantidad de Insumos]]="","",Tabla1[[#This Row],[Precio Unitario]]*Tabla1[[#This Row],[Cantidad de Insumos]])</f>
        <v/>
      </c>
      <c r="P1383" s="522" t="str">
        <f>IF(Tabla1[[#This Row],[Descripción]]="","",_xlfn.XLOOKUP(Tabla1[[#This Row],[Descripción]],Tabla10[Descripción],Tabla10[CODIGO PRESUPUESTARIO],0))</f>
        <v/>
      </c>
      <c r="Q1383" s="523"/>
      <c r="R1383" s="523" t="str">
        <f>IF(Tabla1[[#This Row],[Insumos]]="","",_xlfn.XLOOKUP(Tabla1[[#This Row],[Insumos]],Tabla10[Insumo],Tabla10[InsumoAbrev],"",0))</f>
        <v/>
      </c>
      <c r="S1383" s="694"/>
      <c r="T1383" s="187"/>
      <c r="U1383" s="187"/>
    </row>
    <row r="1384" spans="2:21" ht="15" hidden="1" x14ac:dyDescent="0.25">
      <c r="B1384" s="187" t="str">
        <f>IF('Formulario PPGR3'!$G1384="","",CONCATENATE('Formulario PPGR3'!$C1384,".",'Formulario PPGR3'!$D1384,".",'Formulario PPGR3'!$E1384,".",'Formulario PPGR3'!$F1384))</f>
        <v/>
      </c>
      <c r="C1384" s="187" t="str">
        <f>IF('Formulario PPGR3'!$G1384="","",'Formulario PPGR1'!#REF!)</f>
        <v/>
      </c>
      <c r="D1384" s="187" t="str">
        <f>IF('Formulario PPGR3'!$G1384="","",'Formulario PPGR1'!#REF!)</f>
        <v/>
      </c>
      <c r="E1384" s="187" t="str">
        <f>IF('Formulario PPGR3'!$G1384="","",'Formulario PPGR1'!#REF!)</f>
        <v/>
      </c>
      <c r="F1384" s="187" t="str">
        <f>IF('Formulario PPGR3'!$G1384="","",'Formulario PPGR1'!#REF!)</f>
        <v/>
      </c>
      <c r="G1384" s="237"/>
      <c r="H1384" s="520" t="str" cm="1">
        <f t="array" ref="H1384">IF(Tabla1[[#This Row],[Código_Actividad]]="","",_xlfn.XLOOKUP(Tabla1[[#This Row],[Código_Actividad]],CodigoActividad,Tabla2[Actividades Programables Presupuestables],"",0))</f>
        <v/>
      </c>
      <c r="I1384" s="783" t="str">
        <f>IFERROR(VLOOKUP('Formulario PPGR3'!$G1384,'Formulario PPGR2'!$H$9:$V$536,15,FALSE),"")</f>
        <v/>
      </c>
      <c r="J1384" s="525"/>
      <c r="K1384" s="524"/>
      <c r="L1384" s="521" t="str">
        <f>IF(Tabla1[[#This Row],[Descripción]]="","",_xlfn.XLOOKUP(Tabla1[[#This Row],[Descripción]],Tabla10[Descripción],Tabla10[Unidad de Medida],"",0))</f>
        <v/>
      </c>
      <c r="M1384" s="317"/>
      <c r="N1384" s="535" t="str">
        <f>IF(Tabla1[[#This Row],[Descripción]]="","",_xlfn.XLOOKUP(Tabla1[[#This Row],[Descripción]],Tabla10[Descripción],Tabla10[Precio Unitario],0))</f>
        <v/>
      </c>
      <c r="O1384" s="535" t="str">
        <f>IF(Tabla1[[#This Row],[Cantidad de Insumos]]="","",Tabla1[[#This Row],[Precio Unitario]]*Tabla1[[#This Row],[Cantidad de Insumos]])</f>
        <v/>
      </c>
      <c r="P1384" s="522" t="str">
        <f>IF(Tabla1[[#This Row],[Descripción]]="","",_xlfn.XLOOKUP(Tabla1[[#This Row],[Descripción]],Tabla10[Descripción],Tabla10[CODIGO PRESUPUESTARIO],0))</f>
        <v/>
      </c>
      <c r="Q1384" s="523"/>
      <c r="R1384" s="523" t="str">
        <f>IF(Tabla1[[#This Row],[Insumos]]="","",_xlfn.XLOOKUP(Tabla1[[#This Row],[Insumos]],Tabla10[Insumo],Tabla10[InsumoAbrev],"",0))</f>
        <v/>
      </c>
      <c r="S1384" s="694"/>
      <c r="T1384" s="187"/>
      <c r="U1384" s="187"/>
    </row>
    <row r="1385" spans="2:21" ht="15" hidden="1" x14ac:dyDescent="0.25">
      <c r="B1385" s="187" t="str">
        <f>IF('Formulario PPGR3'!$G1385="","",CONCATENATE('Formulario PPGR3'!$C1385,".",'Formulario PPGR3'!$D1385,".",'Formulario PPGR3'!$E1385,".",'Formulario PPGR3'!$F1385))</f>
        <v/>
      </c>
      <c r="C1385" s="187" t="str">
        <f>IF('Formulario PPGR3'!$G1385="","",'Formulario PPGR1'!#REF!)</f>
        <v/>
      </c>
      <c r="D1385" s="187" t="str">
        <f>IF('Formulario PPGR3'!$G1385="","",'Formulario PPGR1'!#REF!)</f>
        <v/>
      </c>
      <c r="E1385" s="187" t="str">
        <f>IF('Formulario PPGR3'!$G1385="","",'Formulario PPGR1'!#REF!)</f>
        <v/>
      </c>
      <c r="F1385" s="187" t="str">
        <f>IF('Formulario PPGR3'!$G1385="","",'Formulario PPGR1'!#REF!)</f>
        <v/>
      </c>
      <c r="G1385" s="237"/>
      <c r="H1385" s="520" t="str" cm="1">
        <f t="array" ref="H1385">IF(Tabla1[[#This Row],[Código_Actividad]]="","",_xlfn.XLOOKUP(Tabla1[[#This Row],[Código_Actividad]],CodigoActividad,Tabla2[Actividades Programables Presupuestables],"",0))</f>
        <v/>
      </c>
      <c r="I1385" s="783" t="str">
        <f>IFERROR(VLOOKUP('Formulario PPGR3'!$G1385,'Formulario PPGR2'!$H$9:$V$536,15,FALSE),"")</f>
        <v/>
      </c>
      <c r="J1385" s="525"/>
      <c r="K1385" s="524"/>
      <c r="L1385" s="521" t="str">
        <f>IF(Tabla1[[#This Row],[Descripción]]="","",_xlfn.XLOOKUP(Tabla1[[#This Row],[Descripción]],Tabla10[Descripción],Tabla10[Unidad de Medida],"",0))</f>
        <v/>
      </c>
      <c r="M1385" s="317"/>
      <c r="N1385" s="535" t="str">
        <f>IF(Tabla1[[#This Row],[Descripción]]="","",_xlfn.XLOOKUP(Tabla1[[#This Row],[Descripción]],Tabla10[Descripción],Tabla10[Precio Unitario],0))</f>
        <v/>
      </c>
      <c r="O1385" s="535" t="str">
        <f>IF(Tabla1[[#This Row],[Cantidad de Insumos]]="","",Tabla1[[#This Row],[Precio Unitario]]*Tabla1[[#This Row],[Cantidad de Insumos]])</f>
        <v/>
      </c>
      <c r="P1385" s="522" t="str">
        <f>IF(Tabla1[[#This Row],[Descripción]]="","",_xlfn.XLOOKUP(Tabla1[[#This Row],[Descripción]],Tabla10[Descripción],Tabla10[CODIGO PRESUPUESTARIO],0))</f>
        <v/>
      </c>
      <c r="Q1385" s="523"/>
      <c r="R1385" s="523" t="str">
        <f>IF(Tabla1[[#This Row],[Insumos]]="","",_xlfn.XLOOKUP(Tabla1[[#This Row],[Insumos]],Tabla10[Insumo],Tabla10[InsumoAbrev],"",0))</f>
        <v/>
      </c>
      <c r="S1385" s="694"/>
      <c r="T1385" s="187"/>
      <c r="U1385" s="187"/>
    </row>
    <row r="1386" spans="2:21" ht="15" hidden="1" x14ac:dyDescent="0.25">
      <c r="B1386" s="187" t="str">
        <f>IF('Formulario PPGR3'!$G1386="","",CONCATENATE('Formulario PPGR3'!$C1386,".",'Formulario PPGR3'!$D1386,".",'Formulario PPGR3'!$E1386,".",'Formulario PPGR3'!$F1386))</f>
        <v/>
      </c>
      <c r="C1386" s="187" t="str">
        <f>IF('Formulario PPGR3'!$G1386="","",'Formulario PPGR1'!#REF!)</f>
        <v/>
      </c>
      <c r="D1386" s="187" t="str">
        <f>IF('Formulario PPGR3'!$G1386="","",'Formulario PPGR1'!#REF!)</f>
        <v/>
      </c>
      <c r="E1386" s="187" t="str">
        <f>IF('Formulario PPGR3'!$G1386="","",'Formulario PPGR1'!#REF!)</f>
        <v/>
      </c>
      <c r="F1386" s="187" t="str">
        <f>IF('Formulario PPGR3'!$G1386="","",'Formulario PPGR1'!#REF!)</f>
        <v/>
      </c>
      <c r="G1386" s="237"/>
      <c r="H1386" s="520" t="str" cm="1">
        <f t="array" ref="H1386">IF(Tabla1[[#This Row],[Código_Actividad]]="","",_xlfn.XLOOKUP(Tabla1[[#This Row],[Código_Actividad]],CodigoActividad,Tabla2[Actividades Programables Presupuestables],"",0))</f>
        <v/>
      </c>
      <c r="I1386" s="783" t="str">
        <f>IFERROR(VLOOKUP('Formulario PPGR3'!$G1386,'Formulario PPGR2'!$H$9:$V$536,15,FALSE),"")</f>
        <v/>
      </c>
      <c r="J1386" s="525"/>
      <c r="K1386" s="524"/>
      <c r="L1386" s="521" t="str">
        <f>IF(Tabla1[[#This Row],[Descripción]]="","",_xlfn.XLOOKUP(Tabla1[[#This Row],[Descripción]],Tabla10[Descripción],Tabla10[Unidad de Medida],"",0))</f>
        <v/>
      </c>
      <c r="M1386" s="317"/>
      <c r="N1386" s="535" t="str">
        <f>IF(Tabla1[[#This Row],[Descripción]]="","",_xlfn.XLOOKUP(Tabla1[[#This Row],[Descripción]],Tabla10[Descripción],Tabla10[Precio Unitario],0))</f>
        <v/>
      </c>
      <c r="O1386" s="535" t="str">
        <f>IF(Tabla1[[#This Row],[Cantidad de Insumos]]="","",Tabla1[[#This Row],[Precio Unitario]]*Tabla1[[#This Row],[Cantidad de Insumos]])</f>
        <v/>
      </c>
      <c r="P1386" s="522" t="str">
        <f>IF(Tabla1[[#This Row],[Descripción]]="","",_xlfn.XLOOKUP(Tabla1[[#This Row],[Descripción]],Tabla10[Descripción],Tabla10[CODIGO PRESUPUESTARIO],0))</f>
        <v/>
      </c>
      <c r="Q1386" s="523"/>
      <c r="R1386" s="523" t="str">
        <f>IF(Tabla1[[#This Row],[Insumos]]="","",_xlfn.XLOOKUP(Tabla1[[#This Row],[Insumos]],Tabla10[Insumo],Tabla10[InsumoAbrev],"",0))</f>
        <v/>
      </c>
      <c r="S1386" s="694"/>
      <c r="T1386" s="187"/>
      <c r="U1386" s="187"/>
    </row>
    <row r="1387" spans="2:21" ht="15" hidden="1" x14ac:dyDescent="0.25">
      <c r="B1387" s="187" t="str">
        <f>IF('Formulario PPGR3'!$G1387="","",CONCATENATE('Formulario PPGR3'!$C1387,".",'Formulario PPGR3'!$D1387,".",'Formulario PPGR3'!$E1387,".",'Formulario PPGR3'!$F1387))</f>
        <v/>
      </c>
      <c r="C1387" s="187" t="str">
        <f>IF('Formulario PPGR3'!$G1387="","",'Formulario PPGR1'!#REF!)</f>
        <v/>
      </c>
      <c r="D1387" s="187" t="str">
        <f>IF('Formulario PPGR3'!$G1387="","",'Formulario PPGR1'!#REF!)</f>
        <v/>
      </c>
      <c r="E1387" s="187" t="str">
        <f>IF('Formulario PPGR3'!$G1387="","",'Formulario PPGR1'!#REF!)</f>
        <v/>
      </c>
      <c r="F1387" s="187" t="str">
        <f>IF('Formulario PPGR3'!$G1387="","",'Formulario PPGR1'!#REF!)</f>
        <v/>
      </c>
      <c r="G1387" s="237"/>
      <c r="H1387" s="520" t="str" cm="1">
        <f t="array" ref="H1387">IF(Tabla1[[#This Row],[Código_Actividad]]="","",_xlfn.XLOOKUP(Tabla1[[#This Row],[Código_Actividad]],CodigoActividad,Tabla2[Actividades Programables Presupuestables],"",0))</f>
        <v/>
      </c>
      <c r="I1387" s="783" t="str">
        <f>IFERROR(VLOOKUP('Formulario PPGR3'!$G1387,'Formulario PPGR2'!$H$9:$V$536,15,FALSE),"")</f>
        <v/>
      </c>
      <c r="J1387" s="525"/>
      <c r="K1387" s="524"/>
      <c r="L1387" s="521" t="str">
        <f>IF(Tabla1[[#This Row],[Descripción]]="","",_xlfn.XLOOKUP(Tabla1[[#This Row],[Descripción]],Tabla10[Descripción],Tabla10[Unidad de Medida],"",0))</f>
        <v/>
      </c>
      <c r="M1387" s="317"/>
      <c r="N1387" s="535" t="str">
        <f>IF(Tabla1[[#This Row],[Descripción]]="","",_xlfn.XLOOKUP(Tabla1[[#This Row],[Descripción]],Tabla10[Descripción],Tabla10[Precio Unitario],0))</f>
        <v/>
      </c>
      <c r="O1387" s="535" t="str">
        <f>IF(Tabla1[[#This Row],[Cantidad de Insumos]]="","",Tabla1[[#This Row],[Precio Unitario]]*Tabla1[[#This Row],[Cantidad de Insumos]])</f>
        <v/>
      </c>
      <c r="P1387" s="522" t="str">
        <f>IF(Tabla1[[#This Row],[Descripción]]="","",_xlfn.XLOOKUP(Tabla1[[#This Row],[Descripción]],Tabla10[Descripción],Tabla10[CODIGO PRESUPUESTARIO],0))</f>
        <v/>
      </c>
      <c r="Q1387" s="523"/>
      <c r="R1387" s="523" t="str">
        <f>IF(Tabla1[[#This Row],[Insumos]]="","",_xlfn.XLOOKUP(Tabla1[[#This Row],[Insumos]],Tabla10[Insumo],Tabla10[InsumoAbrev],"",0))</f>
        <v/>
      </c>
      <c r="S1387" s="694"/>
      <c r="T1387" s="187"/>
      <c r="U1387" s="187"/>
    </row>
    <row r="1388" spans="2:21" ht="15" hidden="1" x14ac:dyDescent="0.25">
      <c r="B1388" s="187" t="str">
        <f>IF('Formulario PPGR3'!$G1388="","",CONCATENATE('Formulario PPGR3'!$C1388,".",'Formulario PPGR3'!$D1388,".",'Formulario PPGR3'!$E1388,".",'Formulario PPGR3'!$F1388))</f>
        <v/>
      </c>
      <c r="C1388" s="187" t="str">
        <f>IF('Formulario PPGR3'!$G1388="","",'Formulario PPGR1'!#REF!)</f>
        <v/>
      </c>
      <c r="D1388" s="187" t="str">
        <f>IF('Formulario PPGR3'!$G1388="","",'Formulario PPGR1'!#REF!)</f>
        <v/>
      </c>
      <c r="E1388" s="187" t="str">
        <f>IF('Formulario PPGR3'!$G1388="","",'Formulario PPGR1'!#REF!)</f>
        <v/>
      </c>
      <c r="F1388" s="187" t="str">
        <f>IF('Formulario PPGR3'!$G1388="","",'Formulario PPGR1'!#REF!)</f>
        <v/>
      </c>
      <c r="G1388" s="237"/>
      <c r="H1388" s="520" t="str" cm="1">
        <f t="array" ref="H1388">IF(Tabla1[[#This Row],[Código_Actividad]]="","",_xlfn.XLOOKUP(Tabla1[[#This Row],[Código_Actividad]],CodigoActividad,Tabla2[Actividades Programables Presupuestables],"",0))</f>
        <v/>
      </c>
      <c r="I1388" s="783" t="str">
        <f>IFERROR(VLOOKUP('Formulario PPGR3'!$G1388,'Formulario PPGR2'!$H$9:$V$536,15,FALSE),"")</f>
        <v/>
      </c>
      <c r="J1388" s="525"/>
      <c r="K1388" s="524"/>
      <c r="L1388" s="521" t="str">
        <f>IF(Tabla1[[#This Row],[Descripción]]="","",_xlfn.XLOOKUP(Tabla1[[#This Row],[Descripción]],Tabla10[Descripción],Tabla10[Unidad de Medida],"",0))</f>
        <v/>
      </c>
      <c r="M1388" s="317"/>
      <c r="N1388" s="535" t="str">
        <f>IF(Tabla1[[#This Row],[Descripción]]="","",_xlfn.XLOOKUP(Tabla1[[#This Row],[Descripción]],Tabla10[Descripción],Tabla10[Precio Unitario],0))</f>
        <v/>
      </c>
      <c r="O1388" s="535" t="str">
        <f>IF(Tabla1[[#This Row],[Cantidad de Insumos]]="","",Tabla1[[#This Row],[Precio Unitario]]*Tabla1[[#This Row],[Cantidad de Insumos]])</f>
        <v/>
      </c>
      <c r="P1388" s="522" t="str">
        <f>IF(Tabla1[[#This Row],[Descripción]]="","",_xlfn.XLOOKUP(Tabla1[[#This Row],[Descripción]],Tabla10[Descripción],Tabla10[CODIGO PRESUPUESTARIO],0))</f>
        <v/>
      </c>
      <c r="Q1388" s="523"/>
      <c r="R1388" s="523" t="str">
        <f>IF(Tabla1[[#This Row],[Insumos]]="","",_xlfn.XLOOKUP(Tabla1[[#This Row],[Insumos]],Tabla10[Insumo],Tabla10[InsumoAbrev],"",0))</f>
        <v/>
      </c>
      <c r="S1388" s="694"/>
      <c r="T1388" s="187"/>
      <c r="U1388" s="187"/>
    </row>
    <row r="1389" spans="2:21" ht="15" hidden="1" x14ac:dyDescent="0.25">
      <c r="B1389" s="187" t="str">
        <f>IF('Formulario PPGR3'!$G1389="","",CONCATENATE('Formulario PPGR3'!$C1389,".",'Formulario PPGR3'!$D1389,".",'Formulario PPGR3'!$E1389,".",'Formulario PPGR3'!$F1389))</f>
        <v/>
      </c>
      <c r="C1389" s="187" t="str">
        <f>IF('Formulario PPGR3'!$G1389="","",'Formulario PPGR1'!#REF!)</f>
        <v/>
      </c>
      <c r="D1389" s="187" t="str">
        <f>IF('Formulario PPGR3'!$G1389="","",'Formulario PPGR1'!#REF!)</f>
        <v/>
      </c>
      <c r="E1389" s="187" t="str">
        <f>IF('Formulario PPGR3'!$G1389="","",'Formulario PPGR1'!#REF!)</f>
        <v/>
      </c>
      <c r="F1389" s="187" t="str">
        <f>IF('Formulario PPGR3'!$G1389="","",'Formulario PPGR1'!#REF!)</f>
        <v/>
      </c>
      <c r="G1389" s="237"/>
      <c r="H1389" s="520" t="str" cm="1">
        <f t="array" ref="H1389">IF(Tabla1[[#This Row],[Código_Actividad]]="","",_xlfn.XLOOKUP(Tabla1[[#This Row],[Código_Actividad]],CodigoActividad,Tabla2[Actividades Programables Presupuestables],"",0))</f>
        <v/>
      </c>
      <c r="I1389" s="783" t="str">
        <f>IFERROR(VLOOKUP('Formulario PPGR3'!$G1389,'Formulario PPGR2'!$H$9:$V$536,15,FALSE),"")</f>
        <v/>
      </c>
      <c r="J1389" s="525"/>
      <c r="K1389" s="524"/>
      <c r="L1389" s="521" t="str">
        <f>IF(Tabla1[[#This Row],[Descripción]]="","",_xlfn.XLOOKUP(Tabla1[[#This Row],[Descripción]],Tabla10[Descripción],Tabla10[Unidad de Medida],"",0))</f>
        <v/>
      </c>
      <c r="M1389" s="317"/>
      <c r="N1389" s="535" t="str">
        <f>IF(Tabla1[[#This Row],[Descripción]]="","",_xlfn.XLOOKUP(Tabla1[[#This Row],[Descripción]],Tabla10[Descripción],Tabla10[Precio Unitario],0))</f>
        <v/>
      </c>
      <c r="O1389" s="535" t="str">
        <f>IF(Tabla1[[#This Row],[Cantidad de Insumos]]="","",Tabla1[[#This Row],[Precio Unitario]]*Tabla1[[#This Row],[Cantidad de Insumos]])</f>
        <v/>
      </c>
      <c r="P1389" s="522" t="str">
        <f>IF(Tabla1[[#This Row],[Descripción]]="","",_xlfn.XLOOKUP(Tabla1[[#This Row],[Descripción]],Tabla10[Descripción],Tabla10[CODIGO PRESUPUESTARIO],0))</f>
        <v/>
      </c>
      <c r="Q1389" s="523"/>
      <c r="R1389" s="523" t="str">
        <f>IF(Tabla1[[#This Row],[Insumos]]="","",_xlfn.XLOOKUP(Tabla1[[#This Row],[Insumos]],Tabla10[Insumo],Tabla10[InsumoAbrev],"",0))</f>
        <v/>
      </c>
      <c r="S1389" s="694"/>
      <c r="T1389" s="187"/>
      <c r="U1389" s="187"/>
    </row>
    <row r="1390" spans="2:21" ht="15" hidden="1" x14ac:dyDescent="0.25">
      <c r="B1390" s="187" t="str">
        <f>IF('Formulario PPGR3'!$G1390="","",CONCATENATE('Formulario PPGR3'!$C1390,".",'Formulario PPGR3'!$D1390,".",'Formulario PPGR3'!$E1390,".",'Formulario PPGR3'!$F1390))</f>
        <v/>
      </c>
      <c r="C1390" s="187" t="str">
        <f>IF('Formulario PPGR3'!$G1390="","",'Formulario PPGR1'!#REF!)</f>
        <v/>
      </c>
      <c r="D1390" s="187" t="str">
        <f>IF('Formulario PPGR3'!$G1390="","",'Formulario PPGR1'!#REF!)</f>
        <v/>
      </c>
      <c r="E1390" s="187" t="str">
        <f>IF('Formulario PPGR3'!$G1390="","",'Formulario PPGR1'!#REF!)</f>
        <v/>
      </c>
      <c r="F1390" s="187" t="str">
        <f>IF('Formulario PPGR3'!$G1390="","",'Formulario PPGR1'!#REF!)</f>
        <v/>
      </c>
      <c r="G1390" s="237"/>
      <c r="H1390" s="520" t="str" cm="1">
        <f t="array" ref="H1390">IF(Tabla1[[#This Row],[Código_Actividad]]="","",_xlfn.XLOOKUP(Tabla1[[#This Row],[Código_Actividad]],CodigoActividad,Tabla2[Actividades Programables Presupuestables],"",0))</f>
        <v/>
      </c>
      <c r="I1390" s="783" t="str">
        <f>IFERROR(VLOOKUP('Formulario PPGR3'!$G1390,'Formulario PPGR2'!$H$9:$V$536,15,FALSE),"")</f>
        <v/>
      </c>
      <c r="J1390" s="525"/>
      <c r="K1390" s="524"/>
      <c r="L1390" s="521" t="str">
        <f>IF(Tabla1[[#This Row],[Descripción]]="","",_xlfn.XLOOKUP(Tabla1[[#This Row],[Descripción]],Tabla10[Descripción],Tabla10[Unidad de Medida],"",0))</f>
        <v/>
      </c>
      <c r="M1390" s="317"/>
      <c r="N1390" s="535" t="str">
        <f>IF(Tabla1[[#This Row],[Descripción]]="","",_xlfn.XLOOKUP(Tabla1[[#This Row],[Descripción]],Tabla10[Descripción],Tabla10[Precio Unitario],0))</f>
        <v/>
      </c>
      <c r="O1390" s="535" t="str">
        <f>IF(Tabla1[[#This Row],[Cantidad de Insumos]]="","",Tabla1[[#This Row],[Precio Unitario]]*Tabla1[[#This Row],[Cantidad de Insumos]])</f>
        <v/>
      </c>
      <c r="P1390" s="522" t="str">
        <f>IF(Tabla1[[#This Row],[Descripción]]="","",_xlfn.XLOOKUP(Tabla1[[#This Row],[Descripción]],Tabla10[Descripción],Tabla10[CODIGO PRESUPUESTARIO],0))</f>
        <v/>
      </c>
      <c r="Q1390" s="523"/>
      <c r="R1390" s="523" t="str">
        <f>IF(Tabla1[[#This Row],[Insumos]]="","",_xlfn.XLOOKUP(Tabla1[[#This Row],[Insumos]],Tabla10[Insumo],Tabla10[InsumoAbrev],"",0))</f>
        <v/>
      </c>
      <c r="S1390" s="694"/>
      <c r="T1390" s="187"/>
      <c r="U1390" s="187"/>
    </row>
    <row r="1391" spans="2:21" ht="15" hidden="1" x14ac:dyDescent="0.25">
      <c r="B1391" s="187" t="str">
        <f>IF('Formulario PPGR3'!$G1391="","",CONCATENATE('Formulario PPGR3'!$C1391,".",'Formulario PPGR3'!$D1391,".",'Formulario PPGR3'!$E1391,".",'Formulario PPGR3'!$F1391))</f>
        <v/>
      </c>
      <c r="C1391" s="187" t="str">
        <f>IF('Formulario PPGR3'!$G1391="","",'Formulario PPGR1'!#REF!)</f>
        <v/>
      </c>
      <c r="D1391" s="187" t="str">
        <f>IF('Formulario PPGR3'!$G1391="","",'Formulario PPGR1'!#REF!)</f>
        <v/>
      </c>
      <c r="E1391" s="187" t="str">
        <f>IF('Formulario PPGR3'!$G1391="","",'Formulario PPGR1'!#REF!)</f>
        <v/>
      </c>
      <c r="F1391" s="187" t="str">
        <f>IF('Formulario PPGR3'!$G1391="","",'Formulario PPGR1'!#REF!)</f>
        <v/>
      </c>
      <c r="G1391" s="237"/>
      <c r="H1391" s="520" t="str" cm="1">
        <f t="array" ref="H1391">IF(Tabla1[[#This Row],[Código_Actividad]]="","",_xlfn.XLOOKUP(Tabla1[[#This Row],[Código_Actividad]],CodigoActividad,Tabla2[Actividades Programables Presupuestables],"",0))</f>
        <v/>
      </c>
      <c r="I1391" s="783" t="str">
        <f>IFERROR(VLOOKUP('Formulario PPGR3'!$G1391,'Formulario PPGR2'!$H$9:$V$536,15,FALSE),"")</f>
        <v/>
      </c>
      <c r="J1391" s="525"/>
      <c r="K1391" s="524"/>
      <c r="L1391" s="521" t="str">
        <f>IF(Tabla1[[#This Row],[Descripción]]="","",_xlfn.XLOOKUP(Tabla1[[#This Row],[Descripción]],Tabla10[Descripción],Tabla10[Unidad de Medida],"",0))</f>
        <v/>
      </c>
      <c r="M1391" s="317"/>
      <c r="N1391" s="535" t="str">
        <f>IF(Tabla1[[#This Row],[Descripción]]="","",_xlfn.XLOOKUP(Tabla1[[#This Row],[Descripción]],Tabla10[Descripción],Tabla10[Precio Unitario],0))</f>
        <v/>
      </c>
      <c r="O1391" s="535" t="str">
        <f>IF(Tabla1[[#This Row],[Cantidad de Insumos]]="","",Tabla1[[#This Row],[Precio Unitario]]*Tabla1[[#This Row],[Cantidad de Insumos]])</f>
        <v/>
      </c>
      <c r="P1391" s="522" t="str">
        <f>IF(Tabla1[[#This Row],[Descripción]]="","",_xlfn.XLOOKUP(Tabla1[[#This Row],[Descripción]],Tabla10[Descripción],Tabla10[CODIGO PRESUPUESTARIO],0))</f>
        <v/>
      </c>
      <c r="Q1391" s="523"/>
      <c r="R1391" s="523" t="str">
        <f>IF(Tabla1[[#This Row],[Insumos]]="","",_xlfn.XLOOKUP(Tabla1[[#This Row],[Insumos]],Tabla10[Insumo],Tabla10[InsumoAbrev],"",0))</f>
        <v/>
      </c>
      <c r="S1391" s="694"/>
      <c r="T1391" s="187"/>
      <c r="U1391" s="187"/>
    </row>
    <row r="1392" spans="2:21" ht="15" hidden="1" x14ac:dyDescent="0.25">
      <c r="B1392" s="187" t="str">
        <f>IF('Formulario PPGR3'!$G1392="","",CONCATENATE('Formulario PPGR3'!$C1392,".",'Formulario PPGR3'!$D1392,".",'Formulario PPGR3'!$E1392,".",'Formulario PPGR3'!$F1392))</f>
        <v/>
      </c>
      <c r="C1392" s="187" t="str">
        <f>IF('Formulario PPGR3'!$G1392="","",'Formulario PPGR1'!#REF!)</f>
        <v/>
      </c>
      <c r="D1392" s="187" t="str">
        <f>IF('Formulario PPGR3'!$G1392="","",'Formulario PPGR1'!#REF!)</f>
        <v/>
      </c>
      <c r="E1392" s="187" t="str">
        <f>IF('Formulario PPGR3'!$G1392="","",'Formulario PPGR1'!#REF!)</f>
        <v/>
      </c>
      <c r="F1392" s="187" t="str">
        <f>IF('Formulario PPGR3'!$G1392="","",'Formulario PPGR1'!#REF!)</f>
        <v/>
      </c>
      <c r="G1392" s="237"/>
      <c r="H1392" s="520" t="str" cm="1">
        <f t="array" ref="H1392">IF(Tabla1[[#This Row],[Código_Actividad]]="","",_xlfn.XLOOKUP(Tabla1[[#This Row],[Código_Actividad]],CodigoActividad,Tabla2[Actividades Programables Presupuestables],"",0))</f>
        <v/>
      </c>
      <c r="I1392" s="783" t="str">
        <f>IFERROR(VLOOKUP('Formulario PPGR3'!$G1392,'Formulario PPGR2'!$H$9:$V$536,15,FALSE),"")</f>
        <v/>
      </c>
      <c r="J1392" s="525"/>
      <c r="K1392" s="524"/>
      <c r="L1392" s="521" t="str">
        <f>IF(Tabla1[[#This Row],[Descripción]]="","",_xlfn.XLOOKUP(Tabla1[[#This Row],[Descripción]],Tabla10[Descripción],Tabla10[Unidad de Medida],"",0))</f>
        <v/>
      </c>
      <c r="M1392" s="317"/>
      <c r="N1392" s="535" t="str">
        <f>IF(Tabla1[[#This Row],[Descripción]]="","",_xlfn.XLOOKUP(Tabla1[[#This Row],[Descripción]],Tabla10[Descripción],Tabla10[Precio Unitario],0))</f>
        <v/>
      </c>
      <c r="O1392" s="535" t="str">
        <f>IF(Tabla1[[#This Row],[Cantidad de Insumos]]="","",Tabla1[[#This Row],[Precio Unitario]]*Tabla1[[#This Row],[Cantidad de Insumos]])</f>
        <v/>
      </c>
      <c r="P1392" s="522" t="str">
        <f>IF(Tabla1[[#This Row],[Descripción]]="","",_xlfn.XLOOKUP(Tabla1[[#This Row],[Descripción]],Tabla10[Descripción],Tabla10[CODIGO PRESUPUESTARIO],0))</f>
        <v/>
      </c>
      <c r="Q1392" s="523"/>
      <c r="R1392" s="523" t="str">
        <f>IF(Tabla1[[#This Row],[Insumos]]="","",_xlfn.XLOOKUP(Tabla1[[#This Row],[Insumos]],Tabla10[Insumo],Tabla10[InsumoAbrev],"",0))</f>
        <v/>
      </c>
      <c r="S1392" s="694"/>
      <c r="T1392" s="187"/>
      <c r="U1392" s="187"/>
    </row>
    <row r="1393" spans="2:21" ht="15" hidden="1" x14ac:dyDescent="0.25">
      <c r="B1393" s="187" t="str">
        <f>IF('Formulario PPGR3'!$G1393="","",CONCATENATE('Formulario PPGR3'!$C1393,".",'Formulario PPGR3'!$D1393,".",'Formulario PPGR3'!$E1393,".",'Formulario PPGR3'!$F1393))</f>
        <v/>
      </c>
      <c r="C1393" s="187" t="str">
        <f>IF('Formulario PPGR3'!$G1393="","",'Formulario PPGR1'!#REF!)</f>
        <v/>
      </c>
      <c r="D1393" s="187" t="str">
        <f>IF('Formulario PPGR3'!$G1393="","",'Formulario PPGR1'!#REF!)</f>
        <v/>
      </c>
      <c r="E1393" s="187" t="str">
        <f>IF('Formulario PPGR3'!$G1393="","",'Formulario PPGR1'!#REF!)</f>
        <v/>
      </c>
      <c r="F1393" s="187" t="str">
        <f>IF('Formulario PPGR3'!$G1393="","",'Formulario PPGR1'!#REF!)</f>
        <v/>
      </c>
      <c r="G1393" s="237"/>
      <c r="H1393" s="520" t="str" cm="1">
        <f t="array" ref="H1393">IF(Tabla1[[#This Row],[Código_Actividad]]="","",_xlfn.XLOOKUP(Tabla1[[#This Row],[Código_Actividad]],CodigoActividad,Tabla2[Actividades Programables Presupuestables],"",0))</f>
        <v/>
      </c>
      <c r="I1393" s="783" t="str">
        <f>IFERROR(VLOOKUP('Formulario PPGR3'!$G1393,'Formulario PPGR2'!$H$9:$V$536,15,FALSE),"")</f>
        <v/>
      </c>
      <c r="J1393" s="525"/>
      <c r="K1393" s="524"/>
      <c r="L1393" s="521" t="str">
        <f>IF(Tabla1[[#This Row],[Descripción]]="","",_xlfn.XLOOKUP(Tabla1[[#This Row],[Descripción]],Tabla10[Descripción],Tabla10[Unidad de Medida],"",0))</f>
        <v/>
      </c>
      <c r="M1393" s="317"/>
      <c r="N1393" s="535" t="str">
        <f>IF(Tabla1[[#This Row],[Descripción]]="","",_xlfn.XLOOKUP(Tabla1[[#This Row],[Descripción]],Tabla10[Descripción],Tabla10[Precio Unitario],0))</f>
        <v/>
      </c>
      <c r="O1393" s="535" t="str">
        <f>IF(Tabla1[[#This Row],[Cantidad de Insumos]]="","",Tabla1[[#This Row],[Precio Unitario]]*Tabla1[[#This Row],[Cantidad de Insumos]])</f>
        <v/>
      </c>
      <c r="P1393" s="522" t="str">
        <f>IF(Tabla1[[#This Row],[Descripción]]="","",_xlfn.XLOOKUP(Tabla1[[#This Row],[Descripción]],Tabla10[Descripción],Tabla10[CODIGO PRESUPUESTARIO],0))</f>
        <v/>
      </c>
      <c r="Q1393" s="523"/>
      <c r="R1393" s="523" t="str">
        <f>IF(Tabla1[[#This Row],[Insumos]]="","",_xlfn.XLOOKUP(Tabla1[[#This Row],[Insumos]],Tabla10[Insumo],Tabla10[InsumoAbrev],"",0))</f>
        <v/>
      </c>
      <c r="S1393" s="694"/>
      <c r="T1393" s="187"/>
      <c r="U1393" s="187"/>
    </row>
    <row r="1394" spans="2:21" ht="15" x14ac:dyDescent="0.25">
      <c r="B1394" s="187" t="str">
        <f>IF('Formulario PPGR3'!$G1394="","",CONCATENATE('Formulario PPGR3'!$C1394,".",'Formulario PPGR3'!$D1394,".",'Formulario PPGR3'!$E1394,".",'Formulario PPGR3'!$F1394))</f>
        <v/>
      </c>
      <c r="C1394" s="187" t="str">
        <f>IF('Formulario PPGR3'!$G1394="","",'Formulario PPGR1'!#REF!)</f>
        <v/>
      </c>
      <c r="D1394" s="187" t="str">
        <f>IF('Formulario PPGR3'!$G1394="","",'Formulario PPGR1'!#REF!)</f>
        <v/>
      </c>
      <c r="E1394" s="187" t="str">
        <f>IF('Formulario PPGR3'!$G1394="","",'Formulario PPGR1'!#REF!)</f>
        <v/>
      </c>
      <c r="F1394" s="187" t="str">
        <f>IF('Formulario PPGR3'!$G1394="","",'Formulario PPGR1'!#REF!)</f>
        <v/>
      </c>
      <c r="G1394" s="237"/>
      <c r="H1394" s="520" t="str" cm="1">
        <f t="array" ref="H1394">IF(Tabla1[[#This Row],[Código_Actividad]]="","",_xlfn.XLOOKUP(Tabla1[[#This Row],[Código_Actividad]],CodigoActividad,Tabla2[Actividades Programables Presupuestables],"",0))</f>
        <v/>
      </c>
      <c r="I1394" s="783" t="str">
        <f>IFERROR(VLOOKUP('Formulario PPGR3'!$G1394,'Formulario PPGR2'!$H$9:$V$536,15,FALSE),"")</f>
        <v/>
      </c>
      <c r="J1394" s="525"/>
      <c r="K1394" s="524"/>
      <c r="L1394" s="521" t="str">
        <f>IF(Tabla1[[#This Row],[Descripción]]="","",_xlfn.XLOOKUP(Tabla1[[#This Row],[Descripción]],Tabla10[Descripción],Tabla10[Unidad de Medida],"",0))</f>
        <v/>
      </c>
      <c r="M1394" s="317"/>
      <c r="N1394" s="535" t="str">
        <f>IF(Tabla1[[#This Row],[Descripción]]="","",_xlfn.XLOOKUP(Tabla1[[#This Row],[Descripción]],Tabla10[Descripción],Tabla10[Precio Unitario],0))</f>
        <v/>
      </c>
      <c r="O1394" s="535" t="str">
        <f>IF(Tabla1[[#This Row],[Cantidad de Insumos]]="","",Tabla1[[#This Row],[Precio Unitario]]*Tabla1[[#This Row],[Cantidad de Insumos]])</f>
        <v/>
      </c>
      <c r="P1394" s="522" t="str">
        <f>IF(Tabla1[[#This Row],[Descripción]]="","",_xlfn.XLOOKUP(Tabla1[[#This Row],[Descripción]],Tabla10[Descripción],Tabla10[CODIGO PRESUPUESTARIO],0))</f>
        <v/>
      </c>
      <c r="Q1394" s="523"/>
      <c r="R1394" s="523" t="str">
        <f>IF(Tabla1[[#This Row],[Insumos]]="","",_xlfn.XLOOKUP(Tabla1[[#This Row],[Insumos]],Tabla10[Insumo],Tabla10[InsumoAbrev],"",0))</f>
        <v/>
      </c>
      <c r="S1394" s="694"/>
      <c r="T1394" s="187"/>
      <c r="U1394" s="187"/>
    </row>
    <row r="1395" spans="2:21" ht="15" x14ac:dyDescent="0.25">
      <c r="B1395" s="187" t="str">
        <f>IF('Formulario PPGR3'!$G1395="","",CONCATENATE('Formulario PPGR3'!$C1395,".",'Formulario PPGR3'!$D1395,".",'Formulario PPGR3'!$E1395,".",'Formulario PPGR3'!$F1395))</f>
        <v/>
      </c>
      <c r="C1395" s="187" t="str">
        <f>IF('Formulario PPGR3'!$G1395="","",'Formulario PPGR1'!#REF!)</f>
        <v/>
      </c>
      <c r="D1395" s="187" t="str">
        <f>IF('Formulario PPGR3'!$G1395="","",'Formulario PPGR1'!#REF!)</f>
        <v/>
      </c>
      <c r="E1395" s="187" t="str">
        <f>IF('Formulario PPGR3'!$G1395="","",'Formulario PPGR1'!#REF!)</f>
        <v/>
      </c>
      <c r="F1395" s="187" t="str">
        <f>IF('Formulario PPGR3'!$G1395="","",'Formulario PPGR1'!#REF!)</f>
        <v/>
      </c>
      <c r="G1395" s="237"/>
      <c r="H1395" s="520" t="str" cm="1">
        <f t="array" ref="H1395">IF(Tabla1[[#This Row],[Código_Actividad]]="","",_xlfn.XLOOKUP(Tabla1[[#This Row],[Código_Actividad]],CodigoActividad,Tabla2[Actividades Programables Presupuestables],"",0))</f>
        <v/>
      </c>
      <c r="I1395" s="783" t="str">
        <f>IFERROR(VLOOKUP('Formulario PPGR3'!$G1395,'Formulario PPGR2'!$H$9:$V$536,15,FALSE),"")</f>
        <v/>
      </c>
      <c r="J1395" s="525"/>
      <c r="K1395" s="524"/>
      <c r="L1395" s="521" t="str">
        <f>IF(Tabla1[[#This Row],[Descripción]]="","",_xlfn.XLOOKUP(Tabla1[[#This Row],[Descripción]],Tabla10[Descripción],Tabla10[Unidad de Medida],"",0))</f>
        <v/>
      </c>
      <c r="M1395" s="317"/>
      <c r="N1395" s="535" t="str">
        <f>IF(Tabla1[[#This Row],[Descripción]]="","",_xlfn.XLOOKUP(Tabla1[[#This Row],[Descripción]],Tabla10[Descripción],Tabla10[Precio Unitario],0))</f>
        <v/>
      </c>
      <c r="O1395" s="535" t="str">
        <f>IF(Tabla1[[#This Row],[Cantidad de Insumos]]="","",Tabla1[[#This Row],[Precio Unitario]]*Tabla1[[#This Row],[Cantidad de Insumos]])</f>
        <v/>
      </c>
      <c r="P1395" s="522" t="str">
        <f>IF(Tabla1[[#This Row],[Descripción]]="","",_xlfn.XLOOKUP(Tabla1[[#This Row],[Descripción]],Tabla10[Descripción],Tabla10[CODIGO PRESUPUESTARIO],0))</f>
        <v/>
      </c>
      <c r="Q1395" s="523"/>
      <c r="R1395" s="523" t="str">
        <f>IF(Tabla1[[#This Row],[Insumos]]="","",_xlfn.XLOOKUP(Tabla1[[#This Row],[Insumos]],Tabla10[Insumo],Tabla10[InsumoAbrev],"",0))</f>
        <v/>
      </c>
      <c r="S1395" s="694"/>
      <c r="T1395" s="187"/>
      <c r="U1395" s="187"/>
    </row>
    <row r="1396" spans="2:21" ht="15" x14ac:dyDescent="0.25">
      <c r="B1396" s="187" t="str">
        <f>IF('Formulario PPGR3'!$G1396="","",CONCATENATE('Formulario PPGR3'!$C1396,".",'Formulario PPGR3'!$D1396,".",'Formulario PPGR3'!$E1396,".",'Formulario PPGR3'!$F1396))</f>
        <v/>
      </c>
      <c r="C1396" s="187" t="str">
        <f>IF('Formulario PPGR3'!$G1396="","",'Formulario PPGR1'!#REF!)</f>
        <v/>
      </c>
      <c r="D1396" s="187" t="str">
        <f>IF('Formulario PPGR3'!$G1396="","",'Formulario PPGR1'!#REF!)</f>
        <v/>
      </c>
      <c r="E1396" s="187" t="str">
        <f>IF('Formulario PPGR3'!$G1396="","",'Formulario PPGR1'!#REF!)</f>
        <v/>
      </c>
      <c r="F1396" s="187" t="str">
        <f>IF('Formulario PPGR3'!$G1396="","",'Formulario PPGR1'!#REF!)</f>
        <v/>
      </c>
      <c r="G1396" s="237"/>
      <c r="H1396" s="520" t="str" cm="1">
        <f t="array" ref="H1396">IF(Tabla1[[#This Row],[Código_Actividad]]="","",_xlfn.XLOOKUP(Tabla1[[#This Row],[Código_Actividad]],CodigoActividad,Tabla2[Actividades Programables Presupuestables],"",0))</f>
        <v/>
      </c>
      <c r="I1396" s="783" t="str">
        <f>IFERROR(VLOOKUP('Formulario PPGR3'!$G1396,'Formulario PPGR2'!$H$9:$V$536,15,FALSE),"")</f>
        <v/>
      </c>
      <c r="J1396" s="525"/>
      <c r="K1396" s="524"/>
      <c r="L1396" s="521" t="str">
        <f>IF(Tabla1[[#This Row],[Descripción]]="","",_xlfn.XLOOKUP(Tabla1[[#This Row],[Descripción]],Tabla10[Descripción],Tabla10[Unidad de Medida],"",0))</f>
        <v/>
      </c>
      <c r="M1396" s="317"/>
      <c r="N1396" s="535" t="str">
        <f>IF(Tabla1[[#This Row],[Descripción]]="","",_xlfn.XLOOKUP(Tabla1[[#This Row],[Descripción]],Tabla10[Descripción],Tabla10[Precio Unitario],0))</f>
        <v/>
      </c>
      <c r="O1396" s="535" t="str">
        <f>IF(Tabla1[[#This Row],[Cantidad de Insumos]]="","",Tabla1[[#This Row],[Precio Unitario]]*Tabla1[[#This Row],[Cantidad de Insumos]])</f>
        <v/>
      </c>
      <c r="P1396" s="522" t="str">
        <f>IF(Tabla1[[#This Row],[Descripción]]="","",_xlfn.XLOOKUP(Tabla1[[#This Row],[Descripción]],Tabla10[Descripción],Tabla10[CODIGO PRESUPUESTARIO],0))</f>
        <v/>
      </c>
      <c r="Q1396" s="523"/>
      <c r="R1396" s="523" t="str">
        <f>IF(Tabla1[[#This Row],[Insumos]]="","",_xlfn.XLOOKUP(Tabla1[[#This Row],[Insumos]],Tabla10[Insumo],Tabla10[InsumoAbrev],"",0))</f>
        <v/>
      </c>
      <c r="S1396" s="694"/>
      <c r="T1396" s="187"/>
      <c r="U1396" s="187"/>
    </row>
    <row r="1397" spans="2:21" ht="15" x14ac:dyDescent="0.25">
      <c r="B1397" s="187" t="str">
        <f>IF('Formulario PPGR3'!$G1397="","",CONCATENATE('Formulario PPGR3'!$C1397,".",'Formulario PPGR3'!$D1397,".",'Formulario PPGR3'!$E1397,".",'Formulario PPGR3'!$F1397))</f>
        <v/>
      </c>
      <c r="C1397" s="187" t="str">
        <f>IF('Formulario PPGR3'!$G1397="","",'Formulario PPGR1'!#REF!)</f>
        <v/>
      </c>
      <c r="D1397" s="187" t="str">
        <f>IF('Formulario PPGR3'!$G1397="","",'Formulario PPGR1'!#REF!)</f>
        <v/>
      </c>
      <c r="E1397" s="187" t="str">
        <f>IF('Formulario PPGR3'!$G1397="","",'Formulario PPGR1'!#REF!)</f>
        <v/>
      </c>
      <c r="F1397" s="187" t="str">
        <f>IF('Formulario PPGR3'!$G1397="","",'Formulario PPGR1'!#REF!)</f>
        <v/>
      </c>
      <c r="G1397" s="237"/>
      <c r="H1397" s="520" t="str" cm="1">
        <f t="array" ref="H1397">IF(Tabla1[[#This Row],[Código_Actividad]]="","",_xlfn.XLOOKUP(Tabla1[[#This Row],[Código_Actividad]],CodigoActividad,Tabla2[Actividades Programables Presupuestables],"",0))</f>
        <v/>
      </c>
      <c r="I1397" s="783" t="str">
        <f>IFERROR(VLOOKUP('Formulario PPGR3'!$G1397,'Formulario PPGR2'!$H$9:$V$536,15,FALSE),"")</f>
        <v/>
      </c>
      <c r="J1397" s="525"/>
      <c r="K1397" s="524"/>
      <c r="L1397" s="521" t="str">
        <f>IF(Tabla1[[#This Row],[Descripción]]="","",_xlfn.XLOOKUP(Tabla1[[#This Row],[Descripción]],Tabla10[Descripción],Tabla10[Unidad de Medida],"",0))</f>
        <v/>
      </c>
      <c r="M1397" s="317"/>
      <c r="N1397" s="535" t="str">
        <f>IF(Tabla1[[#This Row],[Descripción]]="","",_xlfn.XLOOKUP(Tabla1[[#This Row],[Descripción]],Tabla10[Descripción],Tabla10[Precio Unitario],0))</f>
        <v/>
      </c>
      <c r="O1397" s="535" t="str">
        <f>IF(Tabla1[[#This Row],[Cantidad de Insumos]]="","",Tabla1[[#This Row],[Precio Unitario]]*Tabla1[[#This Row],[Cantidad de Insumos]])</f>
        <v/>
      </c>
      <c r="P1397" s="522" t="str">
        <f>IF(Tabla1[[#This Row],[Descripción]]="","",_xlfn.XLOOKUP(Tabla1[[#This Row],[Descripción]],Tabla10[Descripción],Tabla10[CODIGO PRESUPUESTARIO],0))</f>
        <v/>
      </c>
      <c r="Q1397" s="523"/>
      <c r="R1397" s="523" t="str">
        <f>IF(Tabla1[[#This Row],[Insumos]]="","",_xlfn.XLOOKUP(Tabla1[[#This Row],[Insumos]],Tabla10[Insumo],Tabla10[InsumoAbrev],"",0))</f>
        <v/>
      </c>
      <c r="S1397" s="694"/>
      <c r="T1397" s="187"/>
      <c r="U1397" s="187"/>
    </row>
    <row r="1398" spans="2:21" ht="15" x14ac:dyDescent="0.25">
      <c r="B1398" s="187" t="str">
        <f>IF('Formulario PPGR3'!$G1398="","",CONCATENATE('Formulario PPGR3'!$C1398,".",'Formulario PPGR3'!$D1398,".",'Formulario PPGR3'!$E1398,".",'Formulario PPGR3'!$F1398))</f>
        <v/>
      </c>
      <c r="C1398" s="187" t="str">
        <f>IF('Formulario PPGR3'!$G1398="","",'Formulario PPGR1'!#REF!)</f>
        <v/>
      </c>
      <c r="D1398" s="187" t="str">
        <f>IF('Formulario PPGR3'!$G1398="","",'Formulario PPGR1'!#REF!)</f>
        <v/>
      </c>
      <c r="E1398" s="187" t="str">
        <f>IF('Formulario PPGR3'!$G1398="","",'Formulario PPGR1'!#REF!)</f>
        <v/>
      </c>
      <c r="F1398" s="187" t="str">
        <f>IF('Formulario PPGR3'!$G1398="","",'Formulario PPGR1'!#REF!)</f>
        <v/>
      </c>
      <c r="G1398" s="237"/>
      <c r="H1398" s="520" t="str" cm="1">
        <f t="array" ref="H1398">IF(Tabla1[[#This Row],[Código_Actividad]]="","",_xlfn.XLOOKUP(Tabla1[[#This Row],[Código_Actividad]],CodigoActividad,Tabla2[Actividades Programables Presupuestables],"",0))</f>
        <v/>
      </c>
      <c r="I1398" s="783" t="str">
        <f>IFERROR(VLOOKUP('Formulario PPGR3'!$G1398,'Formulario PPGR2'!$H$9:$V$536,15,FALSE),"")</f>
        <v/>
      </c>
      <c r="J1398" s="525"/>
      <c r="K1398" s="524"/>
      <c r="L1398" s="521" t="str">
        <f>IF(Tabla1[[#This Row],[Descripción]]="","",_xlfn.XLOOKUP(Tabla1[[#This Row],[Descripción]],Tabla10[Descripción],Tabla10[Unidad de Medida],"",0))</f>
        <v/>
      </c>
      <c r="M1398" s="317"/>
      <c r="N1398" s="535" t="str">
        <f>IF(Tabla1[[#This Row],[Descripción]]="","",_xlfn.XLOOKUP(Tabla1[[#This Row],[Descripción]],Tabla10[Descripción],Tabla10[Precio Unitario],0))</f>
        <v/>
      </c>
      <c r="O1398" s="535" t="str">
        <f>IF(Tabla1[[#This Row],[Cantidad de Insumos]]="","",Tabla1[[#This Row],[Precio Unitario]]*Tabla1[[#This Row],[Cantidad de Insumos]])</f>
        <v/>
      </c>
      <c r="P1398" s="522" t="str">
        <f>IF(Tabla1[[#This Row],[Descripción]]="","",_xlfn.XLOOKUP(Tabla1[[#This Row],[Descripción]],Tabla10[Descripción],Tabla10[CODIGO PRESUPUESTARIO],0))</f>
        <v/>
      </c>
      <c r="Q1398" s="523"/>
      <c r="R1398" s="523" t="str">
        <f>IF(Tabla1[[#This Row],[Insumos]]="","",_xlfn.XLOOKUP(Tabla1[[#This Row],[Insumos]],Tabla10[Insumo],Tabla10[InsumoAbrev],"",0))</f>
        <v/>
      </c>
      <c r="S1398" s="694"/>
      <c r="T1398" s="187"/>
      <c r="U1398" s="187"/>
    </row>
    <row r="1399" spans="2:21" ht="15" x14ac:dyDescent="0.25">
      <c r="B1399" s="187" t="str">
        <f>IF('Formulario PPGR3'!$G1399="","",CONCATENATE('Formulario PPGR3'!$C1399,".",'Formulario PPGR3'!$D1399,".",'Formulario PPGR3'!$E1399,".",'Formulario PPGR3'!$F1399))</f>
        <v/>
      </c>
      <c r="C1399" s="187" t="str">
        <f>IF('Formulario PPGR3'!$G1399="","",'Formulario PPGR1'!#REF!)</f>
        <v/>
      </c>
      <c r="D1399" s="187" t="str">
        <f>IF('Formulario PPGR3'!$G1399="","",'Formulario PPGR1'!#REF!)</f>
        <v/>
      </c>
      <c r="E1399" s="187" t="str">
        <f>IF('Formulario PPGR3'!$G1399="","",'Formulario PPGR1'!#REF!)</f>
        <v/>
      </c>
      <c r="F1399" s="187" t="str">
        <f>IF('Formulario PPGR3'!$G1399="","",'Formulario PPGR1'!#REF!)</f>
        <v/>
      </c>
      <c r="G1399" s="237"/>
      <c r="H1399" s="520" t="str" cm="1">
        <f t="array" ref="H1399">IF(Tabla1[[#This Row],[Código_Actividad]]="","",_xlfn.XLOOKUP(Tabla1[[#This Row],[Código_Actividad]],CodigoActividad,Tabla2[Actividades Programables Presupuestables],"",0))</f>
        <v/>
      </c>
      <c r="I1399" s="783" t="str">
        <f>IFERROR(VLOOKUP('Formulario PPGR3'!$G1399,'Formulario PPGR2'!$H$9:$V$536,15,FALSE),"")</f>
        <v/>
      </c>
      <c r="J1399" s="525"/>
      <c r="K1399" s="524"/>
      <c r="L1399" s="521" t="str">
        <f>IF(Tabla1[[#This Row],[Descripción]]="","",_xlfn.XLOOKUP(Tabla1[[#This Row],[Descripción]],Tabla10[Descripción],Tabla10[Unidad de Medida],"",0))</f>
        <v/>
      </c>
      <c r="M1399" s="317"/>
      <c r="N1399" s="535" t="str">
        <f>IF(Tabla1[[#This Row],[Descripción]]="","",_xlfn.XLOOKUP(Tabla1[[#This Row],[Descripción]],Tabla10[Descripción],Tabla10[Precio Unitario],0))</f>
        <v/>
      </c>
      <c r="O1399" s="535" t="str">
        <f>IF(Tabla1[[#This Row],[Cantidad de Insumos]]="","",Tabla1[[#This Row],[Precio Unitario]]*Tabla1[[#This Row],[Cantidad de Insumos]])</f>
        <v/>
      </c>
      <c r="P1399" s="522" t="str">
        <f>IF(Tabla1[[#This Row],[Descripción]]="","",_xlfn.XLOOKUP(Tabla1[[#This Row],[Descripción]],Tabla10[Descripción],Tabla10[CODIGO PRESUPUESTARIO],0))</f>
        <v/>
      </c>
      <c r="Q1399" s="523"/>
      <c r="R1399" s="523" t="str">
        <f>IF(Tabla1[[#This Row],[Insumos]]="","",_xlfn.XLOOKUP(Tabla1[[#This Row],[Insumos]],Tabla10[Insumo],Tabla10[InsumoAbrev],"",0))</f>
        <v/>
      </c>
      <c r="S1399" s="694"/>
      <c r="T1399" s="187"/>
      <c r="U1399" s="187"/>
    </row>
    <row r="1400" spans="2:21" ht="15" x14ac:dyDescent="0.25">
      <c r="B1400" s="187" t="str">
        <f>IF('Formulario PPGR3'!$G1400="","",CONCATENATE('Formulario PPGR3'!$C1400,".",'Formulario PPGR3'!$D1400,".",'Formulario PPGR3'!$E1400,".",'Formulario PPGR3'!$F1400))</f>
        <v/>
      </c>
      <c r="C1400" s="187" t="str">
        <f>IF('Formulario PPGR3'!$G1400="","",'Formulario PPGR1'!#REF!)</f>
        <v/>
      </c>
      <c r="D1400" s="187" t="str">
        <f>IF('Formulario PPGR3'!$G1400="","",'Formulario PPGR1'!#REF!)</f>
        <v/>
      </c>
      <c r="E1400" s="187" t="str">
        <f>IF('Formulario PPGR3'!$G1400="","",'Formulario PPGR1'!#REF!)</f>
        <v/>
      </c>
      <c r="F1400" s="187" t="str">
        <f>IF('Formulario PPGR3'!$G1400="","",'Formulario PPGR1'!#REF!)</f>
        <v/>
      </c>
      <c r="G1400" s="237"/>
      <c r="H1400" s="520" t="str" cm="1">
        <f t="array" ref="H1400">IF(Tabla1[[#This Row],[Código_Actividad]]="","",_xlfn.XLOOKUP(Tabla1[[#This Row],[Código_Actividad]],CodigoActividad,Tabla2[Actividades Programables Presupuestables],"",0))</f>
        <v/>
      </c>
      <c r="I1400" s="783" t="str">
        <f>IFERROR(VLOOKUP('Formulario PPGR3'!$G1400,'Formulario PPGR2'!$H$9:$V$536,15,FALSE),"")</f>
        <v/>
      </c>
      <c r="J1400" s="525"/>
      <c r="K1400" s="524"/>
      <c r="L1400" s="521" t="str">
        <f>IF(Tabla1[[#This Row],[Descripción]]="","",_xlfn.XLOOKUP(Tabla1[[#This Row],[Descripción]],Tabla10[Descripción],Tabla10[Unidad de Medida],"",0))</f>
        <v/>
      </c>
      <c r="M1400" s="317"/>
      <c r="N1400" s="535" t="str">
        <f>IF(Tabla1[[#This Row],[Descripción]]="","",_xlfn.XLOOKUP(Tabla1[[#This Row],[Descripción]],Tabla10[Descripción],Tabla10[Precio Unitario],0))</f>
        <v/>
      </c>
      <c r="O1400" s="535" t="str">
        <f>IF(Tabla1[[#This Row],[Cantidad de Insumos]]="","",Tabla1[[#This Row],[Precio Unitario]]*Tabla1[[#This Row],[Cantidad de Insumos]])</f>
        <v/>
      </c>
      <c r="P1400" s="522" t="str">
        <f>IF(Tabla1[[#This Row],[Descripción]]="","",_xlfn.XLOOKUP(Tabla1[[#This Row],[Descripción]],Tabla10[Descripción],Tabla10[CODIGO PRESUPUESTARIO],0))</f>
        <v/>
      </c>
      <c r="Q1400" s="523"/>
      <c r="R1400" s="523" t="str">
        <f>IF(Tabla1[[#This Row],[Insumos]]="","",_xlfn.XLOOKUP(Tabla1[[#This Row],[Insumos]],Tabla10[Insumo],Tabla10[InsumoAbrev],"",0))</f>
        <v/>
      </c>
      <c r="S1400" s="694"/>
      <c r="T1400" s="187"/>
      <c r="U1400" s="187"/>
    </row>
    <row r="1401" spans="2:21" ht="15" x14ac:dyDescent="0.25">
      <c r="B1401" s="187" t="str">
        <f>IF('Formulario PPGR3'!$G1401="","",CONCATENATE('Formulario PPGR3'!$C1401,".",'Formulario PPGR3'!$D1401,".",'Formulario PPGR3'!$E1401,".",'Formulario PPGR3'!$F1401))</f>
        <v/>
      </c>
      <c r="C1401" s="187" t="str">
        <f>IF('Formulario PPGR3'!$G1401="","",'Formulario PPGR1'!#REF!)</f>
        <v/>
      </c>
      <c r="D1401" s="187" t="str">
        <f>IF('Formulario PPGR3'!$G1401="","",'Formulario PPGR1'!#REF!)</f>
        <v/>
      </c>
      <c r="E1401" s="187" t="str">
        <f>IF('Formulario PPGR3'!$G1401="","",'Formulario PPGR1'!#REF!)</f>
        <v/>
      </c>
      <c r="F1401" s="187" t="str">
        <f>IF('Formulario PPGR3'!$G1401="","",'Formulario PPGR1'!#REF!)</f>
        <v/>
      </c>
      <c r="G1401" s="237"/>
      <c r="H1401" s="520" t="str" cm="1">
        <f t="array" ref="H1401">IF(Tabla1[[#This Row],[Código_Actividad]]="","",_xlfn.XLOOKUP(Tabla1[[#This Row],[Código_Actividad]],CodigoActividad,Tabla2[Actividades Programables Presupuestables],"",0))</f>
        <v/>
      </c>
      <c r="I1401" s="783" t="str">
        <f>IFERROR(VLOOKUP('Formulario PPGR3'!$G1401,'Formulario PPGR2'!$H$9:$V$536,15,FALSE),"")</f>
        <v/>
      </c>
      <c r="J1401" s="525"/>
      <c r="K1401" s="524"/>
      <c r="L1401" s="521" t="str">
        <f>IF(Tabla1[[#This Row],[Descripción]]="","",_xlfn.XLOOKUP(Tabla1[[#This Row],[Descripción]],Tabla10[Descripción],Tabla10[Unidad de Medida],"",0))</f>
        <v/>
      </c>
      <c r="M1401" s="317"/>
      <c r="N1401" s="535" t="str">
        <f>IF(Tabla1[[#This Row],[Descripción]]="","",_xlfn.XLOOKUP(Tabla1[[#This Row],[Descripción]],Tabla10[Descripción],Tabla10[Precio Unitario],0))</f>
        <v/>
      </c>
      <c r="O1401" s="535" t="str">
        <f>IF(Tabla1[[#This Row],[Cantidad de Insumos]]="","",Tabla1[[#This Row],[Precio Unitario]]*Tabla1[[#This Row],[Cantidad de Insumos]])</f>
        <v/>
      </c>
      <c r="P1401" s="522" t="str">
        <f>IF(Tabla1[[#This Row],[Descripción]]="","",_xlfn.XLOOKUP(Tabla1[[#This Row],[Descripción]],Tabla10[Descripción],Tabla10[CODIGO PRESUPUESTARIO],0))</f>
        <v/>
      </c>
      <c r="Q1401" s="523"/>
      <c r="R1401" s="523" t="str">
        <f>IF(Tabla1[[#This Row],[Insumos]]="","",_xlfn.XLOOKUP(Tabla1[[#This Row],[Insumos]],Tabla10[Insumo],Tabla10[InsumoAbrev],"",0))</f>
        <v/>
      </c>
      <c r="S1401" s="694"/>
      <c r="T1401" s="187"/>
      <c r="U1401" s="187"/>
    </row>
    <row r="1402" spans="2:21" ht="15" x14ac:dyDescent="0.25">
      <c r="B1402" s="187" t="str">
        <f>IF('Formulario PPGR3'!$G1402="","",CONCATENATE('Formulario PPGR3'!$C1402,".",'Formulario PPGR3'!$D1402,".",'Formulario PPGR3'!$E1402,".",'Formulario PPGR3'!$F1402))</f>
        <v/>
      </c>
      <c r="C1402" s="187" t="str">
        <f>IF('Formulario PPGR3'!$G1402="","",'Formulario PPGR1'!#REF!)</f>
        <v/>
      </c>
      <c r="D1402" s="187" t="str">
        <f>IF('Formulario PPGR3'!$G1402="","",'Formulario PPGR1'!#REF!)</f>
        <v/>
      </c>
      <c r="E1402" s="187" t="str">
        <f>IF('Formulario PPGR3'!$G1402="","",'Formulario PPGR1'!#REF!)</f>
        <v/>
      </c>
      <c r="F1402" s="187" t="str">
        <f>IF('Formulario PPGR3'!$G1402="","",'Formulario PPGR1'!#REF!)</f>
        <v/>
      </c>
      <c r="G1402" s="237"/>
      <c r="H1402" s="520" t="str" cm="1">
        <f t="array" ref="H1402">IF(Tabla1[[#This Row],[Código_Actividad]]="","",_xlfn.XLOOKUP(Tabla1[[#This Row],[Código_Actividad]],CodigoActividad,Tabla2[Actividades Programables Presupuestables],"",0))</f>
        <v/>
      </c>
      <c r="I1402" s="783" t="str">
        <f>IFERROR(VLOOKUP('Formulario PPGR3'!$G1402,'Formulario PPGR2'!$H$9:$V$536,15,FALSE),"")</f>
        <v/>
      </c>
      <c r="J1402" s="525"/>
      <c r="K1402" s="524"/>
      <c r="L1402" s="521" t="str">
        <f>IF(Tabla1[[#This Row],[Descripción]]="","",_xlfn.XLOOKUP(Tabla1[[#This Row],[Descripción]],Tabla10[Descripción],Tabla10[Unidad de Medida],"",0))</f>
        <v/>
      </c>
      <c r="M1402" s="317"/>
      <c r="N1402" s="535" t="str">
        <f>IF(Tabla1[[#This Row],[Descripción]]="","",_xlfn.XLOOKUP(Tabla1[[#This Row],[Descripción]],Tabla10[Descripción],Tabla10[Precio Unitario],0))</f>
        <v/>
      </c>
      <c r="O1402" s="535" t="str">
        <f>IF(Tabla1[[#This Row],[Cantidad de Insumos]]="","",Tabla1[[#This Row],[Precio Unitario]]*Tabla1[[#This Row],[Cantidad de Insumos]])</f>
        <v/>
      </c>
      <c r="P1402" s="522" t="str">
        <f>IF(Tabla1[[#This Row],[Descripción]]="","",_xlfn.XLOOKUP(Tabla1[[#This Row],[Descripción]],Tabla10[Descripción],Tabla10[CODIGO PRESUPUESTARIO],0))</f>
        <v/>
      </c>
      <c r="Q1402" s="523"/>
      <c r="R1402" s="523" t="str">
        <f>IF(Tabla1[[#This Row],[Insumos]]="","",_xlfn.XLOOKUP(Tabla1[[#This Row],[Insumos]],Tabla10[Insumo],Tabla10[InsumoAbrev],"",0))</f>
        <v/>
      </c>
      <c r="S1402" s="694"/>
      <c r="T1402" s="187"/>
      <c r="U1402" s="187"/>
    </row>
    <row r="1403" spans="2:21" ht="15" x14ac:dyDescent="0.25">
      <c r="B1403" s="187" t="str">
        <f>IF('Formulario PPGR3'!$G1403="","",CONCATENATE('Formulario PPGR3'!$C1403,".",'Formulario PPGR3'!$D1403,".",'Formulario PPGR3'!$E1403,".",'Formulario PPGR3'!$F1403))</f>
        <v/>
      </c>
      <c r="C1403" s="187" t="str">
        <f>IF('Formulario PPGR3'!$G1403="","",'Formulario PPGR1'!#REF!)</f>
        <v/>
      </c>
      <c r="D1403" s="187" t="str">
        <f>IF('Formulario PPGR3'!$G1403="","",'Formulario PPGR1'!#REF!)</f>
        <v/>
      </c>
      <c r="E1403" s="187" t="str">
        <f>IF('Formulario PPGR3'!$G1403="","",'Formulario PPGR1'!#REF!)</f>
        <v/>
      </c>
      <c r="F1403" s="187" t="str">
        <f>IF('Formulario PPGR3'!$G1403="","",'Formulario PPGR1'!#REF!)</f>
        <v/>
      </c>
      <c r="G1403" s="237"/>
      <c r="H1403" s="520" t="str" cm="1">
        <f t="array" ref="H1403">IF(Tabla1[[#This Row],[Código_Actividad]]="","",_xlfn.XLOOKUP(Tabla1[[#This Row],[Código_Actividad]],CodigoActividad,Tabla2[Actividades Programables Presupuestables],"",0))</f>
        <v/>
      </c>
      <c r="I1403" s="783" t="str">
        <f>IFERROR(VLOOKUP('Formulario PPGR3'!$G1403,'Formulario PPGR2'!$H$9:$V$536,15,FALSE),"")</f>
        <v/>
      </c>
      <c r="J1403" s="525"/>
      <c r="K1403" s="524"/>
      <c r="L1403" s="521" t="str">
        <f>IF(Tabla1[[#This Row],[Descripción]]="","",_xlfn.XLOOKUP(Tabla1[[#This Row],[Descripción]],Tabla10[Descripción],Tabla10[Unidad de Medida],"",0))</f>
        <v/>
      </c>
      <c r="M1403" s="317"/>
      <c r="N1403" s="535" t="str">
        <f>IF(Tabla1[[#This Row],[Descripción]]="","",_xlfn.XLOOKUP(Tabla1[[#This Row],[Descripción]],Tabla10[Descripción],Tabla10[Precio Unitario],0))</f>
        <v/>
      </c>
      <c r="O1403" s="535" t="str">
        <f>IF(Tabla1[[#This Row],[Cantidad de Insumos]]="","",Tabla1[[#This Row],[Precio Unitario]]*Tabla1[[#This Row],[Cantidad de Insumos]])</f>
        <v/>
      </c>
      <c r="P1403" s="522" t="str">
        <f>IF(Tabla1[[#This Row],[Descripción]]="","",_xlfn.XLOOKUP(Tabla1[[#This Row],[Descripción]],Tabla10[Descripción],Tabla10[CODIGO PRESUPUESTARIO],0))</f>
        <v/>
      </c>
      <c r="Q1403" s="523"/>
      <c r="R1403" s="523" t="str">
        <f>IF(Tabla1[[#This Row],[Insumos]]="","",_xlfn.XLOOKUP(Tabla1[[#This Row],[Insumos]],Tabla10[Insumo],Tabla10[InsumoAbrev],"",0))</f>
        <v/>
      </c>
      <c r="S1403" s="694"/>
      <c r="T1403" s="187"/>
      <c r="U1403" s="187"/>
    </row>
    <row r="1404" spans="2:21" ht="15" x14ac:dyDescent="0.25">
      <c r="B1404" s="187" t="str">
        <f>IF('Formulario PPGR3'!$G1404="","",CONCATENATE('Formulario PPGR3'!$C1404,".",'Formulario PPGR3'!$D1404,".",'Formulario PPGR3'!$E1404,".",'Formulario PPGR3'!$F1404))</f>
        <v/>
      </c>
      <c r="C1404" s="187" t="str">
        <f>IF('Formulario PPGR3'!$G1404="","",'Formulario PPGR1'!#REF!)</f>
        <v/>
      </c>
      <c r="D1404" s="187" t="str">
        <f>IF('Formulario PPGR3'!$G1404="","",'Formulario PPGR1'!#REF!)</f>
        <v/>
      </c>
      <c r="E1404" s="187" t="str">
        <f>IF('Formulario PPGR3'!$G1404="","",'Formulario PPGR1'!#REF!)</f>
        <v/>
      </c>
      <c r="F1404" s="187" t="str">
        <f>IF('Formulario PPGR3'!$G1404="","",'Formulario PPGR1'!#REF!)</f>
        <v/>
      </c>
      <c r="G1404" s="237"/>
      <c r="H1404" s="520" t="str" cm="1">
        <f t="array" ref="H1404">IF(Tabla1[[#This Row],[Código_Actividad]]="","",_xlfn.XLOOKUP(Tabla1[[#This Row],[Código_Actividad]],CodigoActividad,Tabla2[Actividades Programables Presupuestables],"",0))</f>
        <v/>
      </c>
      <c r="I1404" s="783" t="str">
        <f>IFERROR(VLOOKUP('Formulario PPGR3'!$G1404,'Formulario PPGR2'!$H$9:$V$536,15,FALSE),"")</f>
        <v/>
      </c>
      <c r="J1404" s="525"/>
      <c r="K1404" s="524"/>
      <c r="L1404" s="521" t="str">
        <f>IF(Tabla1[[#This Row],[Descripción]]="","",_xlfn.XLOOKUP(Tabla1[[#This Row],[Descripción]],Tabla10[Descripción],Tabla10[Unidad de Medida],"",0))</f>
        <v/>
      </c>
      <c r="M1404" s="317"/>
      <c r="N1404" s="535" t="str">
        <f>IF(Tabla1[[#This Row],[Descripción]]="","",_xlfn.XLOOKUP(Tabla1[[#This Row],[Descripción]],Tabla10[Descripción],Tabla10[Precio Unitario],0))</f>
        <v/>
      </c>
      <c r="O1404" s="535" t="str">
        <f>IF(Tabla1[[#This Row],[Cantidad de Insumos]]="","",Tabla1[[#This Row],[Precio Unitario]]*Tabla1[[#This Row],[Cantidad de Insumos]])</f>
        <v/>
      </c>
      <c r="P1404" s="522" t="str">
        <f>IF(Tabla1[[#This Row],[Descripción]]="","",_xlfn.XLOOKUP(Tabla1[[#This Row],[Descripción]],Tabla10[Descripción],Tabla10[CODIGO PRESUPUESTARIO],0))</f>
        <v/>
      </c>
      <c r="Q1404" s="523"/>
      <c r="R1404" s="523" t="str">
        <f>IF(Tabla1[[#This Row],[Insumos]]="","",_xlfn.XLOOKUP(Tabla1[[#This Row],[Insumos]],Tabla10[Insumo],Tabla10[InsumoAbrev],"",0))</f>
        <v/>
      </c>
      <c r="S1404" s="694"/>
      <c r="T1404" s="187"/>
      <c r="U1404" s="187"/>
    </row>
    <row r="1405" spans="2:21" ht="15" x14ac:dyDescent="0.25">
      <c r="B1405" s="187" t="str">
        <f>IF('Formulario PPGR3'!$G1405="","",CONCATENATE('Formulario PPGR3'!$C1405,".",'Formulario PPGR3'!$D1405,".",'Formulario PPGR3'!$E1405,".",'Formulario PPGR3'!$F1405))</f>
        <v/>
      </c>
      <c r="C1405" s="187" t="str">
        <f>IF('Formulario PPGR3'!$G1405="","",'Formulario PPGR1'!#REF!)</f>
        <v/>
      </c>
      <c r="D1405" s="187" t="str">
        <f>IF('Formulario PPGR3'!$G1405="","",'Formulario PPGR1'!#REF!)</f>
        <v/>
      </c>
      <c r="E1405" s="187" t="str">
        <f>IF('Formulario PPGR3'!$G1405="","",'Formulario PPGR1'!#REF!)</f>
        <v/>
      </c>
      <c r="F1405" s="187" t="str">
        <f>IF('Formulario PPGR3'!$G1405="","",'Formulario PPGR1'!#REF!)</f>
        <v/>
      </c>
      <c r="G1405" s="237"/>
      <c r="H1405" s="520" t="str" cm="1">
        <f t="array" ref="H1405">IF(Tabla1[[#This Row],[Código_Actividad]]="","",_xlfn.XLOOKUP(Tabla1[[#This Row],[Código_Actividad]],CodigoActividad,Tabla2[Actividades Programables Presupuestables],"",0))</f>
        <v/>
      </c>
      <c r="I1405" s="783" t="str">
        <f>IFERROR(VLOOKUP('Formulario PPGR3'!$G1405,'Formulario PPGR2'!$H$9:$V$536,15,FALSE),"")</f>
        <v/>
      </c>
      <c r="J1405" s="525"/>
      <c r="K1405" s="524"/>
      <c r="L1405" s="521" t="str">
        <f>IF(Tabla1[[#This Row],[Descripción]]="","",_xlfn.XLOOKUP(Tabla1[[#This Row],[Descripción]],Tabla10[Descripción],Tabla10[Unidad de Medida],"",0))</f>
        <v/>
      </c>
      <c r="M1405" s="317"/>
      <c r="N1405" s="535" t="str">
        <f>IF(Tabla1[[#This Row],[Descripción]]="","",_xlfn.XLOOKUP(Tabla1[[#This Row],[Descripción]],Tabla10[Descripción],Tabla10[Precio Unitario],0))</f>
        <v/>
      </c>
      <c r="O1405" s="535" t="str">
        <f>IF(Tabla1[[#This Row],[Cantidad de Insumos]]="","",Tabla1[[#This Row],[Precio Unitario]]*Tabla1[[#This Row],[Cantidad de Insumos]])</f>
        <v/>
      </c>
      <c r="P1405" s="522" t="str">
        <f>IF(Tabla1[[#This Row],[Descripción]]="","",_xlfn.XLOOKUP(Tabla1[[#This Row],[Descripción]],Tabla10[Descripción],Tabla10[CODIGO PRESUPUESTARIO],0))</f>
        <v/>
      </c>
      <c r="Q1405" s="523"/>
      <c r="R1405" s="523" t="str">
        <f>IF(Tabla1[[#This Row],[Insumos]]="","",_xlfn.XLOOKUP(Tabla1[[#This Row],[Insumos]],Tabla10[Insumo],Tabla10[InsumoAbrev],"",0))</f>
        <v/>
      </c>
      <c r="S1405" s="694"/>
      <c r="T1405" s="187"/>
      <c r="U1405" s="187"/>
    </row>
    <row r="1406" spans="2:21" ht="15" x14ac:dyDescent="0.25">
      <c r="B1406" s="187" t="str">
        <f>IF('Formulario PPGR3'!$G1406="","",CONCATENATE('Formulario PPGR3'!$C1406,".",'Formulario PPGR3'!$D1406,".",'Formulario PPGR3'!$E1406,".",'Formulario PPGR3'!$F1406))</f>
        <v/>
      </c>
      <c r="C1406" s="187" t="str">
        <f>IF('Formulario PPGR3'!$G1406="","",'Formulario PPGR1'!#REF!)</f>
        <v/>
      </c>
      <c r="D1406" s="187" t="str">
        <f>IF('Formulario PPGR3'!$G1406="","",'Formulario PPGR1'!#REF!)</f>
        <v/>
      </c>
      <c r="E1406" s="187" t="str">
        <f>IF('Formulario PPGR3'!$G1406="","",'Formulario PPGR1'!#REF!)</f>
        <v/>
      </c>
      <c r="F1406" s="187" t="str">
        <f>IF('Formulario PPGR3'!$G1406="","",'Formulario PPGR1'!#REF!)</f>
        <v/>
      </c>
      <c r="G1406" s="237"/>
      <c r="H1406" s="520" t="str" cm="1">
        <f t="array" ref="H1406">IF(Tabla1[[#This Row],[Código_Actividad]]="","",_xlfn.XLOOKUP(Tabla1[[#This Row],[Código_Actividad]],CodigoActividad,Tabla2[Actividades Programables Presupuestables],"",0))</f>
        <v/>
      </c>
      <c r="I1406" s="783" t="str">
        <f>IFERROR(VLOOKUP('Formulario PPGR3'!$G1406,'Formulario PPGR2'!$H$9:$V$536,15,FALSE),"")</f>
        <v/>
      </c>
      <c r="J1406" s="525"/>
      <c r="K1406" s="524"/>
      <c r="L1406" s="521" t="str">
        <f>IF(Tabla1[[#This Row],[Descripción]]="","",_xlfn.XLOOKUP(Tabla1[[#This Row],[Descripción]],Tabla10[Descripción],Tabla10[Unidad de Medida],"",0))</f>
        <v/>
      </c>
      <c r="M1406" s="317"/>
      <c r="N1406" s="535" t="str">
        <f>IF(Tabla1[[#This Row],[Descripción]]="","",_xlfn.XLOOKUP(Tabla1[[#This Row],[Descripción]],Tabla10[Descripción],Tabla10[Precio Unitario],0))</f>
        <v/>
      </c>
      <c r="O1406" s="535" t="str">
        <f>IF(Tabla1[[#This Row],[Cantidad de Insumos]]="","",Tabla1[[#This Row],[Precio Unitario]]*Tabla1[[#This Row],[Cantidad de Insumos]])</f>
        <v/>
      </c>
      <c r="P1406" s="522" t="str">
        <f>IF(Tabla1[[#This Row],[Descripción]]="","",_xlfn.XLOOKUP(Tabla1[[#This Row],[Descripción]],Tabla10[Descripción],Tabla10[CODIGO PRESUPUESTARIO],0))</f>
        <v/>
      </c>
      <c r="Q1406" s="523"/>
      <c r="R1406" s="523" t="str">
        <f>IF(Tabla1[[#This Row],[Insumos]]="","",_xlfn.XLOOKUP(Tabla1[[#This Row],[Insumos]],Tabla10[Insumo],Tabla10[InsumoAbrev],"",0))</f>
        <v/>
      </c>
      <c r="S1406" s="694"/>
      <c r="T1406" s="187"/>
      <c r="U1406" s="187"/>
    </row>
    <row r="1407" spans="2:21" ht="15" x14ac:dyDescent="0.25">
      <c r="B1407" s="187" t="str">
        <f>IF('Formulario PPGR3'!$G1407="","",CONCATENATE('Formulario PPGR3'!$C1407,".",'Formulario PPGR3'!$D1407,".",'Formulario PPGR3'!$E1407,".",'Formulario PPGR3'!$F1407))</f>
        <v/>
      </c>
      <c r="C1407" s="187" t="str">
        <f>IF('Formulario PPGR3'!$G1407="","",'Formulario PPGR1'!#REF!)</f>
        <v/>
      </c>
      <c r="D1407" s="187" t="str">
        <f>IF('Formulario PPGR3'!$G1407="","",'Formulario PPGR1'!#REF!)</f>
        <v/>
      </c>
      <c r="E1407" s="187" t="str">
        <f>IF('Formulario PPGR3'!$G1407="","",'Formulario PPGR1'!#REF!)</f>
        <v/>
      </c>
      <c r="F1407" s="187" t="str">
        <f>IF('Formulario PPGR3'!$G1407="","",'Formulario PPGR1'!#REF!)</f>
        <v/>
      </c>
      <c r="G1407" s="237"/>
      <c r="H1407" s="520" t="str" cm="1">
        <f t="array" ref="H1407">IF(Tabla1[[#This Row],[Código_Actividad]]="","",_xlfn.XLOOKUP(Tabla1[[#This Row],[Código_Actividad]],CodigoActividad,Tabla2[Actividades Programables Presupuestables],"",0))</f>
        <v/>
      </c>
      <c r="I1407" s="783" t="str">
        <f>IFERROR(VLOOKUP('Formulario PPGR3'!$G1407,'Formulario PPGR2'!$H$9:$V$536,15,FALSE),"")</f>
        <v/>
      </c>
      <c r="J1407" s="525"/>
      <c r="K1407" s="524"/>
      <c r="L1407" s="521" t="str">
        <f>IF(Tabla1[[#This Row],[Descripción]]="","",_xlfn.XLOOKUP(Tabla1[[#This Row],[Descripción]],Tabla10[Descripción],Tabla10[Unidad de Medida],"",0))</f>
        <v/>
      </c>
      <c r="M1407" s="317"/>
      <c r="N1407" s="535" t="str">
        <f>IF(Tabla1[[#This Row],[Descripción]]="","",_xlfn.XLOOKUP(Tabla1[[#This Row],[Descripción]],Tabla10[Descripción],Tabla10[Precio Unitario],0))</f>
        <v/>
      </c>
      <c r="O1407" s="535" t="str">
        <f>IF(Tabla1[[#This Row],[Cantidad de Insumos]]="","",Tabla1[[#This Row],[Precio Unitario]]*Tabla1[[#This Row],[Cantidad de Insumos]])</f>
        <v/>
      </c>
      <c r="P1407" s="522" t="str">
        <f>IF(Tabla1[[#This Row],[Descripción]]="","",_xlfn.XLOOKUP(Tabla1[[#This Row],[Descripción]],Tabla10[Descripción],Tabla10[CODIGO PRESUPUESTARIO],0))</f>
        <v/>
      </c>
      <c r="Q1407" s="523"/>
      <c r="R1407" s="523" t="str">
        <f>IF(Tabla1[[#This Row],[Insumos]]="","",_xlfn.XLOOKUP(Tabla1[[#This Row],[Insumos]],Tabla10[Insumo],Tabla10[InsumoAbrev],"",0))</f>
        <v/>
      </c>
      <c r="S1407" s="694"/>
      <c r="T1407" s="187"/>
      <c r="U1407" s="187"/>
    </row>
    <row r="1408" spans="2:21" ht="15" x14ac:dyDescent="0.25">
      <c r="B1408" s="187" t="str">
        <f>IF('Formulario PPGR3'!$G1408="","",CONCATENATE('Formulario PPGR3'!$C1408,".",'Formulario PPGR3'!$D1408,".",'Formulario PPGR3'!$E1408,".",'Formulario PPGR3'!$F1408))</f>
        <v/>
      </c>
      <c r="C1408" s="187" t="str">
        <f>IF('Formulario PPGR3'!$G1408="","",'Formulario PPGR1'!#REF!)</f>
        <v/>
      </c>
      <c r="D1408" s="187" t="str">
        <f>IF('Formulario PPGR3'!$G1408="","",'Formulario PPGR1'!#REF!)</f>
        <v/>
      </c>
      <c r="E1408" s="187" t="str">
        <f>IF('Formulario PPGR3'!$G1408="","",'Formulario PPGR1'!#REF!)</f>
        <v/>
      </c>
      <c r="F1408" s="187" t="str">
        <f>IF('Formulario PPGR3'!$G1408="","",'Formulario PPGR1'!#REF!)</f>
        <v/>
      </c>
      <c r="G1408" s="237"/>
      <c r="H1408" s="520" t="str" cm="1">
        <f t="array" ref="H1408">IF(Tabla1[[#This Row],[Código_Actividad]]="","",_xlfn.XLOOKUP(Tabla1[[#This Row],[Código_Actividad]],CodigoActividad,Tabla2[Actividades Programables Presupuestables],"",0))</f>
        <v/>
      </c>
      <c r="I1408" s="783" t="str">
        <f>IFERROR(VLOOKUP('Formulario PPGR3'!$G1408,'Formulario PPGR2'!$H$9:$V$536,15,FALSE),"")</f>
        <v/>
      </c>
      <c r="J1408" s="525"/>
      <c r="K1408" s="524"/>
      <c r="L1408" s="521" t="str">
        <f>IF(Tabla1[[#This Row],[Descripción]]="","",_xlfn.XLOOKUP(Tabla1[[#This Row],[Descripción]],Tabla10[Descripción],Tabla10[Unidad de Medida],"",0))</f>
        <v/>
      </c>
      <c r="M1408" s="317"/>
      <c r="N1408" s="535" t="str">
        <f>IF(Tabla1[[#This Row],[Descripción]]="","",_xlfn.XLOOKUP(Tabla1[[#This Row],[Descripción]],Tabla10[Descripción],Tabla10[Precio Unitario],0))</f>
        <v/>
      </c>
      <c r="O1408" s="535" t="str">
        <f>IF(Tabla1[[#This Row],[Cantidad de Insumos]]="","",Tabla1[[#This Row],[Precio Unitario]]*Tabla1[[#This Row],[Cantidad de Insumos]])</f>
        <v/>
      </c>
      <c r="P1408" s="522" t="str">
        <f>IF(Tabla1[[#This Row],[Descripción]]="","",_xlfn.XLOOKUP(Tabla1[[#This Row],[Descripción]],Tabla10[Descripción],Tabla10[CODIGO PRESUPUESTARIO],0))</f>
        <v/>
      </c>
      <c r="Q1408" s="523"/>
      <c r="R1408" s="523" t="str">
        <f>IF(Tabla1[[#This Row],[Insumos]]="","",_xlfn.XLOOKUP(Tabla1[[#This Row],[Insumos]],Tabla10[Insumo],Tabla10[InsumoAbrev],"",0))</f>
        <v/>
      </c>
      <c r="S1408" s="694"/>
      <c r="T1408" s="187"/>
      <c r="U1408" s="187"/>
    </row>
    <row r="1409" spans="2:21" ht="15" x14ac:dyDescent="0.25">
      <c r="B1409" s="187" t="str">
        <f>IF('Formulario PPGR3'!$G1409="","",CONCATENATE('Formulario PPGR3'!$C1409,".",'Formulario PPGR3'!$D1409,".",'Formulario PPGR3'!$E1409,".",'Formulario PPGR3'!$F1409))</f>
        <v/>
      </c>
      <c r="C1409" s="187" t="str">
        <f>IF('Formulario PPGR3'!$G1409="","",'Formulario PPGR1'!#REF!)</f>
        <v/>
      </c>
      <c r="D1409" s="187" t="str">
        <f>IF('Formulario PPGR3'!$G1409="","",'Formulario PPGR1'!#REF!)</f>
        <v/>
      </c>
      <c r="E1409" s="187" t="str">
        <f>IF('Formulario PPGR3'!$G1409="","",'Formulario PPGR1'!#REF!)</f>
        <v/>
      </c>
      <c r="F1409" s="187" t="str">
        <f>IF('Formulario PPGR3'!$G1409="","",'Formulario PPGR1'!#REF!)</f>
        <v/>
      </c>
      <c r="G1409" s="237"/>
      <c r="H1409" s="520" t="str" cm="1">
        <f t="array" ref="H1409">IF(Tabla1[[#This Row],[Código_Actividad]]="","",_xlfn.XLOOKUP(Tabla1[[#This Row],[Código_Actividad]],CodigoActividad,Tabla2[Actividades Programables Presupuestables],"",0))</f>
        <v/>
      </c>
      <c r="I1409" s="783" t="str">
        <f>IFERROR(VLOOKUP('Formulario PPGR3'!$G1409,'Formulario PPGR2'!$H$9:$V$536,15,FALSE),"")</f>
        <v/>
      </c>
      <c r="J1409" s="525"/>
      <c r="K1409" s="524"/>
      <c r="L1409" s="521" t="str">
        <f>IF(Tabla1[[#This Row],[Descripción]]="","",_xlfn.XLOOKUP(Tabla1[[#This Row],[Descripción]],Tabla10[Descripción],Tabla10[Unidad de Medida],"",0))</f>
        <v/>
      </c>
      <c r="M1409" s="317"/>
      <c r="N1409" s="535" t="str">
        <f>IF(Tabla1[[#This Row],[Descripción]]="","",_xlfn.XLOOKUP(Tabla1[[#This Row],[Descripción]],Tabla10[Descripción],Tabla10[Precio Unitario],0))</f>
        <v/>
      </c>
      <c r="O1409" s="535" t="str">
        <f>IF(Tabla1[[#This Row],[Cantidad de Insumos]]="","",Tabla1[[#This Row],[Precio Unitario]]*Tabla1[[#This Row],[Cantidad de Insumos]])</f>
        <v/>
      </c>
      <c r="P1409" s="522" t="str">
        <f>IF(Tabla1[[#This Row],[Descripción]]="","",_xlfn.XLOOKUP(Tabla1[[#This Row],[Descripción]],Tabla10[Descripción],Tabla10[CODIGO PRESUPUESTARIO],0))</f>
        <v/>
      </c>
      <c r="Q1409" s="523"/>
      <c r="R1409" s="523" t="str">
        <f>IF(Tabla1[[#This Row],[Insumos]]="","",_xlfn.XLOOKUP(Tabla1[[#This Row],[Insumos]],Tabla10[Insumo],Tabla10[InsumoAbrev],"",0))</f>
        <v/>
      </c>
      <c r="S1409" s="694"/>
      <c r="T1409" s="187"/>
      <c r="U1409" s="187"/>
    </row>
    <row r="1410" spans="2:21" ht="15" x14ac:dyDescent="0.25">
      <c r="B1410" s="187" t="str">
        <f>IF('Formulario PPGR3'!$G1410="","",CONCATENATE('Formulario PPGR3'!$C1410,".",'Formulario PPGR3'!$D1410,".",'Formulario PPGR3'!$E1410,".",'Formulario PPGR3'!$F1410))</f>
        <v/>
      </c>
      <c r="C1410" s="187" t="str">
        <f>IF('Formulario PPGR3'!$G1410="","",'Formulario PPGR1'!#REF!)</f>
        <v/>
      </c>
      <c r="D1410" s="187" t="str">
        <f>IF('Formulario PPGR3'!$G1410="","",'Formulario PPGR1'!#REF!)</f>
        <v/>
      </c>
      <c r="E1410" s="187" t="str">
        <f>IF('Formulario PPGR3'!$G1410="","",'Formulario PPGR1'!#REF!)</f>
        <v/>
      </c>
      <c r="F1410" s="187" t="str">
        <f>IF('Formulario PPGR3'!$G1410="","",'Formulario PPGR1'!#REF!)</f>
        <v/>
      </c>
      <c r="G1410" s="237"/>
      <c r="H1410" s="520" t="str" cm="1">
        <f t="array" ref="H1410">IF(Tabla1[[#This Row],[Código_Actividad]]="","",_xlfn.XLOOKUP(Tabla1[[#This Row],[Código_Actividad]],CodigoActividad,Tabla2[Actividades Programables Presupuestables],"",0))</f>
        <v/>
      </c>
      <c r="I1410" s="783" t="str">
        <f>IFERROR(VLOOKUP('Formulario PPGR3'!$G1410,'Formulario PPGR2'!$H$9:$V$536,15,FALSE),"")</f>
        <v/>
      </c>
      <c r="J1410" s="525"/>
      <c r="K1410" s="524"/>
      <c r="L1410" s="521" t="str">
        <f>IF(Tabla1[[#This Row],[Descripción]]="","",_xlfn.XLOOKUP(Tabla1[[#This Row],[Descripción]],Tabla10[Descripción],Tabla10[Unidad de Medida],"",0))</f>
        <v/>
      </c>
      <c r="M1410" s="317"/>
      <c r="N1410" s="535" t="str">
        <f>IF(Tabla1[[#This Row],[Descripción]]="","",_xlfn.XLOOKUP(Tabla1[[#This Row],[Descripción]],Tabla10[Descripción],Tabla10[Precio Unitario],0))</f>
        <v/>
      </c>
      <c r="O1410" s="535" t="str">
        <f>IF(Tabla1[[#This Row],[Cantidad de Insumos]]="","",Tabla1[[#This Row],[Precio Unitario]]*Tabla1[[#This Row],[Cantidad de Insumos]])</f>
        <v/>
      </c>
      <c r="P1410" s="522" t="str">
        <f>IF(Tabla1[[#This Row],[Descripción]]="","",_xlfn.XLOOKUP(Tabla1[[#This Row],[Descripción]],Tabla10[Descripción],Tabla10[CODIGO PRESUPUESTARIO],0))</f>
        <v/>
      </c>
      <c r="Q1410" s="523"/>
      <c r="R1410" s="523" t="str">
        <f>IF(Tabla1[[#This Row],[Insumos]]="","",_xlfn.XLOOKUP(Tabla1[[#This Row],[Insumos]],Tabla10[Insumo],Tabla10[InsumoAbrev],"",0))</f>
        <v/>
      </c>
      <c r="S1410" s="694"/>
      <c r="T1410" s="187"/>
      <c r="U1410" s="187"/>
    </row>
    <row r="1411" spans="2:21" ht="15" x14ac:dyDescent="0.25">
      <c r="B1411" s="187" t="str">
        <f>IF('Formulario PPGR3'!$G1411="","",CONCATENATE('Formulario PPGR3'!$C1411,".",'Formulario PPGR3'!$D1411,".",'Formulario PPGR3'!$E1411,".",'Formulario PPGR3'!$F1411))</f>
        <v/>
      </c>
      <c r="C1411" s="187" t="str">
        <f>IF('Formulario PPGR3'!$G1411="","",'Formulario PPGR1'!#REF!)</f>
        <v/>
      </c>
      <c r="D1411" s="187" t="str">
        <f>IF('Formulario PPGR3'!$G1411="","",'Formulario PPGR1'!#REF!)</f>
        <v/>
      </c>
      <c r="E1411" s="187" t="str">
        <f>IF('Formulario PPGR3'!$G1411="","",'Formulario PPGR1'!#REF!)</f>
        <v/>
      </c>
      <c r="F1411" s="187" t="str">
        <f>IF('Formulario PPGR3'!$G1411="","",'Formulario PPGR1'!#REF!)</f>
        <v/>
      </c>
      <c r="G1411" s="237"/>
      <c r="H1411" s="520" t="str" cm="1">
        <f t="array" ref="H1411">IF(Tabla1[[#This Row],[Código_Actividad]]="","",_xlfn.XLOOKUP(Tabla1[[#This Row],[Código_Actividad]],CodigoActividad,Tabla2[Actividades Programables Presupuestables],"",0))</f>
        <v/>
      </c>
      <c r="I1411" s="783" t="str">
        <f>IFERROR(VLOOKUP('Formulario PPGR3'!$G1411,'Formulario PPGR2'!$H$9:$V$536,15,FALSE),"")</f>
        <v/>
      </c>
      <c r="J1411" s="525"/>
      <c r="K1411" s="524"/>
      <c r="L1411" s="521" t="str">
        <f>IF(Tabla1[[#This Row],[Descripción]]="","",_xlfn.XLOOKUP(Tabla1[[#This Row],[Descripción]],Tabla10[Descripción],Tabla10[Unidad de Medida],"",0))</f>
        <v/>
      </c>
      <c r="M1411" s="317"/>
      <c r="N1411" s="535" t="str">
        <f>IF(Tabla1[[#This Row],[Descripción]]="","",_xlfn.XLOOKUP(Tabla1[[#This Row],[Descripción]],Tabla10[Descripción],Tabla10[Precio Unitario],0))</f>
        <v/>
      </c>
      <c r="O1411" s="535" t="str">
        <f>IF(Tabla1[[#This Row],[Cantidad de Insumos]]="","",Tabla1[[#This Row],[Precio Unitario]]*Tabla1[[#This Row],[Cantidad de Insumos]])</f>
        <v/>
      </c>
      <c r="P1411" s="522" t="str">
        <f>IF(Tabla1[[#This Row],[Descripción]]="","",_xlfn.XLOOKUP(Tabla1[[#This Row],[Descripción]],Tabla10[Descripción],Tabla10[CODIGO PRESUPUESTARIO],0))</f>
        <v/>
      </c>
      <c r="Q1411" s="523"/>
      <c r="R1411" s="523" t="str">
        <f>IF(Tabla1[[#This Row],[Insumos]]="","",_xlfn.XLOOKUP(Tabla1[[#This Row],[Insumos]],Tabla10[Insumo],Tabla10[InsumoAbrev],"",0))</f>
        <v/>
      </c>
      <c r="S1411" s="694"/>
      <c r="T1411" s="187"/>
      <c r="U1411" s="187"/>
    </row>
    <row r="1412" spans="2:21" ht="15" x14ac:dyDescent="0.25">
      <c r="B1412" s="187" t="str">
        <f>IF('Formulario PPGR3'!$G1412="","",CONCATENATE('Formulario PPGR3'!$C1412,".",'Formulario PPGR3'!$D1412,".",'Formulario PPGR3'!$E1412,".",'Formulario PPGR3'!$F1412))</f>
        <v/>
      </c>
      <c r="C1412" s="187" t="str">
        <f>IF('Formulario PPGR3'!$G1412="","",'Formulario PPGR1'!#REF!)</f>
        <v/>
      </c>
      <c r="D1412" s="187" t="str">
        <f>IF('Formulario PPGR3'!$G1412="","",'Formulario PPGR1'!#REF!)</f>
        <v/>
      </c>
      <c r="E1412" s="187" t="str">
        <f>IF('Formulario PPGR3'!$G1412="","",'Formulario PPGR1'!#REF!)</f>
        <v/>
      </c>
      <c r="F1412" s="187" t="str">
        <f>IF('Formulario PPGR3'!$G1412="","",'Formulario PPGR1'!#REF!)</f>
        <v/>
      </c>
      <c r="G1412" s="237"/>
      <c r="H1412" s="520" t="str" cm="1">
        <f t="array" ref="H1412">IF(Tabla1[[#This Row],[Código_Actividad]]="","",_xlfn.XLOOKUP(Tabla1[[#This Row],[Código_Actividad]],CodigoActividad,Tabla2[Actividades Programables Presupuestables],"",0))</f>
        <v/>
      </c>
      <c r="I1412" s="783" t="str">
        <f>IFERROR(VLOOKUP('Formulario PPGR3'!$G1412,'Formulario PPGR2'!$H$9:$V$536,15,FALSE),"")</f>
        <v/>
      </c>
      <c r="J1412" s="525"/>
      <c r="K1412" s="524"/>
      <c r="L1412" s="521" t="str">
        <f>IF(Tabla1[[#This Row],[Descripción]]="","",_xlfn.XLOOKUP(Tabla1[[#This Row],[Descripción]],Tabla10[Descripción],Tabla10[Unidad de Medida],"",0))</f>
        <v/>
      </c>
      <c r="M1412" s="317"/>
      <c r="N1412" s="535" t="str">
        <f>IF(Tabla1[[#This Row],[Descripción]]="","",_xlfn.XLOOKUP(Tabla1[[#This Row],[Descripción]],Tabla10[Descripción],Tabla10[Precio Unitario],0))</f>
        <v/>
      </c>
      <c r="O1412" s="535" t="str">
        <f>IF(Tabla1[[#This Row],[Cantidad de Insumos]]="","",Tabla1[[#This Row],[Precio Unitario]]*Tabla1[[#This Row],[Cantidad de Insumos]])</f>
        <v/>
      </c>
      <c r="P1412" s="522" t="str">
        <f>IF(Tabla1[[#This Row],[Descripción]]="","",_xlfn.XLOOKUP(Tabla1[[#This Row],[Descripción]],Tabla10[Descripción],Tabla10[CODIGO PRESUPUESTARIO],0))</f>
        <v/>
      </c>
      <c r="Q1412" s="523"/>
      <c r="R1412" s="523" t="str">
        <f>IF(Tabla1[[#This Row],[Insumos]]="","",_xlfn.XLOOKUP(Tabla1[[#This Row],[Insumos]],Tabla10[Insumo],Tabla10[InsumoAbrev],"",0))</f>
        <v/>
      </c>
      <c r="S1412" s="694"/>
      <c r="T1412" s="187"/>
      <c r="U1412" s="187"/>
    </row>
    <row r="1413" spans="2:21" ht="15" x14ac:dyDescent="0.25">
      <c r="B1413" s="187" t="str">
        <f>IF('Formulario PPGR3'!$G1413="","",CONCATENATE('Formulario PPGR3'!$C1413,".",'Formulario PPGR3'!$D1413,".",'Formulario PPGR3'!$E1413,".",'Formulario PPGR3'!$F1413))</f>
        <v/>
      </c>
      <c r="C1413" s="187" t="str">
        <f>IF('Formulario PPGR3'!$G1413="","",'Formulario PPGR1'!#REF!)</f>
        <v/>
      </c>
      <c r="D1413" s="187" t="str">
        <f>IF('Formulario PPGR3'!$G1413="","",'Formulario PPGR1'!#REF!)</f>
        <v/>
      </c>
      <c r="E1413" s="187" t="str">
        <f>IF('Formulario PPGR3'!$G1413="","",'Formulario PPGR1'!#REF!)</f>
        <v/>
      </c>
      <c r="F1413" s="187" t="str">
        <f>IF('Formulario PPGR3'!$G1413="","",'Formulario PPGR1'!#REF!)</f>
        <v/>
      </c>
      <c r="G1413" s="237"/>
      <c r="H1413" s="520" t="str" cm="1">
        <f t="array" ref="H1413">IF(Tabla1[[#This Row],[Código_Actividad]]="","",_xlfn.XLOOKUP(Tabla1[[#This Row],[Código_Actividad]],CodigoActividad,Tabla2[Actividades Programables Presupuestables],"",0))</f>
        <v/>
      </c>
      <c r="I1413" s="783" t="str">
        <f>IFERROR(VLOOKUP('Formulario PPGR3'!$G1413,'Formulario PPGR2'!$H$9:$V$536,15,FALSE),"")</f>
        <v/>
      </c>
      <c r="J1413" s="525"/>
      <c r="K1413" s="524"/>
      <c r="L1413" s="521" t="str">
        <f>IF(Tabla1[[#This Row],[Descripción]]="","",_xlfn.XLOOKUP(Tabla1[[#This Row],[Descripción]],Tabla10[Descripción],Tabla10[Unidad de Medida],"",0))</f>
        <v/>
      </c>
      <c r="M1413" s="317"/>
      <c r="N1413" s="535" t="str">
        <f>IF(Tabla1[[#This Row],[Descripción]]="","",_xlfn.XLOOKUP(Tabla1[[#This Row],[Descripción]],Tabla10[Descripción],Tabla10[Precio Unitario],0))</f>
        <v/>
      </c>
      <c r="O1413" s="535" t="str">
        <f>IF(Tabla1[[#This Row],[Cantidad de Insumos]]="","",Tabla1[[#This Row],[Precio Unitario]]*Tabla1[[#This Row],[Cantidad de Insumos]])</f>
        <v/>
      </c>
      <c r="P1413" s="522" t="str">
        <f>IF(Tabla1[[#This Row],[Descripción]]="","",_xlfn.XLOOKUP(Tabla1[[#This Row],[Descripción]],Tabla10[Descripción],Tabla10[CODIGO PRESUPUESTARIO],0))</f>
        <v/>
      </c>
      <c r="Q1413" s="523"/>
      <c r="R1413" s="523" t="str">
        <f>IF(Tabla1[[#This Row],[Insumos]]="","",_xlfn.XLOOKUP(Tabla1[[#This Row],[Insumos]],Tabla10[Insumo],Tabla10[InsumoAbrev],"",0))</f>
        <v/>
      </c>
      <c r="S1413" s="694"/>
      <c r="T1413" s="187"/>
      <c r="U1413" s="187"/>
    </row>
    <row r="1414" spans="2:21" ht="15" x14ac:dyDescent="0.25">
      <c r="B1414" s="187" t="str">
        <f>IF('Formulario PPGR3'!$G1414="","",CONCATENATE('Formulario PPGR3'!$C1414,".",'Formulario PPGR3'!$D1414,".",'Formulario PPGR3'!$E1414,".",'Formulario PPGR3'!$F1414))</f>
        <v/>
      </c>
      <c r="C1414" s="187" t="str">
        <f>IF('Formulario PPGR3'!$G1414="","",'Formulario PPGR1'!#REF!)</f>
        <v/>
      </c>
      <c r="D1414" s="187" t="str">
        <f>IF('Formulario PPGR3'!$G1414="","",'Formulario PPGR1'!#REF!)</f>
        <v/>
      </c>
      <c r="E1414" s="187" t="str">
        <f>IF('Formulario PPGR3'!$G1414="","",'Formulario PPGR1'!#REF!)</f>
        <v/>
      </c>
      <c r="F1414" s="187" t="str">
        <f>IF('Formulario PPGR3'!$G1414="","",'Formulario PPGR1'!#REF!)</f>
        <v/>
      </c>
      <c r="G1414" s="237"/>
      <c r="H1414" s="520" t="str" cm="1">
        <f t="array" ref="H1414">IF(Tabla1[[#This Row],[Código_Actividad]]="","",_xlfn.XLOOKUP(Tabla1[[#This Row],[Código_Actividad]],CodigoActividad,Tabla2[Actividades Programables Presupuestables],"",0))</f>
        <v/>
      </c>
      <c r="I1414" s="783" t="str">
        <f>IFERROR(VLOOKUP('Formulario PPGR3'!$G1414,'Formulario PPGR2'!$H$9:$V$536,15,FALSE),"")</f>
        <v/>
      </c>
      <c r="J1414" s="525"/>
      <c r="K1414" s="524"/>
      <c r="L1414" s="521" t="str">
        <f>IF(Tabla1[[#This Row],[Descripción]]="","",_xlfn.XLOOKUP(Tabla1[[#This Row],[Descripción]],Tabla10[Descripción],Tabla10[Unidad de Medida],"",0))</f>
        <v/>
      </c>
      <c r="M1414" s="317"/>
      <c r="N1414" s="535" t="str">
        <f>IF(Tabla1[[#This Row],[Descripción]]="","",_xlfn.XLOOKUP(Tabla1[[#This Row],[Descripción]],Tabla10[Descripción],Tabla10[Precio Unitario],0))</f>
        <v/>
      </c>
      <c r="O1414" s="535" t="str">
        <f>IF(Tabla1[[#This Row],[Cantidad de Insumos]]="","",Tabla1[[#This Row],[Precio Unitario]]*Tabla1[[#This Row],[Cantidad de Insumos]])</f>
        <v/>
      </c>
      <c r="P1414" s="522" t="str">
        <f>IF(Tabla1[[#This Row],[Descripción]]="","",_xlfn.XLOOKUP(Tabla1[[#This Row],[Descripción]],Tabla10[Descripción],Tabla10[CODIGO PRESUPUESTARIO],0))</f>
        <v/>
      </c>
      <c r="Q1414" s="523"/>
      <c r="R1414" s="523" t="str">
        <f>IF(Tabla1[[#This Row],[Insumos]]="","",_xlfn.XLOOKUP(Tabla1[[#This Row],[Insumos]],Tabla10[Insumo],Tabla10[InsumoAbrev],"",0))</f>
        <v/>
      </c>
      <c r="S1414" s="694"/>
      <c r="T1414" s="187"/>
      <c r="U1414" s="187"/>
    </row>
    <row r="1415" spans="2:21" ht="15" x14ac:dyDescent="0.25">
      <c r="B1415" s="187" t="str">
        <f>IF('Formulario PPGR3'!$G1415="","",CONCATENATE('Formulario PPGR3'!$C1415,".",'Formulario PPGR3'!$D1415,".",'Formulario PPGR3'!$E1415,".",'Formulario PPGR3'!$F1415))</f>
        <v/>
      </c>
      <c r="C1415" s="187" t="str">
        <f>IF('Formulario PPGR3'!$G1415="","",'Formulario PPGR1'!#REF!)</f>
        <v/>
      </c>
      <c r="D1415" s="187" t="str">
        <f>IF('Formulario PPGR3'!$G1415="","",'Formulario PPGR1'!#REF!)</f>
        <v/>
      </c>
      <c r="E1415" s="187" t="str">
        <f>IF('Formulario PPGR3'!$G1415="","",'Formulario PPGR1'!#REF!)</f>
        <v/>
      </c>
      <c r="F1415" s="187" t="str">
        <f>IF('Formulario PPGR3'!$G1415="","",'Formulario PPGR1'!#REF!)</f>
        <v/>
      </c>
      <c r="G1415" s="237"/>
      <c r="H1415" s="520" t="str" cm="1">
        <f t="array" ref="H1415">IF(Tabla1[[#This Row],[Código_Actividad]]="","",_xlfn.XLOOKUP(Tabla1[[#This Row],[Código_Actividad]],CodigoActividad,Tabla2[Actividades Programables Presupuestables],"",0))</f>
        <v/>
      </c>
      <c r="I1415" s="783" t="str">
        <f>IFERROR(VLOOKUP('Formulario PPGR3'!$G1415,'Formulario PPGR2'!$H$9:$V$536,15,FALSE),"")</f>
        <v/>
      </c>
      <c r="J1415" s="525"/>
      <c r="K1415" s="524"/>
      <c r="L1415" s="521" t="str">
        <f>IF(Tabla1[[#This Row],[Descripción]]="","",_xlfn.XLOOKUP(Tabla1[[#This Row],[Descripción]],Tabla10[Descripción],Tabla10[Unidad de Medida],"",0))</f>
        <v/>
      </c>
      <c r="M1415" s="317"/>
      <c r="N1415" s="535" t="str">
        <f>IF(Tabla1[[#This Row],[Descripción]]="","",_xlfn.XLOOKUP(Tabla1[[#This Row],[Descripción]],Tabla10[Descripción],Tabla10[Precio Unitario],0))</f>
        <v/>
      </c>
      <c r="O1415" s="535" t="str">
        <f>IF(Tabla1[[#This Row],[Cantidad de Insumos]]="","",Tabla1[[#This Row],[Precio Unitario]]*Tabla1[[#This Row],[Cantidad de Insumos]])</f>
        <v/>
      </c>
      <c r="P1415" s="522" t="str">
        <f>IF(Tabla1[[#This Row],[Descripción]]="","",_xlfn.XLOOKUP(Tabla1[[#This Row],[Descripción]],Tabla10[Descripción],Tabla10[CODIGO PRESUPUESTARIO],0))</f>
        <v/>
      </c>
      <c r="Q1415" s="523"/>
      <c r="R1415" s="523" t="str">
        <f>IF(Tabla1[[#This Row],[Insumos]]="","",_xlfn.XLOOKUP(Tabla1[[#This Row],[Insumos]],Tabla10[Insumo],Tabla10[InsumoAbrev],"",0))</f>
        <v/>
      </c>
      <c r="S1415" s="694"/>
      <c r="T1415" s="187"/>
      <c r="U1415" s="187"/>
    </row>
    <row r="1416" spans="2:21" ht="15" x14ac:dyDescent="0.25">
      <c r="B1416" s="187" t="str">
        <f>IF('Formulario PPGR3'!$G1416="","",CONCATENATE('Formulario PPGR3'!$C1416,".",'Formulario PPGR3'!$D1416,".",'Formulario PPGR3'!$E1416,".",'Formulario PPGR3'!$F1416))</f>
        <v/>
      </c>
      <c r="C1416" s="187" t="str">
        <f>IF('Formulario PPGR3'!$G1416="","",'Formulario PPGR1'!#REF!)</f>
        <v/>
      </c>
      <c r="D1416" s="187" t="str">
        <f>IF('Formulario PPGR3'!$G1416="","",'Formulario PPGR1'!#REF!)</f>
        <v/>
      </c>
      <c r="E1416" s="187" t="str">
        <f>IF('Formulario PPGR3'!$G1416="","",'Formulario PPGR1'!#REF!)</f>
        <v/>
      </c>
      <c r="F1416" s="187" t="str">
        <f>IF('Formulario PPGR3'!$G1416="","",'Formulario PPGR1'!#REF!)</f>
        <v/>
      </c>
      <c r="G1416" s="237"/>
      <c r="H1416" s="520" t="str" cm="1">
        <f t="array" ref="H1416">IF(Tabla1[[#This Row],[Código_Actividad]]="","",_xlfn.XLOOKUP(Tabla1[[#This Row],[Código_Actividad]],CodigoActividad,Tabla2[Actividades Programables Presupuestables],"",0))</f>
        <v/>
      </c>
      <c r="I1416" s="783" t="str">
        <f>IFERROR(VLOOKUP('Formulario PPGR3'!$G1416,'Formulario PPGR2'!$H$9:$V$536,15,FALSE),"")</f>
        <v/>
      </c>
      <c r="J1416" s="525"/>
      <c r="K1416" s="524"/>
      <c r="L1416" s="521" t="str">
        <f>IF(Tabla1[[#This Row],[Descripción]]="","",_xlfn.XLOOKUP(Tabla1[[#This Row],[Descripción]],Tabla10[Descripción],Tabla10[Unidad de Medida],"",0))</f>
        <v/>
      </c>
      <c r="M1416" s="317"/>
      <c r="N1416" s="535" t="str">
        <f>IF(Tabla1[[#This Row],[Descripción]]="","",_xlfn.XLOOKUP(Tabla1[[#This Row],[Descripción]],Tabla10[Descripción],Tabla10[Precio Unitario],0))</f>
        <v/>
      </c>
      <c r="O1416" s="535" t="str">
        <f>IF(Tabla1[[#This Row],[Cantidad de Insumos]]="","",Tabla1[[#This Row],[Precio Unitario]]*Tabla1[[#This Row],[Cantidad de Insumos]])</f>
        <v/>
      </c>
      <c r="P1416" s="522" t="str">
        <f>IF(Tabla1[[#This Row],[Descripción]]="","",_xlfn.XLOOKUP(Tabla1[[#This Row],[Descripción]],Tabla10[Descripción],Tabla10[CODIGO PRESUPUESTARIO],0))</f>
        <v/>
      </c>
      <c r="Q1416" s="523"/>
      <c r="R1416" s="523" t="str">
        <f>IF(Tabla1[[#This Row],[Insumos]]="","",_xlfn.XLOOKUP(Tabla1[[#This Row],[Insumos]],Tabla10[Insumo],Tabla10[InsumoAbrev],"",0))</f>
        <v/>
      </c>
      <c r="S1416" s="694"/>
      <c r="T1416" s="187"/>
      <c r="U1416" s="187"/>
    </row>
    <row r="1417" spans="2:21" ht="15" x14ac:dyDescent="0.25">
      <c r="B1417" s="187" t="str">
        <f>IF('Formulario PPGR3'!$G1417="","",CONCATENATE('Formulario PPGR3'!$C1417,".",'Formulario PPGR3'!$D1417,".",'Formulario PPGR3'!$E1417,".",'Formulario PPGR3'!$F1417))</f>
        <v/>
      </c>
      <c r="C1417" s="187" t="str">
        <f>IF('Formulario PPGR3'!$G1417="","",'Formulario PPGR1'!#REF!)</f>
        <v/>
      </c>
      <c r="D1417" s="187" t="str">
        <f>IF('Formulario PPGR3'!$G1417="","",'Formulario PPGR1'!#REF!)</f>
        <v/>
      </c>
      <c r="E1417" s="187" t="str">
        <f>IF('Formulario PPGR3'!$G1417="","",'Formulario PPGR1'!#REF!)</f>
        <v/>
      </c>
      <c r="F1417" s="187" t="str">
        <f>IF('Formulario PPGR3'!$G1417="","",'Formulario PPGR1'!#REF!)</f>
        <v/>
      </c>
      <c r="G1417" s="237"/>
      <c r="H1417" s="520" t="str" cm="1">
        <f t="array" ref="H1417">IF(Tabla1[[#This Row],[Código_Actividad]]="","",_xlfn.XLOOKUP(Tabla1[[#This Row],[Código_Actividad]],CodigoActividad,Tabla2[Actividades Programables Presupuestables],"",0))</f>
        <v/>
      </c>
      <c r="I1417" s="783" t="str">
        <f>IFERROR(VLOOKUP('Formulario PPGR3'!$G1417,'Formulario PPGR2'!$H$9:$V$536,15,FALSE),"")</f>
        <v/>
      </c>
      <c r="J1417" s="525"/>
      <c r="K1417" s="524"/>
      <c r="L1417" s="521" t="str">
        <f>IF(Tabla1[[#This Row],[Descripción]]="","",_xlfn.XLOOKUP(Tabla1[[#This Row],[Descripción]],Tabla10[Descripción],Tabla10[Unidad de Medida],"",0))</f>
        <v/>
      </c>
      <c r="M1417" s="317"/>
      <c r="N1417" s="535" t="str">
        <f>IF(Tabla1[[#This Row],[Descripción]]="","",_xlfn.XLOOKUP(Tabla1[[#This Row],[Descripción]],Tabla10[Descripción],Tabla10[Precio Unitario],0))</f>
        <v/>
      </c>
      <c r="O1417" s="535" t="str">
        <f>IF(Tabla1[[#This Row],[Cantidad de Insumos]]="","",Tabla1[[#This Row],[Precio Unitario]]*Tabla1[[#This Row],[Cantidad de Insumos]])</f>
        <v/>
      </c>
      <c r="P1417" s="522" t="str">
        <f>IF(Tabla1[[#This Row],[Descripción]]="","",_xlfn.XLOOKUP(Tabla1[[#This Row],[Descripción]],Tabla10[Descripción],Tabla10[CODIGO PRESUPUESTARIO],0))</f>
        <v/>
      </c>
      <c r="Q1417" s="523"/>
      <c r="R1417" s="523" t="str">
        <f>IF(Tabla1[[#This Row],[Insumos]]="","",_xlfn.XLOOKUP(Tabla1[[#This Row],[Insumos]],Tabla10[Insumo],Tabla10[InsumoAbrev],"",0))</f>
        <v/>
      </c>
      <c r="S1417" s="694"/>
      <c r="T1417" s="187"/>
      <c r="U1417" s="187"/>
    </row>
    <row r="1418" spans="2:21" ht="15" x14ac:dyDescent="0.25">
      <c r="B1418" s="187" t="str">
        <f>IF('Formulario PPGR3'!$G1418="","",CONCATENATE('Formulario PPGR3'!$C1418,".",'Formulario PPGR3'!$D1418,".",'Formulario PPGR3'!$E1418,".",'Formulario PPGR3'!$F1418))</f>
        <v/>
      </c>
      <c r="C1418" s="187" t="str">
        <f>IF('Formulario PPGR3'!$G1418="","",'Formulario PPGR1'!#REF!)</f>
        <v/>
      </c>
      <c r="D1418" s="187" t="str">
        <f>IF('Formulario PPGR3'!$G1418="","",'Formulario PPGR1'!#REF!)</f>
        <v/>
      </c>
      <c r="E1418" s="187" t="str">
        <f>IF('Formulario PPGR3'!$G1418="","",'Formulario PPGR1'!#REF!)</f>
        <v/>
      </c>
      <c r="F1418" s="187" t="str">
        <f>IF('Formulario PPGR3'!$G1418="","",'Formulario PPGR1'!#REF!)</f>
        <v/>
      </c>
      <c r="G1418" s="237"/>
      <c r="H1418" s="520" t="str" cm="1">
        <f t="array" ref="H1418">IF(Tabla1[[#This Row],[Código_Actividad]]="","",_xlfn.XLOOKUP(Tabla1[[#This Row],[Código_Actividad]],CodigoActividad,Tabla2[Actividades Programables Presupuestables],"",0))</f>
        <v/>
      </c>
      <c r="I1418" s="783" t="str">
        <f>IFERROR(VLOOKUP('Formulario PPGR3'!$G1418,'Formulario PPGR2'!$H$9:$V$536,15,FALSE),"")</f>
        <v/>
      </c>
      <c r="J1418" s="525"/>
      <c r="K1418" s="524"/>
      <c r="L1418" s="521" t="str">
        <f>IF(Tabla1[[#This Row],[Descripción]]="","",_xlfn.XLOOKUP(Tabla1[[#This Row],[Descripción]],Tabla10[Descripción],Tabla10[Unidad de Medida],"",0))</f>
        <v/>
      </c>
      <c r="M1418" s="317"/>
      <c r="N1418" s="535" t="str">
        <f>IF(Tabla1[[#This Row],[Descripción]]="","",_xlfn.XLOOKUP(Tabla1[[#This Row],[Descripción]],Tabla10[Descripción],Tabla10[Precio Unitario],0))</f>
        <v/>
      </c>
      <c r="O1418" s="535" t="str">
        <f>IF(Tabla1[[#This Row],[Cantidad de Insumos]]="","",Tabla1[[#This Row],[Precio Unitario]]*Tabla1[[#This Row],[Cantidad de Insumos]])</f>
        <v/>
      </c>
      <c r="P1418" s="522" t="str">
        <f>IF(Tabla1[[#This Row],[Descripción]]="","",_xlfn.XLOOKUP(Tabla1[[#This Row],[Descripción]],Tabla10[Descripción],Tabla10[CODIGO PRESUPUESTARIO],0))</f>
        <v/>
      </c>
      <c r="Q1418" s="523"/>
      <c r="R1418" s="523" t="str">
        <f>IF(Tabla1[[#This Row],[Insumos]]="","",_xlfn.XLOOKUP(Tabla1[[#This Row],[Insumos]],Tabla10[Insumo],Tabla10[InsumoAbrev],"",0))</f>
        <v/>
      </c>
      <c r="S1418" s="694"/>
      <c r="T1418" s="187"/>
      <c r="U1418" s="187"/>
    </row>
    <row r="1419" spans="2:21" ht="15" x14ac:dyDescent="0.25">
      <c r="B1419" s="187" t="str">
        <f>IF('Formulario PPGR3'!$G1419="","",CONCATENATE('Formulario PPGR3'!$C1419,".",'Formulario PPGR3'!$D1419,".",'Formulario PPGR3'!$E1419,".",'Formulario PPGR3'!$F1419))</f>
        <v/>
      </c>
      <c r="C1419" s="187" t="str">
        <f>IF('Formulario PPGR3'!$G1419="","",'Formulario PPGR1'!#REF!)</f>
        <v/>
      </c>
      <c r="D1419" s="187" t="str">
        <f>IF('Formulario PPGR3'!$G1419="","",'Formulario PPGR1'!#REF!)</f>
        <v/>
      </c>
      <c r="E1419" s="187" t="str">
        <f>IF('Formulario PPGR3'!$G1419="","",'Formulario PPGR1'!#REF!)</f>
        <v/>
      </c>
      <c r="F1419" s="187" t="str">
        <f>IF('Formulario PPGR3'!$G1419="","",'Formulario PPGR1'!#REF!)</f>
        <v/>
      </c>
      <c r="G1419" s="237"/>
      <c r="H1419" s="520" t="str" cm="1">
        <f t="array" ref="H1419">IF(Tabla1[[#This Row],[Código_Actividad]]="","",_xlfn.XLOOKUP(Tabla1[[#This Row],[Código_Actividad]],CodigoActividad,Tabla2[Actividades Programables Presupuestables],"",0))</f>
        <v/>
      </c>
      <c r="I1419" s="783" t="str">
        <f>IFERROR(VLOOKUP('Formulario PPGR3'!$G1419,'Formulario PPGR2'!$H$9:$V$536,15,FALSE),"")</f>
        <v/>
      </c>
      <c r="J1419" s="525"/>
      <c r="K1419" s="524"/>
      <c r="L1419" s="521" t="str">
        <f>IF(Tabla1[[#This Row],[Descripción]]="","",_xlfn.XLOOKUP(Tabla1[[#This Row],[Descripción]],Tabla10[Descripción],Tabla10[Unidad de Medida],"",0))</f>
        <v/>
      </c>
      <c r="M1419" s="317"/>
      <c r="N1419" s="535" t="str">
        <f>IF(Tabla1[[#This Row],[Descripción]]="","",_xlfn.XLOOKUP(Tabla1[[#This Row],[Descripción]],Tabla10[Descripción],Tabla10[Precio Unitario],0))</f>
        <v/>
      </c>
      <c r="O1419" s="535" t="str">
        <f>IF(Tabla1[[#This Row],[Cantidad de Insumos]]="","",Tabla1[[#This Row],[Precio Unitario]]*Tabla1[[#This Row],[Cantidad de Insumos]])</f>
        <v/>
      </c>
      <c r="P1419" s="522" t="str">
        <f>IF(Tabla1[[#This Row],[Descripción]]="","",_xlfn.XLOOKUP(Tabla1[[#This Row],[Descripción]],Tabla10[Descripción],Tabla10[CODIGO PRESUPUESTARIO],0))</f>
        <v/>
      </c>
      <c r="Q1419" s="523"/>
      <c r="R1419" s="523" t="str">
        <f>IF(Tabla1[[#This Row],[Insumos]]="","",_xlfn.XLOOKUP(Tabla1[[#This Row],[Insumos]],Tabla10[Insumo],Tabla10[InsumoAbrev],"",0))</f>
        <v/>
      </c>
      <c r="S1419" s="694"/>
      <c r="T1419" s="187"/>
      <c r="U1419" s="187"/>
    </row>
    <row r="1420" spans="2:21" ht="15" x14ac:dyDescent="0.25">
      <c r="B1420" s="187" t="str">
        <f>IF('Formulario PPGR3'!$G1420="","",CONCATENATE('Formulario PPGR3'!$C1420,".",'Formulario PPGR3'!$D1420,".",'Formulario PPGR3'!$E1420,".",'Formulario PPGR3'!$F1420))</f>
        <v/>
      </c>
      <c r="C1420" s="187" t="str">
        <f>IF('Formulario PPGR3'!$G1420="","",'Formulario PPGR1'!#REF!)</f>
        <v/>
      </c>
      <c r="D1420" s="187" t="str">
        <f>IF('Formulario PPGR3'!$G1420="","",'Formulario PPGR1'!#REF!)</f>
        <v/>
      </c>
      <c r="E1420" s="187" t="str">
        <f>IF('Formulario PPGR3'!$G1420="","",'Formulario PPGR1'!#REF!)</f>
        <v/>
      </c>
      <c r="F1420" s="187" t="str">
        <f>IF('Formulario PPGR3'!$G1420="","",'Formulario PPGR1'!#REF!)</f>
        <v/>
      </c>
      <c r="G1420" s="237"/>
      <c r="H1420" s="520" t="str" cm="1">
        <f t="array" ref="H1420">IF(Tabla1[[#This Row],[Código_Actividad]]="","",_xlfn.XLOOKUP(Tabla1[[#This Row],[Código_Actividad]],CodigoActividad,Tabla2[Actividades Programables Presupuestables],"",0))</f>
        <v/>
      </c>
      <c r="I1420" s="783" t="str">
        <f>IFERROR(VLOOKUP('Formulario PPGR3'!$G1420,'Formulario PPGR2'!$H$9:$V$536,15,FALSE),"")</f>
        <v/>
      </c>
      <c r="J1420" s="525"/>
      <c r="K1420" s="524"/>
      <c r="L1420" s="521" t="str">
        <f>IF(Tabla1[[#This Row],[Descripción]]="","",_xlfn.XLOOKUP(Tabla1[[#This Row],[Descripción]],Tabla10[Descripción],Tabla10[Unidad de Medida],"",0))</f>
        <v/>
      </c>
      <c r="M1420" s="317"/>
      <c r="N1420" s="535" t="str">
        <f>IF(Tabla1[[#This Row],[Descripción]]="","",_xlfn.XLOOKUP(Tabla1[[#This Row],[Descripción]],Tabla10[Descripción],Tabla10[Precio Unitario],0))</f>
        <v/>
      </c>
      <c r="O1420" s="535" t="str">
        <f>IF(Tabla1[[#This Row],[Cantidad de Insumos]]="","",Tabla1[[#This Row],[Precio Unitario]]*Tabla1[[#This Row],[Cantidad de Insumos]])</f>
        <v/>
      </c>
      <c r="P1420" s="522" t="str">
        <f>IF(Tabla1[[#This Row],[Descripción]]="","",_xlfn.XLOOKUP(Tabla1[[#This Row],[Descripción]],Tabla10[Descripción],Tabla10[CODIGO PRESUPUESTARIO],0))</f>
        <v/>
      </c>
      <c r="Q1420" s="523"/>
      <c r="R1420" s="523" t="str">
        <f>IF(Tabla1[[#This Row],[Insumos]]="","",_xlfn.XLOOKUP(Tabla1[[#This Row],[Insumos]],Tabla10[Insumo],Tabla10[InsumoAbrev],"",0))</f>
        <v/>
      </c>
      <c r="S1420" s="694"/>
      <c r="T1420" s="187"/>
      <c r="U1420" s="187"/>
    </row>
    <row r="1421" spans="2:21" ht="15" x14ac:dyDescent="0.25">
      <c r="B1421" s="187" t="str">
        <f>IF('Formulario PPGR3'!$G1421="","",CONCATENATE('Formulario PPGR3'!$C1421,".",'Formulario PPGR3'!$D1421,".",'Formulario PPGR3'!$E1421,".",'Formulario PPGR3'!$F1421))</f>
        <v/>
      </c>
      <c r="C1421" s="187" t="str">
        <f>IF('Formulario PPGR3'!$G1421="","",'Formulario PPGR1'!#REF!)</f>
        <v/>
      </c>
      <c r="D1421" s="187" t="str">
        <f>IF('Formulario PPGR3'!$G1421="","",'Formulario PPGR1'!#REF!)</f>
        <v/>
      </c>
      <c r="E1421" s="187" t="str">
        <f>IF('Formulario PPGR3'!$G1421="","",'Formulario PPGR1'!#REF!)</f>
        <v/>
      </c>
      <c r="F1421" s="187" t="str">
        <f>IF('Formulario PPGR3'!$G1421="","",'Formulario PPGR1'!#REF!)</f>
        <v/>
      </c>
      <c r="G1421" s="237"/>
      <c r="H1421" s="520" t="str" cm="1">
        <f t="array" ref="H1421">IF(Tabla1[[#This Row],[Código_Actividad]]="","",_xlfn.XLOOKUP(Tabla1[[#This Row],[Código_Actividad]],CodigoActividad,Tabla2[Actividades Programables Presupuestables],"",0))</f>
        <v/>
      </c>
      <c r="I1421" s="783" t="str">
        <f>IFERROR(VLOOKUP('Formulario PPGR3'!$G1421,'Formulario PPGR2'!$H$9:$V$536,15,FALSE),"")</f>
        <v/>
      </c>
      <c r="J1421" s="525"/>
      <c r="K1421" s="524"/>
      <c r="L1421" s="521" t="str">
        <f>IF(Tabla1[[#This Row],[Descripción]]="","",_xlfn.XLOOKUP(Tabla1[[#This Row],[Descripción]],Tabla10[Descripción],Tabla10[Unidad de Medida],"",0))</f>
        <v/>
      </c>
      <c r="M1421" s="317"/>
      <c r="N1421" s="535" t="str">
        <f>IF(Tabla1[[#This Row],[Descripción]]="","",_xlfn.XLOOKUP(Tabla1[[#This Row],[Descripción]],Tabla10[Descripción],Tabla10[Precio Unitario],0))</f>
        <v/>
      </c>
      <c r="O1421" s="535" t="str">
        <f>IF(Tabla1[[#This Row],[Cantidad de Insumos]]="","",Tabla1[[#This Row],[Precio Unitario]]*Tabla1[[#This Row],[Cantidad de Insumos]])</f>
        <v/>
      </c>
      <c r="P1421" s="522" t="str">
        <f>IF(Tabla1[[#This Row],[Descripción]]="","",_xlfn.XLOOKUP(Tabla1[[#This Row],[Descripción]],Tabla10[Descripción],Tabla10[CODIGO PRESUPUESTARIO],0))</f>
        <v/>
      </c>
      <c r="Q1421" s="523"/>
      <c r="R1421" s="523" t="str">
        <f>IF(Tabla1[[#This Row],[Insumos]]="","",_xlfn.XLOOKUP(Tabla1[[#This Row],[Insumos]],Tabla10[Insumo],Tabla10[InsumoAbrev],"",0))</f>
        <v/>
      </c>
      <c r="S1421" s="694"/>
      <c r="T1421" s="187"/>
      <c r="U1421" s="187"/>
    </row>
    <row r="1422" spans="2:21" ht="15" x14ac:dyDescent="0.25">
      <c r="B1422" s="187" t="str">
        <f>IF('Formulario PPGR3'!$G1422="","",CONCATENATE('Formulario PPGR3'!$C1422,".",'Formulario PPGR3'!$D1422,".",'Formulario PPGR3'!$E1422,".",'Formulario PPGR3'!$F1422))</f>
        <v/>
      </c>
      <c r="C1422" s="187" t="str">
        <f>IF('Formulario PPGR3'!$G1422="","",'Formulario PPGR1'!#REF!)</f>
        <v/>
      </c>
      <c r="D1422" s="187" t="str">
        <f>IF('Formulario PPGR3'!$G1422="","",'Formulario PPGR1'!#REF!)</f>
        <v/>
      </c>
      <c r="E1422" s="187" t="str">
        <f>IF('Formulario PPGR3'!$G1422="","",'Formulario PPGR1'!#REF!)</f>
        <v/>
      </c>
      <c r="F1422" s="187" t="str">
        <f>IF('Formulario PPGR3'!$G1422="","",'Formulario PPGR1'!#REF!)</f>
        <v/>
      </c>
      <c r="G1422" s="237"/>
      <c r="H1422" s="520" t="str" cm="1">
        <f t="array" ref="H1422">IF(Tabla1[[#This Row],[Código_Actividad]]="","",_xlfn.XLOOKUP(Tabla1[[#This Row],[Código_Actividad]],CodigoActividad,Tabla2[Actividades Programables Presupuestables],"",0))</f>
        <v/>
      </c>
      <c r="I1422" s="783" t="str">
        <f>IFERROR(VLOOKUP('Formulario PPGR3'!$G1422,'Formulario PPGR2'!$H$9:$V$536,15,FALSE),"")</f>
        <v/>
      </c>
      <c r="J1422" s="525"/>
      <c r="K1422" s="524"/>
      <c r="L1422" s="521" t="str">
        <f>IF(Tabla1[[#This Row],[Descripción]]="","",_xlfn.XLOOKUP(Tabla1[[#This Row],[Descripción]],Tabla10[Descripción],Tabla10[Unidad de Medida],"",0))</f>
        <v/>
      </c>
      <c r="M1422" s="317"/>
      <c r="N1422" s="535" t="str">
        <f>IF(Tabla1[[#This Row],[Descripción]]="","",_xlfn.XLOOKUP(Tabla1[[#This Row],[Descripción]],Tabla10[Descripción],Tabla10[Precio Unitario],0))</f>
        <v/>
      </c>
      <c r="O1422" s="535" t="str">
        <f>IF(Tabla1[[#This Row],[Cantidad de Insumos]]="","",Tabla1[[#This Row],[Precio Unitario]]*Tabla1[[#This Row],[Cantidad de Insumos]])</f>
        <v/>
      </c>
      <c r="P1422" s="522" t="str">
        <f>IF(Tabla1[[#This Row],[Descripción]]="","",_xlfn.XLOOKUP(Tabla1[[#This Row],[Descripción]],Tabla10[Descripción],Tabla10[CODIGO PRESUPUESTARIO],0))</f>
        <v/>
      </c>
      <c r="Q1422" s="523"/>
      <c r="R1422" s="523" t="str">
        <f>IF(Tabla1[[#This Row],[Insumos]]="","",_xlfn.XLOOKUP(Tabla1[[#This Row],[Insumos]],Tabla10[Insumo],Tabla10[InsumoAbrev],"",0))</f>
        <v/>
      </c>
      <c r="S1422" s="694"/>
      <c r="T1422" s="187"/>
      <c r="U1422" s="187"/>
    </row>
    <row r="1423" spans="2:21" ht="15" x14ac:dyDescent="0.25">
      <c r="B1423" s="187" t="str">
        <f>IF('Formulario PPGR3'!$G1423="","",CONCATENATE('Formulario PPGR3'!$C1423,".",'Formulario PPGR3'!$D1423,".",'Formulario PPGR3'!$E1423,".",'Formulario PPGR3'!$F1423))</f>
        <v/>
      </c>
      <c r="C1423" s="187" t="str">
        <f>IF('Formulario PPGR3'!$G1423="","",'Formulario PPGR1'!#REF!)</f>
        <v/>
      </c>
      <c r="D1423" s="187" t="str">
        <f>IF('Formulario PPGR3'!$G1423="","",'Formulario PPGR1'!#REF!)</f>
        <v/>
      </c>
      <c r="E1423" s="187" t="str">
        <f>IF('Formulario PPGR3'!$G1423="","",'Formulario PPGR1'!#REF!)</f>
        <v/>
      </c>
      <c r="F1423" s="187" t="str">
        <f>IF('Formulario PPGR3'!$G1423="","",'Formulario PPGR1'!#REF!)</f>
        <v/>
      </c>
      <c r="G1423" s="237"/>
      <c r="H1423" s="520" t="str" cm="1">
        <f t="array" ref="H1423">IF(Tabla1[[#This Row],[Código_Actividad]]="","",_xlfn.XLOOKUP(Tabla1[[#This Row],[Código_Actividad]],CodigoActividad,Tabla2[Actividades Programables Presupuestables],"",0))</f>
        <v/>
      </c>
      <c r="I1423" s="783" t="str">
        <f>IFERROR(VLOOKUP('Formulario PPGR3'!$G1423,'Formulario PPGR2'!$H$9:$V$536,15,FALSE),"")</f>
        <v/>
      </c>
      <c r="J1423" s="525"/>
      <c r="K1423" s="524"/>
      <c r="L1423" s="521" t="str">
        <f>IF(Tabla1[[#This Row],[Descripción]]="","",_xlfn.XLOOKUP(Tabla1[[#This Row],[Descripción]],Tabla10[Descripción],Tabla10[Unidad de Medida],"",0))</f>
        <v/>
      </c>
      <c r="M1423" s="317"/>
      <c r="N1423" s="535" t="str">
        <f>IF(Tabla1[[#This Row],[Descripción]]="","",_xlfn.XLOOKUP(Tabla1[[#This Row],[Descripción]],Tabla10[Descripción],Tabla10[Precio Unitario],0))</f>
        <v/>
      </c>
      <c r="O1423" s="535" t="str">
        <f>IF(Tabla1[[#This Row],[Cantidad de Insumos]]="","",Tabla1[[#This Row],[Precio Unitario]]*Tabla1[[#This Row],[Cantidad de Insumos]])</f>
        <v/>
      </c>
      <c r="P1423" s="522" t="str">
        <f>IF(Tabla1[[#This Row],[Descripción]]="","",_xlfn.XLOOKUP(Tabla1[[#This Row],[Descripción]],Tabla10[Descripción],Tabla10[CODIGO PRESUPUESTARIO],0))</f>
        <v/>
      </c>
      <c r="Q1423" s="523"/>
      <c r="R1423" s="523" t="str">
        <f>IF(Tabla1[[#This Row],[Insumos]]="","",_xlfn.XLOOKUP(Tabla1[[#This Row],[Insumos]],Tabla10[Insumo],Tabla10[InsumoAbrev],"",0))</f>
        <v/>
      </c>
      <c r="S1423" s="694"/>
      <c r="T1423" s="187"/>
      <c r="U1423" s="187"/>
    </row>
    <row r="1424" spans="2:21" ht="15" x14ac:dyDescent="0.25">
      <c r="B1424" s="187" t="str">
        <f>IF('Formulario PPGR3'!$G1424="","",CONCATENATE('Formulario PPGR3'!$C1424,".",'Formulario PPGR3'!$D1424,".",'Formulario PPGR3'!$E1424,".",'Formulario PPGR3'!$F1424))</f>
        <v/>
      </c>
      <c r="C1424" s="187" t="str">
        <f>IF('Formulario PPGR3'!$G1424="","",'Formulario PPGR1'!#REF!)</f>
        <v/>
      </c>
      <c r="D1424" s="187" t="str">
        <f>IF('Formulario PPGR3'!$G1424="","",'Formulario PPGR1'!#REF!)</f>
        <v/>
      </c>
      <c r="E1424" s="187" t="str">
        <f>IF('Formulario PPGR3'!$G1424="","",'Formulario PPGR1'!#REF!)</f>
        <v/>
      </c>
      <c r="F1424" s="187" t="str">
        <f>IF('Formulario PPGR3'!$G1424="","",'Formulario PPGR1'!#REF!)</f>
        <v/>
      </c>
      <c r="G1424" s="237"/>
      <c r="H1424" s="520" t="str" cm="1">
        <f t="array" ref="H1424">IF(Tabla1[[#This Row],[Código_Actividad]]="","",_xlfn.XLOOKUP(Tabla1[[#This Row],[Código_Actividad]],CodigoActividad,Tabla2[Actividades Programables Presupuestables],"",0))</f>
        <v/>
      </c>
      <c r="I1424" s="783" t="str">
        <f>IFERROR(VLOOKUP('Formulario PPGR3'!$G1424,'Formulario PPGR2'!$H$9:$V$536,15,FALSE),"")</f>
        <v/>
      </c>
      <c r="J1424" s="525"/>
      <c r="K1424" s="524"/>
      <c r="L1424" s="521" t="str">
        <f>IF(Tabla1[[#This Row],[Descripción]]="","",_xlfn.XLOOKUP(Tabla1[[#This Row],[Descripción]],Tabla10[Descripción],Tabla10[Unidad de Medida],"",0))</f>
        <v/>
      </c>
      <c r="M1424" s="317"/>
      <c r="N1424" s="535" t="str">
        <f>IF(Tabla1[[#This Row],[Descripción]]="","",_xlfn.XLOOKUP(Tabla1[[#This Row],[Descripción]],Tabla10[Descripción],Tabla10[Precio Unitario],0))</f>
        <v/>
      </c>
      <c r="O1424" s="535" t="str">
        <f>IF(Tabla1[[#This Row],[Cantidad de Insumos]]="","",Tabla1[[#This Row],[Precio Unitario]]*Tabla1[[#This Row],[Cantidad de Insumos]])</f>
        <v/>
      </c>
      <c r="P1424" s="522" t="str">
        <f>IF(Tabla1[[#This Row],[Descripción]]="","",_xlfn.XLOOKUP(Tabla1[[#This Row],[Descripción]],Tabla10[Descripción],Tabla10[CODIGO PRESUPUESTARIO],0))</f>
        <v/>
      </c>
      <c r="Q1424" s="523"/>
      <c r="R1424" s="523" t="str">
        <f>IF(Tabla1[[#This Row],[Insumos]]="","",_xlfn.XLOOKUP(Tabla1[[#This Row],[Insumos]],Tabla10[Insumo],Tabla10[InsumoAbrev],"",0))</f>
        <v/>
      </c>
      <c r="S1424" s="694"/>
      <c r="T1424" s="187"/>
      <c r="U1424" s="187"/>
    </row>
    <row r="1425" spans="2:21" ht="15" x14ac:dyDescent="0.25">
      <c r="B1425" s="187" t="str">
        <f>IF('Formulario PPGR3'!$G1425="","",CONCATENATE('Formulario PPGR3'!$C1425,".",'Formulario PPGR3'!$D1425,".",'Formulario PPGR3'!$E1425,".",'Formulario PPGR3'!$F1425))</f>
        <v/>
      </c>
      <c r="C1425" s="187" t="str">
        <f>IF('Formulario PPGR3'!$G1425="","",'Formulario PPGR1'!#REF!)</f>
        <v/>
      </c>
      <c r="D1425" s="187" t="str">
        <f>IF('Formulario PPGR3'!$G1425="","",'Formulario PPGR1'!#REF!)</f>
        <v/>
      </c>
      <c r="E1425" s="187" t="str">
        <f>IF('Formulario PPGR3'!$G1425="","",'Formulario PPGR1'!#REF!)</f>
        <v/>
      </c>
      <c r="F1425" s="187" t="str">
        <f>IF('Formulario PPGR3'!$G1425="","",'Formulario PPGR1'!#REF!)</f>
        <v/>
      </c>
      <c r="G1425" s="237"/>
      <c r="H1425" s="520" t="str" cm="1">
        <f t="array" ref="H1425">IF(Tabla1[[#This Row],[Código_Actividad]]="","",_xlfn.XLOOKUP(Tabla1[[#This Row],[Código_Actividad]],CodigoActividad,Tabla2[Actividades Programables Presupuestables],"",0))</f>
        <v/>
      </c>
      <c r="I1425" s="783" t="str">
        <f>IFERROR(VLOOKUP('Formulario PPGR3'!$G1425,'Formulario PPGR2'!$H$9:$V$536,15,FALSE),"")</f>
        <v/>
      </c>
      <c r="J1425" s="525"/>
      <c r="K1425" s="524"/>
      <c r="L1425" s="521" t="str">
        <f>IF(Tabla1[[#This Row],[Descripción]]="","",_xlfn.XLOOKUP(Tabla1[[#This Row],[Descripción]],Tabla10[Descripción],Tabla10[Unidad de Medida],"",0))</f>
        <v/>
      </c>
      <c r="M1425" s="317"/>
      <c r="N1425" s="535" t="str">
        <f>IF(Tabla1[[#This Row],[Descripción]]="","",_xlfn.XLOOKUP(Tabla1[[#This Row],[Descripción]],Tabla10[Descripción],Tabla10[Precio Unitario],0))</f>
        <v/>
      </c>
      <c r="O1425" s="535" t="str">
        <f>IF(Tabla1[[#This Row],[Cantidad de Insumos]]="","",Tabla1[[#This Row],[Precio Unitario]]*Tabla1[[#This Row],[Cantidad de Insumos]])</f>
        <v/>
      </c>
      <c r="P1425" s="522" t="str">
        <f>IF(Tabla1[[#This Row],[Descripción]]="","",_xlfn.XLOOKUP(Tabla1[[#This Row],[Descripción]],Tabla10[Descripción],Tabla10[CODIGO PRESUPUESTARIO],0))</f>
        <v/>
      </c>
      <c r="Q1425" s="523"/>
      <c r="R1425" s="523" t="str">
        <f>IF(Tabla1[[#This Row],[Insumos]]="","",_xlfn.XLOOKUP(Tabla1[[#This Row],[Insumos]],Tabla10[Insumo],Tabla10[InsumoAbrev],"",0))</f>
        <v/>
      </c>
      <c r="S1425" s="694"/>
      <c r="T1425" s="187"/>
      <c r="U1425" s="187"/>
    </row>
    <row r="1426" spans="2:21" ht="15" x14ac:dyDescent="0.25">
      <c r="B1426" s="187" t="str">
        <f>IF('Formulario PPGR3'!$G1426="","",CONCATENATE('Formulario PPGR3'!$C1426,".",'Formulario PPGR3'!$D1426,".",'Formulario PPGR3'!$E1426,".",'Formulario PPGR3'!$F1426))</f>
        <v/>
      </c>
      <c r="C1426" s="187" t="str">
        <f>IF('Formulario PPGR3'!$G1426="","",'Formulario PPGR1'!#REF!)</f>
        <v/>
      </c>
      <c r="D1426" s="187" t="str">
        <f>IF('Formulario PPGR3'!$G1426="","",'Formulario PPGR1'!#REF!)</f>
        <v/>
      </c>
      <c r="E1426" s="187" t="str">
        <f>IF('Formulario PPGR3'!$G1426="","",'Formulario PPGR1'!#REF!)</f>
        <v/>
      </c>
      <c r="F1426" s="187" t="str">
        <f>IF('Formulario PPGR3'!$G1426="","",'Formulario PPGR1'!#REF!)</f>
        <v/>
      </c>
      <c r="G1426" s="237"/>
      <c r="H1426" s="520" t="str" cm="1">
        <f t="array" ref="H1426">IF(Tabla1[[#This Row],[Código_Actividad]]="","",_xlfn.XLOOKUP(Tabla1[[#This Row],[Código_Actividad]],CodigoActividad,Tabla2[Actividades Programables Presupuestables],"",0))</f>
        <v/>
      </c>
      <c r="I1426" s="783" t="str">
        <f>IFERROR(VLOOKUP('Formulario PPGR3'!$G1426,'Formulario PPGR2'!$H$9:$V$536,15,FALSE),"")</f>
        <v/>
      </c>
      <c r="J1426" s="525"/>
      <c r="K1426" s="524"/>
      <c r="L1426" s="521" t="str">
        <f>IF(Tabla1[[#This Row],[Descripción]]="","",_xlfn.XLOOKUP(Tabla1[[#This Row],[Descripción]],Tabla10[Descripción],Tabla10[Unidad de Medida],"",0))</f>
        <v/>
      </c>
      <c r="M1426" s="317"/>
      <c r="N1426" s="535" t="str">
        <f>IF(Tabla1[[#This Row],[Descripción]]="","",_xlfn.XLOOKUP(Tabla1[[#This Row],[Descripción]],Tabla10[Descripción],Tabla10[Precio Unitario],0))</f>
        <v/>
      </c>
      <c r="O1426" s="535" t="str">
        <f>IF(Tabla1[[#This Row],[Cantidad de Insumos]]="","",Tabla1[[#This Row],[Precio Unitario]]*Tabla1[[#This Row],[Cantidad de Insumos]])</f>
        <v/>
      </c>
      <c r="P1426" s="522" t="str">
        <f>IF(Tabla1[[#This Row],[Descripción]]="","",_xlfn.XLOOKUP(Tabla1[[#This Row],[Descripción]],Tabla10[Descripción],Tabla10[CODIGO PRESUPUESTARIO],0))</f>
        <v/>
      </c>
      <c r="Q1426" s="523"/>
      <c r="R1426" s="523" t="str">
        <f>IF(Tabla1[[#This Row],[Insumos]]="","",_xlfn.XLOOKUP(Tabla1[[#This Row],[Insumos]],Tabla10[Insumo],Tabla10[InsumoAbrev],"",0))</f>
        <v/>
      </c>
      <c r="S1426" s="694"/>
      <c r="T1426" s="187"/>
      <c r="U1426" s="187"/>
    </row>
    <row r="1427" spans="2:21" ht="15" x14ac:dyDescent="0.25">
      <c r="B1427" s="187" t="str">
        <f>IF('Formulario PPGR3'!$G1427="","",CONCATENATE('Formulario PPGR3'!$C1427,".",'Formulario PPGR3'!$D1427,".",'Formulario PPGR3'!$E1427,".",'Formulario PPGR3'!$F1427))</f>
        <v/>
      </c>
      <c r="C1427" s="187" t="str">
        <f>IF('Formulario PPGR3'!$G1427="","",'Formulario PPGR1'!#REF!)</f>
        <v/>
      </c>
      <c r="D1427" s="187" t="str">
        <f>IF('Formulario PPGR3'!$G1427="","",'Formulario PPGR1'!#REF!)</f>
        <v/>
      </c>
      <c r="E1427" s="187" t="str">
        <f>IF('Formulario PPGR3'!$G1427="","",'Formulario PPGR1'!#REF!)</f>
        <v/>
      </c>
      <c r="F1427" s="187" t="str">
        <f>IF('Formulario PPGR3'!$G1427="","",'Formulario PPGR1'!#REF!)</f>
        <v/>
      </c>
      <c r="G1427" s="237"/>
      <c r="H1427" s="520" t="str" cm="1">
        <f t="array" ref="H1427">IF(Tabla1[[#This Row],[Código_Actividad]]="","",_xlfn.XLOOKUP(Tabla1[[#This Row],[Código_Actividad]],CodigoActividad,Tabla2[Actividades Programables Presupuestables],"",0))</f>
        <v/>
      </c>
      <c r="I1427" s="783" t="str">
        <f>IFERROR(VLOOKUP('Formulario PPGR3'!$G1427,'Formulario PPGR2'!$H$9:$V$536,15,FALSE),"")</f>
        <v/>
      </c>
      <c r="J1427" s="525"/>
      <c r="K1427" s="524"/>
      <c r="L1427" s="521" t="str">
        <f>IF(Tabla1[[#This Row],[Descripción]]="","",_xlfn.XLOOKUP(Tabla1[[#This Row],[Descripción]],Tabla10[Descripción],Tabla10[Unidad de Medida],"",0))</f>
        <v/>
      </c>
      <c r="M1427" s="317"/>
      <c r="N1427" s="535" t="str">
        <f>IF(Tabla1[[#This Row],[Descripción]]="","",_xlfn.XLOOKUP(Tabla1[[#This Row],[Descripción]],Tabla10[Descripción],Tabla10[Precio Unitario],0))</f>
        <v/>
      </c>
      <c r="O1427" s="535" t="str">
        <f>IF(Tabla1[[#This Row],[Cantidad de Insumos]]="","",Tabla1[[#This Row],[Precio Unitario]]*Tabla1[[#This Row],[Cantidad de Insumos]])</f>
        <v/>
      </c>
      <c r="P1427" s="522" t="str">
        <f>IF(Tabla1[[#This Row],[Descripción]]="","",_xlfn.XLOOKUP(Tabla1[[#This Row],[Descripción]],Tabla10[Descripción],Tabla10[CODIGO PRESUPUESTARIO],0))</f>
        <v/>
      </c>
      <c r="Q1427" s="523"/>
      <c r="R1427" s="523" t="str">
        <f>IF(Tabla1[[#This Row],[Insumos]]="","",_xlfn.XLOOKUP(Tabla1[[#This Row],[Insumos]],Tabla10[Insumo],Tabla10[InsumoAbrev],"",0))</f>
        <v/>
      </c>
      <c r="S1427" s="694"/>
      <c r="T1427" s="187"/>
      <c r="U1427" s="187"/>
    </row>
    <row r="1428" spans="2:21" ht="15" x14ac:dyDescent="0.25">
      <c r="B1428" s="187" t="str">
        <f>IF('Formulario PPGR3'!$G1428="","",CONCATENATE('Formulario PPGR3'!$C1428,".",'Formulario PPGR3'!$D1428,".",'Formulario PPGR3'!$E1428,".",'Formulario PPGR3'!$F1428))</f>
        <v/>
      </c>
      <c r="C1428" s="187" t="str">
        <f>IF('Formulario PPGR3'!$G1428="","",'Formulario PPGR1'!#REF!)</f>
        <v/>
      </c>
      <c r="D1428" s="187" t="str">
        <f>IF('Formulario PPGR3'!$G1428="","",'Formulario PPGR1'!#REF!)</f>
        <v/>
      </c>
      <c r="E1428" s="187" t="str">
        <f>IF('Formulario PPGR3'!$G1428="","",'Formulario PPGR1'!#REF!)</f>
        <v/>
      </c>
      <c r="F1428" s="187" t="str">
        <f>IF('Formulario PPGR3'!$G1428="","",'Formulario PPGR1'!#REF!)</f>
        <v/>
      </c>
      <c r="G1428" s="237"/>
      <c r="H1428" s="520" t="str" cm="1">
        <f t="array" ref="H1428">IF(Tabla1[[#This Row],[Código_Actividad]]="","",_xlfn.XLOOKUP(Tabla1[[#This Row],[Código_Actividad]],CodigoActividad,Tabla2[Actividades Programables Presupuestables],"",0))</f>
        <v/>
      </c>
      <c r="I1428" s="783" t="str">
        <f>IFERROR(VLOOKUP('Formulario PPGR3'!$G1428,'Formulario PPGR2'!$H$9:$V$536,15,FALSE),"")</f>
        <v/>
      </c>
      <c r="J1428" s="525"/>
      <c r="K1428" s="524"/>
      <c r="L1428" s="521" t="str">
        <f>IF(Tabla1[[#This Row],[Descripción]]="","",_xlfn.XLOOKUP(Tabla1[[#This Row],[Descripción]],Tabla10[Descripción],Tabla10[Unidad de Medida],"",0))</f>
        <v/>
      </c>
      <c r="M1428" s="317"/>
      <c r="N1428" s="535" t="str">
        <f>IF(Tabla1[[#This Row],[Descripción]]="","",_xlfn.XLOOKUP(Tabla1[[#This Row],[Descripción]],Tabla10[Descripción],Tabla10[Precio Unitario],0))</f>
        <v/>
      </c>
      <c r="O1428" s="535" t="str">
        <f>IF(Tabla1[[#This Row],[Cantidad de Insumos]]="","",Tabla1[[#This Row],[Precio Unitario]]*Tabla1[[#This Row],[Cantidad de Insumos]])</f>
        <v/>
      </c>
      <c r="P1428" s="522" t="str">
        <f>IF(Tabla1[[#This Row],[Descripción]]="","",_xlfn.XLOOKUP(Tabla1[[#This Row],[Descripción]],Tabla10[Descripción],Tabla10[CODIGO PRESUPUESTARIO],0))</f>
        <v/>
      </c>
      <c r="Q1428" s="523"/>
      <c r="R1428" s="523" t="str">
        <f>IF(Tabla1[[#This Row],[Insumos]]="","",_xlfn.XLOOKUP(Tabla1[[#This Row],[Insumos]],Tabla10[Insumo],Tabla10[InsumoAbrev],"",0))</f>
        <v/>
      </c>
      <c r="S1428" s="694"/>
      <c r="T1428" s="187"/>
      <c r="U1428" s="187"/>
    </row>
    <row r="1429" spans="2:21" ht="15" x14ac:dyDescent="0.25">
      <c r="B1429" s="187" t="str">
        <f>IF('Formulario PPGR3'!$G1429="","",CONCATENATE('Formulario PPGR3'!$C1429,".",'Formulario PPGR3'!$D1429,".",'Formulario PPGR3'!$E1429,".",'Formulario PPGR3'!$F1429))</f>
        <v/>
      </c>
      <c r="C1429" s="187" t="str">
        <f>IF('Formulario PPGR3'!$G1429="","",'Formulario PPGR1'!#REF!)</f>
        <v/>
      </c>
      <c r="D1429" s="187" t="str">
        <f>IF('Formulario PPGR3'!$G1429="","",'Formulario PPGR1'!#REF!)</f>
        <v/>
      </c>
      <c r="E1429" s="187" t="str">
        <f>IF('Formulario PPGR3'!$G1429="","",'Formulario PPGR1'!#REF!)</f>
        <v/>
      </c>
      <c r="F1429" s="187" t="str">
        <f>IF('Formulario PPGR3'!$G1429="","",'Formulario PPGR1'!#REF!)</f>
        <v/>
      </c>
      <c r="G1429" s="237"/>
      <c r="H1429" s="520" t="str" cm="1">
        <f t="array" ref="H1429">IF(Tabla1[[#This Row],[Código_Actividad]]="","",_xlfn.XLOOKUP(Tabla1[[#This Row],[Código_Actividad]],CodigoActividad,Tabla2[Actividades Programables Presupuestables],"",0))</f>
        <v/>
      </c>
      <c r="I1429" s="783" t="str">
        <f>IFERROR(VLOOKUP('Formulario PPGR3'!$G1429,'Formulario PPGR2'!$H$9:$V$536,15,FALSE),"")</f>
        <v/>
      </c>
      <c r="J1429" s="525"/>
      <c r="K1429" s="524"/>
      <c r="L1429" s="521" t="str">
        <f>IF(Tabla1[[#This Row],[Descripción]]="","",_xlfn.XLOOKUP(Tabla1[[#This Row],[Descripción]],Tabla10[Descripción],Tabla10[Unidad de Medida],"",0))</f>
        <v/>
      </c>
      <c r="M1429" s="317"/>
      <c r="N1429" s="535" t="str">
        <f>IF(Tabla1[[#This Row],[Descripción]]="","",_xlfn.XLOOKUP(Tabla1[[#This Row],[Descripción]],Tabla10[Descripción],Tabla10[Precio Unitario],0))</f>
        <v/>
      </c>
      <c r="O1429" s="535" t="str">
        <f>IF(Tabla1[[#This Row],[Cantidad de Insumos]]="","",Tabla1[[#This Row],[Precio Unitario]]*Tabla1[[#This Row],[Cantidad de Insumos]])</f>
        <v/>
      </c>
      <c r="P1429" s="522" t="str">
        <f>IF(Tabla1[[#This Row],[Descripción]]="","",_xlfn.XLOOKUP(Tabla1[[#This Row],[Descripción]],Tabla10[Descripción],Tabla10[CODIGO PRESUPUESTARIO],0))</f>
        <v/>
      </c>
      <c r="Q1429" s="523"/>
      <c r="R1429" s="523" t="str">
        <f>IF(Tabla1[[#This Row],[Insumos]]="","",_xlfn.XLOOKUP(Tabla1[[#This Row],[Insumos]],Tabla10[Insumo],Tabla10[InsumoAbrev],"",0))</f>
        <v/>
      </c>
      <c r="S1429" s="694"/>
      <c r="T1429" s="187"/>
      <c r="U1429" s="187"/>
    </row>
    <row r="1430" spans="2:21" ht="15" x14ac:dyDescent="0.25">
      <c r="B1430" s="187" t="str">
        <f>IF('Formulario PPGR3'!$G1430="","",CONCATENATE('Formulario PPGR3'!$C1430,".",'Formulario PPGR3'!$D1430,".",'Formulario PPGR3'!$E1430,".",'Formulario PPGR3'!$F1430))</f>
        <v/>
      </c>
      <c r="C1430" s="187" t="str">
        <f>IF('Formulario PPGR3'!$G1430="","",'Formulario PPGR1'!#REF!)</f>
        <v/>
      </c>
      <c r="D1430" s="187" t="str">
        <f>IF('Formulario PPGR3'!$G1430="","",'Formulario PPGR1'!#REF!)</f>
        <v/>
      </c>
      <c r="E1430" s="187" t="str">
        <f>IF('Formulario PPGR3'!$G1430="","",'Formulario PPGR1'!#REF!)</f>
        <v/>
      </c>
      <c r="F1430" s="187" t="str">
        <f>IF('Formulario PPGR3'!$G1430="","",'Formulario PPGR1'!#REF!)</f>
        <v/>
      </c>
      <c r="G1430" s="237"/>
      <c r="H1430" s="520" t="str" cm="1">
        <f t="array" ref="H1430">IF(Tabla1[[#This Row],[Código_Actividad]]="","",_xlfn.XLOOKUP(Tabla1[[#This Row],[Código_Actividad]],CodigoActividad,Tabla2[Actividades Programables Presupuestables],"",0))</f>
        <v/>
      </c>
      <c r="I1430" s="783" t="str">
        <f>IFERROR(VLOOKUP('Formulario PPGR3'!$G1430,'Formulario PPGR2'!$H$9:$V$536,15,FALSE),"")</f>
        <v/>
      </c>
      <c r="J1430" s="525"/>
      <c r="K1430" s="524"/>
      <c r="L1430" s="521" t="str">
        <f>IF(Tabla1[[#This Row],[Descripción]]="","",_xlfn.XLOOKUP(Tabla1[[#This Row],[Descripción]],Tabla10[Descripción],Tabla10[Unidad de Medida],"",0))</f>
        <v/>
      </c>
      <c r="M1430" s="317"/>
      <c r="N1430" s="535" t="str">
        <f>IF(Tabla1[[#This Row],[Descripción]]="","",_xlfn.XLOOKUP(Tabla1[[#This Row],[Descripción]],Tabla10[Descripción],Tabla10[Precio Unitario],0))</f>
        <v/>
      </c>
      <c r="O1430" s="535" t="str">
        <f>IF(Tabla1[[#This Row],[Cantidad de Insumos]]="","",Tabla1[[#This Row],[Precio Unitario]]*Tabla1[[#This Row],[Cantidad de Insumos]])</f>
        <v/>
      </c>
      <c r="P1430" s="522" t="str">
        <f>IF(Tabla1[[#This Row],[Descripción]]="","",_xlfn.XLOOKUP(Tabla1[[#This Row],[Descripción]],Tabla10[Descripción],Tabla10[CODIGO PRESUPUESTARIO],0))</f>
        <v/>
      </c>
      <c r="Q1430" s="523"/>
      <c r="R1430" s="523" t="str">
        <f>IF(Tabla1[[#This Row],[Insumos]]="","",_xlfn.XLOOKUP(Tabla1[[#This Row],[Insumos]],Tabla10[Insumo],Tabla10[InsumoAbrev],"",0))</f>
        <v/>
      </c>
      <c r="S1430" s="694"/>
      <c r="T1430" s="187"/>
      <c r="U1430" s="187"/>
    </row>
    <row r="1431" spans="2:21" ht="15" x14ac:dyDescent="0.25">
      <c r="B1431" s="187" t="str">
        <f>IF('Formulario PPGR3'!$G1431="","",CONCATENATE('Formulario PPGR3'!$C1431,".",'Formulario PPGR3'!$D1431,".",'Formulario PPGR3'!$E1431,".",'Formulario PPGR3'!$F1431))</f>
        <v/>
      </c>
      <c r="C1431" s="187" t="str">
        <f>IF('Formulario PPGR3'!$G1431="","",'Formulario PPGR1'!#REF!)</f>
        <v/>
      </c>
      <c r="D1431" s="187" t="str">
        <f>IF('Formulario PPGR3'!$G1431="","",'Formulario PPGR1'!#REF!)</f>
        <v/>
      </c>
      <c r="E1431" s="187" t="str">
        <f>IF('Formulario PPGR3'!$G1431="","",'Formulario PPGR1'!#REF!)</f>
        <v/>
      </c>
      <c r="F1431" s="187" t="str">
        <f>IF('Formulario PPGR3'!$G1431="","",'Formulario PPGR1'!#REF!)</f>
        <v/>
      </c>
      <c r="G1431" s="237"/>
      <c r="H1431" s="520" t="str" cm="1">
        <f t="array" ref="H1431">IF(Tabla1[[#This Row],[Código_Actividad]]="","",_xlfn.XLOOKUP(Tabla1[[#This Row],[Código_Actividad]],CodigoActividad,Tabla2[Actividades Programables Presupuestables],"",0))</f>
        <v/>
      </c>
      <c r="I1431" s="783" t="str">
        <f>IFERROR(VLOOKUP('Formulario PPGR3'!$G1431,'Formulario PPGR2'!$H$9:$V$536,15,FALSE),"")</f>
        <v/>
      </c>
      <c r="J1431" s="525"/>
      <c r="K1431" s="524"/>
      <c r="L1431" s="521" t="str">
        <f>IF(Tabla1[[#This Row],[Descripción]]="","",_xlfn.XLOOKUP(Tabla1[[#This Row],[Descripción]],Tabla10[Descripción],Tabla10[Unidad de Medida],"",0))</f>
        <v/>
      </c>
      <c r="M1431" s="317"/>
      <c r="N1431" s="535" t="str">
        <f>IF(Tabla1[[#This Row],[Descripción]]="","",_xlfn.XLOOKUP(Tabla1[[#This Row],[Descripción]],Tabla10[Descripción],Tabla10[Precio Unitario],0))</f>
        <v/>
      </c>
      <c r="O1431" s="535" t="str">
        <f>IF(Tabla1[[#This Row],[Cantidad de Insumos]]="","",Tabla1[[#This Row],[Precio Unitario]]*Tabla1[[#This Row],[Cantidad de Insumos]])</f>
        <v/>
      </c>
      <c r="P1431" s="522" t="str">
        <f>IF(Tabla1[[#This Row],[Descripción]]="","",_xlfn.XLOOKUP(Tabla1[[#This Row],[Descripción]],Tabla10[Descripción],Tabla10[CODIGO PRESUPUESTARIO],0))</f>
        <v/>
      </c>
      <c r="Q1431" s="523"/>
      <c r="R1431" s="523" t="str">
        <f>IF(Tabla1[[#This Row],[Insumos]]="","",_xlfn.XLOOKUP(Tabla1[[#This Row],[Insumos]],Tabla10[Insumo],Tabla10[InsumoAbrev],"",0))</f>
        <v/>
      </c>
      <c r="S1431" s="694"/>
      <c r="T1431" s="187"/>
      <c r="U1431" s="187"/>
    </row>
    <row r="1432" spans="2:21" ht="15" x14ac:dyDescent="0.25">
      <c r="B1432" s="187" t="str">
        <f>IF('Formulario PPGR3'!$G1432="","",CONCATENATE('Formulario PPGR3'!$C1432,".",'Formulario PPGR3'!$D1432,".",'Formulario PPGR3'!$E1432,".",'Formulario PPGR3'!$F1432))</f>
        <v/>
      </c>
      <c r="C1432" s="187" t="str">
        <f>IF('Formulario PPGR3'!$G1432="","",'Formulario PPGR1'!#REF!)</f>
        <v/>
      </c>
      <c r="D1432" s="187" t="str">
        <f>IF('Formulario PPGR3'!$G1432="","",'Formulario PPGR1'!#REF!)</f>
        <v/>
      </c>
      <c r="E1432" s="187" t="str">
        <f>IF('Formulario PPGR3'!$G1432="","",'Formulario PPGR1'!#REF!)</f>
        <v/>
      </c>
      <c r="F1432" s="187" t="str">
        <f>IF('Formulario PPGR3'!$G1432="","",'Formulario PPGR1'!#REF!)</f>
        <v/>
      </c>
      <c r="G1432" s="237"/>
      <c r="H1432" s="520" t="str" cm="1">
        <f t="array" ref="H1432">IF(Tabla1[[#This Row],[Código_Actividad]]="","",_xlfn.XLOOKUP(Tabla1[[#This Row],[Código_Actividad]],CodigoActividad,Tabla2[Actividades Programables Presupuestables],"",0))</f>
        <v/>
      </c>
      <c r="I1432" s="783" t="str">
        <f>IFERROR(VLOOKUP('Formulario PPGR3'!$G1432,'Formulario PPGR2'!$H$9:$V$536,15,FALSE),"")</f>
        <v/>
      </c>
      <c r="J1432" s="525"/>
      <c r="K1432" s="524"/>
      <c r="L1432" s="521" t="str">
        <f>IF(Tabla1[[#This Row],[Descripción]]="","",_xlfn.XLOOKUP(Tabla1[[#This Row],[Descripción]],Tabla10[Descripción],Tabla10[Unidad de Medida],"",0))</f>
        <v/>
      </c>
      <c r="M1432" s="317"/>
      <c r="N1432" s="535" t="str">
        <f>IF(Tabla1[[#This Row],[Descripción]]="","",_xlfn.XLOOKUP(Tabla1[[#This Row],[Descripción]],Tabla10[Descripción],Tabla10[Precio Unitario],0))</f>
        <v/>
      </c>
      <c r="O1432" s="535" t="str">
        <f>IF(Tabla1[[#This Row],[Cantidad de Insumos]]="","",Tabla1[[#This Row],[Precio Unitario]]*Tabla1[[#This Row],[Cantidad de Insumos]])</f>
        <v/>
      </c>
      <c r="P1432" s="522" t="str">
        <f>IF(Tabla1[[#This Row],[Descripción]]="","",_xlfn.XLOOKUP(Tabla1[[#This Row],[Descripción]],Tabla10[Descripción],Tabla10[CODIGO PRESUPUESTARIO],0))</f>
        <v/>
      </c>
      <c r="Q1432" s="523"/>
      <c r="R1432" s="523" t="str">
        <f>IF(Tabla1[[#This Row],[Insumos]]="","",_xlfn.XLOOKUP(Tabla1[[#This Row],[Insumos]],Tabla10[Insumo],Tabla10[InsumoAbrev],"",0))</f>
        <v/>
      </c>
      <c r="S1432" s="694"/>
      <c r="T1432" s="187"/>
      <c r="U1432" s="187"/>
    </row>
    <row r="1433" spans="2:21" ht="15" x14ac:dyDescent="0.25">
      <c r="B1433" s="187" t="str">
        <f>IF('Formulario PPGR3'!$G1433="","",CONCATENATE('Formulario PPGR3'!$C1433,".",'Formulario PPGR3'!$D1433,".",'Formulario PPGR3'!$E1433,".",'Formulario PPGR3'!$F1433))</f>
        <v/>
      </c>
      <c r="C1433" s="187" t="str">
        <f>IF('Formulario PPGR3'!$G1433="","",'Formulario PPGR1'!#REF!)</f>
        <v/>
      </c>
      <c r="D1433" s="187" t="str">
        <f>IF('Formulario PPGR3'!$G1433="","",'Formulario PPGR1'!#REF!)</f>
        <v/>
      </c>
      <c r="E1433" s="187" t="str">
        <f>IF('Formulario PPGR3'!$G1433="","",'Formulario PPGR1'!#REF!)</f>
        <v/>
      </c>
      <c r="F1433" s="187" t="str">
        <f>IF('Formulario PPGR3'!$G1433="","",'Formulario PPGR1'!#REF!)</f>
        <v/>
      </c>
      <c r="G1433" s="237"/>
      <c r="H1433" s="520" t="str" cm="1">
        <f t="array" ref="H1433">IF(Tabla1[[#This Row],[Código_Actividad]]="","",_xlfn.XLOOKUP(Tabla1[[#This Row],[Código_Actividad]],CodigoActividad,Tabla2[Actividades Programables Presupuestables],"",0))</f>
        <v/>
      </c>
      <c r="I1433" s="783" t="str">
        <f>IFERROR(VLOOKUP('Formulario PPGR3'!$G1433,'Formulario PPGR2'!$H$9:$V$536,15,FALSE),"")</f>
        <v/>
      </c>
      <c r="J1433" s="525"/>
      <c r="K1433" s="524"/>
      <c r="L1433" s="521" t="str">
        <f>IF(Tabla1[[#This Row],[Descripción]]="","",_xlfn.XLOOKUP(Tabla1[[#This Row],[Descripción]],Tabla10[Descripción],Tabla10[Unidad de Medida],"",0))</f>
        <v/>
      </c>
      <c r="M1433" s="317"/>
      <c r="N1433" s="535" t="str">
        <f>IF(Tabla1[[#This Row],[Descripción]]="","",_xlfn.XLOOKUP(Tabla1[[#This Row],[Descripción]],Tabla10[Descripción],Tabla10[Precio Unitario],0))</f>
        <v/>
      </c>
      <c r="O1433" s="535" t="str">
        <f>IF(Tabla1[[#This Row],[Cantidad de Insumos]]="","",Tabla1[[#This Row],[Precio Unitario]]*Tabla1[[#This Row],[Cantidad de Insumos]])</f>
        <v/>
      </c>
      <c r="P1433" s="522" t="str">
        <f>IF(Tabla1[[#This Row],[Descripción]]="","",_xlfn.XLOOKUP(Tabla1[[#This Row],[Descripción]],Tabla10[Descripción],Tabla10[CODIGO PRESUPUESTARIO],0))</f>
        <v/>
      </c>
      <c r="Q1433" s="523"/>
      <c r="R1433" s="523" t="str">
        <f>IF(Tabla1[[#This Row],[Insumos]]="","",_xlfn.XLOOKUP(Tabla1[[#This Row],[Insumos]],Tabla10[Insumo],Tabla10[InsumoAbrev],"",0))</f>
        <v/>
      </c>
      <c r="S1433" s="694"/>
      <c r="T1433" s="187"/>
      <c r="U1433" s="187"/>
    </row>
    <row r="1434" spans="2:21" ht="15" x14ac:dyDescent="0.25">
      <c r="B1434" s="187" t="str">
        <f>IF('Formulario PPGR3'!$G1434="","",CONCATENATE('Formulario PPGR3'!$C1434,".",'Formulario PPGR3'!$D1434,".",'Formulario PPGR3'!$E1434,".",'Formulario PPGR3'!$F1434))</f>
        <v/>
      </c>
      <c r="C1434" s="187" t="str">
        <f>IF('Formulario PPGR3'!$G1434="","",'Formulario PPGR1'!#REF!)</f>
        <v/>
      </c>
      <c r="D1434" s="187" t="str">
        <f>IF('Formulario PPGR3'!$G1434="","",'Formulario PPGR1'!#REF!)</f>
        <v/>
      </c>
      <c r="E1434" s="187" t="str">
        <f>IF('Formulario PPGR3'!$G1434="","",'Formulario PPGR1'!#REF!)</f>
        <v/>
      </c>
      <c r="F1434" s="187" t="str">
        <f>IF('Formulario PPGR3'!$G1434="","",'Formulario PPGR1'!#REF!)</f>
        <v/>
      </c>
      <c r="G1434" s="237"/>
      <c r="H1434" s="520" t="str" cm="1">
        <f t="array" ref="H1434">IF(Tabla1[[#This Row],[Código_Actividad]]="","",_xlfn.XLOOKUP(Tabla1[[#This Row],[Código_Actividad]],CodigoActividad,Tabla2[Actividades Programables Presupuestables],"",0))</f>
        <v/>
      </c>
      <c r="I1434" s="783" t="str">
        <f>IFERROR(VLOOKUP('Formulario PPGR3'!$G1434,'Formulario PPGR2'!$H$9:$V$536,15,FALSE),"")</f>
        <v/>
      </c>
      <c r="J1434" s="525"/>
      <c r="K1434" s="524"/>
      <c r="L1434" s="521" t="str">
        <f>IF(Tabla1[[#This Row],[Descripción]]="","",_xlfn.XLOOKUP(Tabla1[[#This Row],[Descripción]],Tabla10[Descripción],Tabla10[Unidad de Medida],"",0))</f>
        <v/>
      </c>
      <c r="M1434" s="317"/>
      <c r="N1434" s="535" t="str">
        <f>IF(Tabla1[[#This Row],[Descripción]]="","",_xlfn.XLOOKUP(Tabla1[[#This Row],[Descripción]],Tabla10[Descripción],Tabla10[Precio Unitario],0))</f>
        <v/>
      </c>
      <c r="O1434" s="535" t="str">
        <f>IF(Tabla1[[#This Row],[Cantidad de Insumos]]="","",Tabla1[[#This Row],[Precio Unitario]]*Tabla1[[#This Row],[Cantidad de Insumos]])</f>
        <v/>
      </c>
      <c r="P1434" s="522" t="str">
        <f>IF(Tabla1[[#This Row],[Descripción]]="","",_xlfn.XLOOKUP(Tabla1[[#This Row],[Descripción]],Tabla10[Descripción],Tabla10[CODIGO PRESUPUESTARIO],0))</f>
        <v/>
      </c>
      <c r="Q1434" s="523"/>
      <c r="R1434" s="523" t="str">
        <f>IF(Tabla1[[#This Row],[Insumos]]="","",_xlfn.XLOOKUP(Tabla1[[#This Row],[Insumos]],Tabla10[Insumo],Tabla10[InsumoAbrev],"",0))</f>
        <v/>
      </c>
      <c r="S1434" s="694"/>
      <c r="T1434" s="187"/>
      <c r="U1434" s="187"/>
    </row>
    <row r="1435" spans="2:21" ht="15" x14ac:dyDescent="0.25">
      <c r="B1435" s="187" t="str">
        <f>IF('Formulario PPGR3'!$G1435="","",CONCATENATE('Formulario PPGR3'!$C1435,".",'Formulario PPGR3'!$D1435,".",'Formulario PPGR3'!$E1435,".",'Formulario PPGR3'!$F1435))</f>
        <v/>
      </c>
      <c r="C1435" s="187" t="str">
        <f>IF('Formulario PPGR3'!$G1435="","",'Formulario PPGR1'!#REF!)</f>
        <v/>
      </c>
      <c r="D1435" s="187" t="str">
        <f>IF('Formulario PPGR3'!$G1435="","",'Formulario PPGR1'!#REF!)</f>
        <v/>
      </c>
      <c r="E1435" s="187" t="str">
        <f>IF('Formulario PPGR3'!$G1435="","",'Formulario PPGR1'!#REF!)</f>
        <v/>
      </c>
      <c r="F1435" s="187" t="str">
        <f>IF('Formulario PPGR3'!$G1435="","",'Formulario PPGR1'!#REF!)</f>
        <v/>
      </c>
      <c r="G1435" s="237"/>
      <c r="H1435" s="520" t="str" cm="1">
        <f t="array" ref="H1435">IF(Tabla1[[#This Row],[Código_Actividad]]="","",_xlfn.XLOOKUP(Tabla1[[#This Row],[Código_Actividad]],CodigoActividad,Tabla2[Actividades Programables Presupuestables],"",0))</f>
        <v/>
      </c>
      <c r="I1435" s="783" t="str">
        <f>IFERROR(VLOOKUP('Formulario PPGR3'!$G1435,'Formulario PPGR2'!$H$9:$V$536,15,FALSE),"")</f>
        <v/>
      </c>
      <c r="J1435" s="525"/>
      <c r="K1435" s="524"/>
      <c r="L1435" s="521" t="str">
        <f>IF(Tabla1[[#This Row],[Descripción]]="","",_xlfn.XLOOKUP(Tabla1[[#This Row],[Descripción]],Tabla10[Descripción],Tabla10[Unidad de Medida],"",0))</f>
        <v/>
      </c>
      <c r="M1435" s="317"/>
      <c r="N1435" s="535" t="str">
        <f>IF(Tabla1[[#This Row],[Descripción]]="","",_xlfn.XLOOKUP(Tabla1[[#This Row],[Descripción]],Tabla10[Descripción],Tabla10[Precio Unitario],0))</f>
        <v/>
      </c>
      <c r="O1435" s="535" t="str">
        <f>IF(Tabla1[[#This Row],[Cantidad de Insumos]]="","",Tabla1[[#This Row],[Precio Unitario]]*Tabla1[[#This Row],[Cantidad de Insumos]])</f>
        <v/>
      </c>
      <c r="P1435" s="522" t="str">
        <f>IF(Tabla1[[#This Row],[Descripción]]="","",_xlfn.XLOOKUP(Tabla1[[#This Row],[Descripción]],Tabla10[Descripción],Tabla10[CODIGO PRESUPUESTARIO],0))</f>
        <v/>
      </c>
      <c r="Q1435" s="523"/>
      <c r="R1435" s="523" t="str">
        <f>IF(Tabla1[[#This Row],[Insumos]]="","",_xlfn.XLOOKUP(Tabla1[[#This Row],[Insumos]],Tabla10[Insumo],Tabla10[InsumoAbrev],"",0))</f>
        <v/>
      </c>
      <c r="S1435" s="694"/>
      <c r="T1435" s="187"/>
      <c r="U1435" s="187"/>
    </row>
    <row r="1436" spans="2:21" ht="15" x14ac:dyDescent="0.25">
      <c r="B1436" s="187" t="str">
        <f>IF('Formulario PPGR3'!$G1436="","",CONCATENATE('Formulario PPGR3'!$C1436,".",'Formulario PPGR3'!$D1436,".",'Formulario PPGR3'!$E1436,".",'Formulario PPGR3'!$F1436))</f>
        <v/>
      </c>
      <c r="C1436" s="187" t="str">
        <f>IF('Formulario PPGR3'!$G1436="","",'Formulario PPGR1'!#REF!)</f>
        <v/>
      </c>
      <c r="D1436" s="187" t="str">
        <f>IF('Formulario PPGR3'!$G1436="","",'Formulario PPGR1'!#REF!)</f>
        <v/>
      </c>
      <c r="E1436" s="187" t="str">
        <f>IF('Formulario PPGR3'!$G1436="","",'Formulario PPGR1'!#REF!)</f>
        <v/>
      </c>
      <c r="F1436" s="187" t="str">
        <f>IF('Formulario PPGR3'!$G1436="","",'Formulario PPGR1'!#REF!)</f>
        <v/>
      </c>
      <c r="G1436" s="237"/>
      <c r="H1436" s="520" t="str" cm="1">
        <f t="array" ref="H1436">IF(Tabla1[[#This Row],[Código_Actividad]]="","",_xlfn.XLOOKUP(Tabla1[[#This Row],[Código_Actividad]],CodigoActividad,Tabla2[Actividades Programables Presupuestables],"",0))</f>
        <v/>
      </c>
      <c r="I1436" s="783" t="str">
        <f>IFERROR(VLOOKUP('Formulario PPGR3'!$G1436,'Formulario PPGR2'!$H$9:$V$536,15,FALSE),"")</f>
        <v/>
      </c>
      <c r="J1436" s="525"/>
      <c r="K1436" s="524"/>
      <c r="L1436" s="521" t="str">
        <f>IF(Tabla1[[#This Row],[Descripción]]="","",_xlfn.XLOOKUP(Tabla1[[#This Row],[Descripción]],Tabla10[Descripción],Tabla10[Unidad de Medida],"",0))</f>
        <v/>
      </c>
      <c r="M1436" s="317"/>
      <c r="N1436" s="535" t="str">
        <f>IF(Tabla1[[#This Row],[Descripción]]="","",_xlfn.XLOOKUP(Tabla1[[#This Row],[Descripción]],Tabla10[Descripción],Tabla10[Precio Unitario],0))</f>
        <v/>
      </c>
      <c r="O1436" s="535" t="str">
        <f>IF(Tabla1[[#This Row],[Cantidad de Insumos]]="","",Tabla1[[#This Row],[Precio Unitario]]*Tabla1[[#This Row],[Cantidad de Insumos]])</f>
        <v/>
      </c>
      <c r="P1436" s="522" t="str">
        <f>IF(Tabla1[[#This Row],[Descripción]]="","",_xlfn.XLOOKUP(Tabla1[[#This Row],[Descripción]],Tabla10[Descripción],Tabla10[CODIGO PRESUPUESTARIO],0))</f>
        <v/>
      </c>
      <c r="Q1436" s="523"/>
      <c r="R1436" s="523" t="str">
        <f>IF(Tabla1[[#This Row],[Insumos]]="","",_xlfn.XLOOKUP(Tabla1[[#This Row],[Insumos]],Tabla10[Insumo],Tabla10[InsumoAbrev],"",0))</f>
        <v/>
      </c>
      <c r="S1436" s="694"/>
      <c r="T1436" s="187"/>
      <c r="U1436" s="187"/>
    </row>
    <row r="1437" spans="2:21" ht="15" x14ac:dyDescent="0.25">
      <c r="B1437" s="187" t="str">
        <f>IF('Formulario PPGR3'!$G1437="","",CONCATENATE('Formulario PPGR3'!$C1437,".",'Formulario PPGR3'!$D1437,".",'Formulario PPGR3'!$E1437,".",'Formulario PPGR3'!$F1437))</f>
        <v/>
      </c>
      <c r="C1437" s="187" t="str">
        <f>IF('Formulario PPGR3'!$G1437="","",'Formulario PPGR1'!#REF!)</f>
        <v/>
      </c>
      <c r="D1437" s="187" t="str">
        <f>IF('Formulario PPGR3'!$G1437="","",'Formulario PPGR1'!#REF!)</f>
        <v/>
      </c>
      <c r="E1437" s="187" t="str">
        <f>IF('Formulario PPGR3'!$G1437="","",'Formulario PPGR1'!#REF!)</f>
        <v/>
      </c>
      <c r="F1437" s="187" t="str">
        <f>IF('Formulario PPGR3'!$G1437="","",'Formulario PPGR1'!#REF!)</f>
        <v/>
      </c>
      <c r="G1437" s="237"/>
      <c r="H1437" s="520" t="str" cm="1">
        <f t="array" ref="H1437">IF(Tabla1[[#This Row],[Código_Actividad]]="","",_xlfn.XLOOKUP(Tabla1[[#This Row],[Código_Actividad]],CodigoActividad,Tabla2[Actividades Programables Presupuestables],"",0))</f>
        <v/>
      </c>
      <c r="I1437" s="783" t="str">
        <f>IFERROR(VLOOKUP('Formulario PPGR3'!$G1437,'Formulario PPGR2'!$H$9:$V$536,15,FALSE),"")</f>
        <v/>
      </c>
      <c r="J1437" s="525"/>
      <c r="K1437" s="524"/>
      <c r="L1437" s="521" t="str">
        <f>IF(Tabla1[[#This Row],[Descripción]]="","",_xlfn.XLOOKUP(Tabla1[[#This Row],[Descripción]],Tabla10[Descripción],Tabla10[Unidad de Medida],"",0))</f>
        <v/>
      </c>
      <c r="M1437" s="317"/>
      <c r="N1437" s="535" t="str">
        <f>IF(Tabla1[[#This Row],[Descripción]]="","",_xlfn.XLOOKUP(Tabla1[[#This Row],[Descripción]],Tabla10[Descripción],Tabla10[Precio Unitario],0))</f>
        <v/>
      </c>
      <c r="O1437" s="535" t="str">
        <f>IF(Tabla1[[#This Row],[Cantidad de Insumos]]="","",Tabla1[[#This Row],[Precio Unitario]]*Tabla1[[#This Row],[Cantidad de Insumos]])</f>
        <v/>
      </c>
      <c r="P1437" s="522" t="str">
        <f>IF(Tabla1[[#This Row],[Descripción]]="","",_xlfn.XLOOKUP(Tabla1[[#This Row],[Descripción]],Tabla10[Descripción],Tabla10[CODIGO PRESUPUESTARIO],0))</f>
        <v/>
      </c>
      <c r="Q1437" s="523"/>
      <c r="R1437" s="523" t="str">
        <f>IF(Tabla1[[#This Row],[Insumos]]="","",_xlfn.XLOOKUP(Tabla1[[#This Row],[Insumos]],Tabla10[Insumo],Tabla10[InsumoAbrev],"",0))</f>
        <v/>
      </c>
      <c r="S1437" s="694"/>
      <c r="T1437" s="187"/>
      <c r="U1437" s="187"/>
    </row>
    <row r="1438" spans="2:21" ht="15" x14ac:dyDescent="0.25">
      <c r="B1438" s="187" t="str">
        <f>IF('Formulario PPGR3'!$G1438="","",CONCATENATE('Formulario PPGR3'!$C1438,".",'Formulario PPGR3'!$D1438,".",'Formulario PPGR3'!$E1438,".",'Formulario PPGR3'!$F1438))</f>
        <v/>
      </c>
      <c r="C1438" s="187" t="str">
        <f>IF('Formulario PPGR3'!$G1438="","",'Formulario PPGR1'!#REF!)</f>
        <v/>
      </c>
      <c r="D1438" s="187" t="str">
        <f>IF('Formulario PPGR3'!$G1438="","",'Formulario PPGR1'!#REF!)</f>
        <v/>
      </c>
      <c r="E1438" s="187" t="str">
        <f>IF('Formulario PPGR3'!$G1438="","",'Formulario PPGR1'!#REF!)</f>
        <v/>
      </c>
      <c r="F1438" s="187" t="str">
        <f>IF('Formulario PPGR3'!$G1438="","",'Formulario PPGR1'!#REF!)</f>
        <v/>
      </c>
      <c r="G1438" s="237"/>
      <c r="H1438" s="520" t="str" cm="1">
        <f t="array" ref="H1438">IF(Tabla1[[#This Row],[Código_Actividad]]="","",_xlfn.XLOOKUP(Tabla1[[#This Row],[Código_Actividad]],CodigoActividad,Tabla2[Actividades Programables Presupuestables],"",0))</f>
        <v/>
      </c>
      <c r="I1438" s="783" t="str">
        <f>IFERROR(VLOOKUP('Formulario PPGR3'!$G1438,'Formulario PPGR2'!$H$9:$V$536,15,FALSE),"")</f>
        <v/>
      </c>
      <c r="J1438" s="525"/>
      <c r="K1438" s="524"/>
      <c r="L1438" s="521" t="str">
        <f>IF(Tabla1[[#This Row],[Descripción]]="","",_xlfn.XLOOKUP(Tabla1[[#This Row],[Descripción]],Tabla10[Descripción],Tabla10[Unidad de Medida],"",0))</f>
        <v/>
      </c>
      <c r="M1438" s="317"/>
      <c r="N1438" s="535" t="str">
        <f>IF(Tabla1[[#This Row],[Descripción]]="","",_xlfn.XLOOKUP(Tabla1[[#This Row],[Descripción]],Tabla10[Descripción],Tabla10[Precio Unitario],0))</f>
        <v/>
      </c>
      <c r="O1438" s="535" t="str">
        <f>IF(Tabla1[[#This Row],[Cantidad de Insumos]]="","",Tabla1[[#This Row],[Precio Unitario]]*Tabla1[[#This Row],[Cantidad de Insumos]])</f>
        <v/>
      </c>
      <c r="P1438" s="522" t="str">
        <f>IF(Tabla1[[#This Row],[Descripción]]="","",_xlfn.XLOOKUP(Tabla1[[#This Row],[Descripción]],Tabla10[Descripción],Tabla10[CODIGO PRESUPUESTARIO],0))</f>
        <v/>
      </c>
      <c r="Q1438" s="523"/>
      <c r="R1438" s="523" t="str">
        <f>IF(Tabla1[[#This Row],[Insumos]]="","",_xlfn.XLOOKUP(Tabla1[[#This Row],[Insumos]],Tabla10[Insumo],Tabla10[InsumoAbrev],"",0))</f>
        <v/>
      </c>
      <c r="S1438" s="694"/>
      <c r="T1438" s="187"/>
      <c r="U1438" s="187"/>
    </row>
    <row r="1439" spans="2:21" ht="15" x14ac:dyDescent="0.25">
      <c r="B1439" s="187" t="str">
        <f>IF('Formulario PPGR3'!$G1439="","",CONCATENATE('Formulario PPGR3'!$C1439,".",'Formulario PPGR3'!$D1439,".",'Formulario PPGR3'!$E1439,".",'Formulario PPGR3'!$F1439))</f>
        <v/>
      </c>
      <c r="C1439" s="187" t="str">
        <f>IF('Formulario PPGR3'!$G1439="","",'Formulario PPGR1'!#REF!)</f>
        <v/>
      </c>
      <c r="D1439" s="187" t="str">
        <f>IF('Formulario PPGR3'!$G1439="","",'Formulario PPGR1'!#REF!)</f>
        <v/>
      </c>
      <c r="E1439" s="187" t="str">
        <f>IF('Formulario PPGR3'!$G1439="","",'Formulario PPGR1'!#REF!)</f>
        <v/>
      </c>
      <c r="F1439" s="187" t="str">
        <f>IF('Formulario PPGR3'!$G1439="","",'Formulario PPGR1'!#REF!)</f>
        <v/>
      </c>
      <c r="G1439" s="237"/>
      <c r="H1439" s="520" t="str" cm="1">
        <f t="array" ref="H1439">IF(Tabla1[[#This Row],[Código_Actividad]]="","",_xlfn.XLOOKUP(Tabla1[[#This Row],[Código_Actividad]],CodigoActividad,Tabla2[Actividades Programables Presupuestables],"",0))</f>
        <v/>
      </c>
      <c r="I1439" s="783" t="str">
        <f>IFERROR(VLOOKUP('Formulario PPGR3'!$G1439,'Formulario PPGR2'!$H$9:$V$536,15,FALSE),"")</f>
        <v/>
      </c>
      <c r="J1439" s="525"/>
      <c r="K1439" s="524"/>
      <c r="L1439" s="521" t="str">
        <f>IF(Tabla1[[#This Row],[Descripción]]="","",_xlfn.XLOOKUP(Tabla1[[#This Row],[Descripción]],Tabla10[Descripción],Tabla10[Unidad de Medida],"",0))</f>
        <v/>
      </c>
      <c r="M1439" s="317"/>
      <c r="N1439" s="535" t="str">
        <f>IF(Tabla1[[#This Row],[Descripción]]="","",_xlfn.XLOOKUP(Tabla1[[#This Row],[Descripción]],Tabla10[Descripción],Tabla10[Precio Unitario],0))</f>
        <v/>
      </c>
      <c r="O1439" s="535" t="str">
        <f>IF(Tabla1[[#This Row],[Cantidad de Insumos]]="","",Tabla1[[#This Row],[Precio Unitario]]*Tabla1[[#This Row],[Cantidad de Insumos]])</f>
        <v/>
      </c>
      <c r="P1439" s="522" t="str">
        <f>IF(Tabla1[[#This Row],[Descripción]]="","",_xlfn.XLOOKUP(Tabla1[[#This Row],[Descripción]],Tabla10[Descripción],Tabla10[CODIGO PRESUPUESTARIO],0))</f>
        <v/>
      </c>
      <c r="Q1439" s="523"/>
      <c r="R1439" s="523" t="str">
        <f>IF(Tabla1[[#This Row],[Insumos]]="","",_xlfn.XLOOKUP(Tabla1[[#This Row],[Insumos]],Tabla10[Insumo],Tabla10[InsumoAbrev],"",0))</f>
        <v/>
      </c>
      <c r="S1439" s="694"/>
      <c r="T1439" s="187"/>
      <c r="U1439" s="187"/>
    </row>
    <row r="1440" spans="2:21" ht="15" x14ac:dyDescent="0.25">
      <c r="B1440" s="187" t="str">
        <f>IF('Formulario PPGR3'!$G1440="","",CONCATENATE('Formulario PPGR3'!$C1440,".",'Formulario PPGR3'!$D1440,".",'Formulario PPGR3'!$E1440,".",'Formulario PPGR3'!$F1440))</f>
        <v/>
      </c>
      <c r="C1440" s="187" t="str">
        <f>IF('Formulario PPGR3'!$G1440="","",'Formulario PPGR1'!#REF!)</f>
        <v/>
      </c>
      <c r="D1440" s="187" t="str">
        <f>IF('Formulario PPGR3'!$G1440="","",'Formulario PPGR1'!#REF!)</f>
        <v/>
      </c>
      <c r="E1440" s="187" t="str">
        <f>IF('Formulario PPGR3'!$G1440="","",'Formulario PPGR1'!#REF!)</f>
        <v/>
      </c>
      <c r="F1440" s="187" t="str">
        <f>IF('Formulario PPGR3'!$G1440="","",'Formulario PPGR1'!#REF!)</f>
        <v/>
      </c>
      <c r="G1440" s="237"/>
      <c r="H1440" s="520" t="str" cm="1">
        <f t="array" ref="H1440">IF(Tabla1[[#This Row],[Código_Actividad]]="","",_xlfn.XLOOKUP(Tabla1[[#This Row],[Código_Actividad]],CodigoActividad,Tabla2[Actividades Programables Presupuestables],"",0))</f>
        <v/>
      </c>
      <c r="I1440" s="783" t="str">
        <f>IFERROR(VLOOKUP('Formulario PPGR3'!$G1440,'Formulario PPGR2'!$H$9:$V$536,15,FALSE),"")</f>
        <v/>
      </c>
      <c r="J1440" s="525"/>
      <c r="K1440" s="524"/>
      <c r="L1440" s="521" t="str">
        <f>IF(Tabla1[[#This Row],[Descripción]]="","",_xlfn.XLOOKUP(Tabla1[[#This Row],[Descripción]],Tabla10[Descripción],Tabla10[Unidad de Medida],"",0))</f>
        <v/>
      </c>
      <c r="M1440" s="317"/>
      <c r="N1440" s="535" t="str">
        <f>IF(Tabla1[[#This Row],[Descripción]]="","",_xlfn.XLOOKUP(Tabla1[[#This Row],[Descripción]],Tabla10[Descripción],Tabla10[Precio Unitario],0))</f>
        <v/>
      </c>
      <c r="O1440" s="535" t="str">
        <f>IF(Tabla1[[#This Row],[Cantidad de Insumos]]="","",Tabla1[[#This Row],[Precio Unitario]]*Tabla1[[#This Row],[Cantidad de Insumos]])</f>
        <v/>
      </c>
      <c r="P1440" s="522" t="str">
        <f>IF(Tabla1[[#This Row],[Descripción]]="","",_xlfn.XLOOKUP(Tabla1[[#This Row],[Descripción]],Tabla10[Descripción],Tabla10[CODIGO PRESUPUESTARIO],0))</f>
        <v/>
      </c>
      <c r="Q1440" s="523"/>
      <c r="R1440" s="523" t="str">
        <f>IF(Tabla1[[#This Row],[Insumos]]="","",_xlfn.XLOOKUP(Tabla1[[#This Row],[Insumos]],Tabla10[Insumo],Tabla10[InsumoAbrev],"",0))</f>
        <v/>
      </c>
      <c r="S1440" s="694"/>
      <c r="T1440" s="187"/>
      <c r="U1440" s="187"/>
    </row>
    <row r="1441" spans="2:21" ht="15" x14ac:dyDescent="0.25">
      <c r="B1441" s="187" t="str">
        <f>IF('Formulario PPGR3'!$G1441="","",CONCATENATE('Formulario PPGR3'!$C1441,".",'Formulario PPGR3'!$D1441,".",'Formulario PPGR3'!$E1441,".",'Formulario PPGR3'!$F1441))</f>
        <v/>
      </c>
      <c r="C1441" s="187" t="str">
        <f>IF('Formulario PPGR3'!$G1441="","",'Formulario PPGR1'!#REF!)</f>
        <v/>
      </c>
      <c r="D1441" s="187" t="str">
        <f>IF('Formulario PPGR3'!$G1441="","",'Formulario PPGR1'!#REF!)</f>
        <v/>
      </c>
      <c r="E1441" s="187" t="str">
        <f>IF('Formulario PPGR3'!$G1441="","",'Formulario PPGR1'!#REF!)</f>
        <v/>
      </c>
      <c r="F1441" s="187" t="str">
        <f>IF('Formulario PPGR3'!$G1441="","",'Formulario PPGR1'!#REF!)</f>
        <v/>
      </c>
      <c r="G1441" s="237"/>
      <c r="H1441" s="520" t="str" cm="1">
        <f t="array" ref="H1441">IF(Tabla1[[#This Row],[Código_Actividad]]="","",_xlfn.XLOOKUP(Tabla1[[#This Row],[Código_Actividad]],CodigoActividad,Tabla2[Actividades Programables Presupuestables],"",0))</f>
        <v/>
      </c>
      <c r="I1441" s="783" t="str">
        <f>IFERROR(VLOOKUP('Formulario PPGR3'!$G1441,'Formulario PPGR2'!$H$9:$V$536,15,FALSE),"")</f>
        <v/>
      </c>
      <c r="J1441" s="525"/>
      <c r="K1441" s="524"/>
      <c r="L1441" s="521" t="str">
        <f>IF(Tabla1[[#This Row],[Descripción]]="","",_xlfn.XLOOKUP(Tabla1[[#This Row],[Descripción]],Tabla10[Descripción],Tabla10[Unidad de Medida],"",0))</f>
        <v/>
      </c>
      <c r="M1441" s="317"/>
      <c r="N1441" s="535" t="str">
        <f>IF(Tabla1[[#This Row],[Descripción]]="","",_xlfn.XLOOKUP(Tabla1[[#This Row],[Descripción]],Tabla10[Descripción],Tabla10[Precio Unitario],0))</f>
        <v/>
      </c>
      <c r="O1441" s="535" t="str">
        <f>IF(Tabla1[[#This Row],[Cantidad de Insumos]]="","",Tabla1[[#This Row],[Precio Unitario]]*Tabla1[[#This Row],[Cantidad de Insumos]])</f>
        <v/>
      </c>
      <c r="P1441" s="522" t="str">
        <f>IF(Tabla1[[#This Row],[Descripción]]="","",_xlfn.XLOOKUP(Tabla1[[#This Row],[Descripción]],Tabla10[Descripción],Tabla10[CODIGO PRESUPUESTARIO],0))</f>
        <v/>
      </c>
      <c r="Q1441" s="523"/>
      <c r="R1441" s="523" t="str">
        <f>IF(Tabla1[[#This Row],[Insumos]]="","",_xlfn.XLOOKUP(Tabla1[[#This Row],[Insumos]],Tabla10[Insumo],Tabla10[InsumoAbrev],"",0))</f>
        <v/>
      </c>
      <c r="S1441" s="694"/>
      <c r="T1441" s="187"/>
      <c r="U1441" s="187"/>
    </row>
    <row r="1442" spans="2:21" ht="15" x14ac:dyDescent="0.25">
      <c r="B1442" s="187" t="str">
        <f>IF('Formulario PPGR3'!$G1442="","",CONCATENATE('Formulario PPGR3'!$C1442,".",'Formulario PPGR3'!$D1442,".",'Formulario PPGR3'!$E1442,".",'Formulario PPGR3'!$F1442))</f>
        <v/>
      </c>
      <c r="C1442" s="187" t="str">
        <f>IF('Formulario PPGR3'!$G1442="","",'Formulario PPGR1'!#REF!)</f>
        <v/>
      </c>
      <c r="D1442" s="187" t="str">
        <f>IF('Formulario PPGR3'!$G1442="","",'Formulario PPGR1'!#REF!)</f>
        <v/>
      </c>
      <c r="E1442" s="187" t="str">
        <f>IF('Formulario PPGR3'!$G1442="","",'Formulario PPGR1'!#REF!)</f>
        <v/>
      </c>
      <c r="F1442" s="187" t="str">
        <f>IF('Formulario PPGR3'!$G1442="","",'Formulario PPGR1'!#REF!)</f>
        <v/>
      </c>
      <c r="G1442" s="237"/>
      <c r="H1442" s="520" t="str" cm="1">
        <f t="array" ref="H1442">IF(Tabla1[[#This Row],[Código_Actividad]]="","",_xlfn.XLOOKUP(Tabla1[[#This Row],[Código_Actividad]],CodigoActividad,Tabla2[Actividades Programables Presupuestables],"",0))</f>
        <v/>
      </c>
      <c r="I1442" s="783" t="str">
        <f>IFERROR(VLOOKUP('Formulario PPGR3'!$G1442,'Formulario PPGR2'!$H$9:$V$536,15,FALSE),"")</f>
        <v/>
      </c>
      <c r="J1442" s="525"/>
      <c r="K1442" s="524"/>
      <c r="L1442" s="521" t="str">
        <f>IF(Tabla1[[#This Row],[Descripción]]="","",_xlfn.XLOOKUP(Tabla1[[#This Row],[Descripción]],Tabla10[Descripción],Tabla10[Unidad de Medida],"",0))</f>
        <v/>
      </c>
      <c r="M1442" s="317"/>
      <c r="N1442" s="535" t="str">
        <f>IF(Tabla1[[#This Row],[Descripción]]="","",_xlfn.XLOOKUP(Tabla1[[#This Row],[Descripción]],Tabla10[Descripción],Tabla10[Precio Unitario],0))</f>
        <v/>
      </c>
      <c r="O1442" s="535" t="str">
        <f>IF(Tabla1[[#This Row],[Cantidad de Insumos]]="","",Tabla1[[#This Row],[Precio Unitario]]*Tabla1[[#This Row],[Cantidad de Insumos]])</f>
        <v/>
      </c>
      <c r="P1442" s="522" t="str">
        <f>IF(Tabla1[[#This Row],[Descripción]]="","",_xlfn.XLOOKUP(Tabla1[[#This Row],[Descripción]],Tabla10[Descripción],Tabla10[CODIGO PRESUPUESTARIO],0))</f>
        <v/>
      </c>
      <c r="Q1442" s="523"/>
      <c r="R1442" s="523" t="str">
        <f>IF(Tabla1[[#This Row],[Insumos]]="","",_xlfn.XLOOKUP(Tabla1[[#This Row],[Insumos]],Tabla10[Insumo],Tabla10[InsumoAbrev],"",0))</f>
        <v/>
      </c>
      <c r="S1442" s="694"/>
      <c r="T1442" s="187"/>
      <c r="U1442" s="187"/>
    </row>
    <row r="1443" spans="2:21" ht="15" x14ac:dyDescent="0.25">
      <c r="B1443" s="187" t="str">
        <f>IF('Formulario PPGR3'!$G1443="","",CONCATENATE('Formulario PPGR3'!$C1443,".",'Formulario PPGR3'!$D1443,".",'Formulario PPGR3'!$E1443,".",'Formulario PPGR3'!$F1443))</f>
        <v/>
      </c>
      <c r="C1443" s="187" t="str">
        <f>IF('Formulario PPGR3'!$G1443="","",'Formulario PPGR1'!#REF!)</f>
        <v/>
      </c>
      <c r="D1443" s="187" t="str">
        <f>IF('Formulario PPGR3'!$G1443="","",'Formulario PPGR1'!#REF!)</f>
        <v/>
      </c>
      <c r="E1443" s="187" t="str">
        <f>IF('Formulario PPGR3'!$G1443="","",'Formulario PPGR1'!#REF!)</f>
        <v/>
      </c>
      <c r="F1443" s="187" t="str">
        <f>IF('Formulario PPGR3'!$G1443="","",'Formulario PPGR1'!#REF!)</f>
        <v/>
      </c>
      <c r="G1443" s="237"/>
      <c r="H1443" s="520" t="str" cm="1">
        <f t="array" ref="H1443">IF(Tabla1[[#This Row],[Código_Actividad]]="","",_xlfn.XLOOKUP(Tabla1[[#This Row],[Código_Actividad]],CodigoActividad,Tabla2[Actividades Programables Presupuestables],"",0))</f>
        <v/>
      </c>
      <c r="I1443" s="783" t="str">
        <f>IFERROR(VLOOKUP('Formulario PPGR3'!$G1443,'Formulario PPGR2'!$H$9:$V$536,15,FALSE),"")</f>
        <v/>
      </c>
      <c r="J1443" s="525"/>
      <c r="K1443" s="524"/>
      <c r="L1443" s="521" t="str">
        <f>IF(Tabla1[[#This Row],[Descripción]]="","",_xlfn.XLOOKUP(Tabla1[[#This Row],[Descripción]],Tabla10[Descripción],Tabla10[Unidad de Medida],"",0))</f>
        <v/>
      </c>
      <c r="M1443" s="317"/>
      <c r="N1443" s="535" t="str">
        <f>IF(Tabla1[[#This Row],[Descripción]]="","",_xlfn.XLOOKUP(Tabla1[[#This Row],[Descripción]],Tabla10[Descripción],Tabla10[Precio Unitario],0))</f>
        <v/>
      </c>
      <c r="O1443" s="535" t="str">
        <f>IF(Tabla1[[#This Row],[Cantidad de Insumos]]="","",Tabla1[[#This Row],[Precio Unitario]]*Tabla1[[#This Row],[Cantidad de Insumos]])</f>
        <v/>
      </c>
      <c r="P1443" s="522" t="str">
        <f>IF(Tabla1[[#This Row],[Descripción]]="","",_xlfn.XLOOKUP(Tabla1[[#This Row],[Descripción]],Tabla10[Descripción],Tabla10[CODIGO PRESUPUESTARIO],0))</f>
        <v/>
      </c>
      <c r="Q1443" s="523"/>
      <c r="R1443" s="523" t="str">
        <f>IF(Tabla1[[#This Row],[Insumos]]="","",_xlfn.XLOOKUP(Tabla1[[#This Row],[Insumos]],Tabla10[Insumo],Tabla10[InsumoAbrev],"",0))</f>
        <v/>
      </c>
      <c r="S1443" s="694"/>
      <c r="T1443" s="187"/>
      <c r="U1443" s="187"/>
    </row>
    <row r="1444" spans="2:21" ht="15" x14ac:dyDescent="0.25">
      <c r="B1444" s="187" t="str">
        <f>IF('Formulario PPGR3'!$G1444="","",CONCATENATE('Formulario PPGR3'!$C1444,".",'Formulario PPGR3'!$D1444,".",'Formulario PPGR3'!$E1444,".",'Formulario PPGR3'!$F1444))</f>
        <v/>
      </c>
      <c r="C1444" s="187" t="str">
        <f>IF('Formulario PPGR3'!$G1444="","",'Formulario PPGR1'!#REF!)</f>
        <v/>
      </c>
      <c r="D1444" s="187" t="str">
        <f>IF('Formulario PPGR3'!$G1444="","",'Formulario PPGR1'!#REF!)</f>
        <v/>
      </c>
      <c r="E1444" s="187" t="str">
        <f>IF('Formulario PPGR3'!$G1444="","",'Formulario PPGR1'!#REF!)</f>
        <v/>
      </c>
      <c r="F1444" s="187" t="str">
        <f>IF('Formulario PPGR3'!$G1444="","",'Formulario PPGR1'!#REF!)</f>
        <v/>
      </c>
      <c r="G1444" s="237"/>
      <c r="H1444" s="520" t="str" cm="1">
        <f t="array" ref="H1444">IF(Tabla1[[#This Row],[Código_Actividad]]="","",_xlfn.XLOOKUP(Tabla1[[#This Row],[Código_Actividad]],CodigoActividad,Tabla2[Actividades Programables Presupuestables],"",0))</f>
        <v/>
      </c>
      <c r="I1444" s="783" t="str">
        <f>IFERROR(VLOOKUP('Formulario PPGR3'!$G1444,'Formulario PPGR2'!$H$9:$V$536,15,FALSE),"")</f>
        <v/>
      </c>
      <c r="J1444" s="525"/>
      <c r="K1444" s="524"/>
      <c r="L1444" s="521" t="str">
        <f>IF(Tabla1[[#This Row],[Descripción]]="","",_xlfn.XLOOKUP(Tabla1[[#This Row],[Descripción]],Tabla10[Descripción],Tabla10[Unidad de Medida],"",0))</f>
        <v/>
      </c>
      <c r="M1444" s="317"/>
      <c r="N1444" s="535" t="str">
        <f>IF(Tabla1[[#This Row],[Descripción]]="","",_xlfn.XLOOKUP(Tabla1[[#This Row],[Descripción]],Tabla10[Descripción],Tabla10[Precio Unitario],0))</f>
        <v/>
      </c>
      <c r="O1444" s="535" t="str">
        <f>IF(Tabla1[[#This Row],[Cantidad de Insumos]]="","",Tabla1[[#This Row],[Precio Unitario]]*Tabla1[[#This Row],[Cantidad de Insumos]])</f>
        <v/>
      </c>
      <c r="P1444" s="522" t="str">
        <f>IF(Tabla1[[#This Row],[Descripción]]="","",_xlfn.XLOOKUP(Tabla1[[#This Row],[Descripción]],Tabla10[Descripción],Tabla10[CODIGO PRESUPUESTARIO],0))</f>
        <v/>
      </c>
      <c r="Q1444" s="523"/>
      <c r="R1444" s="523" t="str">
        <f>IF(Tabla1[[#This Row],[Insumos]]="","",_xlfn.XLOOKUP(Tabla1[[#This Row],[Insumos]],Tabla10[Insumo],Tabla10[InsumoAbrev],"",0))</f>
        <v/>
      </c>
      <c r="S1444" s="694"/>
      <c r="T1444" s="187"/>
      <c r="U1444" s="187"/>
    </row>
    <row r="1445" spans="2:21" ht="15" x14ac:dyDescent="0.25">
      <c r="B1445" s="187" t="str">
        <f>IF('Formulario PPGR3'!$G1445="","",CONCATENATE('Formulario PPGR3'!$C1445,".",'Formulario PPGR3'!$D1445,".",'Formulario PPGR3'!$E1445,".",'Formulario PPGR3'!$F1445))</f>
        <v/>
      </c>
      <c r="C1445" s="187" t="str">
        <f>IF('Formulario PPGR3'!$G1445="","",'Formulario PPGR1'!#REF!)</f>
        <v/>
      </c>
      <c r="D1445" s="187" t="str">
        <f>IF('Formulario PPGR3'!$G1445="","",'Formulario PPGR1'!#REF!)</f>
        <v/>
      </c>
      <c r="E1445" s="187" t="str">
        <f>IF('Formulario PPGR3'!$G1445="","",'Formulario PPGR1'!#REF!)</f>
        <v/>
      </c>
      <c r="F1445" s="187" t="str">
        <f>IF('Formulario PPGR3'!$G1445="","",'Formulario PPGR1'!#REF!)</f>
        <v/>
      </c>
      <c r="G1445" s="237"/>
      <c r="H1445" s="520" t="str" cm="1">
        <f t="array" ref="H1445">IF(Tabla1[[#This Row],[Código_Actividad]]="","",_xlfn.XLOOKUP(Tabla1[[#This Row],[Código_Actividad]],CodigoActividad,Tabla2[Actividades Programables Presupuestables],"",0))</f>
        <v/>
      </c>
      <c r="I1445" s="783" t="str">
        <f>IFERROR(VLOOKUP('Formulario PPGR3'!$G1445,'Formulario PPGR2'!$H$9:$V$536,15,FALSE),"")</f>
        <v/>
      </c>
      <c r="J1445" s="525"/>
      <c r="K1445" s="524"/>
      <c r="L1445" s="521" t="str">
        <f>IF(Tabla1[[#This Row],[Descripción]]="","",_xlfn.XLOOKUP(Tabla1[[#This Row],[Descripción]],Tabla10[Descripción],Tabla10[Unidad de Medida],"",0))</f>
        <v/>
      </c>
      <c r="M1445" s="317"/>
      <c r="N1445" s="535" t="str">
        <f>IF(Tabla1[[#This Row],[Descripción]]="","",_xlfn.XLOOKUP(Tabla1[[#This Row],[Descripción]],Tabla10[Descripción],Tabla10[Precio Unitario],0))</f>
        <v/>
      </c>
      <c r="O1445" s="535" t="str">
        <f>IF(Tabla1[[#This Row],[Cantidad de Insumos]]="","",Tabla1[[#This Row],[Precio Unitario]]*Tabla1[[#This Row],[Cantidad de Insumos]])</f>
        <v/>
      </c>
      <c r="P1445" s="522" t="str">
        <f>IF(Tabla1[[#This Row],[Descripción]]="","",_xlfn.XLOOKUP(Tabla1[[#This Row],[Descripción]],Tabla10[Descripción],Tabla10[CODIGO PRESUPUESTARIO],0))</f>
        <v/>
      </c>
      <c r="Q1445" s="523"/>
      <c r="R1445" s="523" t="str">
        <f>IF(Tabla1[[#This Row],[Insumos]]="","",_xlfn.XLOOKUP(Tabla1[[#This Row],[Insumos]],Tabla10[Insumo],Tabla10[InsumoAbrev],"",0))</f>
        <v/>
      </c>
      <c r="S1445" s="694"/>
      <c r="T1445" s="187"/>
      <c r="U1445" s="187"/>
    </row>
    <row r="1446" spans="2:21" ht="15" x14ac:dyDescent="0.25">
      <c r="B1446" s="187" t="str">
        <f>IF('Formulario PPGR3'!$G1446="","",CONCATENATE('Formulario PPGR3'!$C1446,".",'Formulario PPGR3'!$D1446,".",'Formulario PPGR3'!$E1446,".",'Formulario PPGR3'!$F1446))</f>
        <v/>
      </c>
      <c r="C1446" s="187" t="str">
        <f>IF('Formulario PPGR3'!$G1446="","",'Formulario PPGR1'!#REF!)</f>
        <v/>
      </c>
      <c r="D1446" s="187" t="str">
        <f>IF('Formulario PPGR3'!$G1446="","",'Formulario PPGR1'!#REF!)</f>
        <v/>
      </c>
      <c r="E1446" s="187" t="str">
        <f>IF('Formulario PPGR3'!$G1446="","",'Formulario PPGR1'!#REF!)</f>
        <v/>
      </c>
      <c r="F1446" s="187" t="str">
        <f>IF('Formulario PPGR3'!$G1446="","",'Formulario PPGR1'!#REF!)</f>
        <v/>
      </c>
      <c r="G1446" s="237"/>
      <c r="H1446" s="520" t="str" cm="1">
        <f t="array" ref="H1446">IF(Tabla1[[#This Row],[Código_Actividad]]="","",_xlfn.XLOOKUP(Tabla1[[#This Row],[Código_Actividad]],CodigoActividad,Tabla2[Actividades Programables Presupuestables],"",0))</f>
        <v/>
      </c>
      <c r="I1446" s="783" t="str">
        <f>IFERROR(VLOOKUP('Formulario PPGR3'!$G1446,'Formulario PPGR2'!$H$9:$V$536,15,FALSE),"")</f>
        <v/>
      </c>
      <c r="J1446" s="525"/>
      <c r="K1446" s="524"/>
      <c r="L1446" s="521" t="str">
        <f>IF(Tabla1[[#This Row],[Descripción]]="","",_xlfn.XLOOKUP(Tabla1[[#This Row],[Descripción]],Tabla10[Descripción],Tabla10[Unidad de Medida],"",0))</f>
        <v/>
      </c>
      <c r="M1446" s="317"/>
      <c r="N1446" s="535" t="str">
        <f>IF(Tabla1[[#This Row],[Descripción]]="","",_xlfn.XLOOKUP(Tabla1[[#This Row],[Descripción]],Tabla10[Descripción],Tabla10[Precio Unitario],0))</f>
        <v/>
      </c>
      <c r="O1446" s="535" t="str">
        <f>IF(Tabla1[[#This Row],[Cantidad de Insumos]]="","",Tabla1[[#This Row],[Precio Unitario]]*Tabla1[[#This Row],[Cantidad de Insumos]])</f>
        <v/>
      </c>
      <c r="P1446" s="522" t="str">
        <f>IF(Tabla1[[#This Row],[Descripción]]="","",_xlfn.XLOOKUP(Tabla1[[#This Row],[Descripción]],Tabla10[Descripción],Tabla10[CODIGO PRESUPUESTARIO],0))</f>
        <v/>
      </c>
      <c r="Q1446" s="523"/>
      <c r="R1446" s="523" t="str">
        <f>IF(Tabla1[[#This Row],[Insumos]]="","",_xlfn.XLOOKUP(Tabla1[[#This Row],[Insumos]],Tabla10[Insumo],Tabla10[InsumoAbrev],"",0))</f>
        <v/>
      </c>
      <c r="S1446" s="694"/>
      <c r="T1446" s="187"/>
      <c r="U1446" s="187"/>
    </row>
    <row r="1447" spans="2:21" ht="15" x14ac:dyDescent="0.25">
      <c r="B1447" s="187" t="str">
        <f>IF('Formulario PPGR3'!$G1447="","",CONCATENATE('Formulario PPGR3'!$C1447,".",'Formulario PPGR3'!$D1447,".",'Formulario PPGR3'!$E1447,".",'Formulario PPGR3'!$F1447))</f>
        <v/>
      </c>
      <c r="C1447" s="187" t="str">
        <f>IF('Formulario PPGR3'!$G1447="","",'Formulario PPGR1'!#REF!)</f>
        <v/>
      </c>
      <c r="D1447" s="187" t="str">
        <f>IF('Formulario PPGR3'!$G1447="","",'Formulario PPGR1'!#REF!)</f>
        <v/>
      </c>
      <c r="E1447" s="187" t="str">
        <f>IF('Formulario PPGR3'!$G1447="","",'Formulario PPGR1'!#REF!)</f>
        <v/>
      </c>
      <c r="F1447" s="187" t="str">
        <f>IF('Formulario PPGR3'!$G1447="","",'Formulario PPGR1'!#REF!)</f>
        <v/>
      </c>
      <c r="G1447" s="237"/>
      <c r="H1447" s="520" t="str" cm="1">
        <f t="array" ref="H1447">IF(Tabla1[[#This Row],[Código_Actividad]]="","",_xlfn.XLOOKUP(Tabla1[[#This Row],[Código_Actividad]],CodigoActividad,Tabla2[Actividades Programables Presupuestables],"",0))</f>
        <v/>
      </c>
      <c r="I1447" s="783" t="str">
        <f>IFERROR(VLOOKUP('Formulario PPGR3'!$G1447,'Formulario PPGR2'!$H$9:$V$536,15,FALSE),"")</f>
        <v/>
      </c>
      <c r="J1447" s="525"/>
      <c r="K1447" s="524"/>
      <c r="L1447" s="521" t="str">
        <f>IF(Tabla1[[#This Row],[Descripción]]="","",_xlfn.XLOOKUP(Tabla1[[#This Row],[Descripción]],Tabla10[Descripción],Tabla10[Unidad de Medida],"",0))</f>
        <v/>
      </c>
      <c r="M1447" s="317"/>
      <c r="N1447" s="535" t="str">
        <f>IF(Tabla1[[#This Row],[Descripción]]="","",_xlfn.XLOOKUP(Tabla1[[#This Row],[Descripción]],Tabla10[Descripción],Tabla10[Precio Unitario],0))</f>
        <v/>
      </c>
      <c r="O1447" s="535" t="str">
        <f>IF(Tabla1[[#This Row],[Cantidad de Insumos]]="","",Tabla1[[#This Row],[Precio Unitario]]*Tabla1[[#This Row],[Cantidad de Insumos]])</f>
        <v/>
      </c>
      <c r="P1447" s="522" t="str">
        <f>IF(Tabla1[[#This Row],[Descripción]]="","",_xlfn.XLOOKUP(Tabla1[[#This Row],[Descripción]],Tabla10[Descripción],Tabla10[CODIGO PRESUPUESTARIO],0))</f>
        <v/>
      </c>
      <c r="Q1447" s="523"/>
      <c r="R1447" s="523" t="str">
        <f>IF(Tabla1[[#This Row],[Insumos]]="","",_xlfn.XLOOKUP(Tabla1[[#This Row],[Insumos]],Tabla10[Insumo],Tabla10[InsumoAbrev],"",0))</f>
        <v/>
      </c>
      <c r="S1447" s="694"/>
      <c r="T1447" s="187"/>
      <c r="U1447" s="187"/>
    </row>
    <row r="1448" spans="2:21" ht="15" x14ac:dyDescent="0.25">
      <c r="B1448" s="187" t="str">
        <f>IF('Formulario PPGR3'!$G1448="","",CONCATENATE('Formulario PPGR3'!$C1448,".",'Formulario PPGR3'!$D1448,".",'Formulario PPGR3'!$E1448,".",'Formulario PPGR3'!$F1448))</f>
        <v/>
      </c>
      <c r="C1448" s="187" t="str">
        <f>IF('Formulario PPGR3'!$G1448="","",'Formulario PPGR1'!#REF!)</f>
        <v/>
      </c>
      <c r="D1448" s="187" t="str">
        <f>IF('Formulario PPGR3'!$G1448="","",'Formulario PPGR1'!#REF!)</f>
        <v/>
      </c>
      <c r="E1448" s="187" t="str">
        <f>IF('Formulario PPGR3'!$G1448="","",'Formulario PPGR1'!#REF!)</f>
        <v/>
      </c>
      <c r="F1448" s="187" t="str">
        <f>IF('Formulario PPGR3'!$G1448="","",'Formulario PPGR1'!#REF!)</f>
        <v/>
      </c>
      <c r="G1448" s="237"/>
      <c r="H1448" s="520" t="str" cm="1">
        <f t="array" ref="H1448">IF(Tabla1[[#This Row],[Código_Actividad]]="","",_xlfn.XLOOKUP(Tabla1[[#This Row],[Código_Actividad]],CodigoActividad,Tabla2[Actividades Programables Presupuestables],"",0))</f>
        <v/>
      </c>
      <c r="I1448" s="783" t="str">
        <f>IFERROR(VLOOKUP('Formulario PPGR3'!$G1448,'Formulario PPGR2'!$H$9:$V$536,15,FALSE),"")</f>
        <v/>
      </c>
      <c r="J1448" s="525"/>
      <c r="K1448" s="524"/>
      <c r="L1448" s="521" t="str">
        <f>IF(Tabla1[[#This Row],[Descripción]]="","",_xlfn.XLOOKUP(Tabla1[[#This Row],[Descripción]],Tabla10[Descripción],Tabla10[Unidad de Medida],"",0))</f>
        <v/>
      </c>
      <c r="M1448" s="317"/>
      <c r="N1448" s="535" t="str">
        <f>IF(Tabla1[[#This Row],[Descripción]]="","",_xlfn.XLOOKUP(Tabla1[[#This Row],[Descripción]],Tabla10[Descripción],Tabla10[Precio Unitario],0))</f>
        <v/>
      </c>
      <c r="O1448" s="535" t="str">
        <f>IF(Tabla1[[#This Row],[Cantidad de Insumos]]="","",Tabla1[[#This Row],[Precio Unitario]]*Tabla1[[#This Row],[Cantidad de Insumos]])</f>
        <v/>
      </c>
      <c r="P1448" s="522" t="str">
        <f>IF(Tabla1[[#This Row],[Descripción]]="","",_xlfn.XLOOKUP(Tabla1[[#This Row],[Descripción]],Tabla10[Descripción],Tabla10[CODIGO PRESUPUESTARIO],0))</f>
        <v/>
      </c>
      <c r="Q1448" s="523"/>
      <c r="R1448" s="523" t="str">
        <f>IF(Tabla1[[#This Row],[Insumos]]="","",_xlfn.XLOOKUP(Tabla1[[#This Row],[Insumos]],Tabla10[Insumo],Tabla10[InsumoAbrev],"",0))</f>
        <v/>
      </c>
      <c r="S1448" s="694"/>
      <c r="T1448" s="187"/>
      <c r="U1448" s="187"/>
    </row>
    <row r="1449" spans="2:21" ht="15" x14ac:dyDescent="0.25">
      <c r="B1449" s="187" t="str">
        <f>IF('Formulario PPGR3'!$G1449="","",CONCATENATE('Formulario PPGR3'!$C1449,".",'Formulario PPGR3'!$D1449,".",'Formulario PPGR3'!$E1449,".",'Formulario PPGR3'!$F1449))</f>
        <v/>
      </c>
      <c r="C1449" s="187" t="str">
        <f>IF('Formulario PPGR3'!$G1449="","",'Formulario PPGR1'!#REF!)</f>
        <v/>
      </c>
      <c r="D1449" s="187" t="str">
        <f>IF('Formulario PPGR3'!$G1449="","",'Formulario PPGR1'!#REF!)</f>
        <v/>
      </c>
      <c r="E1449" s="187" t="str">
        <f>IF('Formulario PPGR3'!$G1449="","",'Formulario PPGR1'!#REF!)</f>
        <v/>
      </c>
      <c r="F1449" s="187" t="str">
        <f>IF('Formulario PPGR3'!$G1449="","",'Formulario PPGR1'!#REF!)</f>
        <v/>
      </c>
      <c r="G1449" s="237"/>
      <c r="H1449" s="520" t="str" cm="1">
        <f t="array" ref="H1449">IF(Tabla1[[#This Row],[Código_Actividad]]="","",_xlfn.XLOOKUP(Tabla1[[#This Row],[Código_Actividad]],CodigoActividad,Tabla2[Actividades Programables Presupuestables],"",0))</f>
        <v/>
      </c>
      <c r="I1449" s="783" t="str">
        <f>IFERROR(VLOOKUP('Formulario PPGR3'!$G1449,'Formulario PPGR2'!$H$9:$V$536,15,FALSE),"")</f>
        <v/>
      </c>
      <c r="J1449" s="525"/>
      <c r="K1449" s="524"/>
      <c r="L1449" s="521" t="str">
        <f>IF(Tabla1[[#This Row],[Descripción]]="","",_xlfn.XLOOKUP(Tabla1[[#This Row],[Descripción]],Tabla10[Descripción],Tabla10[Unidad de Medida],"",0))</f>
        <v/>
      </c>
      <c r="M1449" s="317"/>
      <c r="N1449" s="535" t="str">
        <f>IF(Tabla1[[#This Row],[Descripción]]="","",_xlfn.XLOOKUP(Tabla1[[#This Row],[Descripción]],Tabla10[Descripción],Tabla10[Precio Unitario],0))</f>
        <v/>
      </c>
      <c r="O1449" s="535" t="str">
        <f>IF(Tabla1[[#This Row],[Cantidad de Insumos]]="","",Tabla1[[#This Row],[Precio Unitario]]*Tabla1[[#This Row],[Cantidad de Insumos]])</f>
        <v/>
      </c>
      <c r="P1449" s="522" t="str">
        <f>IF(Tabla1[[#This Row],[Descripción]]="","",_xlfn.XLOOKUP(Tabla1[[#This Row],[Descripción]],Tabla10[Descripción],Tabla10[CODIGO PRESUPUESTARIO],0))</f>
        <v/>
      </c>
      <c r="Q1449" s="523"/>
      <c r="R1449" s="523" t="str">
        <f>IF(Tabla1[[#This Row],[Insumos]]="","",_xlfn.XLOOKUP(Tabla1[[#This Row],[Insumos]],Tabla10[Insumo],Tabla10[InsumoAbrev],"",0))</f>
        <v/>
      </c>
      <c r="S1449" s="694"/>
      <c r="T1449" s="187"/>
      <c r="U1449" s="187"/>
    </row>
    <row r="1450" spans="2:21" ht="15" x14ac:dyDescent="0.25">
      <c r="B1450" s="187" t="str">
        <f>IF('Formulario PPGR3'!$G1450="","",CONCATENATE('Formulario PPGR3'!$C1450,".",'Formulario PPGR3'!$D1450,".",'Formulario PPGR3'!$E1450,".",'Formulario PPGR3'!$F1450))</f>
        <v/>
      </c>
      <c r="C1450" s="187" t="str">
        <f>IF('Formulario PPGR3'!$G1450="","",'Formulario PPGR1'!#REF!)</f>
        <v/>
      </c>
      <c r="D1450" s="187" t="str">
        <f>IF('Formulario PPGR3'!$G1450="","",'Formulario PPGR1'!#REF!)</f>
        <v/>
      </c>
      <c r="E1450" s="187" t="str">
        <f>IF('Formulario PPGR3'!$G1450="","",'Formulario PPGR1'!#REF!)</f>
        <v/>
      </c>
      <c r="F1450" s="187" t="str">
        <f>IF('Formulario PPGR3'!$G1450="","",'Formulario PPGR1'!#REF!)</f>
        <v/>
      </c>
      <c r="G1450" s="237"/>
      <c r="H1450" s="520" t="str" cm="1">
        <f t="array" ref="H1450">IF(Tabla1[[#This Row],[Código_Actividad]]="","",_xlfn.XLOOKUP(Tabla1[[#This Row],[Código_Actividad]],CodigoActividad,Tabla2[Actividades Programables Presupuestables],"",0))</f>
        <v/>
      </c>
      <c r="I1450" s="783" t="str">
        <f>IFERROR(VLOOKUP('Formulario PPGR3'!$G1450,'Formulario PPGR2'!$H$9:$V$536,15,FALSE),"")</f>
        <v/>
      </c>
      <c r="J1450" s="525"/>
      <c r="K1450" s="524"/>
      <c r="L1450" s="521" t="str">
        <f>IF(Tabla1[[#This Row],[Descripción]]="","",_xlfn.XLOOKUP(Tabla1[[#This Row],[Descripción]],Tabla10[Descripción],Tabla10[Unidad de Medida],"",0))</f>
        <v/>
      </c>
      <c r="M1450" s="317"/>
      <c r="N1450" s="535" t="str">
        <f>IF(Tabla1[[#This Row],[Descripción]]="","",_xlfn.XLOOKUP(Tabla1[[#This Row],[Descripción]],Tabla10[Descripción],Tabla10[Precio Unitario],0))</f>
        <v/>
      </c>
      <c r="O1450" s="535" t="str">
        <f>IF(Tabla1[[#This Row],[Cantidad de Insumos]]="","",Tabla1[[#This Row],[Precio Unitario]]*Tabla1[[#This Row],[Cantidad de Insumos]])</f>
        <v/>
      </c>
      <c r="P1450" s="522" t="str">
        <f>IF(Tabla1[[#This Row],[Descripción]]="","",_xlfn.XLOOKUP(Tabla1[[#This Row],[Descripción]],Tabla10[Descripción],Tabla10[CODIGO PRESUPUESTARIO],0))</f>
        <v/>
      </c>
      <c r="Q1450" s="523"/>
      <c r="R1450" s="523" t="str">
        <f>IF(Tabla1[[#This Row],[Insumos]]="","",_xlfn.XLOOKUP(Tabla1[[#This Row],[Insumos]],Tabla10[Insumo],Tabla10[InsumoAbrev],"",0))</f>
        <v/>
      </c>
      <c r="S1450" s="694"/>
      <c r="T1450" s="187"/>
      <c r="U1450" s="187"/>
    </row>
    <row r="1451" spans="2:21" ht="15" x14ac:dyDescent="0.25">
      <c r="B1451" s="187" t="str">
        <f>IF('Formulario PPGR3'!$G1451="","",CONCATENATE('Formulario PPGR3'!$C1451,".",'Formulario PPGR3'!$D1451,".",'Formulario PPGR3'!$E1451,".",'Formulario PPGR3'!$F1451))</f>
        <v/>
      </c>
      <c r="C1451" s="187" t="str">
        <f>IF('Formulario PPGR3'!$G1451="","",'Formulario PPGR1'!#REF!)</f>
        <v/>
      </c>
      <c r="D1451" s="187" t="str">
        <f>IF('Formulario PPGR3'!$G1451="","",'Formulario PPGR1'!#REF!)</f>
        <v/>
      </c>
      <c r="E1451" s="187" t="str">
        <f>IF('Formulario PPGR3'!$G1451="","",'Formulario PPGR1'!#REF!)</f>
        <v/>
      </c>
      <c r="F1451" s="187" t="str">
        <f>IF('Formulario PPGR3'!$G1451="","",'Formulario PPGR1'!#REF!)</f>
        <v/>
      </c>
      <c r="G1451" s="237"/>
      <c r="H1451" s="520" t="str" cm="1">
        <f t="array" ref="H1451">IF(Tabla1[[#This Row],[Código_Actividad]]="","",_xlfn.XLOOKUP(Tabla1[[#This Row],[Código_Actividad]],CodigoActividad,Tabla2[Actividades Programables Presupuestables],"",0))</f>
        <v/>
      </c>
      <c r="I1451" s="783" t="str">
        <f>IFERROR(VLOOKUP('Formulario PPGR3'!$G1451,'Formulario PPGR2'!$H$9:$V$536,15,FALSE),"")</f>
        <v/>
      </c>
      <c r="J1451" s="525"/>
      <c r="K1451" s="524"/>
      <c r="L1451" s="521" t="str">
        <f>IF(Tabla1[[#This Row],[Descripción]]="","",_xlfn.XLOOKUP(Tabla1[[#This Row],[Descripción]],Tabla10[Descripción],Tabla10[Unidad de Medida],"",0))</f>
        <v/>
      </c>
      <c r="M1451" s="317"/>
      <c r="N1451" s="535" t="str">
        <f>IF(Tabla1[[#This Row],[Descripción]]="","",_xlfn.XLOOKUP(Tabla1[[#This Row],[Descripción]],Tabla10[Descripción],Tabla10[Precio Unitario],0))</f>
        <v/>
      </c>
      <c r="O1451" s="535" t="str">
        <f>IF(Tabla1[[#This Row],[Cantidad de Insumos]]="","",Tabla1[[#This Row],[Precio Unitario]]*Tabla1[[#This Row],[Cantidad de Insumos]])</f>
        <v/>
      </c>
      <c r="P1451" s="522" t="str">
        <f>IF(Tabla1[[#This Row],[Descripción]]="","",_xlfn.XLOOKUP(Tabla1[[#This Row],[Descripción]],Tabla10[Descripción],Tabla10[CODIGO PRESUPUESTARIO],0))</f>
        <v/>
      </c>
      <c r="Q1451" s="523"/>
      <c r="R1451" s="523" t="str">
        <f>IF(Tabla1[[#This Row],[Insumos]]="","",_xlfn.XLOOKUP(Tabla1[[#This Row],[Insumos]],Tabla10[Insumo],Tabla10[InsumoAbrev],"",0))</f>
        <v/>
      </c>
      <c r="S1451" s="694"/>
      <c r="T1451" s="187"/>
      <c r="U1451" s="187"/>
    </row>
    <row r="1452" spans="2:21" ht="15" x14ac:dyDescent="0.25">
      <c r="B1452" s="187" t="str">
        <f>IF('Formulario PPGR3'!$G1452="","",CONCATENATE('Formulario PPGR3'!$C1452,".",'Formulario PPGR3'!$D1452,".",'Formulario PPGR3'!$E1452,".",'Formulario PPGR3'!$F1452))</f>
        <v/>
      </c>
      <c r="C1452" s="187" t="str">
        <f>IF('Formulario PPGR3'!$G1452="","",'Formulario PPGR1'!#REF!)</f>
        <v/>
      </c>
      <c r="D1452" s="187" t="str">
        <f>IF('Formulario PPGR3'!$G1452="","",'Formulario PPGR1'!#REF!)</f>
        <v/>
      </c>
      <c r="E1452" s="187" t="str">
        <f>IF('Formulario PPGR3'!$G1452="","",'Formulario PPGR1'!#REF!)</f>
        <v/>
      </c>
      <c r="F1452" s="187" t="str">
        <f>IF('Formulario PPGR3'!$G1452="","",'Formulario PPGR1'!#REF!)</f>
        <v/>
      </c>
      <c r="G1452" s="237"/>
      <c r="H1452" s="520" t="str" cm="1">
        <f t="array" ref="H1452">IF(Tabla1[[#This Row],[Código_Actividad]]="","",_xlfn.XLOOKUP(Tabla1[[#This Row],[Código_Actividad]],CodigoActividad,Tabla2[Actividades Programables Presupuestables],"",0))</f>
        <v/>
      </c>
      <c r="I1452" s="783" t="str">
        <f>IFERROR(VLOOKUP('Formulario PPGR3'!$G1452,'Formulario PPGR2'!$H$9:$V$536,15,FALSE),"")</f>
        <v/>
      </c>
      <c r="J1452" s="525"/>
      <c r="K1452" s="524"/>
      <c r="L1452" s="521" t="str">
        <f>IF(Tabla1[[#This Row],[Descripción]]="","",_xlfn.XLOOKUP(Tabla1[[#This Row],[Descripción]],Tabla10[Descripción],Tabla10[Unidad de Medida],"",0))</f>
        <v/>
      </c>
      <c r="M1452" s="317"/>
      <c r="N1452" s="535" t="str">
        <f>IF(Tabla1[[#This Row],[Descripción]]="","",_xlfn.XLOOKUP(Tabla1[[#This Row],[Descripción]],Tabla10[Descripción],Tabla10[Precio Unitario],0))</f>
        <v/>
      </c>
      <c r="O1452" s="535" t="str">
        <f>IF(Tabla1[[#This Row],[Cantidad de Insumos]]="","",Tabla1[[#This Row],[Precio Unitario]]*Tabla1[[#This Row],[Cantidad de Insumos]])</f>
        <v/>
      </c>
      <c r="P1452" s="522" t="str">
        <f>IF(Tabla1[[#This Row],[Descripción]]="","",_xlfn.XLOOKUP(Tabla1[[#This Row],[Descripción]],Tabla10[Descripción],Tabla10[CODIGO PRESUPUESTARIO],0))</f>
        <v/>
      </c>
      <c r="Q1452" s="523"/>
      <c r="R1452" s="523" t="str">
        <f>IF(Tabla1[[#This Row],[Insumos]]="","",_xlfn.XLOOKUP(Tabla1[[#This Row],[Insumos]],Tabla10[Insumo],Tabla10[InsumoAbrev],"",0))</f>
        <v/>
      </c>
      <c r="S1452" s="694"/>
      <c r="T1452" s="187"/>
      <c r="U1452" s="187"/>
    </row>
    <row r="1453" spans="2:21" ht="15" x14ac:dyDescent="0.25">
      <c r="B1453" s="187" t="str">
        <f>IF('Formulario PPGR3'!$G1453="","",CONCATENATE('Formulario PPGR3'!$C1453,".",'Formulario PPGR3'!$D1453,".",'Formulario PPGR3'!$E1453,".",'Formulario PPGR3'!$F1453))</f>
        <v/>
      </c>
      <c r="C1453" s="187" t="str">
        <f>IF('Formulario PPGR3'!$G1453="","",'Formulario PPGR1'!#REF!)</f>
        <v/>
      </c>
      <c r="D1453" s="187" t="str">
        <f>IF('Formulario PPGR3'!$G1453="","",'Formulario PPGR1'!#REF!)</f>
        <v/>
      </c>
      <c r="E1453" s="187" t="str">
        <f>IF('Formulario PPGR3'!$G1453="","",'Formulario PPGR1'!#REF!)</f>
        <v/>
      </c>
      <c r="F1453" s="187" t="str">
        <f>IF('Formulario PPGR3'!$G1453="","",'Formulario PPGR1'!#REF!)</f>
        <v/>
      </c>
      <c r="G1453" s="237"/>
      <c r="H1453" s="520" t="str" cm="1">
        <f t="array" ref="H1453">IF(Tabla1[[#This Row],[Código_Actividad]]="","",_xlfn.XLOOKUP(Tabla1[[#This Row],[Código_Actividad]],CodigoActividad,Tabla2[Actividades Programables Presupuestables],"",0))</f>
        <v/>
      </c>
      <c r="I1453" s="783" t="str">
        <f>IFERROR(VLOOKUP('Formulario PPGR3'!$G1453,'Formulario PPGR2'!$H$9:$V$536,15,FALSE),"")</f>
        <v/>
      </c>
      <c r="J1453" s="525"/>
      <c r="K1453" s="524"/>
      <c r="L1453" s="521" t="str">
        <f>IF(Tabla1[[#This Row],[Descripción]]="","",_xlfn.XLOOKUP(Tabla1[[#This Row],[Descripción]],Tabla10[Descripción],Tabla10[Unidad de Medida],"",0))</f>
        <v/>
      </c>
      <c r="M1453" s="317"/>
      <c r="N1453" s="535" t="str">
        <f>IF(Tabla1[[#This Row],[Descripción]]="","",_xlfn.XLOOKUP(Tabla1[[#This Row],[Descripción]],Tabla10[Descripción],Tabla10[Precio Unitario],0))</f>
        <v/>
      </c>
      <c r="O1453" s="535" t="str">
        <f>IF(Tabla1[[#This Row],[Cantidad de Insumos]]="","",Tabla1[[#This Row],[Precio Unitario]]*Tabla1[[#This Row],[Cantidad de Insumos]])</f>
        <v/>
      </c>
      <c r="P1453" s="522" t="str">
        <f>IF(Tabla1[[#This Row],[Descripción]]="","",_xlfn.XLOOKUP(Tabla1[[#This Row],[Descripción]],Tabla10[Descripción],Tabla10[CODIGO PRESUPUESTARIO],0))</f>
        <v/>
      </c>
      <c r="Q1453" s="523"/>
      <c r="R1453" s="523" t="str">
        <f>IF(Tabla1[[#This Row],[Insumos]]="","",_xlfn.XLOOKUP(Tabla1[[#This Row],[Insumos]],Tabla10[Insumo],Tabla10[InsumoAbrev],"",0))</f>
        <v/>
      </c>
      <c r="S1453" s="694"/>
      <c r="T1453" s="187"/>
      <c r="U1453" s="187"/>
    </row>
    <row r="1454" spans="2:21" ht="15" x14ac:dyDescent="0.25">
      <c r="B1454" s="187" t="str">
        <f>IF('Formulario PPGR3'!$G1454="","",CONCATENATE('Formulario PPGR3'!$C1454,".",'Formulario PPGR3'!$D1454,".",'Formulario PPGR3'!$E1454,".",'Formulario PPGR3'!$F1454))</f>
        <v/>
      </c>
      <c r="C1454" s="187" t="str">
        <f>IF('Formulario PPGR3'!$G1454="","",'Formulario PPGR1'!#REF!)</f>
        <v/>
      </c>
      <c r="D1454" s="187" t="str">
        <f>IF('Formulario PPGR3'!$G1454="","",'Formulario PPGR1'!#REF!)</f>
        <v/>
      </c>
      <c r="E1454" s="187" t="str">
        <f>IF('Formulario PPGR3'!$G1454="","",'Formulario PPGR1'!#REF!)</f>
        <v/>
      </c>
      <c r="F1454" s="187" t="str">
        <f>IF('Formulario PPGR3'!$G1454="","",'Formulario PPGR1'!#REF!)</f>
        <v/>
      </c>
      <c r="G1454" s="237"/>
      <c r="H1454" s="520" t="str" cm="1">
        <f t="array" ref="H1454">IF(Tabla1[[#This Row],[Código_Actividad]]="","",_xlfn.XLOOKUP(Tabla1[[#This Row],[Código_Actividad]],CodigoActividad,Tabla2[Actividades Programables Presupuestables],"",0))</f>
        <v/>
      </c>
      <c r="I1454" s="783" t="str">
        <f>IFERROR(VLOOKUP('Formulario PPGR3'!$G1454,'Formulario PPGR2'!$H$9:$V$536,15,FALSE),"")</f>
        <v/>
      </c>
      <c r="J1454" s="525"/>
      <c r="K1454" s="524"/>
      <c r="L1454" s="521" t="str">
        <f>IF(Tabla1[[#This Row],[Descripción]]="","",_xlfn.XLOOKUP(Tabla1[[#This Row],[Descripción]],Tabla10[Descripción],Tabla10[Unidad de Medida],"",0))</f>
        <v/>
      </c>
      <c r="M1454" s="317"/>
      <c r="N1454" s="535" t="str">
        <f>IF(Tabla1[[#This Row],[Descripción]]="","",_xlfn.XLOOKUP(Tabla1[[#This Row],[Descripción]],Tabla10[Descripción],Tabla10[Precio Unitario],0))</f>
        <v/>
      </c>
      <c r="O1454" s="535" t="str">
        <f>IF(Tabla1[[#This Row],[Cantidad de Insumos]]="","",Tabla1[[#This Row],[Precio Unitario]]*Tabla1[[#This Row],[Cantidad de Insumos]])</f>
        <v/>
      </c>
      <c r="P1454" s="522" t="str">
        <f>IF(Tabla1[[#This Row],[Descripción]]="","",_xlfn.XLOOKUP(Tabla1[[#This Row],[Descripción]],Tabla10[Descripción],Tabla10[CODIGO PRESUPUESTARIO],0))</f>
        <v/>
      </c>
      <c r="Q1454" s="523"/>
      <c r="R1454" s="523" t="str">
        <f>IF(Tabla1[[#This Row],[Insumos]]="","",_xlfn.XLOOKUP(Tabla1[[#This Row],[Insumos]],Tabla10[Insumo],Tabla10[InsumoAbrev],"",0))</f>
        <v/>
      </c>
      <c r="S1454" s="694"/>
      <c r="T1454" s="187"/>
      <c r="U1454" s="187"/>
    </row>
    <row r="1455" spans="2:21" ht="15" x14ac:dyDescent="0.25">
      <c r="B1455" s="187" t="str">
        <f>IF('Formulario PPGR3'!$G1455="","",CONCATENATE('Formulario PPGR3'!$C1455,".",'Formulario PPGR3'!$D1455,".",'Formulario PPGR3'!$E1455,".",'Formulario PPGR3'!$F1455))</f>
        <v/>
      </c>
      <c r="C1455" s="187" t="str">
        <f>IF('Formulario PPGR3'!$G1455="","",'Formulario PPGR1'!#REF!)</f>
        <v/>
      </c>
      <c r="D1455" s="187" t="str">
        <f>IF('Formulario PPGR3'!$G1455="","",'Formulario PPGR1'!#REF!)</f>
        <v/>
      </c>
      <c r="E1455" s="187" t="str">
        <f>IF('Formulario PPGR3'!$G1455="","",'Formulario PPGR1'!#REF!)</f>
        <v/>
      </c>
      <c r="F1455" s="187" t="str">
        <f>IF('Formulario PPGR3'!$G1455="","",'Formulario PPGR1'!#REF!)</f>
        <v/>
      </c>
      <c r="G1455" s="237"/>
      <c r="H1455" s="520" t="str" cm="1">
        <f t="array" ref="H1455">IF(Tabla1[[#This Row],[Código_Actividad]]="","",_xlfn.XLOOKUP(Tabla1[[#This Row],[Código_Actividad]],CodigoActividad,Tabla2[Actividades Programables Presupuestables],"",0))</f>
        <v/>
      </c>
      <c r="I1455" s="783" t="str">
        <f>IFERROR(VLOOKUP('Formulario PPGR3'!$G1455,'Formulario PPGR2'!$H$9:$V$536,15,FALSE),"")</f>
        <v/>
      </c>
      <c r="J1455" s="525"/>
      <c r="K1455" s="524"/>
      <c r="L1455" s="521" t="str">
        <f>IF(Tabla1[[#This Row],[Descripción]]="","",_xlfn.XLOOKUP(Tabla1[[#This Row],[Descripción]],Tabla10[Descripción],Tabla10[Unidad de Medida],"",0))</f>
        <v/>
      </c>
      <c r="M1455" s="317"/>
      <c r="N1455" s="535" t="str">
        <f>IF(Tabla1[[#This Row],[Descripción]]="","",_xlfn.XLOOKUP(Tabla1[[#This Row],[Descripción]],Tabla10[Descripción],Tabla10[Precio Unitario],0))</f>
        <v/>
      </c>
      <c r="O1455" s="535" t="str">
        <f>IF(Tabla1[[#This Row],[Cantidad de Insumos]]="","",Tabla1[[#This Row],[Precio Unitario]]*Tabla1[[#This Row],[Cantidad de Insumos]])</f>
        <v/>
      </c>
      <c r="P1455" s="522" t="str">
        <f>IF(Tabla1[[#This Row],[Descripción]]="","",_xlfn.XLOOKUP(Tabla1[[#This Row],[Descripción]],Tabla10[Descripción],Tabla10[CODIGO PRESUPUESTARIO],0))</f>
        <v/>
      </c>
      <c r="Q1455" s="523"/>
      <c r="R1455" s="523" t="str">
        <f>IF(Tabla1[[#This Row],[Insumos]]="","",_xlfn.XLOOKUP(Tabla1[[#This Row],[Insumos]],Tabla10[Insumo],Tabla10[InsumoAbrev],"",0))</f>
        <v/>
      </c>
      <c r="S1455" s="694"/>
      <c r="T1455" s="187"/>
      <c r="U1455" s="187"/>
    </row>
    <row r="1456" spans="2:21" ht="15" x14ac:dyDescent="0.25">
      <c r="B1456" s="187" t="str">
        <f>IF('Formulario PPGR3'!$G1456="","",CONCATENATE('Formulario PPGR3'!$C1456,".",'Formulario PPGR3'!$D1456,".",'Formulario PPGR3'!$E1456,".",'Formulario PPGR3'!$F1456))</f>
        <v/>
      </c>
      <c r="C1456" s="187" t="str">
        <f>IF('Formulario PPGR3'!$G1456="","",'Formulario PPGR1'!#REF!)</f>
        <v/>
      </c>
      <c r="D1456" s="187" t="str">
        <f>IF('Formulario PPGR3'!$G1456="","",'Formulario PPGR1'!#REF!)</f>
        <v/>
      </c>
      <c r="E1456" s="187" t="str">
        <f>IF('Formulario PPGR3'!$G1456="","",'Formulario PPGR1'!#REF!)</f>
        <v/>
      </c>
      <c r="F1456" s="187" t="str">
        <f>IF('Formulario PPGR3'!$G1456="","",'Formulario PPGR1'!#REF!)</f>
        <v/>
      </c>
      <c r="G1456" s="237"/>
      <c r="H1456" s="520" t="str" cm="1">
        <f t="array" ref="H1456">IF(Tabla1[[#This Row],[Código_Actividad]]="","",_xlfn.XLOOKUP(Tabla1[[#This Row],[Código_Actividad]],CodigoActividad,Tabla2[Actividades Programables Presupuestables],"",0))</f>
        <v/>
      </c>
      <c r="I1456" s="783" t="str">
        <f>IFERROR(VLOOKUP('Formulario PPGR3'!$G1456,'Formulario PPGR2'!$H$9:$V$536,15,FALSE),"")</f>
        <v/>
      </c>
      <c r="J1456" s="525"/>
      <c r="K1456" s="524"/>
      <c r="L1456" s="521" t="str">
        <f>IF(Tabla1[[#This Row],[Descripción]]="","",_xlfn.XLOOKUP(Tabla1[[#This Row],[Descripción]],Tabla10[Descripción],Tabla10[Unidad de Medida],"",0))</f>
        <v/>
      </c>
      <c r="M1456" s="317"/>
      <c r="N1456" s="535" t="str">
        <f>IF(Tabla1[[#This Row],[Descripción]]="","",_xlfn.XLOOKUP(Tabla1[[#This Row],[Descripción]],Tabla10[Descripción],Tabla10[Precio Unitario],0))</f>
        <v/>
      </c>
      <c r="O1456" s="535" t="str">
        <f>IF(Tabla1[[#This Row],[Cantidad de Insumos]]="","",Tabla1[[#This Row],[Precio Unitario]]*Tabla1[[#This Row],[Cantidad de Insumos]])</f>
        <v/>
      </c>
      <c r="P1456" s="522" t="str">
        <f>IF(Tabla1[[#This Row],[Descripción]]="","",_xlfn.XLOOKUP(Tabla1[[#This Row],[Descripción]],Tabla10[Descripción],Tabla10[CODIGO PRESUPUESTARIO],0))</f>
        <v/>
      </c>
      <c r="Q1456" s="523"/>
      <c r="R1456" s="523" t="str">
        <f>IF(Tabla1[[#This Row],[Insumos]]="","",_xlfn.XLOOKUP(Tabla1[[#This Row],[Insumos]],Tabla10[Insumo],Tabla10[InsumoAbrev],"",0))</f>
        <v/>
      </c>
      <c r="S1456" s="694"/>
      <c r="T1456" s="187"/>
      <c r="U1456" s="187"/>
    </row>
    <row r="1457" spans="2:21" ht="15" x14ac:dyDescent="0.25">
      <c r="B1457" s="187" t="str">
        <f>IF('Formulario PPGR3'!$G1457="","",CONCATENATE('Formulario PPGR3'!$C1457,".",'Formulario PPGR3'!$D1457,".",'Formulario PPGR3'!$E1457,".",'Formulario PPGR3'!$F1457))</f>
        <v/>
      </c>
      <c r="C1457" s="187" t="str">
        <f>IF('Formulario PPGR3'!$G1457="","",'Formulario PPGR1'!#REF!)</f>
        <v/>
      </c>
      <c r="D1457" s="187" t="str">
        <f>IF('Formulario PPGR3'!$G1457="","",'Formulario PPGR1'!#REF!)</f>
        <v/>
      </c>
      <c r="E1457" s="187" t="str">
        <f>IF('Formulario PPGR3'!$G1457="","",'Formulario PPGR1'!#REF!)</f>
        <v/>
      </c>
      <c r="F1457" s="187" t="str">
        <f>IF('Formulario PPGR3'!$G1457="","",'Formulario PPGR1'!#REF!)</f>
        <v/>
      </c>
      <c r="G1457" s="237"/>
      <c r="H1457" s="520" t="str" cm="1">
        <f t="array" ref="H1457">IF(Tabla1[[#This Row],[Código_Actividad]]="","",_xlfn.XLOOKUP(Tabla1[[#This Row],[Código_Actividad]],CodigoActividad,Tabla2[Actividades Programables Presupuestables],"",0))</f>
        <v/>
      </c>
      <c r="I1457" s="783" t="str">
        <f>IFERROR(VLOOKUP('Formulario PPGR3'!$G1457,'Formulario PPGR2'!$H$9:$V$536,15,FALSE),"")</f>
        <v/>
      </c>
      <c r="J1457" s="525"/>
      <c r="K1457" s="524"/>
      <c r="L1457" s="521" t="str">
        <f>IF(Tabla1[[#This Row],[Descripción]]="","",_xlfn.XLOOKUP(Tabla1[[#This Row],[Descripción]],Tabla10[Descripción],Tabla10[Unidad de Medida],"",0))</f>
        <v/>
      </c>
      <c r="M1457" s="317"/>
      <c r="N1457" s="535" t="str">
        <f>IF(Tabla1[[#This Row],[Descripción]]="","",_xlfn.XLOOKUP(Tabla1[[#This Row],[Descripción]],Tabla10[Descripción],Tabla10[Precio Unitario],0))</f>
        <v/>
      </c>
      <c r="O1457" s="535" t="str">
        <f>IF(Tabla1[[#This Row],[Cantidad de Insumos]]="","",Tabla1[[#This Row],[Precio Unitario]]*Tabla1[[#This Row],[Cantidad de Insumos]])</f>
        <v/>
      </c>
      <c r="P1457" s="522" t="str">
        <f>IF(Tabla1[[#This Row],[Descripción]]="","",_xlfn.XLOOKUP(Tabla1[[#This Row],[Descripción]],Tabla10[Descripción],Tabla10[CODIGO PRESUPUESTARIO],0))</f>
        <v/>
      </c>
      <c r="Q1457" s="523"/>
      <c r="R1457" s="523" t="str">
        <f>IF(Tabla1[[#This Row],[Insumos]]="","",_xlfn.XLOOKUP(Tabla1[[#This Row],[Insumos]],Tabla10[Insumo],Tabla10[InsumoAbrev],"",0))</f>
        <v/>
      </c>
      <c r="S1457" s="694"/>
      <c r="T1457" s="187"/>
      <c r="U1457" s="187"/>
    </row>
    <row r="1458" spans="2:21" ht="15" x14ac:dyDescent="0.25">
      <c r="B1458" s="187" t="str">
        <f>IF('Formulario PPGR3'!$G1458="","",CONCATENATE('Formulario PPGR3'!$C1458,".",'Formulario PPGR3'!$D1458,".",'Formulario PPGR3'!$E1458,".",'Formulario PPGR3'!$F1458))</f>
        <v/>
      </c>
      <c r="C1458" s="187" t="str">
        <f>IF('Formulario PPGR3'!$G1458="","",'Formulario PPGR1'!#REF!)</f>
        <v/>
      </c>
      <c r="D1458" s="187" t="str">
        <f>IF('Formulario PPGR3'!$G1458="","",'Formulario PPGR1'!#REF!)</f>
        <v/>
      </c>
      <c r="E1458" s="187" t="str">
        <f>IF('Formulario PPGR3'!$G1458="","",'Formulario PPGR1'!#REF!)</f>
        <v/>
      </c>
      <c r="F1458" s="187" t="str">
        <f>IF('Formulario PPGR3'!$G1458="","",'Formulario PPGR1'!#REF!)</f>
        <v/>
      </c>
      <c r="G1458" s="237"/>
      <c r="H1458" s="520" t="str" cm="1">
        <f t="array" ref="H1458">IF(Tabla1[[#This Row],[Código_Actividad]]="","",_xlfn.XLOOKUP(Tabla1[[#This Row],[Código_Actividad]],CodigoActividad,Tabla2[Actividades Programables Presupuestables],"",0))</f>
        <v/>
      </c>
      <c r="I1458" s="783" t="str">
        <f>IFERROR(VLOOKUP('Formulario PPGR3'!$G1458,'Formulario PPGR2'!$H$9:$V$536,15,FALSE),"")</f>
        <v/>
      </c>
      <c r="J1458" s="525"/>
      <c r="K1458" s="524"/>
      <c r="L1458" s="521" t="str">
        <f>IF(Tabla1[[#This Row],[Descripción]]="","",_xlfn.XLOOKUP(Tabla1[[#This Row],[Descripción]],Tabla10[Descripción],Tabla10[Unidad de Medida],"",0))</f>
        <v/>
      </c>
      <c r="M1458" s="317"/>
      <c r="N1458" s="535" t="str">
        <f>IF(Tabla1[[#This Row],[Descripción]]="","",_xlfn.XLOOKUP(Tabla1[[#This Row],[Descripción]],Tabla10[Descripción],Tabla10[Precio Unitario],0))</f>
        <v/>
      </c>
      <c r="O1458" s="535" t="str">
        <f>IF(Tabla1[[#This Row],[Cantidad de Insumos]]="","",Tabla1[[#This Row],[Precio Unitario]]*Tabla1[[#This Row],[Cantidad de Insumos]])</f>
        <v/>
      </c>
      <c r="P1458" s="522" t="str">
        <f>IF(Tabla1[[#This Row],[Descripción]]="","",_xlfn.XLOOKUP(Tabla1[[#This Row],[Descripción]],Tabla10[Descripción],Tabla10[CODIGO PRESUPUESTARIO],0))</f>
        <v/>
      </c>
      <c r="Q1458" s="523"/>
      <c r="R1458" s="523" t="str">
        <f>IF(Tabla1[[#This Row],[Insumos]]="","",_xlfn.XLOOKUP(Tabla1[[#This Row],[Insumos]],Tabla10[Insumo],Tabla10[InsumoAbrev],"",0))</f>
        <v/>
      </c>
      <c r="S1458" s="694"/>
      <c r="T1458" s="187"/>
      <c r="U1458" s="187"/>
    </row>
    <row r="1459" spans="2:21" ht="15" x14ac:dyDescent="0.25">
      <c r="B1459" s="187" t="str">
        <f>IF('Formulario PPGR3'!$G1459="","",CONCATENATE('Formulario PPGR3'!$C1459,".",'Formulario PPGR3'!$D1459,".",'Formulario PPGR3'!$E1459,".",'Formulario PPGR3'!$F1459))</f>
        <v/>
      </c>
      <c r="C1459" s="187" t="str">
        <f>IF('Formulario PPGR3'!$G1459="","",'Formulario PPGR1'!#REF!)</f>
        <v/>
      </c>
      <c r="D1459" s="187" t="str">
        <f>IF('Formulario PPGR3'!$G1459="","",'Formulario PPGR1'!#REF!)</f>
        <v/>
      </c>
      <c r="E1459" s="187" t="str">
        <f>IF('Formulario PPGR3'!$G1459="","",'Formulario PPGR1'!#REF!)</f>
        <v/>
      </c>
      <c r="F1459" s="187" t="str">
        <f>IF('Formulario PPGR3'!$G1459="","",'Formulario PPGR1'!#REF!)</f>
        <v/>
      </c>
      <c r="G1459" s="237"/>
      <c r="H1459" s="520" t="str" cm="1">
        <f t="array" ref="H1459">IF(Tabla1[[#This Row],[Código_Actividad]]="","",_xlfn.XLOOKUP(Tabla1[[#This Row],[Código_Actividad]],CodigoActividad,Tabla2[Actividades Programables Presupuestables],"",0))</f>
        <v/>
      </c>
      <c r="I1459" s="783" t="str">
        <f>IFERROR(VLOOKUP('Formulario PPGR3'!$G1459,'Formulario PPGR2'!$H$9:$V$536,15,FALSE),"")</f>
        <v/>
      </c>
      <c r="J1459" s="525"/>
      <c r="K1459" s="524"/>
      <c r="L1459" s="521" t="str">
        <f>IF(Tabla1[[#This Row],[Descripción]]="","",_xlfn.XLOOKUP(Tabla1[[#This Row],[Descripción]],Tabla10[Descripción],Tabla10[Unidad de Medida],"",0))</f>
        <v/>
      </c>
      <c r="M1459" s="317"/>
      <c r="N1459" s="535" t="str">
        <f>IF(Tabla1[[#This Row],[Descripción]]="","",_xlfn.XLOOKUP(Tabla1[[#This Row],[Descripción]],Tabla10[Descripción],Tabla10[Precio Unitario],0))</f>
        <v/>
      </c>
      <c r="O1459" s="535" t="str">
        <f>IF(Tabla1[[#This Row],[Cantidad de Insumos]]="","",Tabla1[[#This Row],[Precio Unitario]]*Tabla1[[#This Row],[Cantidad de Insumos]])</f>
        <v/>
      </c>
      <c r="P1459" s="522" t="str">
        <f>IF(Tabla1[[#This Row],[Descripción]]="","",_xlfn.XLOOKUP(Tabla1[[#This Row],[Descripción]],Tabla10[Descripción],Tabla10[CODIGO PRESUPUESTARIO],0))</f>
        <v/>
      </c>
      <c r="Q1459" s="523"/>
      <c r="R1459" s="523" t="str">
        <f>IF(Tabla1[[#This Row],[Insumos]]="","",_xlfn.XLOOKUP(Tabla1[[#This Row],[Insumos]],Tabla10[Insumo],Tabla10[InsumoAbrev],"",0))</f>
        <v/>
      </c>
      <c r="S1459" s="694"/>
      <c r="T1459" s="187"/>
      <c r="U1459" s="187"/>
    </row>
    <row r="1460" spans="2:21" ht="15" x14ac:dyDescent="0.25">
      <c r="B1460" s="187" t="str">
        <f>IF('Formulario PPGR3'!$G1460="","",CONCATENATE('Formulario PPGR3'!$C1460,".",'Formulario PPGR3'!$D1460,".",'Formulario PPGR3'!$E1460,".",'Formulario PPGR3'!$F1460))</f>
        <v/>
      </c>
      <c r="C1460" s="187" t="str">
        <f>IF('Formulario PPGR3'!$G1460="","",'Formulario PPGR1'!#REF!)</f>
        <v/>
      </c>
      <c r="D1460" s="187" t="str">
        <f>IF('Formulario PPGR3'!$G1460="","",'Formulario PPGR1'!#REF!)</f>
        <v/>
      </c>
      <c r="E1460" s="187" t="str">
        <f>IF('Formulario PPGR3'!$G1460="","",'Formulario PPGR1'!#REF!)</f>
        <v/>
      </c>
      <c r="F1460" s="187" t="str">
        <f>IF('Formulario PPGR3'!$G1460="","",'Formulario PPGR1'!#REF!)</f>
        <v/>
      </c>
      <c r="G1460" s="237"/>
      <c r="H1460" s="520" t="str" cm="1">
        <f t="array" ref="H1460">IF(Tabla1[[#This Row],[Código_Actividad]]="","",_xlfn.XLOOKUP(Tabla1[[#This Row],[Código_Actividad]],CodigoActividad,Tabla2[Actividades Programables Presupuestables],"",0))</f>
        <v/>
      </c>
      <c r="I1460" s="783" t="str">
        <f>IFERROR(VLOOKUP('Formulario PPGR3'!$G1460,'Formulario PPGR2'!$H$9:$V$536,15,FALSE),"")</f>
        <v/>
      </c>
      <c r="J1460" s="525"/>
      <c r="K1460" s="524"/>
      <c r="L1460" s="521" t="str">
        <f>IF(Tabla1[[#This Row],[Descripción]]="","",_xlfn.XLOOKUP(Tabla1[[#This Row],[Descripción]],Tabla10[Descripción],Tabla10[Unidad de Medida],"",0))</f>
        <v/>
      </c>
      <c r="M1460" s="317"/>
      <c r="N1460" s="535" t="str">
        <f>IF(Tabla1[[#This Row],[Descripción]]="","",_xlfn.XLOOKUP(Tabla1[[#This Row],[Descripción]],Tabla10[Descripción],Tabla10[Precio Unitario],0))</f>
        <v/>
      </c>
      <c r="O1460" s="535" t="str">
        <f>IF(Tabla1[[#This Row],[Cantidad de Insumos]]="","",Tabla1[[#This Row],[Precio Unitario]]*Tabla1[[#This Row],[Cantidad de Insumos]])</f>
        <v/>
      </c>
      <c r="P1460" s="522" t="str">
        <f>IF(Tabla1[[#This Row],[Descripción]]="","",_xlfn.XLOOKUP(Tabla1[[#This Row],[Descripción]],Tabla10[Descripción],Tabla10[CODIGO PRESUPUESTARIO],0))</f>
        <v/>
      </c>
      <c r="Q1460" s="523"/>
      <c r="R1460" s="523" t="str">
        <f>IF(Tabla1[[#This Row],[Insumos]]="","",_xlfn.XLOOKUP(Tabla1[[#This Row],[Insumos]],Tabla10[Insumo],Tabla10[InsumoAbrev],"",0))</f>
        <v/>
      </c>
      <c r="S1460" s="694"/>
      <c r="T1460" s="187"/>
      <c r="U1460" s="187"/>
    </row>
    <row r="1461" spans="2:21" ht="15" x14ac:dyDescent="0.25">
      <c r="B1461" s="187" t="str">
        <f>IF('Formulario PPGR3'!$G1461="","",CONCATENATE('Formulario PPGR3'!$C1461,".",'Formulario PPGR3'!$D1461,".",'Formulario PPGR3'!$E1461,".",'Formulario PPGR3'!$F1461))</f>
        <v/>
      </c>
      <c r="C1461" s="187" t="str">
        <f>IF('Formulario PPGR3'!$G1461="","",'Formulario PPGR1'!#REF!)</f>
        <v/>
      </c>
      <c r="D1461" s="187" t="str">
        <f>IF('Formulario PPGR3'!$G1461="","",'Formulario PPGR1'!#REF!)</f>
        <v/>
      </c>
      <c r="E1461" s="187" t="str">
        <f>IF('Formulario PPGR3'!$G1461="","",'Formulario PPGR1'!#REF!)</f>
        <v/>
      </c>
      <c r="F1461" s="187" t="str">
        <f>IF('Formulario PPGR3'!$G1461="","",'Formulario PPGR1'!#REF!)</f>
        <v/>
      </c>
      <c r="G1461" s="237"/>
      <c r="H1461" s="520" t="str" cm="1">
        <f t="array" ref="H1461">IF(Tabla1[[#This Row],[Código_Actividad]]="","",_xlfn.XLOOKUP(Tabla1[[#This Row],[Código_Actividad]],CodigoActividad,Tabla2[Actividades Programables Presupuestables],"",0))</f>
        <v/>
      </c>
      <c r="I1461" s="783" t="str">
        <f>IFERROR(VLOOKUP('Formulario PPGR3'!$G1461,'Formulario PPGR2'!$H$9:$V$536,15,FALSE),"")</f>
        <v/>
      </c>
      <c r="J1461" s="525"/>
      <c r="K1461" s="524"/>
      <c r="L1461" s="521" t="str">
        <f>IF(Tabla1[[#This Row],[Descripción]]="","",_xlfn.XLOOKUP(Tabla1[[#This Row],[Descripción]],Tabla10[Descripción],Tabla10[Unidad de Medida],"",0))</f>
        <v/>
      </c>
      <c r="M1461" s="317"/>
      <c r="N1461" s="535" t="str">
        <f>IF(Tabla1[[#This Row],[Descripción]]="","",_xlfn.XLOOKUP(Tabla1[[#This Row],[Descripción]],Tabla10[Descripción],Tabla10[Precio Unitario],0))</f>
        <v/>
      </c>
      <c r="O1461" s="535" t="str">
        <f>IF(Tabla1[[#This Row],[Cantidad de Insumos]]="","",Tabla1[[#This Row],[Precio Unitario]]*Tabla1[[#This Row],[Cantidad de Insumos]])</f>
        <v/>
      </c>
      <c r="P1461" s="522" t="str">
        <f>IF(Tabla1[[#This Row],[Descripción]]="","",_xlfn.XLOOKUP(Tabla1[[#This Row],[Descripción]],Tabla10[Descripción],Tabla10[CODIGO PRESUPUESTARIO],0))</f>
        <v/>
      </c>
      <c r="Q1461" s="523"/>
      <c r="R1461" s="523" t="str">
        <f>IF(Tabla1[[#This Row],[Insumos]]="","",_xlfn.XLOOKUP(Tabla1[[#This Row],[Insumos]],Tabla10[Insumo],Tabla10[InsumoAbrev],"",0))</f>
        <v/>
      </c>
      <c r="S1461" s="694"/>
      <c r="T1461" s="187"/>
      <c r="U1461" s="187"/>
    </row>
    <row r="1462" spans="2:21" ht="15" x14ac:dyDescent="0.25">
      <c r="B1462" s="187" t="str">
        <f>IF('Formulario PPGR3'!$G1462="","",CONCATENATE('Formulario PPGR3'!$C1462,".",'Formulario PPGR3'!$D1462,".",'Formulario PPGR3'!$E1462,".",'Formulario PPGR3'!$F1462))</f>
        <v/>
      </c>
      <c r="C1462" s="187" t="str">
        <f>IF('Formulario PPGR3'!$G1462="","",'Formulario PPGR1'!#REF!)</f>
        <v/>
      </c>
      <c r="D1462" s="187" t="str">
        <f>IF('Formulario PPGR3'!$G1462="","",'Formulario PPGR1'!#REF!)</f>
        <v/>
      </c>
      <c r="E1462" s="187" t="str">
        <f>IF('Formulario PPGR3'!$G1462="","",'Formulario PPGR1'!#REF!)</f>
        <v/>
      </c>
      <c r="F1462" s="187" t="str">
        <f>IF('Formulario PPGR3'!$G1462="","",'Formulario PPGR1'!#REF!)</f>
        <v/>
      </c>
      <c r="G1462" s="237"/>
      <c r="H1462" s="520" t="str" cm="1">
        <f t="array" ref="H1462">IF(Tabla1[[#This Row],[Código_Actividad]]="","",_xlfn.XLOOKUP(Tabla1[[#This Row],[Código_Actividad]],CodigoActividad,Tabla2[Actividades Programables Presupuestables],"",0))</f>
        <v/>
      </c>
      <c r="I1462" s="783" t="str">
        <f>IFERROR(VLOOKUP('Formulario PPGR3'!$G1462,'Formulario PPGR2'!$H$9:$V$536,15,FALSE),"")</f>
        <v/>
      </c>
      <c r="J1462" s="525"/>
      <c r="K1462" s="524"/>
      <c r="L1462" s="521" t="str">
        <f>IF(Tabla1[[#This Row],[Descripción]]="","",_xlfn.XLOOKUP(Tabla1[[#This Row],[Descripción]],Tabla10[Descripción],Tabla10[Unidad de Medida],"",0))</f>
        <v/>
      </c>
      <c r="M1462" s="317"/>
      <c r="N1462" s="535" t="str">
        <f>IF(Tabla1[[#This Row],[Descripción]]="","",_xlfn.XLOOKUP(Tabla1[[#This Row],[Descripción]],Tabla10[Descripción],Tabla10[Precio Unitario],0))</f>
        <v/>
      </c>
      <c r="O1462" s="535" t="str">
        <f>IF(Tabla1[[#This Row],[Cantidad de Insumos]]="","",Tabla1[[#This Row],[Precio Unitario]]*Tabla1[[#This Row],[Cantidad de Insumos]])</f>
        <v/>
      </c>
      <c r="P1462" s="522" t="str">
        <f>IF(Tabla1[[#This Row],[Descripción]]="","",_xlfn.XLOOKUP(Tabla1[[#This Row],[Descripción]],Tabla10[Descripción],Tabla10[CODIGO PRESUPUESTARIO],0))</f>
        <v/>
      </c>
      <c r="Q1462" s="523"/>
      <c r="R1462" s="523" t="str">
        <f>IF(Tabla1[[#This Row],[Insumos]]="","",_xlfn.XLOOKUP(Tabla1[[#This Row],[Insumos]],Tabla10[Insumo],Tabla10[InsumoAbrev],"",0))</f>
        <v/>
      </c>
      <c r="S1462" s="694"/>
      <c r="T1462" s="187"/>
      <c r="U1462" s="187"/>
    </row>
    <row r="1463" spans="2:21" ht="15" x14ac:dyDescent="0.25">
      <c r="B1463" s="187" t="str">
        <f>IF('Formulario PPGR3'!$G1463="","",CONCATENATE('Formulario PPGR3'!$C1463,".",'Formulario PPGR3'!$D1463,".",'Formulario PPGR3'!$E1463,".",'Formulario PPGR3'!$F1463))</f>
        <v/>
      </c>
      <c r="C1463" s="187" t="str">
        <f>IF('Formulario PPGR3'!$G1463="","",'Formulario PPGR1'!#REF!)</f>
        <v/>
      </c>
      <c r="D1463" s="187" t="str">
        <f>IF('Formulario PPGR3'!$G1463="","",'Formulario PPGR1'!#REF!)</f>
        <v/>
      </c>
      <c r="E1463" s="187" t="str">
        <f>IF('Formulario PPGR3'!$G1463="","",'Formulario PPGR1'!#REF!)</f>
        <v/>
      </c>
      <c r="F1463" s="187" t="str">
        <f>IF('Formulario PPGR3'!$G1463="","",'Formulario PPGR1'!#REF!)</f>
        <v/>
      </c>
      <c r="G1463" s="237"/>
      <c r="H1463" s="520" t="str" cm="1">
        <f t="array" ref="H1463">IF(Tabla1[[#This Row],[Código_Actividad]]="","",_xlfn.XLOOKUP(Tabla1[[#This Row],[Código_Actividad]],CodigoActividad,Tabla2[Actividades Programables Presupuestables],"",0))</f>
        <v/>
      </c>
      <c r="I1463" s="783" t="str">
        <f>IFERROR(VLOOKUP('Formulario PPGR3'!$G1463,'Formulario PPGR2'!$H$9:$V$536,15,FALSE),"")</f>
        <v/>
      </c>
      <c r="J1463" s="525"/>
      <c r="K1463" s="524"/>
      <c r="L1463" s="521" t="str">
        <f>IF(Tabla1[[#This Row],[Descripción]]="","",_xlfn.XLOOKUP(Tabla1[[#This Row],[Descripción]],Tabla10[Descripción],Tabla10[Unidad de Medida],"",0))</f>
        <v/>
      </c>
      <c r="M1463" s="317"/>
      <c r="N1463" s="535" t="str">
        <f>IF(Tabla1[[#This Row],[Descripción]]="","",_xlfn.XLOOKUP(Tabla1[[#This Row],[Descripción]],Tabla10[Descripción],Tabla10[Precio Unitario],0))</f>
        <v/>
      </c>
      <c r="O1463" s="535" t="str">
        <f>IF(Tabla1[[#This Row],[Cantidad de Insumos]]="","",Tabla1[[#This Row],[Precio Unitario]]*Tabla1[[#This Row],[Cantidad de Insumos]])</f>
        <v/>
      </c>
      <c r="P1463" s="522" t="str">
        <f>IF(Tabla1[[#This Row],[Descripción]]="","",_xlfn.XLOOKUP(Tabla1[[#This Row],[Descripción]],Tabla10[Descripción],Tabla10[CODIGO PRESUPUESTARIO],0))</f>
        <v/>
      </c>
      <c r="Q1463" s="523"/>
      <c r="R1463" s="523" t="str">
        <f>IF(Tabla1[[#This Row],[Insumos]]="","",_xlfn.XLOOKUP(Tabla1[[#This Row],[Insumos]],Tabla10[Insumo],Tabla10[InsumoAbrev],"",0))</f>
        <v/>
      </c>
      <c r="S1463" s="694"/>
      <c r="T1463" s="187"/>
      <c r="U1463" s="187"/>
    </row>
    <row r="1464" spans="2:21" ht="15" x14ac:dyDescent="0.25">
      <c r="B1464" s="187" t="str">
        <f>IF('Formulario PPGR3'!$G1464="","",CONCATENATE('Formulario PPGR3'!$C1464,".",'Formulario PPGR3'!$D1464,".",'Formulario PPGR3'!$E1464,".",'Formulario PPGR3'!$F1464))</f>
        <v/>
      </c>
      <c r="C1464" s="187" t="str">
        <f>IF('Formulario PPGR3'!$G1464="","",'Formulario PPGR1'!#REF!)</f>
        <v/>
      </c>
      <c r="D1464" s="187" t="str">
        <f>IF('Formulario PPGR3'!$G1464="","",'Formulario PPGR1'!#REF!)</f>
        <v/>
      </c>
      <c r="E1464" s="187" t="str">
        <f>IF('Formulario PPGR3'!$G1464="","",'Formulario PPGR1'!#REF!)</f>
        <v/>
      </c>
      <c r="F1464" s="187" t="str">
        <f>IF('Formulario PPGR3'!$G1464="","",'Formulario PPGR1'!#REF!)</f>
        <v/>
      </c>
      <c r="G1464" s="237"/>
      <c r="H1464" s="520" t="str" cm="1">
        <f t="array" ref="H1464">IF(Tabla1[[#This Row],[Código_Actividad]]="","",_xlfn.XLOOKUP(Tabla1[[#This Row],[Código_Actividad]],CodigoActividad,Tabla2[Actividades Programables Presupuestables],"",0))</f>
        <v/>
      </c>
      <c r="I1464" s="783" t="str">
        <f>IFERROR(VLOOKUP('Formulario PPGR3'!$G1464,'Formulario PPGR2'!$H$9:$V$536,15,FALSE),"")</f>
        <v/>
      </c>
      <c r="J1464" s="525"/>
      <c r="K1464" s="524"/>
      <c r="L1464" s="521" t="str">
        <f>IF(Tabla1[[#This Row],[Descripción]]="","",_xlfn.XLOOKUP(Tabla1[[#This Row],[Descripción]],Tabla10[Descripción],Tabla10[Unidad de Medida],"",0))</f>
        <v/>
      </c>
      <c r="M1464" s="317"/>
      <c r="N1464" s="535" t="str">
        <f>IF(Tabla1[[#This Row],[Descripción]]="","",_xlfn.XLOOKUP(Tabla1[[#This Row],[Descripción]],Tabla10[Descripción],Tabla10[Precio Unitario],0))</f>
        <v/>
      </c>
      <c r="O1464" s="535" t="str">
        <f>IF(Tabla1[[#This Row],[Cantidad de Insumos]]="","",Tabla1[[#This Row],[Precio Unitario]]*Tabla1[[#This Row],[Cantidad de Insumos]])</f>
        <v/>
      </c>
      <c r="P1464" s="522" t="str">
        <f>IF(Tabla1[[#This Row],[Descripción]]="","",_xlfn.XLOOKUP(Tabla1[[#This Row],[Descripción]],Tabla10[Descripción],Tabla10[CODIGO PRESUPUESTARIO],0))</f>
        <v/>
      </c>
      <c r="Q1464" s="523"/>
      <c r="R1464" s="523" t="str">
        <f>IF(Tabla1[[#This Row],[Insumos]]="","",_xlfn.XLOOKUP(Tabla1[[#This Row],[Insumos]],Tabla10[Insumo],Tabla10[InsumoAbrev],"",0))</f>
        <v/>
      </c>
      <c r="S1464" s="694"/>
      <c r="T1464" s="187"/>
      <c r="U1464" s="187"/>
    </row>
    <row r="1465" spans="2:21" ht="15" x14ac:dyDescent="0.25">
      <c r="B1465" s="187" t="str">
        <f>IF('Formulario PPGR3'!$G1465="","",CONCATENATE('Formulario PPGR3'!$C1465,".",'Formulario PPGR3'!$D1465,".",'Formulario PPGR3'!$E1465,".",'Formulario PPGR3'!$F1465))</f>
        <v/>
      </c>
      <c r="C1465" s="187" t="str">
        <f>IF('Formulario PPGR3'!$G1465="","",'Formulario PPGR1'!#REF!)</f>
        <v/>
      </c>
      <c r="D1465" s="187" t="str">
        <f>IF('Formulario PPGR3'!$G1465="","",'Formulario PPGR1'!#REF!)</f>
        <v/>
      </c>
      <c r="E1465" s="187" t="str">
        <f>IF('Formulario PPGR3'!$G1465="","",'Formulario PPGR1'!#REF!)</f>
        <v/>
      </c>
      <c r="F1465" s="187" t="str">
        <f>IF('Formulario PPGR3'!$G1465="","",'Formulario PPGR1'!#REF!)</f>
        <v/>
      </c>
      <c r="G1465" s="237"/>
      <c r="H1465" s="520" t="str" cm="1">
        <f t="array" ref="H1465">IF(Tabla1[[#This Row],[Código_Actividad]]="","",_xlfn.XLOOKUP(Tabla1[[#This Row],[Código_Actividad]],CodigoActividad,Tabla2[Actividades Programables Presupuestables],"",0))</f>
        <v/>
      </c>
      <c r="I1465" s="783" t="str">
        <f>IFERROR(VLOOKUP('Formulario PPGR3'!$G1465,'Formulario PPGR2'!$H$9:$V$536,15,FALSE),"")</f>
        <v/>
      </c>
      <c r="J1465" s="525"/>
      <c r="K1465" s="524"/>
      <c r="L1465" s="521" t="str">
        <f>IF(Tabla1[[#This Row],[Descripción]]="","",_xlfn.XLOOKUP(Tabla1[[#This Row],[Descripción]],Tabla10[Descripción],Tabla10[Unidad de Medida],"",0))</f>
        <v/>
      </c>
      <c r="M1465" s="317"/>
      <c r="N1465" s="535" t="str">
        <f>IF(Tabla1[[#This Row],[Descripción]]="","",_xlfn.XLOOKUP(Tabla1[[#This Row],[Descripción]],Tabla10[Descripción],Tabla10[Precio Unitario],0))</f>
        <v/>
      </c>
      <c r="O1465" s="535" t="str">
        <f>IF(Tabla1[[#This Row],[Cantidad de Insumos]]="","",Tabla1[[#This Row],[Precio Unitario]]*Tabla1[[#This Row],[Cantidad de Insumos]])</f>
        <v/>
      </c>
      <c r="P1465" s="522" t="str">
        <f>IF(Tabla1[[#This Row],[Descripción]]="","",_xlfn.XLOOKUP(Tabla1[[#This Row],[Descripción]],Tabla10[Descripción],Tabla10[CODIGO PRESUPUESTARIO],0))</f>
        <v/>
      </c>
      <c r="Q1465" s="523"/>
      <c r="R1465" s="523" t="str">
        <f>IF(Tabla1[[#This Row],[Insumos]]="","",_xlfn.XLOOKUP(Tabla1[[#This Row],[Insumos]],Tabla10[Insumo],Tabla10[InsumoAbrev],"",0))</f>
        <v/>
      </c>
      <c r="S1465" s="694"/>
      <c r="T1465" s="187"/>
      <c r="U1465" s="187"/>
    </row>
    <row r="1466" spans="2:21" ht="15" x14ac:dyDescent="0.25">
      <c r="B1466" s="187" t="str">
        <f>IF('Formulario PPGR3'!$G1466="","",CONCATENATE('Formulario PPGR3'!$C1466,".",'Formulario PPGR3'!$D1466,".",'Formulario PPGR3'!$E1466,".",'Formulario PPGR3'!$F1466))</f>
        <v/>
      </c>
      <c r="C1466" s="187" t="str">
        <f>IF('Formulario PPGR3'!$G1466="","",'Formulario PPGR1'!#REF!)</f>
        <v/>
      </c>
      <c r="D1466" s="187" t="str">
        <f>IF('Formulario PPGR3'!$G1466="","",'Formulario PPGR1'!#REF!)</f>
        <v/>
      </c>
      <c r="E1466" s="187" t="str">
        <f>IF('Formulario PPGR3'!$G1466="","",'Formulario PPGR1'!#REF!)</f>
        <v/>
      </c>
      <c r="F1466" s="187" t="str">
        <f>IF('Formulario PPGR3'!$G1466="","",'Formulario PPGR1'!#REF!)</f>
        <v/>
      </c>
      <c r="G1466" s="237"/>
      <c r="H1466" s="520" t="str" cm="1">
        <f t="array" ref="H1466">IF(Tabla1[[#This Row],[Código_Actividad]]="","",_xlfn.XLOOKUP(Tabla1[[#This Row],[Código_Actividad]],CodigoActividad,Tabla2[Actividades Programables Presupuestables],"",0))</f>
        <v/>
      </c>
      <c r="I1466" s="783" t="str">
        <f>IFERROR(VLOOKUP('Formulario PPGR3'!$G1466,'Formulario PPGR2'!$H$9:$V$536,15,FALSE),"")</f>
        <v/>
      </c>
      <c r="J1466" s="525"/>
      <c r="K1466" s="524"/>
      <c r="L1466" s="521" t="str">
        <f>IF(Tabla1[[#This Row],[Descripción]]="","",_xlfn.XLOOKUP(Tabla1[[#This Row],[Descripción]],Tabla10[Descripción],Tabla10[Unidad de Medida],"",0))</f>
        <v/>
      </c>
      <c r="M1466" s="317"/>
      <c r="N1466" s="535" t="str">
        <f>IF(Tabla1[[#This Row],[Descripción]]="","",_xlfn.XLOOKUP(Tabla1[[#This Row],[Descripción]],Tabla10[Descripción],Tabla10[Precio Unitario],0))</f>
        <v/>
      </c>
      <c r="O1466" s="535" t="str">
        <f>IF(Tabla1[[#This Row],[Cantidad de Insumos]]="","",Tabla1[[#This Row],[Precio Unitario]]*Tabla1[[#This Row],[Cantidad de Insumos]])</f>
        <v/>
      </c>
      <c r="P1466" s="522" t="str">
        <f>IF(Tabla1[[#This Row],[Descripción]]="","",_xlfn.XLOOKUP(Tabla1[[#This Row],[Descripción]],Tabla10[Descripción],Tabla10[CODIGO PRESUPUESTARIO],0))</f>
        <v/>
      </c>
      <c r="Q1466" s="523"/>
      <c r="R1466" s="523" t="str">
        <f>IF(Tabla1[[#This Row],[Insumos]]="","",_xlfn.XLOOKUP(Tabla1[[#This Row],[Insumos]],Tabla10[Insumo],Tabla10[InsumoAbrev],"",0))</f>
        <v/>
      </c>
      <c r="S1466" s="694"/>
      <c r="T1466" s="187"/>
      <c r="U1466" s="187"/>
    </row>
    <row r="1467" spans="2:21" ht="15" x14ac:dyDescent="0.25">
      <c r="B1467" s="187" t="str">
        <f>IF('Formulario PPGR3'!$G1467="","",CONCATENATE('Formulario PPGR3'!$C1467,".",'Formulario PPGR3'!$D1467,".",'Formulario PPGR3'!$E1467,".",'Formulario PPGR3'!$F1467))</f>
        <v/>
      </c>
      <c r="C1467" s="187" t="str">
        <f>IF('Formulario PPGR3'!$G1467="","",'Formulario PPGR1'!#REF!)</f>
        <v/>
      </c>
      <c r="D1467" s="187" t="str">
        <f>IF('Formulario PPGR3'!$G1467="","",'Formulario PPGR1'!#REF!)</f>
        <v/>
      </c>
      <c r="E1467" s="187" t="str">
        <f>IF('Formulario PPGR3'!$G1467="","",'Formulario PPGR1'!#REF!)</f>
        <v/>
      </c>
      <c r="F1467" s="187" t="str">
        <f>IF('Formulario PPGR3'!$G1467="","",'Formulario PPGR1'!#REF!)</f>
        <v/>
      </c>
      <c r="G1467" s="237"/>
      <c r="H1467" s="520" t="str" cm="1">
        <f t="array" ref="H1467">IF(Tabla1[[#This Row],[Código_Actividad]]="","",_xlfn.XLOOKUP(Tabla1[[#This Row],[Código_Actividad]],CodigoActividad,Tabla2[Actividades Programables Presupuestables],"",0))</f>
        <v/>
      </c>
      <c r="I1467" s="783" t="str">
        <f>IFERROR(VLOOKUP('Formulario PPGR3'!$G1467,'Formulario PPGR2'!$H$9:$V$536,15,FALSE),"")</f>
        <v/>
      </c>
      <c r="J1467" s="525"/>
      <c r="K1467" s="524"/>
      <c r="L1467" s="521" t="str">
        <f>IF(Tabla1[[#This Row],[Descripción]]="","",_xlfn.XLOOKUP(Tabla1[[#This Row],[Descripción]],Tabla10[Descripción],Tabla10[Unidad de Medida],"",0))</f>
        <v/>
      </c>
      <c r="M1467" s="317"/>
      <c r="N1467" s="535" t="str">
        <f>IF(Tabla1[[#This Row],[Descripción]]="","",_xlfn.XLOOKUP(Tabla1[[#This Row],[Descripción]],Tabla10[Descripción],Tabla10[Precio Unitario],0))</f>
        <v/>
      </c>
      <c r="O1467" s="535" t="str">
        <f>IF(Tabla1[[#This Row],[Cantidad de Insumos]]="","",Tabla1[[#This Row],[Precio Unitario]]*Tabla1[[#This Row],[Cantidad de Insumos]])</f>
        <v/>
      </c>
      <c r="P1467" s="522" t="str">
        <f>IF(Tabla1[[#This Row],[Descripción]]="","",_xlfn.XLOOKUP(Tabla1[[#This Row],[Descripción]],Tabla10[Descripción],Tabla10[CODIGO PRESUPUESTARIO],0))</f>
        <v/>
      </c>
      <c r="Q1467" s="523"/>
      <c r="R1467" s="523" t="str">
        <f>IF(Tabla1[[#This Row],[Insumos]]="","",_xlfn.XLOOKUP(Tabla1[[#This Row],[Insumos]],Tabla10[Insumo],Tabla10[InsumoAbrev],"",0))</f>
        <v/>
      </c>
      <c r="S1467" s="694"/>
      <c r="T1467" s="187"/>
      <c r="U1467" s="187"/>
    </row>
    <row r="1468" spans="2:21" ht="15" x14ac:dyDescent="0.25">
      <c r="B1468" s="187" t="str">
        <f>IF('Formulario PPGR3'!$G1468="","",CONCATENATE('Formulario PPGR3'!$C1468,".",'Formulario PPGR3'!$D1468,".",'Formulario PPGR3'!$E1468,".",'Formulario PPGR3'!$F1468))</f>
        <v/>
      </c>
      <c r="C1468" s="187" t="str">
        <f>IF('Formulario PPGR3'!$G1468="","",'Formulario PPGR1'!#REF!)</f>
        <v/>
      </c>
      <c r="D1468" s="187" t="str">
        <f>IF('Formulario PPGR3'!$G1468="","",'Formulario PPGR1'!#REF!)</f>
        <v/>
      </c>
      <c r="E1468" s="187" t="str">
        <f>IF('Formulario PPGR3'!$G1468="","",'Formulario PPGR1'!#REF!)</f>
        <v/>
      </c>
      <c r="F1468" s="187" t="str">
        <f>IF('Formulario PPGR3'!$G1468="","",'Formulario PPGR1'!#REF!)</f>
        <v/>
      </c>
      <c r="G1468" s="237"/>
      <c r="H1468" s="520" t="str" cm="1">
        <f t="array" ref="H1468">IF(Tabla1[[#This Row],[Código_Actividad]]="","",_xlfn.XLOOKUP(Tabla1[[#This Row],[Código_Actividad]],CodigoActividad,Tabla2[Actividades Programables Presupuestables],"",0))</f>
        <v/>
      </c>
      <c r="I1468" s="783" t="str">
        <f>IFERROR(VLOOKUP('Formulario PPGR3'!$G1468,'Formulario PPGR2'!$H$9:$V$536,15,FALSE),"")</f>
        <v/>
      </c>
      <c r="J1468" s="525"/>
      <c r="K1468" s="524"/>
      <c r="L1468" s="521" t="str">
        <f>IF(Tabla1[[#This Row],[Descripción]]="","",_xlfn.XLOOKUP(Tabla1[[#This Row],[Descripción]],Tabla10[Descripción],Tabla10[Unidad de Medida],"",0))</f>
        <v/>
      </c>
      <c r="M1468" s="317"/>
      <c r="N1468" s="535" t="str">
        <f>IF(Tabla1[[#This Row],[Descripción]]="","",_xlfn.XLOOKUP(Tabla1[[#This Row],[Descripción]],Tabla10[Descripción],Tabla10[Precio Unitario],0))</f>
        <v/>
      </c>
      <c r="O1468" s="535" t="str">
        <f>IF(Tabla1[[#This Row],[Cantidad de Insumos]]="","",Tabla1[[#This Row],[Precio Unitario]]*Tabla1[[#This Row],[Cantidad de Insumos]])</f>
        <v/>
      </c>
      <c r="P1468" s="522" t="str">
        <f>IF(Tabla1[[#This Row],[Descripción]]="","",_xlfn.XLOOKUP(Tabla1[[#This Row],[Descripción]],Tabla10[Descripción],Tabla10[CODIGO PRESUPUESTARIO],0))</f>
        <v/>
      </c>
      <c r="Q1468" s="523"/>
      <c r="R1468" s="523" t="str">
        <f>IF(Tabla1[[#This Row],[Insumos]]="","",_xlfn.XLOOKUP(Tabla1[[#This Row],[Insumos]],Tabla10[Insumo],Tabla10[InsumoAbrev],"",0))</f>
        <v/>
      </c>
      <c r="S1468" s="694"/>
      <c r="T1468" s="187"/>
      <c r="U1468" s="187"/>
    </row>
    <row r="1469" spans="2:21" ht="15" x14ac:dyDescent="0.25">
      <c r="B1469" s="187" t="str">
        <f>IF('Formulario PPGR3'!$G1469="","",CONCATENATE('Formulario PPGR3'!$C1469,".",'Formulario PPGR3'!$D1469,".",'Formulario PPGR3'!$E1469,".",'Formulario PPGR3'!$F1469))</f>
        <v/>
      </c>
      <c r="C1469" s="187" t="str">
        <f>IF('Formulario PPGR3'!$G1469="","",'Formulario PPGR1'!#REF!)</f>
        <v/>
      </c>
      <c r="D1469" s="187" t="str">
        <f>IF('Formulario PPGR3'!$G1469="","",'Formulario PPGR1'!#REF!)</f>
        <v/>
      </c>
      <c r="E1469" s="187" t="str">
        <f>IF('Formulario PPGR3'!$G1469="","",'Formulario PPGR1'!#REF!)</f>
        <v/>
      </c>
      <c r="F1469" s="187" t="str">
        <f>IF('Formulario PPGR3'!$G1469="","",'Formulario PPGR1'!#REF!)</f>
        <v/>
      </c>
      <c r="G1469" s="237"/>
      <c r="H1469" s="520" t="str" cm="1">
        <f t="array" ref="H1469">IF(Tabla1[[#This Row],[Código_Actividad]]="","",_xlfn.XLOOKUP(Tabla1[[#This Row],[Código_Actividad]],CodigoActividad,Tabla2[Actividades Programables Presupuestables],"",0))</f>
        <v/>
      </c>
      <c r="I1469" s="783" t="str">
        <f>IFERROR(VLOOKUP('Formulario PPGR3'!$G1469,'Formulario PPGR2'!$H$9:$V$536,15,FALSE),"")</f>
        <v/>
      </c>
      <c r="J1469" s="525"/>
      <c r="K1469" s="524"/>
      <c r="L1469" s="521" t="str">
        <f>IF(Tabla1[[#This Row],[Descripción]]="","",_xlfn.XLOOKUP(Tabla1[[#This Row],[Descripción]],Tabla10[Descripción],Tabla10[Unidad de Medida],"",0))</f>
        <v/>
      </c>
      <c r="M1469" s="317"/>
      <c r="N1469" s="535" t="str">
        <f>IF(Tabla1[[#This Row],[Descripción]]="","",_xlfn.XLOOKUP(Tabla1[[#This Row],[Descripción]],Tabla10[Descripción],Tabla10[Precio Unitario],0))</f>
        <v/>
      </c>
      <c r="O1469" s="535" t="str">
        <f>IF(Tabla1[[#This Row],[Cantidad de Insumos]]="","",Tabla1[[#This Row],[Precio Unitario]]*Tabla1[[#This Row],[Cantidad de Insumos]])</f>
        <v/>
      </c>
      <c r="P1469" s="522" t="str">
        <f>IF(Tabla1[[#This Row],[Descripción]]="","",_xlfn.XLOOKUP(Tabla1[[#This Row],[Descripción]],Tabla10[Descripción],Tabla10[CODIGO PRESUPUESTARIO],0))</f>
        <v/>
      </c>
      <c r="Q1469" s="523"/>
      <c r="R1469" s="523" t="str">
        <f>IF(Tabla1[[#This Row],[Insumos]]="","",_xlfn.XLOOKUP(Tabla1[[#This Row],[Insumos]],Tabla10[Insumo],Tabla10[InsumoAbrev],"",0))</f>
        <v/>
      </c>
      <c r="S1469" s="694"/>
      <c r="T1469" s="187"/>
      <c r="U1469" s="187"/>
    </row>
    <row r="1470" spans="2:21" ht="15" x14ac:dyDescent="0.25">
      <c r="B1470" s="187" t="str">
        <f>IF('Formulario PPGR3'!$G1470="","",CONCATENATE('Formulario PPGR3'!$C1470,".",'Formulario PPGR3'!$D1470,".",'Formulario PPGR3'!$E1470,".",'Formulario PPGR3'!$F1470))</f>
        <v/>
      </c>
      <c r="C1470" s="187" t="str">
        <f>IF('Formulario PPGR3'!$G1470="","",'Formulario PPGR1'!#REF!)</f>
        <v/>
      </c>
      <c r="D1470" s="187" t="str">
        <f>IF('Formulario PPGR3'!$G1470="","",'Formulario PPGR1'!#REF!)</f>
        <v/>
      </c>
      <c r="E1470" s="187" t="str">
        <f>IF('Formulario PPGR3'!$G1470="","",'Formulario PPGR1'!#REF!)</f>
        <v/>
      </c>
      <c r="F1470" s="187" t="str">
        <f>IF('Formulario PPGR3'!$G1470="","",'Formulario PPGR1'!#REF!)</f>
        <v/>
      </c>
      <c r="G1470" s="237"/>
      <c r="H1470" s="520" t="str" cm="1">
        <f t="array" ref="H1470">IF(Tabla1[[#This Row],[Código_Actividad]]="","",_xlfn.XLOOKUP(Tabla1[[#This Row],[Código_Actividad]],CodigoActividad,Tabla2[Actividades Programables Presupuestables],"",0))</f>
        <v/>
      </c>
      <c r="I1470" s="783" t="str">
        <f>IFERROR(VLOOKUP('Formulario PPGR3'!$G1470,'Formulario PPGR2'!$H$9:$V$536,15,FALSE),"")</f>
        <v/>
      </c>
      <c r="J1470" s="525"/>
      <c r="K1470" s="524"/>
      <c r="L1470" s="521" t="str">
        <f>IF(Tabla1[[#This Row],[Descripción]]="","",_xlfn.XLOOKUP(Tabla1[[#This Row],[Descripción]],Tabla10[Descripción],Tabla10[Unidad de Medida],"",0))</f>
        <v/>
      </c>
      <c r="M1470" s="317"/>
      <c r="N1470" s="535" t="str">
        <f>IF(Tabla1[[#This Row],[Descripción]]="","",_xlfn.XLOOKUP(Tabla1[[#This Row],[Descripción]],Tabla10[Descripción],Tabla10[Precio Unitario],0))</f>
        <v/>
      </c>
      <c r="O1470" s="535" t="str">
        <f>IF(Tabla1[[#This Row],[Cantidad de Insumos]]="","",Tabla1[[#This Row],[Precio Unitario]]*Tabla1[[#This Row],[Cantidad de Insumos]])</f>
        <v/>
      </c>
      <c r="P1470" s="522" t="str">
        <f>IF(Tabla1[[#This Row],[Descripción]]="","",_xlfn.XLOOKUP(Tabla1[[#This Row],[Descripción]],Tabla10[Descripción],Tabla10[CODIGO PRESUPUESTARIO],0))</f>
        <v/>
      </c>
      <c r="Q1470" s="523"/>
      <c r="R1470" s="523" t="str">
        <f>IF(Tabla1[[#This Row],[Insumos]]="","",_xlfn.XLOOKUP(Tabla1[[#This Row],[Insumos]],Tabla10[Insumo],Tabla10[InsumoAbrev],"",0))</f>
        <v/>
      </c>
      <c r="S1470" s="694"/>
      <c r="T1470" s="187"/>
      <c r="U1470" s="187"/>
    </row>
    <row r="1471" spans="2:21" ht="15" x14ac:dyDescent="0.25">
      <c r="B1471" s="187" t="str">
        <f>IF('Formulario PPGR3'!$G1471="","",CONCATENATE('Formulario PPGR3'!$C1471,".",'Formulario PPGR3'!$D1471,".",'Formulario PPGR3'!$E1471,".",'Formulario PPGR3'!$F1471))</f>
        <v/>
      </c>
      <c r="C1471" s="187" t="str">
        <f>IF('Formulario PPGR3'!$G1471="","",'Formulario PPGR1'!#REF!)</f>
        <v/>
      </c>
      <c r="D1471" s="187" t="str">
        <f>IF('Formulario PPGR3'!$G1471="","",'Formulario PPGR1'!#REF!)</f>
        <v/>
      </c>
      <c r="E1471" s="187" t="str">
        <f>IF('Formulario PPGR3'!$G1471="","",'Formulario PPGR1'!#REF!)</f>
        <v/>
      </c>
      <c r="F1471" s="187" t="str">
        <f>IF('Formulario PPGR3'!$G1471="","",'Formulario PPGR1'!#REF!)</f>
        <v/>
      </c>
      <c r="G1471" s="237"/>
      <c r="H1471" s="520" t="str" cm="1">
        <f t="array" ref="H1471">IF(Tabla1[[#This Row],[Código_Actividad]]="","",_xlfn.XLOOKUP(Tabla1[[#This Row],[Código_Actividad]],CodigoActividad,Tabla2[Actividades Programables Presupuestables],"",0))</f>
        <v/>
      </c>
      <c r="I1471" s="783" t="str">
        <f>IFERROR(VLOOKUP('Formulario PPGR3'!$G1471,'Formulario PPGR2'!$H$9:$V$536,15,FALSE),"")</f>
        <v/>
      </c>
      <c r="J1471" s="525"/>
      <c r="K1471" s="524"/>
      <c r="L1471" s="521" t="str">
        <f>IF(Tabla1[[#This Row],[Descripción]]="","",_xlfn.XLOOKUP(Tabla1[[#This Row],[Descripción]],Tabla10[Descripción],Tabla10[Unidad de Medida],"",0))</f>
        <v/>
      </c>
      <c r="M1471" s="317"/>
      <c r="N1471" s="535" t="str">
        <f>IF(Tabla1[[#This Row],[Descripción]]="","",_xlfn.XLOOKUP(Tabla1[[#This Row],[Descripción]],Tabla10[Descripción],Tabla10[Precio Unitario],0))</f>
        <v/>
      </c>
      <c r="O1471" s="535" t="str">
        <f>IF(Tabla1[[#This Row],[Cantidad de Insumos]]="","",Tabla1[[#This Row],[Precio Unitario]]*Tabla1[[#This Row],[Cantidad de Insumos]])</f>
        <v/>
      </c>
      <c r="P1471" s="522" t="str">
        <f>IF(Tabla1[[#This Row],[Descripción]]="","",_xlfn.XLOOKUP(Tabla1[[#This Row],[Descripción]],Tabla10[Descripción],Tabla10[CODIGO PRESUPUESTARIO],0))</f>
        <v/>
      </c>
      <c r="Q1471" s="523"/>
      <c r="R1471" s="523" t="str">
        <f>IF(Tabla1[[#This Row],[Insumos]]="","",_xlfn.XLOOKUP(Tabla1[[#This Row],[Insumos]],Tabla10[Insumo],Tabla10[InsumoAbrev],"",0))</f>
        <v/>
      </c>
      <c r="S1471" s="694"/>
      <c r="T1471" s="187"/>
      <c r="U1471" s="187"/>
    </row>
    <row r="1472" spans="2:21" ht="15" x14ac:dyDescent="0.25">
      <c r="B1472" s="187" t="str">
        <f>IF('Formulario PPGR3'!$G1472="","",CONCATENATE('Formulario PPGR3'!$C1472,".",'Formulario PPGR3'!$D1472,".",'Formulario PPGR3'!$E1472,".",'Formulario PPGR3'!$F1472))</f>
        <v/>
      </c>
      <c r="C1472" s="187" t="str">
        <f>IF('Formulario PPGR3'!$G1472="","",'Formulario PPGR1'!#REF!)</f>
        <v/>
      </c>
      <c r="D1472" s="187" t="str">
        <f>IF('Formulario PPGR3'!$G1472="","",'Formulario PPGR1'!#REF!)</f>
        <v/>
      </c>
      <c r="E1472" s="187" t="str">
        <f>IF('Formulario PPGR3'!$G1472="","",'Formulario PPGR1'!#REF!)</f>
        <v/>
      </c>
      <c r="F1472" s="187" t="str">
        <f>IF('Formulario PPGR3'!$G1472="","",'Formulario PPGR1'!#REF!)</f>
        <v/>
      </c>
      <c r="G1472" s="237"/>
      <c r="H1472" s="520" t="str" cm="1">
        <f t="array" ref="H1472">IF(Tabla1[[#This Row],[Código_Actividad]]="","",_xlfn.XLOOKUP(Tabla1[[#This Row],[Código_Actividad]],CodigoActividad,Tabla2[Actividades Programables Presupuestables],"",0))</f>
        <v/>
      </c>
      <c r="I1472" s="783" t="str">
        <f>IFERROR(VLOOKUP('Formulario PPGR3'!$G1472,'Formulario PPGR2'!$H$9:$V$536,15,FALSE),"")</f>
        <v/>
      </c>
      <c r="J1472" s="525"/>
      <c r="K1472" s="524"/>
      <c r="L1472" s="521" t="str">
        <f>IF(Tabla1[[#This Row],[Descripción]]="","",_xlfn.XLOOKUP(Tabla1[[#This Row],[Descripción]],Tabla10[Descripción],Tabla10[Unidad de Medida],"",0))</f>
        <v/>
      </c>
      <c r="M1472" s="317"/>
      <c r="N1472" s="535" t="str">
        <f>IF(Tabla1[[#This Row],[Descripción]]="","",_xlfn.XLOOKUP(Tabla1[[#This Row],[Descripción]],Tabla10[Descripción],Tabla10[Precio Unitario],0))</f>
        <v/>
      </c>
      <c r="O1472" s="535" t="str">
        <f>IF(Tabla1[[#This Row],[Cantidad de Insumos]]="","",Tabla1[[#This Row],[Precio Unitario]]*Tabla1[[#This Row],[Cantidad de Insumos]])</f>
        <v/>
      </c>
      <c r="P1472" s="522" t="str">
        <f>IF(Tabla1[[#This Row],[Descripción]]="","",_xlfn.XLOOKUP(Tabla1[[#This Row],[Descripción]],Tabla10[Descripción],Tabla10[CODIGO PRESUPUESTARIO],0))</f>
        <v/>
      </c>
      <c r="Q1472" s="523"/>
      <c r="R1472" s="523" t="str">
        <f>IF(Tabla1[[#This Row],[Insumos]]="","",_xlfn.XLOOKUP(Tabla1[[#This Row],[Insumos]],Tabla10[Insumo],Tabla10[InsumoAbrev],"",0))</f>
        <v/>
      </c>
      <c r="S1472" s="694"/>
      <c r="T1472" s="187"/>
      <c r="U1472" s="187"/>
    </row>
    <row r="1473" spans="2:21" ht="15" x14ac:dyDescent="0.25">
      <c r="B1473" s="187" t="str">
        <f>IF('Formulario PPGR3'!$G1473="","",CONCATENATE('Formulario PPGR3'!$C1473,".",'Formulario PPGR3'!$D1473,".",'Formulario PPGR3'!$E1473,".",'Formulario PPGR3'!$F1473))</f>
        <v/>
      </c>
      <c r="C1473" s="187" t="str">
        <f>IF('Formulario PPGR3'!$G1473="","",'Formulario PPGR1'!#REF!)</f>
        <v/>
      </c>
      <c r="D1473" s="187" t="str">
        <f>IF('Formulario PPGR3'!$G1473="","",'Formulario PPGR1'!#REF!)</f>
        <v/>
      </c>
      <c r="E1473" s="187" t="str">
        <f>IF('Formulario PPGR3'!$G1473="","",'Formulario PPGR1'!#REF!)</f>
        <v/>
      </c>
      <c r="F1473" s="187" t="str">
        <f>IF('Formulario PPGR3'!$G1473="","",'Formulario PPGR1'!#REF!)</f>
        <v/>
      </c>
      <c r="G1473" s="237"/>
      <c r="H1473" s="520" t="str" cm="1">
        <f t="array" ref="H1473">IF(Tabla1[[#This Row],[Código_Actividad]]="","",_xlfn.XLOOKUP(Tabla1[[#This Row],[Código_Actividad]],CodigoActividad,Tabla2[Actividades Programables Presupuestables],"",0))</f>
        <v/>
      </c>
      <c r="I1473" s="783" t="str">
        <f>IFERROR(VLOOKUP('Formulario PPGR3'!$G1473,'Formulario PPGR2'!$H$9:$V$536,15,FALSE),"")</f>
        <v/>
      </c>
      <c r="J1473" s="525"/>
      <c r="K1473" s="524"/>
      <c r="L1473" s="521" t="str">
        <f>IF(Tabla1[[#This Row],[Descripción]]="","",_xlfn.XLOOKUP(Tabla1[[#This Row],[Descripción]],Tabla10[Descripción],Tabla10[Unidad de Medida],"",0))</f>
        <v/>
      </c>
      <c r="M1473" s="317"/>
      <c r="N1473" s="535" t="str">
        <f>IF(Tabla1[[#This Row],[Descripción]]="","",_xlfn.XLOOKUP(Tabla1[[#This Row],[Descripción]],Tabla10[Descripción],Tabla10[Precio Unitario],0))</f>
        <v/>
      </c>
      <c r="O1473" s="535" t="str">
        <f>IF(Tabla1[[#This Row],[Cantidad de Insumos]]="","",Tabla1[[#This Row],[Precio Unitario]]*Tabla1[[#This Row],[Cantidad de Insumos]])</f>
        <v/>
      </c>
      <c r="P1473" s="522" t="str">
        <f>IF(Tabla1[[#This Row],[Descripción]]="","",_xlfn.XLOOKUP(Tabla1[[#This Row],[Descripción]],Tabla10[Descripción],Tabla10[CODIGO PRESUPUESTARIO],0))</f>
        <v/>
      </c>
      <c r="Q1473" s="523"/>
      <c r="R1473" s="523" t="str">
        <f>IF(Tabla1[[#This Row],[Insumos]]="","",_xlfn.XLOOKUP(Tabla1[[#This Row],[Insumos]],Tabla10[Insumo],Tabla10[InsumoAbrev],"",0))</f>
        <v/>
      </c>
      <c r="S1473" s="694"/>
      <c r="T1473" s="187"/>
      <c r="U1473" s="187"/>
    </row>
    <row r="1474" spans="2:21" ht="15" x14ac:dyDescent="0.25">
      <c r="B1474" s="187" t="str">
        <f>IF('Formulario PPGR3'!$G1474="","",CONCATENATE('Formulario PPGR3'!$C1474,".",'Formulario PPGR3'!$D1474,".",'Formulario PPGR3'!$E1474,".",'Formulario PPGR3'!$F1474))</f>
        <v/>
      </c>
      <c r="C1474" s="187" t="str">
        <f>IF('Formulario PPGR3'!$G1474="","",'Formulario PPGR1'!#REF!)</f>
        <v/>
      </c>
      <c r="D1474" s="187" t="str">
        <f>IF('Formulario PPGR3'!$G1474="","",'Formulario PPGR1'!#REF!)</f>
        <v/>
      </c>
      <c r="E1474" s="187" t="str">
        <f>IF('Formulario PPGR3'!$G1474="","",'Formulario PPGR1'!#REF!)</f>
        <v/>
      </c>
      <c r="F1474" s="187" t="str">
        <f>IF('Formulario PPGR3'!$G1474="","",'Formulario PPGR1'!#REF!)</f>
        <v/>
      </c>
      <c r="G1474" s="237"/>
      <c r="H1474" s="520" t="str" cm="1">
        <f t="array" ref="H1474">IF(Tabla1[[#This Row],[Código_Actividad]]="","",_xlfn.XLOOKUP(Tabla1[[#This Row],[Código_Actividad]],CodigoActividad,Tabla2[Actividades Programables Presupuestables],"",0))</f>
        <v/>
      </c>
      <c r="I1474" s="783" t="str">
        <f>IFERROR(VLOOKUP('Formulario PPGR3'!$G1474,'Formulario PPGR2'!$H$9:$V$536,15,FALSE),"")</f>
        <v/>
      </c>
      <c r="J1474" s="525"/>
      <c r="K1474" s="524"/>
      <c r="L1474" s="521" t="str">
        <f>IF(Tabla1[[#This Row],[Descripción]]="","",_xlfn.XLOOKUP(Tabla1[[#This Row],[Descripción]],Tabla10[Descripción],Tabla10[Unidad de Medida],"",0))</f>
        <v/>
      </c>
      <c r="M1474" s="317"/>
      <c r="N1474" s="535" t="str">
        <f>IF(Tabla1[[#This Row],[Descripción]]="","",_xlfn.XLOOKUP(Tabla1[[#This Row],[Descripción]],Tabla10[Descripción],Tabla10[Precio Unitario],0))</f>
        <v/>
      </c>
      <c r="O1474" s="535" t="str">
        <f>IF(Tabla1[[#This Row],[Cantidad de Insumos]]="","",Tabla1[[#This Row],[Precio Unitario]]*Tabla1[[#This Row],[Cantidad de Insumos]])</f>
        <v/>
      </c>
      <c r="P1474" s="522" t="str">
        <f>IF(Tabla1[[#This Row],[Descripción]]="","",_xlfn.XLOOKUP(Tabla1[[#This Row],[Descripción]],Tabla10[Descripción],Tabla10[CODIGO PRESUPUESTARIO],0))</f>
        <v/>
      </c>
      <c r="Q1474" s="523"/>
      <c r="R1474" s="523" t="str">
        <f>IF(Tabla1[[#This Row],[Insumos]]="","",_xlfn.XLOOKUP(Tabla1[[#This Row],[Insumos]],Tabla10[Insumo],Tabla10[InsumoAbrev],"",0))</f>
        <v/>
      </c>
      <c r="S1474" s="694"/>
      <c r="T1474" s="187"/>
      <c r="U1474" s="187"/>
    </row>
    <row r="1475" spans="2:21" ht="15" x14ac:dyDescent="0.25">
      <c r="B1475" s="187" t="str">
        <f>IF('Formulario PPGR3'!$G1475="","",CONCATENATE('Formulario PPGR3'!$C1475,".",'Formulario PPGR3'!$D1475,".",'Formulario PPGR3'!$E1475,".",'Formulario PPGR3'!$F1475))</f>
        <v/>
      </c>
      <c r="C1475" s="187" t="str">
        <f>IF('Formulario PPGR3'!$G1475="","",'Formulario PPGR1'!#REF!)</f>
        <v/>
      </c>
      <c r="D1475" s="187" t="str">
        <f>IF('Formulario PPGR3'!$G1475="","",'Formulario PPGR1'!#REF!)</f>
        <v/>
      </c>
      <c r="E1475" s="187" t="str">
        <f>IF('Formulario PPGR3'!$G1475="","",'Formulario PPGR1'!#REF!)</f>
        <v/>
      </c>
      <c r="F1475" s="187" t="str">
        <f>IF('Formulario PPGR3'!$G1475="","",'Formulario PPGR1'!#REF!)</f>
        <v/>
      </c>
      <c r="G1475" s="237"/>
      <c r="H1475" s="520" t="str" cm="1">
        <f t="array" ref="H1475">IF(Tabla1[[#This Row],[Código_Actividad]]="","",_xlfn.XLOOKUP(Tabla1[[#This Row],[Código_Actividad]],CodigoActividad,Tabla2[Actividades Programables Presupuestables],"",0))</f>
        <v/>
      </c>
      <c r="I1475" s="783" t="str">
        <f>IFERROR(VLOOKUP('Formulario PPGR3'!$G1475,'Formulario PPGR2'!$H$9:$V$536,15,FALSE),"")</f>
        <v/>
      </c>
      <c r="J1475" s="525"/>
      <c r="K1475" s="524"/>
      <c r="L1475" s="521" t="str">
        <f>IF(Tabla1[[#This Row],[Descripción]]="","",_xlfn.XLOOKUP(Tabla1[[#This Row],[Descripción]],Tabla10[Descripción],Tabla10[Unidad de Medida],"",0))</f>
        <v/>
      </c>
      <c r="M1475" s="317"/>
      <c r="N1475" s="535" t="str">
        <f>IF(Tabla1[[#This Row],[Descripción]]="","",_xlfn.XLOOKUP(Tabla1[[#This Row],[Descripción]],Tabla10[Descripción],Tabla10[Precio Unitario],0))</f>
        <v/>
      </c>
      <c r="O1475" s="535" t="str">
        <f>IF(Tabla1[[#This Row],[Cantidad de Insumos]]="","",Tabla1[[#This Row],[Precio Unitario]]*Tabla1[[#This Row],[Cantidad de Insumos]])</f>
        <v/>
      </c>
      <c r="P1475" s="522" t="str">
        <f>IF(Tabla1[[#This Row],[Descripción]]="","",_xlfn.XLOOKUP(Tabla1[[#This Row],[Descripción]],Tabla10[Descripción],Tabla10[CODIGO PRESUPUESTARIO],0))</f>
        <v/>
      </c>
      <c r="Q1475" s="523"/>
      <c r="R1475" s="523" t="str">
        <f>IF(Tabla1[[#This Row],[Insumos]]="","",_xlfn.XLOOKUP(Tabla1[[#This Row],[Insumos]],Tabla10[Insumo],Tabla10[InsumoAbrev],"",0))</f>
        <v/>
      </c>
      <c r="S1475" s="694"/>
      <c r="T1475" s="187"/>
      <c r="U1475" s="187"/>
    </row>
    <row r="1476" spans="2:21" ht="15" x14ac:dyDescent="0.25">
      <c r="B1476" s="187" t="str">
        <f>IF('Formulario PPGR3'!$G1476="","",CONCATENATE('Formulario PPGR3'!$C1476,".",'Formulario PPGR3'!$D1476,".",'Formulario PPGR3'!$E1476,".",'Formulario PPGR3'!$F1476))</f>
        <v/>
      </c>
      <c r="C1476" s="187" t="str">
        <f>IF('Formulario PPGR3'!$G1476="","",'Formulario PPGR1'!#REF!)</f>
        <v/>
      </c>
      <c r="D1476" s="187" t="str">
        <f>IF('Formulario PPGR3'!$G1476="","",'Formulario PPGR1'!#REF!)</f>
        <v/>
      </c>
      <c r="E1476" s="187" t="str">
        <f>IF('Formulario PPGR3'!$G1476="","",'Formulario PPGR1'!#REF!)</f>
        <v/>
      </c>
      <c r="F1476" s="187" t="str">
        <f>IF('Formulario PPGR3'!$G1476="","",'Formulario PPGR1'!#REF!)</f>
        <v/>
      </c>
      <c r="G1476" s="237"/>
      <c r="H1476" s="520" t="str" cm="1">
        <f t="array" ref="H1476">IF(Tabla1[[#This Row],[Código_Actividad]]="","",_xlfn.XLOOKUP(Tabla1[[#This Row],[Código_Actividad]],CodigoActividad,Tabla2[Actividades Programables Presupuestables],"",0))</f>
        <v/>
      </c>
      <c r="I1476" s="783" t="str">
        <f>IFERROR(VLOOKUP('Formulario PPGR3'!$G1476,'Formulario PPGR2'!$H$9:$V$536,15,FALSE),"")</f>
        <v/>
      </c>
      <c r="J1476" s="525"/>
      <c r="K1476" s="524"/>
      <c r="L1476" s="521" t="str">
        <f>IF(Tabla1[[#This Row],[Descripción]]="","",_xlfn.XLOOKUP(Tabla1[[#This Row],[Descripción]],Tabla10[Descripción],Tabla10[Unidad de Medida],"",0))</f>
        <v/>
      </c>
      <c r="M1476" s="317"/>
      <c r="N1476" s="535" t="str">
        <f>IF(Tabla1[[#This Row],[Descripción]]="","",_xlfn.XLOOKUP(Tabla1[[#This Row],[Descripción]],Tabla10[Descripción],Tabla10[Precio Unitario],0))</f>
        <v/>
      </c>
      <c r="O1476" s="535" t="str">
        <f>IF(Tabla1[[#This Row],[Cantidad de Insumos]]="","",Tabla1[[#This Row],[Precio Unitario]]*Tabla1[[#This Row],[Cantidad de Insumos]])</f>
        <v/>
      </c>
      <c r="P1476" s="522" t="str">
        <f>IF(Tabla1[[#This Row],[Descripción]]="","",_xlfn.XLOOKUP(Tabla1[[#This Row],[Descripción]],Tabla10[Descripción],Tabla10[CODIGO PRESUPUESTARIO],0))</f>
        <v/>
      </c>
      <c r="Q1476" s="523"/>
      <c r="R1476" s="523" t="str">
        <f>IF(Tabla1[[#This Row],[Insumos]]="","",_xlfn.XLOOKUP(Tabla1[[#This Row],[Insumos]],Tabla10[Insumo],Tabla10[InsumoAbrev],"",0))</f>
        <v/>
      </c>
      <c r="S1476" s="694"/>
      <c r="T1476" s="187"/>
      <c r="U1476" s="187"/>
    </row>
    <row r="1477" spans="2:21" ht="15" x14ac:dyDescent="0.25">
      <c r="B1477" s="187" t="str">
        <f>IF('Formulario PPGR3'!$G1477="","",CONCATENATE('Formulario PPGR3'!$C1477,".",'Formulario PPGR3'!$D1477,".",'Formulario PPGR3'!$E1477,".",'Formulario PPGR3'!$F1477))</f>
        <v/>
      </c>
      <c r="C1477" s="187" t="str">
        <f>IF('Formulario PPGR3'!$G1477="","",'Formulario PPGR1'!#REF!)</f>
        <v/>
      </c>
      <c r="D1477" s="187" t="str">
        <f>IF('Formulario PPGR3'!$G1477="","",'Formulario PPGR1'!#REF!)</f>
        <v/>
      </c>
      <c r="E1477" s="187" t="str">
        <f>IF('Formulario PPGR3'!$G1477="","",'Formulario PPGR1'!#REF!)</f>
        <v/>
      </c>
      <c r="F1477" s="187" t="str">
        <f>IF('Formulario PPGR3'!$G1477="","",'Formulario PPGR1'!#REF!)</f>
        <v/>
      </c>
      <c r="G1477" s="237"/>
      <c r="H1477" s="520" t="str" cm="1">
        <f t="array" ref="H1477">IF(Tabla1[[#This Row],[Código_Actividad]]="","",_xlfn.XLOOKUP(Tabla1[[#This Row],[Código_Actividad]],CodigoActividad,Tabla2[Actividades Programables Presupuestables],"",0))</f>
        <v/>
      </c>
      <c r="I1477" s="783" t="str">
        <f>IFERROR(VLOOKUP('Formulario PPGR3'!$G1477,'Formulario PPGR2'!$H$9:$V$536,15,FALSE),"")</f>
        <v/>
      </c>
      <c r="J1477" s="525"/>
      <c r="K1477" s="524"/>
      <c r="L1477" s="521" t="str">
        <f>IF(Tabla1[[#This Row],[Descripción]]="","",_xlfn.XLOOKUP(Tabla1[[#This Row],[Descripción]],Tabla10[Descripción],Tabla10[Unidad de Medida],"",0))</f>
        <v/>
      </c>
      <c r="M1477" s="317"/>
      <c r="N1477" s="535" t="str">
        <f>IF(Tabla1[[#This Row],[Descripción]]="","",_xlfn.XLOOKUP(Tabla1[[#This Row],[Descripción]],Tabla10[Descripción],Tabla10[Precio Unitario],0))</f>
        <v/>
      </c>
      <c r="O1477" s="535" t="str">
        <f>IF(Tabla1[[#This Row],[Cantidad de Insumos]]="","",Tabla1[[#This Row],[Precio Unitario]]*Tabla1[[#This Row],[Cantidad de Insumos]])</f>
        <v/>
      </c>
      <c r="P1477" s="522" t="str">
        <f>IF(Tabla1[[#This Row],[Descripción]]="","",_xlfn.XLOOKUP(Tabla1[[#This Row],[Descripción]],Tabla10[Descripción],Tabla10[CODIGO PRESUPUESTARIO],0))</f>
        <v/>
      </c>
      <c r="Q1477" s="523"/>
      <c r="R1477" s="523" t="str">
        <f>IF(Tabla1[[#This Row],[Insumos]]="","",_xlfn.XLOOKUP(Tabla1[[#This Row],[Insumos]],Tabla10[Insumo],Tabla10[InsumoAbrev],"",0))</f>
        <v/>
      </c>
      <c r="S1477" s="694"/>
      <c r="T1477" s="187"/>
      <c r="U1477" s="187"/>
    </row>
    <row r="1478" spans="2:21" ht="15" x14ac:dyDescent="0.25">
      <c r="B1478" s="187" t="str">
        <f>IF('Formulario PPGR3'!$G1478="","",CONCATENATE('Formulario PPGR3'!$C1478,".",'Formulario PPGR3'!$D1478,".",'Formulario PPGR3'!$E1478,".",'Formulario PPGR3'!$F1478))</f>
        <v/>
      </c>
      <c r="C1478" s="187" t="str">
        <f>IF('Formulario PPGR3'!$G1478="","",'Formulario PPGR1'!#REF!)</f>
        <v/>
      </c>
      <c r="D1478" s="187" t="str">
        <f>IF('Formulario PPGR3'!$G1478="","",'Formulario PPGR1'!#REF!)</f>
        <v/>
      </c>
      <c r="E1478" s="187" t="str">
        <f>IF('Formulario PPGR3'!$G1478="","",'Formulario PPGR1'!#REF!)</f>
        <v/>
      </c>
      <c r="F1478" s="187" t="str">
        <f>IF('Formulario PPGR3'!$G1478="","",'Formulario PPGR1'!#REF!)</f>
        <v/>
      </c>
      <c r="G1478" s="237"/>
      <c r="H1478" s="520" t="str" cm="1">
        <f t="array" ref="H1478">IF(Tabla1[[#This Row],[Código_Actividad]]="","",_xlfn.XLOOKUP(Tabla1[[#This Row],[Código_Actividad]],CodigoActividad,Tabla2[Actividades Programables Presupuestables],"",0))</f>
        <v/>
      </c>
      <c r="I1478" s="783" t="str">
        <f>IFERROR(VLOOKUP('Formulario PPGR3'!$G1478,'Formulario PPGR2'!$H$9:$V$536,15,FALSE),"")</f>
        <v/>
      </c>
      <c r="J1478" s="525"/>
      <c r="K1478" s="524"/>
      <c r="L1478" s="521" t="str">
        <f>IF(Tabla1[[#This Row],[Descripción]]="","",_xlfn.XLOOKUP(Tabla1[[#This Row],[Descripción]],Tabla10[Descripción],Tabla10[Unidad de Medida],"",0))</f>
        <v/>
      </c>
      <c r="M1478" s="317"/>
      <c r="N1478" s="535" t="str">
        <f>IF(Tabla1[[#This Row],[Descripción]]="","",_xlfn.XLOOKUP(Tabla1[[#This Row],[Descripción]],Tabla10[Descripción],Tabla10[Precio Unitario],0))</f>
        <v/>
      </c>
      <c r="O1478" s="535" t="str">
        <f>IF(Tabla1[[#This Row],[Cantidad de Insumos]]="","",Tabla1[[#This Row],[Precio Unitario]]*Tabla1[[#This Row],[Cantidad de Insumos]])</f>
        <v/>
      </c>
      <c r="P1478" s="522" t="str">
        <f>IF(Tabla1[[#This Row],[Descripción]]="","",_xlfn.XLOOKUP(Tabla1[[#This Row],[Descripción]],Tabla10[Descripción],Tabla10[CODIGO PRESUPUESTARIO],0))</f>
        <v/>
      </c>
      <c r="Q1478" s="523"/>
      <c r="R1478" s="523" t="str">
        <f>IF(Tabla1[[#This Row],[Insumos]]="","",_xlfn.XLOOKUP(Tabla1[[#This Row],[Insumos]],Tabla10[Insumo],Tabla10[InsumoAbrev],"",0))</f>
        <v/>
      </c>
      <c r="S1478" s="694"/>
      <c r="T1478" s="187"/>
      <c r="U1478" s="187"/>
    </row>
    <row r="1479" spans="2:21" ht="15" x14ac:dyDescent="0.25">
      <c r="B1479" s="187" t="str">
        <f>IF('Formulario PPGR3'!$G1479="","",CONCATENATE('Formulario PPGR3'!$C1479,".",'Formulario PPGR3'!$D1479,".",'Formulario PPGR3'!$E1479,".",'Formulario PPGR3'!$F1479))</f>
        <v/>
      </c>
      <c r="C1479" s="187" t="str">
        <f>IF('Formulario PPGR3'!$G1479="","",'Formulario PPGR1'!#REF!)</f>
        <v/>
      </c>
      <c r="D1479" s="187" t="str">
        <f>IF('Formulario PPGR3'!$G1479="","",'Formulario PPGR1'!#REF!)</f>
        <v/>
      </c>
      <c r="E1479" s="187" t="str">
        <f>IF('Formulario PPGR3'!$G1479="","",'Formulario PPGR1'!#REF!)</f>
        <v/>
      </c>
      <c r="F1479" s="187" t="str">
        <f>IF('Formulario PPGR3'!$G1479="","",'Formulario PPGR1'!#REF!)</f>
        <v/>
      </c>
      <c r="G1479" s="237"/>
      <c r="H1479" s="520" t="str" cm="1">
        <f t="array" ref="H1479">IF(Tabla1[[#This Row],[Código_Actividad]]="","",_xlfn.XLOOKUP(Tabla1[[#This Row],[Código_Actividad]],CodigoActividad,Tabla2[Actividades Programables Presupuestables],"",0))</f>
        <v/>
      </c>
      <c r="I1479" s="783" t="str">
        <f>IFERROR(VLOOKUP('Formulario PPGR3'!$G1479,'Formulario PPGR2'!$H$9:$V$536,15,FALSE),"")</f>
        <v/>
      </c>
      <c r="J1479" s="525"/>
      <c r="K1479" s="524"/>
      <c r="L1479" s="521" t="str">
        <f>IF(Tabla1[[#This Row],[Descripción]]="","",_xlfn.XLOOKUP(Tabla1[[#This Row],[Descripción]],Tabla10[Descripción],Tabla10[Unidad de Medida],"",0))</f>
        <v/>
      </c>
      <c r="M1479" s="317"/>
      <c r="N1479" s="535" t="str">
        <f>IF(Tabla1[[#This Row],[Descripción]]="","",_xlfn.XLOOKUP(Tabla1[[#This Row],[Descripción]],Tabla10[Descripción],Tabla10[Precio Unitario],0))</f>
        <v/>
      </c>
      <c r="O1479" s="535" t="str">
        <f>IF(Tabla1[[#This Row],[Cantidad de Insumos]]="","",Tabla1[[#This Row],[Precio Unitario]]*Tabla1[[#This Row],[Cantidad de Insumos]])</f>
        <v/>
      </c>
      <c r="P1479" s="522" t="str">
        <f>IF(Tabla1[[#This Row],[Descripción]]="","",_xlfn.XLOOKUP(Tabla1[[#This Row],[Descripción]],Tabla10[Descripción],Tabla10[CODIGO PRESUPUESTARIO],0))</f>
        <v/>
      </c>
      <c r="Q1479" s="523"/>
      <c r="R1479" s="523" t="str">
        <f>IF(Tabla1[[#This Row],[Insumos]]="","",_xlfn.XLOOKUP(Tabla1[[#This Row],[Insumos]],Tabla10[Insumo],Tabla10[InsumoAbrev],"",0))</f>
        <v/>
      </c>
      <c r="S1479" s="694"/>
      <c r="T1479" s="187"/>
      <c r="U1479" s="187"/>
    </row>
    <row r="1480" spans="2:21" ht="15" x14ac:dyDescent="0.25">
      <c r="B1480" s="187" t="str">
        <f>IF('Formulario PPGR3'!$G1480="","",CONCATENATE('Formulario PPGR3'!$C1480,".",'Formulario PPGR3'!$D1480,".",'Formulario PPGR3'!$E1480,".",'Formulario PPGR3'!$F1480))</f>
        <v/>
      </c>
      <c r="C1480" s="187" t="str">
        <f>IF('Formulario PPGR3'!$G1480="","",'Formulario PPGR1'!#REF!)</f>
        <v/>
      </c>
      <c r="D1480" s="187" t="str">
        <f>IF('Formulario PPGR3'!$G1480="","",'Formulario PPGR1'!#REF!)</f>
        <v/>
      </c>
      <c r="E1480" s="187" t="str">
        <f>IF('Formulario PPGR3'!$G1480="","",'Formulario PPGR1'!#REF!)</f>
        <v/>
      </c>
      <c r="F1480" s="187" t="str">
        <f>IF('Formulario PPGR3'!$G1480="","",'Formulario PPGR1'!#REF!)</f>
        <v/>
      </c>
      <c r="G1480" s="237"/>
      <c r="H1480" s="520" t="str" cm="1">
        <f t="array" ref="H1480">IF(Tabla1[[#This Row],[Código_Actividad]]="","",_xlfn.XLOOKUP(Tabla1[[#This Row],[Código_Actividad]],CodigoActividad,Tabla2[Actividades Programables Presupuestables],"",0))</f>
        <v/>
      </c>
      <c r="I1480" s="783" t="str">
        <f>IFERROR(VLOOKUP('Formulario PPGR3'!$G1480,'Formulario PPGR2'!$H$9:$V$536,15,FALSE),"")</f>
        <v/>
      </c>
      <c r="J1480" s="525"/>
      <c r="K1480" s="524"/>
      <c r="L1480" s="521" t="str">
        <f>IF(Tabla1[[#This Row],[Descripción]]="","",_xlfn.XLOOKUP(Tabla1[[#This Row],[Descripción]],Tabla10[Descripción],Tabla10[Unidad de Medida],"",0))</f>
        <v/>
      </c>
      <c r="M1480" s="317"/>
      <c r="N1480" s="535" t="str">
        <f>IF(Tabla1[[#This Row],[Descripción]]="","",_xlfn.XLOOKUP(Tabla1[[#This Row],[Descripción]],Tabla10[Descripción],Tabla10[Precio Unitario],0))</f>
        <v/>
      </c>
      <c r="O1480" s="535" t="str">
        <f>IF(Tabla1[[#This Row],[Cantidad de Insumos]]="","",Tabla1[[#This Row],[Precio Unitario]]*Tabla1[[#This Row],[Cantidad de Insumos]])</f>
        <v/>
      </c>
      <c r="P1480" s="522" t="str">
        <f>IF(Tabla1[[#This Row],[Descripción]]="","",_xlfn.XLOOKUP(Tabla1[[#This Row],[Descripción]],Tabla10[Descripción],Tabla10[CODIGO PRESUPUESTARIO],0))</f>
        <v/>
      </c>
      <c r="Q1480" s="523"/>
      <c r="R1480" s="523" t="str">
        <f>IF(Tabla1[[#This Row],[Insumos]]="","",_xlfn.XLOOKUP(Tabla1[[#This Row],[Insumos]],Tabla10[Insumo],Tabla10[InsumoAbrev],"",0))</f>
        <v/>
      </c>
      <c r="S1480" s="694"/>
      <c r="T1480" s="187"/>
      <c r="U1480" s="187"/>
    </row>
    <row r="1481" spans="2:21" ht="15" x14ac:dyDescent="0.25">
      <c r="B1481" s="187" t="str">
        <f>IF('Formulario PPGR3'!$G1481="","",CONCATENATE('Formulario PPGR3'!$C1481,".",'Formulario PPGR3'!$D1481,".",'Formulario PPGR3'!$E1481,".",'Formulario PPGR3'!$F1481))</f>
        <v/>
      </c>
      <c r="C1481" s="187" t="str">
        <f>IF('Formulario PPGR3'!$G1481="","",'Formulario PPGR1'!#REF!)</f>
        <v/>
      </c>
      <c r="D1481" s="187" t="str">
        <f>IF('Formulario PPGR3'!$G1481="","",'Formulario PPGR1'!#REF!)</f>
        <v/>
      </c>
      <c r="E1481" s="187" t="str">
        <f>IF('Formulario PPGR3'!$G1481="","",'Formulario PPGR1'!#REF!)</f>
        <v/>
      </c>
      <c r="F1481" s="187" t="str">
        <f>IF('Formulario PPGR3'!$G1481="","",'Formulario PPGR1'!#REF!)</f>
        <v/>
      </c>
      <c r="G1481" s="237"/>
      <c r="H1481" s="520" t="str" cm="1">
        <f t="array" ref="H1481">IF(Tabla1[[#This Row],[Código_Actividad]]="","",_xlfn.XLOOKUP(Tabla1[[#This Row],[Código_Actividad]],CodigoActividad,Tabla2[Actividades Programables Presupuestables],"",0))</f>
        <v/>
      </c>
      <c r="I1481" s="783" t="str">
        <f>IFERROR(VLOOKUP('Formulario PPGR3'!$G1481,'Formulario PPGR2'!$H$9:$V$536,15,FALSE),"")</f>
        <v/>
      </c>
      <c r="J1481" s="525"/>
      <c r="K1481" s="524"/>
      <c r="L1481" s="521" t="str">
        <f>IF(Tabla1[[#This Row],[Descripción]]="","",_xlfn.XLOOKUP(Tabla1[[#This Row],[Descripción]],Tabla10[Descripción],Tabla10[Unidad de Medida],"",0))</f>
        <v/>
      </c>
      <c r="M1481" s="317"/>
      <c r="N1481" s="535" t="str">
        <f>IF(Tabla1[[#This Row],[Descripción]]="","",_xlfn.XLOOKUP(Tabla1[[#This Row],[Descripción]],Tabla10[Descripción],Tabla10[Precio Unitario],0))</f>
        <v/>
      </c>
      <c r="O1481" s="535" t="str">
        <f>IF(Tabla1[[#This Row],[Cantidad de Insumos]]="","",Tabla1[[#This Row],[Precio Unitario]]*Tabla1[[#This Row],[Cantidad de Insumos]])</f>
        <v/>
      </c>
      <c r="P1481" s="522" t="str">
        <f>IF(Tabla1[[#This Row],[Descripción]]="","",_xlfn.XLOOKUP(Tabla1[[#This Row],[Descripción]],Tabla10[Descripción],Tabla10[CODIGO PRESUPUESTARIO],0))</f>
        <v/>
      </c>
      <c r="Q1481" s="523"/>
      <c r="R1481" s="523" t="str">
        <f>IF(Tabla1[[#This Row],[Insumos]]="","",_xlfn.XLOOKUP(Tabla1[[#This Row],[Insumos]],Tabla10[Insumo],Tabla10[InsumoAbrev],"",0))</f>
        <v/>
      </c>
      <c r="S1481" s="694"/>
      <c r="T1481" s="187"/>
      <c r="U1481" s="187"/>
    </row>
    <row r="1482" spans="2:21" ht="15" x14ac:dyDescent="0.25">
      <c r="B1482" s="187" t="str">
        <f>IF('Formulario PPGR3'!$G1482="","",CONCATENATE('Formulario PPGR3'!$C1482,".",'Formulario PPGR3'!$D1482,".",'Formulario PPGR3'!$E1482,".",'Formulario PPGR3'!$F1482))</f>
        <v/>
      </c>
      <c r="C1482" s="187" t="str">
        <f>IF('Formulario PPGR3'!$G1482="","",'Formulario PPGR1'!#REF!)</f>
        <v/>
      </c>
      <c r="D1482" s="187" t="str">
        <f>IF('Formulario PPGR3'!$G1482="","",'Formulario PPGR1'!#REF!)</f>
        <v/>
      </c>
      <c r="E1482" s="187" t="str">
        <f>IF('Formulario PPGR3'!$G1482="","",'Formulario PPGR1'!#REF!)</f>
        <v/>
      </c>
      <c r="F1482" s="187" t="str">
        <f>IF('Formulario PPGR3'!$G1482="","",'Formulario PPGR1'!#REF!)</f>
        <v/>
      </c>
      <c r="G1482" s="237"/>
      <c r="H1482" s="520" t="str" cm="1">
        <f t="array" ref="H1482">IF(Tabla1[[#This Row],[Código_Actividad]]="","",_xlfn.XLOOKUP(Tabla1[[#This Row],[Código_Actividad]],CodigoActividad,Tabla2[Actividades Programables Presupuestables],"",0))</f>
        <v/>
      </c>
      <c r="I1482" s="783" t="str">
        <f>IFERROR(VLOOKUP('Formulario PPGR3'!$G1482,'Formulario PPGR2'!$H$9:$V$536,15,FALSE),"")</f>
        <v/>
      </c>
      <c r="J1482" s="525"/>
      <c r="K1482" s="524"/>
      <c r="L1482" s="521" t="str">
        <f>IF(Tabla1[[#This Row],[Descripción]]="","",_xlfn.XLOOKUP(Tabla1[[#This Row],[Descripción]],Tabla10[Descripción],Tabla10[Unidad de Medida],"",0))</f>
        <v/>
      </c>
      <c r="M1482" s="317"/>
      <c r="N1482" s="535" t="str">
        <f>IF(Tabla1[[#This Row],[Descripción]]="","",_xlfn.XLOOKUP(Tabla1[[#This Row],[Descripción]],Tabla10[Descripción],Tabla10[Precio Unitario],0))</f>
        <v/>
      </c>
      <c r="O1482" s="535" t="str">
        <f>IF(Tabla1[[#This Row],[Cantidad de Insumos]]="","",Tabla1[[#This Row],[Precio Unitario]]*Tabla1[[#This Row],[Cantidad de Insumos]])</f>
        <v/>
      </c>
      <c r="P1482" s="522" t="str">
        <f>IF(Tabla1[[#This Row],[Descripción]]="","",_xlfn.XLOOKUP(Tabla1[[#This Row],[Descripción]],Tabla10[Descripción],Tabla10[CODIGO PRESUPUESTARIO],0))</f>
        <v/>
      </c>
      <c r="Q1482" s="523"/>
      <c r="R1482" s="523" t="str">
        <f>IF(Tabla1[[#This Row],[Insumos]]="","",_xlfn.XLOOKUP(Tabla1[[#This Row],[Insumos]],Tabla10[Insumo],Tabla10[InsumoAbrev],"",0))</f>
        <v/>
      </c>
      <c r="S1482" s="694"/>
      <c r="T1482" s="187"/>
      <c r="U1482" s="187"/>
    </row>
    <row r="1483" spans="2:21" ht="15" x14ac:dyDescent="0.25">
      <c r="B1483" s="187" t="str">
        <f>IF('Formulario PPGR3'!$G1483="","",CONCATENATE('Formulario PPGR3'!$C1483,".",'Formulario PPGR3'!$D1483,".",'Formulario PPGR3'!$E1483,".",'Formulario PPGR3'!$F1483))</f>
        <v/>
      </c>
      <c r="C1483" s="187" t="str">
        <f>IF('Formulario PPGR3'!$G1483="","",'Formulario PPGR1'!#REF!)</f>
        <v/>
      </c>
      <c r="D1483" s="187" t="str">
        <f>IF('Formulario PPGR3'!$G1483="","",'Formulario PPGR1'!#REF!)</f>
        <v/>
      </c>
      <c r="E1483" s="187" t="str">
        <f>IF('Formulario PPGR3'!$G1483="","",'Formulario PPGR1'!#REF!)</f>
        <v/>
      </c>
      <c r="F1483" s="187" t="str">
        <f>IF('Formulario PPGR3'!$G1483="","",'Formulario PPGR1'!#REF!)</f>
        <v/>
      </c>
      <c r="G1483" s="237"/>
      <c r="H1483" s="520" t="str" cm="1">
        <f t="array" ref="H1483">IF(Tabla1[[#This Row],[Código_Actividad]]="","",_xlfn.XLOOKUP(Tabla1[[#This Row],[Código_Actividad]],CodigoActividad,Tabla2[Actividades Programables Presupuestables],"",0))</f>
        <v/>
      </c>
      <c r="I1483" s="783" t="str">
        <f>IFERROR(VLOOKUP('Formulario PPGR3'!$G1483,'Formulario PPGR2'!$H$9:$V$536,15,FALSE),"")</f>
        <v/>
      </c>
      <c r="J1483" s="525"/>
      <c r="K1483" s="524"/>
      <c r="L1483" s="521" t="str">
        <f>IF(Tabla1[[#This Row],[Descripción]]="","",_xlfn.XLOOKUP(Tabla1[[#This Row],[Descripción]],Tabla10[Descripción],Tabla10[Unidad de Medida],"",0))</f>
        <v/>
      </c>
      <c r="M1483" s="317"/>
      <c r="N1483" s="535" t="str">
        <f>IF(Tabla1[[#This Row],[Descripción]]="","",_xlfn.XLOOKUP(Tabla1[[#This Row],[Descripción]],Tabla10[Descripción],Tabla10[Precio Unitario],0))</f>
        <v/>
      </c>
      <c r="O1483" s="535" t="str">
        <f>IF(Tabla1[[#This Row],[Cantidad de Insumos]]="","",Tabla1[[#This Row],[Precio Unitario]]*Tabla1[[#This Row],[Cantidad de Insumos]])</f>
        <v/>
      </c>
      <c r="P1483" s="522" t="str">
        <f>IF(Tabla1[[#This Row],[Descripción]]="","",_xlfn.XLOOKUP(Tabla1[[#This Row],[Descripción]],Tabla10[Descripción],Tabla10[CODIGO PRESUPUESTARIO],0))</f>
        <v/>
      </c>
      <c r="Q1483" s="523"/>
      <c r="R1483" s="523" t="str">
        <f>IF(Tabla1[[#This Row],[Insumos]]="","",_xlfn.XLOOKUP(Tabla1[[#This Row],[Insumos]],Tabla10[Insumo],Tabla10[InsumoAbrev],"",0))</f>
        <v/>
      </c>
      <c r="S1483" s="694"/>
      <c r="T1483" s="187"/>
      <c r="U1483" s="187"/>
    </row>
    <row r="1484" spans="2:21" ht="15" x14ac:dyDescent="0.25">
      <c r="B1484" s="187" t="str">
        <f>IF('Formulario PPGR3'!$G1484="","",CONCATENATE('Formulario PPGR3'!$C1484,".",'Formulario PPGR3'!$D1484,".",'Formulario PPGR3'!$E1484,".",'Formulario PPGR3'!$F1484))</f>
        <v/>
      </c>
      <c r="C1484" s="187" t="str">
        <f>IF('Formulario PPGR3'!$G1484="","",'Formulario PPGR1'!#REF!)</f>
        <v/>
      </c>
      <c r="D1484" s="187" t="str">
        <f>IF('Formulario PPGR3'!$G1484="","",'Formulario PPGR1'!#REF!)</f>
        <v/>
      </c>
      <c r="E1484" s="187" t="str">
        <f>IF('Formulario PPGR3'!$G1484="","",'Formulario PPGR1'!#REF!)</f>
        <v/>
      </c>
      <c r="F1484" s="187" t="str">
        <f>IF('Formulario PPGR3'!$G1484="","",'Formulario PPGR1'!#REF!)</f>
        <v/>
      </c>
      <c r="G1484" s="237"/>
      <c r="H1484" s="520" t="str" cm="1">
        <f t="array" ref="H1484">IF(Tabla1[[#This Row],[Código_Actividad]]="","",_xlfn.XLOOKUP(Tabla1[[#This Row],[Código_Actividad]],CodigoActividad,Tabla2[Actividades Programables Presupuestables],"",0))</f>
        <v/>
      </c>
      <c r="I1484" s="783" t="str">
        <f>IFERROR(VLOOKUP('Formulario PPGR3'!$G1484,'Formulario PPGR2'!$H$9:$V$536,15,FALSE),"")</f>
        <v/>
      </c>
      <c r="J1484" s="525"/>
      <c r="K1484" s="524"/>
      <c r="L1484" s="521" t="str">
        <f>IF(Tabla1[[#This Row],[Descripción]]="","",_xlfn.XLOOKUP(Tabla1[[#This Row],[Descripción]],Tabla10[Descripción],Tabla10[Unidad de Medida],"",0))</f>
        <v/>
      </c>
      <c r="M1484" s="317"/>
      <c r="N1484" s="535" t="str">
        <f>IF(Tabla1[[#This Row],[Descripción]]="","",_xlfn.XLOOKUP(Tabla1[[#This Row],[Descripción]],Tabla10[Descripción],Tabla10[Precio Unitario],0))</f>
        <v/>
      </c>
      <c r="O1484" s="535" t="str">
        <f>IF(Tabla1[[#This Row],[Cantidad de Insumos]]="","",Tabla1[[#This Row],[Precio Unitario]]*Tabla1[[#This Row],[Cantidad de Insumos]])</f>
        <v/>
      </c>
      <c r="P1484" s="522" t="str">
        <f>IF(Tabla1[[#This Row],[Descripción]]="","",_xlfn.XLOOKUP(Tabla1[[#This Row],[Descripción]],Tabla10[Descripción],Tabla10[CODIGO PRESUPUESTARIO],0))</f>
        <v/>
      </c>
      <c r="Q1484" s="523"/>
      <c r="R1484" s="523" t="str">
        <f>IF(Tabla1[[#This Row],[Insumos]]="","",_xlfn.XLOOKUP(Tabla1[[#This Row],[Insumos]],Tabla10[Insumo],Tabla10[InsumoAbrev],"",0))</f>
        <v/>
      </c>
      <c r="S1484" s="694"/>
      <c r="T1484" s="187"/>
      <c r="U1484" s="187"/>
    </row>
    <row r="1485" spans="2:21" ht="15" x14ac:dyDescent="0.25">
      <c r="B1485" s="187" t="str">
        <f>IF('Formulario PPGR3'!$G1485="","",CONCATENATE('Formulario PPGR3'!$C1485,".",'Formulario PPGR3'!$D1485,".",'Formulario PPGR3'!$E1485,".",'Formulario PPGR3'!$F1485))</f>
        <v/>
      </c>
      <c r="C1485" s="187" t="str">
        <f>IF('Formulario PPGR3'!$G1485="","",'Formulario PPGR1'!#REF!)</f>
        <v/>
      </c>
      <c r="D1485" s="187" t="str">
        <f>IF('Formulario PPGR3'!$G1485="","",'Formulario PPGR1'!#REF!)</f>
        <v/>
      </c>
      <c r="E1485" s="187" t="str">
        <f>IF('Formulario PPGR3'!$G1485="","",'Formulario PPGR1'!#REF!)</f>
        <v/>
      </c>
      <c r="F1485" s="187" t="str">
        <f>IF('Formulario PPGR3'!$G1485="","",'Formulario PPGR1'!#REF!)</f>
        <v/>
      </c>
      <c r="G1485" s="237"/>
      <c r="H1485" s="520" t="str" cm="1">
        <f t="array" ref="H1485">IF(Tabla1[[#This Row],[Código_Actividad]]="","",_xlfn.XLOOKUP(Tabla1[[#This Row],[Código_Actividad]],CodigoActividad,Tabla2[Actividades Programables Presupuestables],"",0))</f>
        <v/>
      </c>
      <c r="I1485" s="783" t="str">
        <f>IFERROR(VLOOKUP('Formulario PPGR3'!$G1485,'Formulario PPGR2'!$H$9:$V$536,15,FALSE),"")</f>
        <v/>
      </c>
      <c r="J1485" s="525"/>
      <c r="K1485" s="524"/>
      <c r="L1485" s="521" t="str">
        <f>IF(Tabla1[[#This Row],[Descripción]]="","",_xlfn.XLOOKUP(Tabla1[[#This Row],[Descripción]],Tabla10[Descripción],Tabla10[Unidad de Medida],"",0))</f>
        <v/>
      </c>
      <c r="M1485" s="317"/>
      <c r="N1485" s="535" t="str">
        <f>IF(Tabla1[[#This Row],[Descripción]]="","",_xlfn.XLOOKUP(Tabla1[[#This Row],[Descripción]],Tabla10[Descripción],Tabla10[Precio Unitario],0))</f>
        <v/>
      </c>
      <c r="O1485" s="535" t="str">
        <f>IF(Tabla1[[#This Row],[Cantidad de Insumos]]="","",Tabla1[[#This Row],[Precio Unitario]]*Tabla1[[#This Row],[Cantidad de Insumos]])</f>
        <v/>
      </c>
      <c r="P1485" s="522" t="str">
        <f>IF(Tabla1[[#This Row],[Descripción]]="","",_xlfn.XLOOKUP(Tabla1[[#This Row],[Descripción]],Tabla10[Descripción],Tabla10[CODIGO PRESUPUESTARIO],0))</f>
        <v/>
      </c>
      <c r="Q1485" s="523"/>
      <c r="R1485" s="523" t="str">
        <f>IF(Tabla1[[#This Row],[Insumos]]="","",_xlfn.XLOOKUP(Tabla1[[#This Row],[Insumos]],Tabla10[Insumo],Tabla10[InsumoAbrev],"",0))</f>
        <v/>
      </c>
      <c r="S1485" s="694"/>
      <c r="T1485" s="187"/>
      <c r="U1485" s="187"/>
    </row>
    <row r="1486" spans="2:21" ht="15" x14ac:dyDescent="0.25">
      <c r="B1486" s="187" t="str">
        <f>IF('Formulario PPGR3'!$G1486="","",CONCATENATE('Formulario PPGR3'!$C1486,".",'Formulario PPGR3'!$D1486,".",'Formulario PPGR3'!$E1486,".",'Formulario PPGR3'!$F1486))</f>
        <v/>
      </c>
      <c r="C1486" s="187" t="str">
        <f>IF('Formulario PPGR3'!$G1486="","",'Formulario PPGR1'!#REF!)</f>
        <v/>
      </c>
      <c r="D1486" s="187" t="str">
        <f>IF('Formulario PPGR3'!$G1486="","",'Formulario PPGR1'!#REF!)</f>
        <v/>
      </c>
      <c r="E1486" s="187" t="str">
        <f>IF('Formulario PPGR3'!$G1486="","",'Formulario PPGR1'!#REF!)</f>
        <v/>
      </c>
      <c r="F1486" s="187" t="str">
        <f>IF('Formulario PPGR3'!$G1486="","",'Formulario PPGR1'!#REF!)</f>
        <v/>
      </c>
      <c r="G1486" s="237"/>
      <c r="H1486" s="520" t="str" cm="1">
        <f t="array" ref="H1486">IF(Tabla1[[#This Row],[Código_Actividad]]="","",_xlfn.XLOOKUP(Tabla1[[#This Row],[Código_Actividad]],CodigoActividad,Tabla2[Actividades Programables Presupuestables],"",0))</f>
        <v/>
      </c>
      <c r="I1486" s="783" t="str">
        <f>IFERROR(VLOOKUP('Formulario PPGR3'!$G1486,'Formulario PPGR2'!$H$9:$V$536,15,FALSE),"")</f>
        <v/>
      </c>
      <c r="J1486" s="525"/>
      <c r="K1486" s="524"/>
      <c r="L1486" s="521" t="str">
        <f>IF(Tabla1[[#This Row],[Descripción]]="","",_xlfn.XLOOKUP(Tabla1[[#This Row],[Descripción]],Tabla10[Descripción],Tabla10[Unidad de Medida],"",0))</f>
        <v/>
      </c>
      <c r="M1486" s="317"/>
      <c r="N1486" s="535" t="str">
        <f>IF(Tabla1[[#This Row],[Descripción]]="","",_xlfn.XLOOKUP(Tabla1[[#This Row],[Descripción]],Tabla10[Descripción],Tabla10[Precio Unitario],0))</f>
        <v/>
      </c>
      <c r="O1486" s="535" t="str">
        <f>IF(Tabla1[[#This Row],[Cantidad de Insumos]]="","",Tabla1[[#This Row],[Precio Unitario]]*Tabla1[[#This Row],[Cantidad de Insumos]])</f>
        <v/>
      </c>
      <c r="P1486" s="522" t="str">
        <f>IF(Tabla1[[#This Row],[Descripción]]="","",_xlfn.XLOOKUP(Tabla1[[#This Row],[Descripción]],Tabla10[Descripción],Tabla10[CODIGO PRESUPUESTARIO],0))</f>
        <v/>
      </c>
      <c r="Q1486" s="523"/>
      <c r="R1486" s="523" t="str">
        <f>IF(Tabla1[[#This Row],[Insumos]]="","",_xlfn.XLOOKUP(Tabla1[[#This Row],[Insumos]],Tabla10[Insumo],Tabla10[InsumoAbrev],"",0))</f>
        <v/>
      </c>
      <c r="S1486" s="694"/>
      <c r="T1486" s="187"/>
      <c r="U1486" s="187"/>
    </row>
    <row r="1487" spans="2:21" ht="15" x14ac:dyDescent="0.25">
      <c r="B1487" s="187" t="str">
        <f>IF('Formulario PPGR3'!$G1487="","",CONCATENATE('Formulario PPGR3'!$C1487,".",'Formulario PPGR3'!$D1487,".",'Formulario PPGR3'!$E1487,".",'Formulario PPGR3'!$F1487))</f>
        <v/>
      </c>
      <c r="C1487" s="187" t="str">
        <f>IF('Formulario PPGR3'!$G1487="","",'Formulario PPGR1'!#REF!)</f>
        <v/>
      </c>
      <c r="D1487" s="187" t="str">
        <f>IF('Formulario PPGR3'!$G1487="","",'Formulario PPGR1'!#REF!)</f>
        <v/>
      </c>
      <c r="E1487" s="187" t="str">
        <f>IF('Formulario PPGR3'!$G1487="","",'Formulario PPGR1'!#REF!)</f>
        <v/>
      </c>
      <c r="F1487" s="187" t="str">
        <f>IF('Formulario PPGR3'!$G1487="","",'Formulario PPGR1'!#REF!)</f>
        <v/>
      </c>
      <c r="G1487" s="237"/>
      <c r="H1487" s="520" t="str" cm="1">
        <f t="array" ref="H1487">IF(Tabla1[[#This Row],[Código_Actividad]]="","",_xlfn.XLOOKUP(Tabla1[[#This Row],[Código_Actividad]],CodigoActividad,Tabla2[Actividades Programables Presupuestables],"",0))</f>
        <v/>
      </c>
      <c r="I1487" s="783" t="str">
        <f>IFERROR(VLOOKUP('Formulario PPGR3'!$G1487,'Formulario PPGR2'!$H$9:$V$536,15,FALSE),"")</f>
        <v/>
      </c>
      <c r="J1487" s="525"/>
      <c r="K1487" s="524"/>
      <c r="L1487" s="521" t="str">
        <f>IF(Tabla1[[#This Row],[Descripción]]="","",_xlfn.XLOOKUP(Tabla1[[#This Row],[Descripción]],Tabla10[Descripción],Tabla10[Unidad de Medida],"",0))</f>
        <v/>
      </c>
      <c r="M1487" s="317"/>
      <c r="N1487" s="535" t="str">
        <f>IF(Tabla1[[#This Row],[Descripción]]="","",_xlfn.XLOOKUP(Tabla1[[#This Row],[Descripción]],Tabla10[Descripción],Tabla10[Precio Unitario],0))</f>
        <v/>
      </c>
      <c r="O1487" s="535" t="str">
        <f>IF(Tabla1[[#This Row],[Cantidad de Insumos]]="","",Tabla1[[#This Row],[Precio Unitario]]*Tabla1[[#This Row],[Cantidad de Insumos]])</f>
        <v/>
      </c>
      <c r="P1487" s="522" t="str">
        <f>IF(Tabla1[[#This Row],[Descripción]]="","",_xlfn.XLOOKUP(Tabla1[[#This Row],[Descripción]],Tabla10[Descripción],Tabla10[CODIGO PRESUPUESTARIO],0))</f>
        <v/>
      </c>
      <c r="Q1487" s="523"/>
      <c r="R1487" s="523" t="str">
        <f>IF(Tabla1[[#This Row],[Insumos]]="","",_xlfn.XLOOKUP(Tabla1[[#This Row],[Insumos]],Tabla10[Insumo],Tabla10[InsumoAbrev],"",0))</f>
        <v/>
      </c>
      <c r="S1487" s="694"/>
      <c r="T1487" s="187"/>
      <c r="U1487" s="187"/>
    </row>
    <row r="1488" spans="2:21" ht="15" x14ac:dyDescent="0.25">
      <c r="B1488" s="187" t="str">
        <f>IF('Formulario PPGR3'!$G1488="","",CONCATENATE('Formulario PPGR3'!$C1488,".",'Formulario PPGR3'!$D1488,".",'Formulario PPGR3'!$E1488,".",'Formulario PPGR3'!$F1488))</f>
        <v/>
      </c>
      <c r="C1488" s="187" t="str">
        <f>IF('Formulario PPGR3'!$G1488="","",'Formulario PPGR1'!#REF!)</f>
        <v/>
      </c>
      <c r="D1488" s="187" t="str">
        <f>IF('Formulario PPGR3'!$G1488="","",'Formulario PPGR1'!#REF!)</f>
        <v/>
      </c>
      <c r="E1488" s="187" t="str">
        <f>IF('Formulario PPGR3'!$G1488="","",'Formulario PPGR1'!#REF!)</f>
        <v/>
      </c>
      <c r="F1488" s="187" t="str">
        <f>IF('Formulario PPGR3'!$G1488="","",'Formulario PPGR1'!#REF!)</f>
        <v/>
      </c>
      <c r="G1488" s="237"/>
      <c r="H1488" s="520" t="str" cm="1">
        <f t="array" ref="H1488">IF(Tabla1[[#This Row],[Código_Actividad]]="","",_xlfn.XLOOKUP(Tabla1[[#This Row],[Código_Actividad]],CodigoActividad,Tabla2[Actividades Programables Presupuestables],"",0))</f>
        <v/>
      </c>
      <c r="I1488" s="783" t="str">
        <f>IFERROR(VLOOKUP('Formulario PPGR3'!$G1488,'Formulario PPGR2'!$H$9:$V$536,15,FALSE),"")</f>
        <v/>
      </c>
      <c r="J1488" s="525"/>
      <c r="K1488" s="524"/>
      <c r="L1488" s="521" t="str">
        <f>IF(Tabla1[[#This Row],[Descripción]]="","",_xlfn.XLOOKUP(Tabla1[[#This Row],[Descripción]],Tabla10[Descripción],Tabla10[Unidad de Medida],"",0))</f>
        <v/>
      </c>
      <c r="M1488" s="317"/>
      <c r="N1488" s="535" t="str">
        <f>IF(Tabla1[[#This Row],[Descripción]]="","",_xlfn.XLOOKUP(Tabla1[[#This Row],[Descripción]],Tabla10[Descripción],Tabla10[Precio Unitario],0))</f>
        <v/>
      </c>
      <c r="O1488" s="535" t="str">
        <f>IF(Tabla1[[#This Row],[Cantidad de Insumos]]="","",Tabla1[[#This Row],[Precio Unitario]]*Tabla1[[#This Row],[Cantidad de Insumos]])</f>
        <v/>
      </c>
      <c r="P1488" s="522" t="str">
        <f>IF(Tabla1[[#This Row],[Descripción]]="","",_xlfn.XLOOKUP(Tabla1[[#This Row],[Descripción]],Tabla10[Descripción],Tabla10[CODIGO PRESUPUESTARIO],0))</f>
        <v/>
      </c>
      <c r="Q1488" s="523"/>
      <c r="R1488" s="523" t="str">
        <f>IF(Tabla1[[#This Row],[Insumos]]="","",_xlfn.XLOOKUP(Tabla1[[#This Row],[Insumos]],Tabla10[Insumo],Tabla10[InsumoAbrev],"",0))</f>
        <v/>
      </c>
      <c r="S1488" s="694"/>
      <c r="T1488" s="187"/>
      <c r="U1488" s="187"/>
    </row>
    <row r="1489" spans="2:21" ht="15" x14ac:dyDescent="0.25">
      <c r="B1489" s="187" t="str">
        <f>IF('Formulario PPGR3'!$G1489="","",CONCATENATE('Formulario PPGR3'!$C1489,".",'Formulario PPGR3'!$D1489,".",'Formulario PPGR3'!$E1489,".",'Formulario PPGR3'!$F1489))</f>
        <v/>
      </c>
      <c r="C1489" s="187" t="str">
        <f>IF('Formulario PPGR3'!$G1489="","",'Formulario PPGR1'!#REF!)</f>
        <v/>
      </c>
      <c r="D1489" s="187" t="str">
        <f>IF('Formulario PPGR3'!$G1489="","",'Formulario PPGR1'!#REF!)</f>
        <v/>
      </c>
      <c r="E1489" s="187" t="str">
        <f>IF('Formulario PPGR3'!$G1489="","",'Formulario PPGR1'!#REF!)</f>
        <v/>
      </c>
      <c r="F1489" s="187" t="str">
        <f>IF('Formulario PPGR3'!$G1489="","",'Formulario PPGR1'!#REF!)</f>
        <v/>
      </c>
      <c r="G1489" s="237"/>
      <c r="H1489" s="520" t="str" cm="1">
        <f t="array" ref="H1489">IF(Tabla1[[#This Row],[Código_Actividad]]="","",_xlfn.XLOOKUP(Tabla1[[#This Row],[Código_Actividad]],CodigoActividad,Tabla2[Actividades Programables Presupuestables],"",0))</f>
        <v/>
      </c>
      <c r="I1489" s="783" t="str">
        <f>IFERROR(VLOOKUP('Formulario PPGR3'!$G1489,'Formulario PPGR2'!$H$9:$V$536,15,FALSE),"")</f>
        <v/>
      </c>
      <c r="J1489" s="525"/>
      <c r="K1489" s="524"/>
      <c r="L1489" s="521" t="str">
        <f>IF(Tabla1[[#This Row],[Descripción]]="","",_xlfn.XLOOKUP(Tabla1[[#This Row],[Descripción]],Tabla10[Descripción],Tabla10[Unidad de Medida],"",0))</f>
        <v/>
      </c>
      <c r="M1489" s="317"/>
      <c r="N1489" s="535" t="str">
        <f>IF(Tabla1[[#This Row],[Descripción]]="","",_xlfn.XLOOKUP(Tabla1[[#This Row],[Descripción]],Tabla10[Descripción],Tabla10[Precio Unitario],0))</f>
        <v/>
      </c>
      <c r="O1489" s="535" t="str">
        <f>IF(Tabla1[[#This Row],[Cantidad de Insumos]]="","",Tabla1[[#This Row],[Precio Unitario]]*Tabla1[[#This Row],[Cantidad de Insumos]])</f>
        <v/>
      </c>
      <c r="P1489" s="522" t="str">
        <f>IF(Tabla1[[#This Row],[Descripción]]="","",_xlfn.XLOOKUP(Tabla1[[#This Row],[Descripción]],Tabla10[Descripción],Tabla10[CODIGO PRESUPUESTARIO],0))</f>
        <v/>
      </c>
      <c r="Q1489" s="523"/>
      <c r="R1489" s="523" t="str">
        <f>IF(Tabla1[[#This Row],[Insumos]]="","",_xlfn.XLOOKUP(Tabla1[[#This Row],[Insumos]],Tabla10[Insumo],Tabla10[InsumoAbrev],"",0))</f>
        <v/>
      </c>
      <c r="S1489" s="694"/>
      <c r="T1489" s="187"/>
      <c r="U1489" s="187"/>
    </row>
    <row r="1490" spans="2:21" ht="15" x14ac:dyDescent="0.25">
      <c r="B1490" s="187" t="str">
        <f>IF('Formulario PPGR3'!$G1490="","",CONCATENATE('Formulario PPGR3'!$C1490,".",'Formulario PPGR3'!$D1490,".",'Formulario PPGR3'!$E1490,".",'Formulario PPGR3'!$F1490))</f>
        <v/>
      </c>
      <c r="C1490" s="187" t="str">
        <f>IF('Formulario PPGR3'!$G1490="","",'Formulario PPGR1'!#REF!)</f>
        <v/>
      </c>
      <c r="D1490" s="187" t="str">
        <f>IF('Formulario PPGR3'!$G1490="","",'Formulario PPGR1'!#REF!)</f>
        <v/>
      </c>
      <c r="E1490" s="187" t="str">
        <f>IF('Formulario PPGR3'!$G1490="","",'Formulario PPGR1'!#REF!)</f>
        <v/>
      </c>
      <c r="F1490" s="187" t="str">
        <f>IF('Formulario PPGR3'!$G1490="","",'Formulario PPGR1'!#REF!)</f>
        <v/>
      </c>
      <c r="G1490" s="237"/>
      <c r="H1490" s="520" t="str" cm="1">
        <f t="array" ref="H1490">IF(Tabla1[[#This Row],[Código_Actividad]]="","",_xlfn.XLOOKUP(Tabla1[[#This Row],[Código_Actividad]],CodigoActividad,Tabla2[Actividades Programables Presupuestables],"",0))</f>
        <v/>
      </c>
      <c r="I1490" s="783" t="str">
        <f>IFERROR(VLOOKUP('Formulario PPGR3'!$G1490,'Formulario PPGR2'!$H$9:$V$536,15,FALSE),"")</f>
        <v/>
      </c>
      <c r="J1490" s="525"/>
      <c r="K1490" s="524"/>
      <c r="L1490" s="521" t="str">
        <f>IF(Tabla1[[#This Row],[Descripción]]="","",_xlfn.XLOOKUP(Tabla1[[#This Row],[Descripción]],Tabla10[Descripción],Tabla10[Unidad de Medida],"",0))</f>
        <v/>
      </c>
      <c r="M1490" s="317"/>
      <c r="N1490" s="535" t="str">
        <f>IF(Tabla1[[#This Row],[Descripción]]="","",_xlfn.XLOOKUP(Tabla1[[#This Row],[Descripción]],Tabla10[Descripción],Tabla10[Precio Unitario],0))</f>
        <v/>
      </c>
      <c r="O1490" s="535" t="str">
        <f>IF(Tabla1[[#This Row],[Cantidad de Insumos]]="","",Tabla1[[#This Row],[Precio Unitario]]*Tabla1[[#This Row],[Cantidad de Insumos]])</f>
        <v/>
      </c>
      <c r="P1490" s="522" t="str">
        <f>IF(Tabla1[[#This Row],[Descripción]]="","",_xlfn.XLOOKUP(Tabla1[[#This Row],[Descripción]],Tabla10[Descripción],Tabla10[CODIGO PRESUPUESTARIO],0))</f>
        <v/>
      </c>
      <c r="Q1490" s="523"/>
      <c r="R1490" s="523" t="str">
        <f>IF(Tabla1[[#This Row],[Insumos]]="","",_xlfn.XLOOKUP(Tabla1[[#This Row],[Insumos]],Tabla10[Insumo],Tabla10[InsumoAbrev],"",0))</f>
        <v/>
      </c>
      <c r="S1490" s="694"/>
      <c r="T1490" s="187"/>
      <c r="U1490" s="187"/>
    </row>
    <row r="1491" spans="2:21" ht="15" x14ac:dyDescent="0.25">
      <c r="B1491" s="187" t="str">
        <f>IF('Formulario PPGR3'!$G1491="","",CONCATENATE('Formulario PPGR3'!$C1491,".",'Formulario PPGR3'!$D1491,".",'Formulario PPGR3'!$E1491,".",'Formulario PPGR3'!$F1491))</f>
        <v/>
      </c>
      <c r="C1491" s="187" t="str">
        <f>IF('Formulario PPGR3'!$G1491="","",'Formulario PPGR1'!#REF!)</f>
        <v/>
      </c>
      <c r="D1491" s="187" t="str">
        <f>IF('Formulario PPGR3'!$G1491="","",'Formulario PPGR1'!#REF!)</f>
        <v/>
      </c>
      <c r="E1491" s="187" t="str">
        <f>IF('Formulario PPGR3'!$G1491="","",'Formulario PPGR1'!#REF!)</f>
        <v/>
      </c>
      <c r="F1491" s="187" t="str">
        <f>IF('Formulario PPGR3'!$G1491="","",'Formulario PPGR1'!#REF!)</f>
        <v/>
      </c>
      <c r="G1491" s="237"/>
      <c r="H1491" s="520" t="str" cm="1">
        <f t="array" ref="H1491">IF(Tabla1[[#This Row],[Código_Actividad]]="","",_xlfn.XLOOKUP(Tabla1[[#This Row],[Código_Actividad]],CodigoActividad,Tabla2[Actividades Programables Presupuestables],"",0))</f>
        <v/>
      </c>
      <c r="I1491" s="783" t="str">
        <f>IFERROR(VLOOKUP('Formulario PPGR3'!$G1491,'Formulario PPGR2'!$H$9:$V$536,15,FALSE),"")</f>
        <v/>
      </c>
      <c r="J1491" s="525"/>
      <c r="K1491" s="524"/>
      <c r="L1491" s="521" t="str">
        <f>IF(Tabla1[[#This Row],[Descripción]]="","",_xlfn.XLOOKUP(Tabla1[[#This Row],[Descripción]],Tabla10[Descripción],Tabla10[Unidad de Medida],"",0))</f>
        <v/>
      </c>
      <c r="M1491" s="317"/>
      <c r="N1491" s="535" t="str">
        <f>IF(Tabla1[[#This Row],[Descripción]]="","",_xlfn.XLOOKUP(Tabla1[[#This Row],[Descripción]],Tabla10[Descripción],Tabla10[Precio Unitario],0))</f>
        <v/>
      </c>
      <c r="O1491" s="535" t="str">
        <f>IF(Tabla1[[#This Row],[Cantidad de Insumos]]="","",Tabla1[[#This Row],[Precio Unitario]]*Tabla1[[#This Row],[Cantidad de Insumos]])</f>
        <v/>
      </c>
      <c r="P1491" s="522" t="str">
        <f>IF(Tabla1[[#This Row],[Descripción]]="","",_xlfn.XLOOKUP(Tabla1[[#This Row],[Descripción]],Tabla10[Descripción],Tabla10[CODIGO PRESUPUESTARIO],0))</f>
        <v/>
      </c>
      <c r="Q1491" s="523"/>
      <c r="R1491" s="523" t="str">
        <f>IF(Tabla1[[#This Row],[Insumos]]="","",_xlfn.XLOOKUP(Tabla1[[#This Row],[Insumos]],Tabla10[Insumo],Tabla10[InsumoAbrev],"",0))</f>
        <v/>
      </c>
      <c r="S1491" s="694"/>
      <c r="T1491" s="187"/>
      <c r="U1491" s="187"/>
    </row>
    <row r="1492" spans="2:21" ht="15" x14ac:dyDescent="0.25">
      <c r="B1492" s="187" t="str">
        <f>IF('Formulario PPGR3'!$G1492="","",CONCATENATE('Formulario PPGR3'!$C1492,".",'Formulario PPGR3'!$D1492,".",'Formulario PPGR3'!$E1492,".",'Formulario PPGR3'!$F1492))</f>
        <v/>
      </c>
      <c r="C1492" s="187" t="str">
        <f>IF('Formulario PPGR3'!$G1492="","",'Formulario PPGR1'!#REF!)</f>
        <v/>
      </c>
      <c r="D1492" s="187" t="str">
        <f>IF('Formulario PPGR3'!$G1492="","",'Formulario PPGR1'!#REF!)</f>
        <v/>
      </c>
      <c r="E1492" s="187" t="str">
        <f>IF('Formulario PPGR3'!$G1492="","",'Formulario PPGR1'!#REF!)</f>
        <v/>
      </c>
      <c r="F1492" s="187" t="str">
        <f>IF('Formulario PPGR3'!$G1492="","",'Formulario PPGR1'!#REF!)</f>
        <v/>
      </c>
      <c r="G1492" s="237"/>
      <c r="H1492" s="520" t="str" cm="1">
        <f t="array" ref="H1492">IF(Tabla1[[#This Row],[Código_Actividad]]="","",_xlfn.XLOOKUP(Tabla1[[#This Row],[Código_Actividad]],CodigoActividad,Tabla2[Actividades Programables Presupuestables],"",0))</f>
        <v/>
      </c>
      <c r="I1492" s="783" t="str">
        <f>IFERROR(VLOOKUP('Formulario PPGR3'!$G1492,'Formulario PPGR2'!$H$9:$V$536,15,FALSE),"")</f>
        <v/>
      </c>
      <c r="J1492" s="525"/>
      <c r="K1492" s="524"/>
      <c r="L1492" s="521" t="str">
        <f>IF(Tabla1[[#This Row],[Descripción]]="","",_xlfn.XLOOKUP(Tabla1[[#This Row],[Descripción]],Tabla10[Descripción],Tabla10[Unidad de Medida],"",0))</f>
        <v/>
      </c>
      <c r="M1492" s="317"/>
      <c r="N1492" s="535" t="str">
        <f>IF(Tabla1[[#This Row],[Descripción]]="","",_xlfn.XLOOKUP(Tabla1[[#This Row],[Descripción]],Tabla10[Descripción],Tabla10[Precio Unitario],0))</f>
        <v/>
      </c>
      <c r="O1492" s="535" t="str">
        <f>IF(Tabla1[[#This Row],[Cantidad de Insumos]]="","",Tabla1[[#This Row],[Precio Unitario]]*Tabla1[[#This Row],[Cantidad de Insumos]])</f>
        <v/>
      </c>
      <c r="P1492" s="522" t="str">
        <f>IF(Tabla1[[#This Row],[Descripción]]="","",_xlfn.XLOOKUP(Tabla1[[#This Row],[Descripción]],Tabla10[Descripción],Tabla10[CODIGO PRESUPUESTARIO],0))</f>
        <v/>
      </c>
      <c r="Q1492" s="523"/>
      <c r="R1492" s="523" t="str">
        <f>IF(Tabla1[[#This Row],[Insumos]]="","",_xlfn.XLOOKUP(Tabla1[[#This Row],[Insumos]],Tabla10[Insumo],Tabla10[InsumoAbrev],"",0))</f>
        <v/>
      </c>
      <c r="S1492" s="694"/>
      <c r="T1492" s="187"/>
      <c r="U1492" s="187"/>
    </row>
    <row r="1493" spans="2:21" ht="15" x14ac:dyDescent="0.25">
      <c r="B1493" s="187" t="str">
        <f>IF('Formulario PPGR3'!$G1493="","",CONCATENATE('Formulario PPGR3'!$C1493,".",'Formulario PPGR3'!$D1493,".",'Formulario PPGR3'!$E1493,".",'Formulario PPGR3'!$F1493))</f>
        <v/>
      </c>
      <c r="C1493" s="187" t="str">
        <f>IF('Formulario PPGR3'!$G1493="","",'Formulario PPGR1'!#REF!)</f>
        <v/>
      </c>
      <c r="D1493" s="187" t="str">
        <f>IF('Formulario PPGR3'!$G1493="","",'Formulario PPGR1'!#REF!)</f>
        <v/>
      </c>
      <c r="E1493" s="187" t="str">
        <f>IF('Formulario PPGR3'!$G1493="","",'Formulario PPGR1'!#REF!)</f>
        <v/>
      </c>
      <c r="F1493" s="187" t="str">
        <f>IF('Formulario PPGR3'!$G1493="","",'Formulario PPGR1'!#REF!)</f>
        <v/>
      </c>
      <c r="G1493" s="237"/>
      <c r="H1493" s="520" t="str" cm="1">
        <f t="array" ref="H1493">IF(Tabla1[[#This Row],[Código_Actividad]]="","",_xlfn.XLOOKUP(Tabla1[[#This Row],[Código_Actividad]],CodigoActividad,Tabla2[Actividades Programables Presupuestables],"",0))</f>
        <v/>
      </c>
      <c r="I1493" s="783" t="str">
        <f>IFERROR(VLOOKUP('Formulario PPGR3'!$G1493,'Formulario PPGR2'!$H$9:$V$536,15,FALSE),"")</f>
        <v/>
      </c>
      <c r="J1493" s="525"/>
      <c r="K1493" s="524"/>
      <c r="L1493" s="521" t="str">
        <f>IF(Tabla1[[#This Row],[Descripción]]="","",_xlfn.XLOOKUP(Tabla1[[#This Row],[Descripción]],Tabla10[Descripción],Tabla10[Unidad de Medida],"",0))</f>
        <v/>
      </c>
      <c r="M1493" s="317"/>
      <c r="N1493" s="535" t="str">
        <f>IF(Tabla1[[#This Row],[Descripción]]="","",_xlfn.XLOOKUP(Tabla1[[#This Row],[Descripción]],Tabla10[Descripción],Tabla10[Precio Unitario],0))</f>
        <v/>
      </c>
      <c r="O1493" s="535" t="str">
        <f>IF(Tabla1[[#This Row],[Cantidad de Insumos]]="","",Tabla1[[#This Row],[Precio Unitario]]*Tabla1[[#This Row],[Cantidad de Insumos]])</f>
        <v/>
      </c>
      <c r="P1493" s="522" t="str">
        <f>IF(Tabla1[[#This Row],[Descripción]]="","",_xlfn.XLOOKUP(Tabla1[[#This Row],[Descripción]],Tabla10[Descripción],Tabla10[CODIGO PRESUPUESTARIO],0))</f>
        <v/>
      </c>
      <c r="Q1493" s="523"/>
      <c r="R1493" s="523" t="str">
        <f>IF(Tabla1[[#This Row],[Insumos]]="","",_xlfn.XLOOKUP(Tabla1[[#This Row],[Insumos]],Tabla10[Insumo],Tabla10[InsumoAbrev],"",0))</f>
        <v/>
      </c>
      <c r="S1493" s="694"/>
      <c r="T1493" s="187"/>
      <c r="U1493" s="187"/>
    </row>
    <row r="1494" spans="2:21" ht="15" x14ac:dyDescent="0.25">
      <c r="B1494" s="187" t="str">
        <f>IF('Formulario PPGR3'!$G1494="","",CONCATENATE('Formulario PPGR3'!$C1494,".",'Formulario PPGR3'!$D1494,".",'Formulario PPGR3'!$E1494,".",'Formulario PPGR3'!$F1494))</f>
        <v/>
      </c>
      <c r="C1494" s="187" t="str">
        <f>IF('Formulario PPGR3'!$G1494="","",'Formulario PPGR1'!#REF!)</f>
        <v/>
      </c>
      <c r="D1494" s="187" t="str">
        <f>IF('Formulario PPGR3'!$G1494="","",'Formulario PPGR1'!#REF!)</f>
        <v/>
      </c>
      <c r="E1494" s="187" t="str">
        <f>IF('Formulario PPGR3'!$G1494="","",'Formulario PPGR1'!#REF!)</f>
        <v/>
      </c>
      <c r="F1494" s="187" t="str">
        <f>IF('Formulario PPGR3'!$G1494="","",'Formulario PPGR1'!#REF!)</f>
        <v/>
      </c>
      <c r="G1494" s="237"/>
      <c r="H1494" s="520" t="str" cm="1">
        <f t="array" ref="H1494">IF(Tabla1[[#This Row],[Código_Actividad]]="","",_xlfn.XLOOKUP(Tabla1[[#This Row],[Código_Actividad]],CodigoActividad,Tabla2[Actividades Programables Presupuestables],"",0))</f>
        <v/>
      </c>
      <c r="I1494" s="783" t="str">
        <f>IFERROR(VLOOKUP('Formulario PPGR3'!$G1494,'Formulario PPGR2'!$H$9:$V$536,15,FALSE),"")</f>
        <v/>
      </c>
      <c r="J1494" s="525"/>
      <c r="K1494" s="524"/>
      <c r="L1494" s="521" t="str">
        <f>IF(Tabla1[[#This Row],[Descripción]]="","",_xlfn.XLOOKUP(Tabla1[[#This Row],[Descripción]],Tabla10[Descripción],Tabla10[Unidad de Medida],"",0))</f>
        <v/>
      </c>
      <c r="M1494" s="317"/>
      <c r="N1494" s="535" t="str">
        <f>IF(Tabla1[[#This Row],[Descripción]]="","",_xlfn.XLOOKUP(Tabla1[[#This Row],[Descripción]],Tabla10[Descripción],Tabla10[Precio Unitario],0))</f>
        <v/>
      </c>
      <c r="O1494" s="535" t="str">
        <f>IF(Tabla1[[#This Row],[Cantidad de Insumos]]="","",Tabla1[[#This Row],[Precio Unitario]]*Tabla1[[#This Row],[Cantidad de Insumos]])</f>
        <v/>
      </c>
      <c r="P1494" s="522" t="str">
        <f>IF(Tabla1[[#This Row],[Descripción]]="","",_xlfn.XLOOKUP(Tabla1[[#This Row],[Descripción]],Tabla10[Descripción],Tabla10[CODIGO PRESUPUESTARIO],0))</f>
        <v/>
      </c>
      <c r="Q1494" s="523"/>
      <c r="R1494" s="523" t="str">
        <f>IF(Tabla1[[#This Row],[Insumos]]="","",_xlfn.XLOOKUP(Tabla1[[#This Row],[Insumos]],Tabla10[Insumo],Tabla10[InsumoAbrev],"",0))</f>
        <v/>
      </c>
      <c r="S1494" s="694"/>
      <c r="T1494" s="187"/>
      <c r="U1494" s="187"/>
    </row>
    <row r="1495" spans="2:21" ht="15" x14ac:dyDescent="0.25">
      <c r="B1495" s="187" t="str">
        <f>IF('Formulario PPGR3'!$G1495="","",CONCATENATE('Formulario PPGR3'!$C1495,".",'Formulario PPGR3'!$D1495,".",'Formulario PPGR3'!$E1495,".",'Formulario PPGR3'!$F1495))</f>
        <v/>
      </c>
      <c r="C1495" s="187" t="str">
        <f>IF('Formulario PPGR3'!$G1495="","",'Formulario PPGR1'!#REF!)</f>
        <v/>
      </c>
      <c r="D1495" s="187" t="str">
        <f>IF('Formulario PPGR3'!$G1495="","",'Formulario PPGR1'!#REF!)</f>
        <v/>
      </c>
      <c r="E1495" s="187" t="str">
        <f>IF('Formulario PPGR3'!$G1495="","",'Formulario PPGR1'!#REF!)</f>
        <v/>
      </c>
      <c r="F1495" s="187" t="str">
        <f>IF('Formulario PPGR3'!$G1495="","",'Formulario PPGR1'!#REF!)</f>
        <v/>
      </c>
      <c r="G1495" s="237"/>
      <c r="H1495" s="520" t="str" cm="1">
        <f t="array" ref="H1495">IF(Tabla1[[#This Row],[Código_Actividad]]="","",_xlfn.XLOOKUP(Tabla1[[#This Row],[Código_Actividad]],CodigoActividad,Tabla2[Actividades Programables Presupuestables],"",0))</f>
        <v/>
      </c>
      <c r="I1495" s="783" t="str">
        <f>IFERROR(VLOOKUP('Formulario PPGR3'!$G1495,'Formulario PPGR2'!$H$9:$V$536,15,FALSE),"")</f>
        <v/>
      </c>
      <c r="J1495" s="525"/>
      <c r="K1495" s="524"/>
      <c r="L1495" s="521" t="str">
        <f>IF(Tabla1[[#This Row],[Descripción]]="","",_xlfn.XLOOKUP(Tabla1[[#This Row],[Descripción]],Tabla10[Descripción],Tabla10[Unidad de Medida],"",0))</f>
        <v/>
      </c>
      <c r="M1495" s="317"/>
      <c r="N1495" s="535" t="str">
        <f>IF(Tabla1[[#This Row],[Descripción]]="","",_xlfn.XLOOKUP(Tabla1[[#This Row],[Descripción]],Tabla10[Descripción],Tabla10[Precio Unitario],0))</f>
        <v/>
      </c>
      <c r="O1495" s="535" t="str">
        <f>IF(Tabla1[[#This Row],[Cantidad de Insumos]]="","",Tabla1[[#This Row],[Precio Unitario]]*Tabla1[[#This Row],[Cantidad de Insumos]])</f>
        <v/>
      </c>
      <c r="P1495" s="522" t="str">
        <f>IF(Tabla1[[#This Row],[Descripción]]="","",_xlfn.XLOOKUP(Tabla1[[#This Row],[Descripción]],Tabla10[Descripción],Tabla10[CODIGO PRESUPUESTARIO],0))</f>
        <v/>
      </c>
      <c r="Q1495" s="523"/>
      <c r="R1495" s="523" t="str">
        <f>IF(Tabla1[[#This Row],[Insumos]]="","",_xlfn.XLOOKUP(Tabla1[[#This Row],[Insumos]],Tabla10[Insumo],Tabla10[InsumoAbrev],"",0))</f>
        <v/>
      </c>
      <c r="S1495" s="694"/>
      <c r="T1495" s="187"/>
      <c r="U1495" s="187"/>
    </row>
    <row r="1496" spans="2:21" ht="15" x14ac:dyDescent="0.25">
      <c r="B1496" s="187" t="str">
        <f>IF('Formulario PPGR3'!$G1496="","",CONCATENATE('Formulario PPGR3'!$C1496,".",'Formulario PPGR3'!$D1496,".",'Formulario PPGR3'!$E1496,".",'Formulario PPGR3'!$F1496))</f>
        <v/>
      </c>
      <c r="C1496" s="187" t="str">
        <f>IF('Formulario PPGR3'!$G1496="","",'Formulario PPGR1'!#REF!)</f>
        <v/>
      </c>
      <c r="D1496" s="187" t="str">
        <f>IF('Formulario PPGR3'!$G1496="","",'Formulario PPGR1'!#REF!)</f>
        <v/>
      </c>
      <c r="E1496" s="187" t="str">
        <f>IF('Formulario PPGR3'!$G1496="","",'Formulario PPGR1'!#REF!)</f>
        <v/>
      </c>
      <c r="F1496" s="187" t="str">
        <f>IF('Formulario PPGR3'!$G1496="","",'Formulario PPGR1'!#REF!)</f>
        <v/>
      </c>
      <c r="G1496" s="237"/>
      <c r="H1496" s="520" t="str" cm="1">
        <f t="array" ref="H1496">IF(Tabla1[[#This Row],[Código_Actividad]]="","",_xlfn.XLOOKUP(Tabla1[[#This Row],[Código_Actividad]],CodigoActividad,Tabla2[Actividades Programables Presupuestables],"",0))</f>
        <v/>
      </c>
      <c r="I1496" s="783" t="str">
        <f>IFERROR(VLOOKUP('Formulario PPGR3'!$G1496,'Formulario PPGR2'!$H$9:$V$536,15,FALSE),"")</f>
        <v/>
      </c>
      <c r="J1496" s="525"/>
      <c r="K1496" s="524"/>
      <c r="L1496" s="521" t="str">
        <f>IF(Tabla1[[#This Row],[Descripción]]="","",_xlfn.XLOOKUP(Tabla1[[#This Row],[Descripción]],Tabla10[Descripción],Tabla10[Unidad de Medida],"",0))</f>
        <v/>
      </c>
      <c r="M1496" s="317"/>
      <c r="N1496" s="535" t="str">
        <f>IF(Tabla1[[#This Row],[Descripción]]="","",_xlfn.XLOOKUP(Tabla1[[#This Row],[Descripción]],Tabla10[Descripción],Tabla10[Precio Unitario],0))</f>
        <v/>
      </c>
      <c r="O1496" s="535" t="str">
        <f>IF(Tabla1[[#This Row],[Cantidad de Insumos]]="","",Tabla1[[#This Row],[Precio Unitario]]*Tabla1[[#This Row],[Cantidad de Insumos]])</f>
        <v/>
      </c>
      <c r="P1496" s="522" t="str">
        <f>IF(Tabla1[[#This Row],[Descripción]]="","",_xlfn.XLOOKUP(Tabla1[[#This Row],[Descripción]],Tabla10[Descripción],Tabla10[CODIGO PRESUPUESTARIO],0))</f>
        <v/>
      </c>
      <c r="Q1496" s="523"/>
      <c r="R1496" s="523" t="str">
        <f>IF(Tabla1[[#This Row],[Insumos]]="","",_xlfn.XLOOKUP(Tabla1[[#This Row],[Insumos]],Tabla10[Insumo],Tabla10[InsumoAbrev],"",0))</f>
        <v/>
      </c>
      <c r="S1496" s="694"/>
      <c r="T1496" s="187"/>
      <c r="U1496" s="187"/>
    </row>
    <row r="1497" spans="2:21" ht="15" x14ac:dyDescent="0.25">
      <c r="B1497" s="187" t="str">
        <f>IF('Formulario PPGR3'!$G1497="","",CONCATENATE('Formulario PPGR3'!$C1497,".",'Formulario PPGR3'!$D1497,".",'Formulario PPGR3'!$E1497,".",'Formulario PPGR3'!$F1497))</f>
        <v/>
      </c>
      <c r="C1497" s="187" t="str">
        <f>IF('Formulario PPGR3'!$G1497="","",'Formulario PPGR1'!#REF!)</f>
        <v/>
      </c>
      <c r="D1497" s="187" t="str">
        <f>IF('Formulario PPGR3'!$G1497="","",'Formulario PPGR1'!#REF!)</f>
        <v/>
      </c>
      <c r="E1497" s="187" t="str">
        <f>IF('Formulario PPGR3'!$G1497="","",'Formulario PPGR1'!#REF!)</f>
        <v/>
      </c>
      <c r="F1497" s="187" t="str">
        <f>IF('Formulario PPGR3'!$G1497="","",'Formulario PPGR1'!#REF!)</f>
        <v/>
      </c>
      <c r="G1497" s="237"/>
      <c r="H1497" s="520" t="str" cm="1">
        <f t="array" ref="H1497">IF(Tabla1[[#This Row],[Código_Actividad]]="","",_xlfn.XLOOKUP(Tabla1[[#This Row],[Código_Actividad]],CodigoActividad,Tabla2[Actividades Programables Presupuestables],"",0))</f>
        <v/>
      </c>
      <c r="I1497" s="783" t="str">
        <f>IFERROR(VLOOKUP('Formulario PPGR3'!$G1497,'Formulario PPGR2'!$H$9:$V$536,15,FALSE),"")</f>
        <v/>
      </c>
      <c r="J1497" s="525"/>
      <c r="K1497" s="524"/>
      <c r="L1497" s="521" t="str">
        <f>IF(Tabla1[[#This Row],[Descripción]]="","",_xlfn.XLOOKUP(Tabla1[[#This Row],[Descripción]],Tabla10[Descripción],Tabla10[Unidad de Medida],"",0))</f>
        <v/>
      </c>
      <c r="M1497" s="317"/>
      <c r="N1497" s="535" t="str">
        <f>IF(Tabla1[[#This Row],[Descripción]]="","",_xlfn.XLOOKUP(Tabla1[[#This Row],[Descripción]],Tabla10[Descripción],Tabla10[Precio Unitario],0))</f>
        <v/>
      </c>
      <c r="O1497" s="535" t="str">
        <f>IF(Tabla1[[#This Row],[Cantidad de Insumos]]="","",Tabla1[[#This Row],[Precio Unitario]]*Tabla1[[#This Row],[Cantidad de Insumos]])</f>
        <v/>
      </c>
      <c r="P1497" s="522" t="str">
        <f>IF(Tabla1[[#This Row],[Descripción]]="","",_xlfn.XLOOKUP(Tabla1[[#This Row],[Descripción]],Tabla10[Descripción],Tabla10[CODIGO PRESUPUESTARIO],0))</f>
        <v/>
      </c>
      <c r="Q1497" s="523"/>
      <c r="R1497" s="523" t="str">
        <f>IF(Tabla1[[#This Row],[Insumos]]="","",_xlfn.XLOOKUP(Tabla1[[#This Row],[Insumos]],Tabla10[Insumo],Tabla10[InsumoAbrev],"",0))</f>
        <v/>
      </c>
      <c r="S1497" s="694"/>
      <c r="T1497" s="187"/>
      <c r="U1497" s="187"/>
    </row>
    <row r="1498" spans="2:21" ht="15" x14ac:dyDescent="0.25">
      <c r="B1498" s="187" t="str">
        <f>IF('Formulario PPGR3'!$G1498="","",CONCATENATE('Formulario PPGR3'!$C1498,".",'Formulario PPGR3'!$D1498,".",'Formulario PPGR3'!$E1498,".",'Formulario PPGR3'!$F1498))</f>
        <v/>
      </c>
      <c r="C1498" s="187" t="str">
        <f>IF('Formulario PPGR3'!$G1498="","",'Formulario PPGR1'!#REF!)</f>
        <v/>
      </c>
      <c r="D1498" s="187" t="str">
        <f>IF('Formulario PPGR3'!$G1498="","",'Formulario PPGR1'!#REF!)</f>
        <v/>
      </c>
      <c r="E1498" s="187" t="str">
        <f>IF('Formulario PPGR3'!$G1498="","",'Formulario PPGR1'!#REF!)</f>
        <v/>
      </c>
      <c r="F1498" s="187" t="str">
        <f>IF('Formulario PPGR3'!$G1498="","",'Formulario PPGR1'!#REF!)</f>
        <v/>
      </c>
      <c r="G1498" s="237"/>
      <c r="H1498" s="520" t="str" cm="1">
        <f t="array" ref="H1498">IF(Tabla1[[#This Row],[Código_Actividad]]="","",_xlfn.XLOOKUP(Tabla1[[#This Row],[Código_Actividad]],CodigoActividad,Tabla2[Actividades Programables Presupuestables],"",0))</f>
        <v/>
      </c>
      <c r="I1498" s="783" t="str">
        <f>IFERROR(VLOOKUP('Formulario PPGR3'!$G1498,'Formulario PPGR2'!$H$9:$V$536,15,FALSE),"")</f>
        <v/>
      </c>
      <c r="J1498" s="525"/>
      <c r="K1498" s="524"/>
      <c r="L1498" s="521" t="str">
        <f>IF(Tabla1[[#This Row],[Descripción]]="","",_xlfn.XLOOKUP(Tabla1[[#This Row],[Descripción]],Tabla10[Descripción],Tabla10[Unidad de Medida],"",0))</f>
        <v/>
      </c>
      <c r="M1498" s="317"/>
      <c r="N1498" s="535" t="str">
        <f>IF(Tabla1[[#This Row],[Descripción]]="","",_xlfn.XLOOKUP(Tabla1[[#This Row],[Descripción]],Tabla10[Descripción],Tabla10[Precio Unitario],0))</f>
        <v/>
      </c>
      <c r="O1498" s="535" t="str">
        <f>IF(Tabla1[[#This Row],[Cantidad de Insumos]]="","",Tabla1[[#This Row],[Precio Unitario]]*Tabla1[[#This Row],[Cantidad de Insumos]])</f>
        <v/>
      </c>
      <c r="P1498" s="522" t="str">
        <f>IF(Tabla1[[#This Row],[Descripción]]="","",_xlfn.XLOOKUP(Tabla1[[#This Row],[Descripción]],Tabla10[Descripción],Tabla10[CODIGO PRESUPUESTARIO],0))</f>
        <v/>
      </c>
      <c r="Q1498" s="523"/>
      <c r="R1498" s="523" t="str">
        <f>IF(Tabla1[[#This Row],[Insumos]]="","",_xlfn.XLOOKUP(Tabla1[[#This Row],[Insumos]],Tabla10[Insumo],Tabla10[InsumoAbrev],"",0))</f>
        <v/>
      </c>
      <c r="S1498" s="694"/>
      <c r="T1498" s="187"/>
      <c r="U1498" s="187"/>
    </row>
    <row r="1499" spans="2:21" ht="15" x14ac:dyDescent="0.25">
      <c r="B1499" s="187" t="str">
        <f>IF('Formulario PPGR3'!$G1499="","",CONCATENATE('Formulario PPGR3'!$C1499,".",'Formulario PPGR3'!$D1499,".",'Formulario PPGR3'!$E1499,".",'Formulario PPGR3'!$F1499))</f>
        <v/>
      </c>
      <c r="C1499" s="187" t="str">
        <f>IF('Formulario PPGR3'!$G1499="","",'Formulario PPGR1'!#REF!)</f>
        <v/>
      </c>
      <c r="D1499" s="187" t="str">
        <f>IF('Formulario PPGR3'!$G1499="","",'Formulario PPGR1'!#REF!)</f>
        <v/>
      </c>
      <c r="E1499" s="187" t="str">
        <f>IF('Formulario PPGR3'!$G1499="","",'Formulario PPGR1'!#REF!)</f>
        <v/>
      </c>
      <c r="F1499" s="187" t="str">
        <f>IF('Formulario PPGR3'!$G1499="","",'Formulario PPGR1'!#REF!)</f>
        <v/>
      </c>
      <c r="G1499" s="237"/>
      <c r="H1499" s="520" t="str" cm="1">
        <f t="array" ref="H1499">IF(Tabla1[[#This Row],[Código_Actividad]]="","",_xlfn.XLOOKUP(Tabla1[[#This Row],[Código_Actividad]],CodigoActividad,Tabla2[Actividades Programables Presupuestables],"",0))</f>
        <v/>
      </c>
      <c r="I1499" s="783" t="str">
        <f>IFERROR(VLOOKUP('Formulario PPGR3'!$G1499,'Formulario PPGR2'!$H$9:$V$536,15,FALSE),"")</f>
        <v/>
      </c>
      <c r="J1499" s="525"/>
      <c r="K1499" s="524"/>
      <c r="L1499" s="521" t="str">
        <f>IF(Tabla1[[#This Row],[Descripción]]="","",_xlfn.XLOOKUP(Tabla1[[#This Row],[Descripción]],Tabla10[Descripción],Tabla10[Unidad de Medida],"",0))</f>
        <v/>
      </c>
      <c r="M1499" s="317"/>
      <c r="N1499" s="535" t="str">
        <f>IF(Tabla1[[#This Row],[Descripción]]="","",_xlfn.XLOOKUP(Tabla1[[#This Row],[Descripción]],Tabla10[Descripción],Tabla10[Precio Unitario],0))</f>
        <v/>
      </c>
      <c r="O1499" s="535" t="str">
        <f>IF(Tabla1[[#This Row],[Cantidad de Insumos]]="","",Tabla1[[#This Row],[Precio Unitario]]*Tabla1[[#This Row],[Cantidad de Insumos]])</f>
        <v/>
      </c>
      <c r="P1499" s="522" t="str">
        <f>IF(Tabla1[[#This Row],[Descripción]]="","",_xlfn.XLOOKUP(Tabla1[[#This Row],[Descripción]],Tabla10[Descripción],Tabla10[CODIGO PRESUPUESTARIO],0))</f>
        <v/>
      </c>
      <c r="Q1499" s="523"/>
      <c r="R1499" s="523" t="str">
        <f>IF(Tabla1[[#This Row],[Insumos]]="","",_xlfn.XLOOKUP(Tabla1[[#This Row],[Insumos]],Tabla10[Insumo],Tabla10[InsumoAbrev],"",0))</f>
        <v/>
      </c>
      <c r="S1499" s="694"/>
      <c r="T1499" s="187"/>
      <c r="U1499" s="187"/>
    </row>
    <row r="1500" spans="2:21" ht="15" x14ac:dyDescent="0.25">
      <c r="B1500" s="187" t="str">
        <f>IF('Formulario PPGR3'!$G1500="","",CONCATENATE('Formulario PPGR3'!$C1500,".",'Formulario PPGR3'!$D1500,".",'Formulario PPGR3'!$E1500,".",'Formulario PPGR3'!$F1500))</f>
        <v/>
      </c>
      <c r="C1500" s="187" t="str">
        <f>IF('Formulario PPGR3'!$G1500="","",'Formulario PPGR1'!#REF!)</f>
        <v/>
      </c>
      <c r="D1500" s="187" t="str">
        <f>IF('Formulario PPGR3'!$G1500="","",'Formulario PPGR1'!#REF!)</f>
        <v/>
      </c>
      <c r="E1500" s="187" t="str">
        <f>IF('Formulario PPGR3'!$G1500="","",'Formulario PPGR1'!#REF!)</f>
        <v/>
      </c>
      <c r="F1500" s="187" t="str">
        <f>IF('Formulario PPGR3'!$G1500="","",'Formulario PPGR1'!#REF!)</f>
        <v/>
      </c>
      <c r="G1500" s="237"/>
      <c r="H1500" s="520" t="str" cm="1">
        <f t="array" ref="H1500">IF(Tabla1[[#This Row],[Código_Actividad]]="","",_xlfn.XLOOKUP(Tabla1[[#This Row],[Código_Actividad]],CodigoActividad,Tabla2[Actividades Programables Presupuestables],"",0))</f>
        <v/>
      </c>
      <c r="I1500" s="783" t="str">
        <f>IFERROR(VLOOKUP('Formulario PPGR3'!$G1500,'Formulario PPGR2'!$H$9:$V$536,15,FALSE),"")</f>
        <v/>
      </c>
      <c r="J1500" s="525"/>
      <c r="K1500" s="524"/>
      <c r="L1500" s="521" t="str">
        <f>IF(Tabla1[[#This Row],[Descripción]]="","",_xlfn.XLOOKUP(Tabla1[[#This Row],[Descripción]],Tabla10[Descripción],Tabla10[Unidad de Medida],"",0))</f>
        <v/>
      </c>
      <c r="M1500" s="317"/>
      <c r="N1500" s="535" t="str">
        <f>IF(Tabla1[[#This Row],[Descripción]]="","",_xlfn.XLOOKUP(Tabla1[[#This Row],[Descripción]],Tabla10[Descripción],Tabla10[Precio Unitario],0))</f>
        <v/>
      </c>
      <c r="O1500" s="535" t="str">
        <f>IF(Tabla1[[#This Row],[Cantidad de Insumos]]="","",Tabla1[[#This Row],[Precio Unitario]]*Tabla1[[#This Row],[Cantidad de Insumos]])</f>
        <v/>
      </c>
      <c r="P1500" s="522" t="str">
        <f>IF(Tabla1[[#This Row],[Descripción]]="","",_xlfn.XLOOKUP(Tabla1[[#This Row],[Descripción]],Tabla10[Descripción],Tabla10[CODIGO PRESUPUESTARIO],0))</f>
        <v/>
      </c>
      <c r="Q1500" s="523"/>
      <c r="R1500" s="523" t="str">
        <f>IF(Tabla1[[#This Row],[Insumos]]="","",_xlfn.XLOOKUP(Tabla1[[#This Row],[Insumos]],Tabla10[Insumo],Tabla10[InsumoAbrev],"",0))</f>
        <v/>
      </c>
      <c r="S1500" s="694"/>
      <c r="T1500" s="187"/>
      <c r="U1500" s="187"/>
    </row>
    <row r="1501" spans="2:21" ht="15" x14ac:dyDescent="0.25">
      <c r="B1501" s="187" t="str">
        <f>IF('Formulario PPGR3'!$G1501="","",CONCATENATE('Formulario PPGR3'!$C1501,".",'Formulario PPGR3'!$D1501,".",'Formulario PPGR3'!$E1501,".",'Formulario PPGR3'!$F1501))</f>
        <v/>
      </c>
      <c r="C1501" s="187" t="str">
        <f>IF('Formulario PPGR3'!$G1501="","",'Formulario PPGR1'!#REF!)</f>
        <v/>
      </c>
      <c r="D1501" s="187" t="str">
        <f>IF('Formulario PPGR3'!$G1501="","",'Formulario PPGR1'!#REF!)</f>
        <v/>
      </c>
      <c r="E1501" s="187" t="str">
        <f>IF('Formulario PPGR3'!$G1501="","",'Formulario PPGR1'!#REF!)</f>
        <v/>
      </c>
      <c r="F1501" s="187" t="str">
        <f>IF('Formulario PPGR3'!$G1501="","",'Formulario PPGR1'!#REF!)</f>
        <v/>
      </c>
      <c r="G1501" s="237"/>
      <c r="H1501" s="520" t="str" cm="1">
        <f t="array" ref="H1501">IF(Tabla1[[#This Row],[Código_Actividad]]="","",_xlfn.XLOOKUP(Tabla1[[#This Row],[Código_Actividad]],CodigoActividad,Tabla2[Actividades Programables Presupuestables],"",0))</f>
        <v/>
      </c>
      <c r="I1501" s="783" t="str">
        <f>IFERROR(VLOOKUP('Formulario PPGR3'!$G1501,'Formulario PPGR2'!$H$9:$V$536,15,FALSE),"")</f>
        <v/>
      </c>
      <c r="J1501" s="525"/>
      <c r="K1501" s="524"/>
      <c r="L1501" s="521" t="str">
        <f>IF(Tabla1[[#This Row],[Descripción]]="","",_xlfn.XLOOKUP(Tabla1[[#This Row],[Descripción]],Tabla10[Descripción],Tabla10[Unidad de Medida],"",0))</f>
        <v/>
      </c>
      <c r="M1501" s="317"/>
      <c r="N1501" s="535" t="str">
        <f>IF(Tabla1[[#This Row],[Descripción]]="","",_xlfn.XLOOKUP(Tabla1[[#This Row],[Descripción]],Tabla10[Descripción],Tabla10[Precio Unitario],0))</f>
        <v/>
      </c>
      <c r="O1501" s="535" t="str">
        <f>IF(Tabla1[[#This Row],[Cantidad de Insumos]]="","",Tabla1[[#This Row],[Precio Unitario]]*Tabla1[[#This Row],[Cantidad de Insumos]])</f>
        <v/>
      </c>
      <c r="P1501" s="522" t="str">
        <f>IF(Tabla1[[#This Row],[Descripción]]="","",_xlfn.XLOOKUP(Tabla1[[#This Row],[Descripción]],Tabla10[Descripción],Tabla10[CODIGO PRESUPUESTARIO],0))</f>
        <v/>
      </c>
      <c r="Q1501" s="523"/>
      <c r="R1501" s="523" t="str">
        <f>IF(Tabla1[[#This Row],[Insumos]]="","",_xlfn.XLOOKUP(Tabla1[[#This Row],[Insumos]],Tabla10[Insumo],Tabla10[InsumoAbrev],"",0))</f>
        <v/>
      </c>
      <c r="S1501" s="694"/>
      <c r="T1501" s="187"/>
      <c r="U1501" s="187"/>
    </row>
    <row r="1502" spans="2:21" ht="15" x14ac:dyDescent="0.25">
      <c r="B1502" s="187" t="str">
        <f>IF('Formulario PPGR3'!$G1502="","",CONCATENATE('Formulario PPGR3'!$C1502,".",'Formulario PPGR3'!$D1502,".",'Formulario PPGR3'!$E1502,".",'Formulario PPGR3'!$F1502))</f>
        <v/>
      </c>
      <c r="C1502" s="187" t="str">
        <f>IF('Formulario PPGR3'!$G1502="","",'Formulario PPGR1'!#REF!)</f>
        <v/>
      </c>
      <c r="D1502" s="187" t="str">
        <f>IF('Formulario PPGR3'!$G1502="","",'Formulario PPGR1'!#REF!)</f>
        <v/>
      </c>
      <c r="E1502" s="187" t="str">
        <f>IF('Formulario PPGR3'!$G1502="","",'Formulario PPGR1'!#REF!)</f>
        <v/>
      </c>
      <c r="F1502" s="187" t="str">
        <f>IF('Formulario PPGR3'!$G1502="","",'Formulario PPGR1'!#REF!)</f>
        <v/>
      </c>
      <c r="G1502" s="237"/>
      <c r="H1502" s="520" t="str" cm="1">
        <f t="array" ref="H1502">IF(Tabla1[[#This Row],[Código_Actividad]]="","",_xlfn.XLOOKUP(Tabla1[[#This Row],[Código_Actividad]],CodigoActividad,Tabla2[Actividades Programables Presupuestables],"",0))</f>
        <v/>
      </c>
      <c r="I1502" s="783" t="str">
        <f>IFERROR(VLOOKUP('Formulario PPGR3'!$G1502,'Formulario PPGR2'!$H$9:$V$536,15,FALSE),"")</f>
        <v/>
      </c>
      <c r="J1502" s="525"/>
      <c r="K1502" s="524"/>
      <c r="L1502" s="521" t="str">
        <f>IF(Tabla1[[#This Row],[Descripción]]="","",_xlfn.XLOOKUP(Tabla1[[#This Row],[Descripción]],Tabla10[Descripción],Tabla10[Unidad de Medida],"",0))</f>
        <v/>
      </c>
      <c r="M1502" s="317"/>
      <c r="N1502" s="535" t="str">
        <f>IF(Tabla1[[#This Row],[Descripción]]="","",_xlfn.XLOOKUP(Tabla1[[#This Row],[Descripción]],Tabla10[Descripción],Tabla10[Precio Unitario],0))</f>
        <v/>
      </c>
      <c r="O1502" s="535" t="str">
        <f>IF(Tabla1[[#This Row],[Cantidad de Insumos]]="","",Tabla1[[#This Row],[Precio Unitario]]*Tabla1[[#This Row],[Cantidad de Insumos]])</f>
        <v/>
      </c>
      <c r="P1502" s="522" t="str">
        <f>IF(Tabla1[[#This Row],[Descripción]]="","",_xlfn.XLOOKUP(Tabla1[[#This Row],[Descripción]],Tabla10[Descripción],Tabla10[CODIGO PRESUPUESTARIO],0))</f>
        <v/>
      </c>
      <c r="Q1502" s="523"/>
      <c r="R1502" s="523" t="str">
        <f>IF(Tabla1[[#This Row],[Insumos]]="","",_xlfn.XLOOKUP(Tabla1[[#This Row],[Insumos]],Tabla10[Insumo],Tabla10[InsumoAbrev],"",0))</f>
        <v/>
      </c>
      <c r="S1502" s="694"/>
      <c r="T1502" s="187"/>
      <c r="U1502" s="187"/>
    </row>
    <row r="1503" spans="2:21" ht="15" x14ac:dyDescent="0.25">
      <c r="B1503" s="187" t="str">
        <f>IF('Formulario PPGR3'!$G1503="","",CONCATENATE('Formulario PPGR3'!$C1503,".",'Formulario PPGR3'!$D1503,".",'Formulario PPGR3'!$E1503,".",'Formulario PPGR3'!$F1503))</f>
        <v/>
      </c>
      <c r="C1503" s="187" t="str">
        <f>IF('Formulario PPGR3'!$G1503="","",'Formulario PPGR1'!#REF!)</f>
        <v/>
      </c>
      <c r="D1503" s="187" t="str">
        <f>IF('Formulario PPGR3'!$G1503="","",'Formulario PPGR1'!#REF!)</f>
        <v/>
      </c>
      <c r="E1503" s="187" t="str">
        <f>IF('Formulario PPGR3'!$G1503="","",'Formulario PPGR1'!#REF!)</f>
        <v/>
      </c>
      <c r="F1503" s="187" t="str">
        <f>IF('Formulario PPGR3'!$G1503="","",'Formulario PPGR1'!#REF!)</f>
        <v/>
      </c>
      <c r="G1503" s="237"/>
      <c r="H1503" s="520" t="str" cm="1">
        <f t="array" ref="H1503">IF(Tabla1[[#This Row],[Código_Actividad]]="","",_xlfn.XLOOKUP(Tabla1[[#This Row],[Código_Actividad]],CodigoActividad,Tabla2[Actividades Programables Presupuestables],"",0))</f>
        <v/>
      </c>
      <c r="I1503" s="783" t="str">
        <f>IFERROR(VLOOKUP('Formulario PPGR3'!$G1503,'Formulario PPGR2'!$H$9:$V$536,15,FALSE),"")</f>
        <v/>
      </c>
      <c r="J1503" s="525"/>
      <c r="K1503" s="524"/>
      <c r="L1503" s="521" t="str">
        <f>IF(Tabla1[[#This Row],[Descripción]]="","",_xlfn.XLOOKUP(Tabla1[[#This Row],[Descripción]],Tabla10[Descripción],Tabla10[Unidad de Medida],"",0))</f>
        <v/>
      </c>
      <c r="M1503" s="317"/>
      <c r="N1503" s="535" t="str">
        <f>IF(Tabla1[[#This Row],[Descripción]]="","",_xlfn.XLOOKUP(Tabla1[[#This Row],[Descripción]],Tabla10[Descripción],Tabla10[Precio Unitario],0))</f>
        <v/>
      </c>
      <c r="O1503" s="535" t="str">
        <f>IF(Tabla1[[#This Row],[Cantidad de Insumos]]="","",Tabla1[[#This Row],[Precio Unitario]]*Tabla1[[#This Row],[Cantidad de Insumos]])</f>
        <v/>
      </c>
      <c r="P1503" s="522" t="str">
        <f>IF(Tabla1[[#This Row],[Descripción]]="","",_xlfn.XLOOKUP(Tabla1[[#This Row],[Descripción]],Tabla10[Descripción],Tabla10[CODIGO PRESUPUESTARIO],0))</f>
        <v/>
      </c>
      <c r="Q1503" s="523"/>
      <c r="R1503" s="523" t="str">
        <f>IF(Tabla1[[#This Row],[Insumos]]="","",_xlfn.XLOOKUP(Tabla1[[#This Row],[Insumos]],Tabla10[Insumo],Tabla10[InsumoAbrev],"",0))</f>
        <v/>
      </c>
      <c r="S1503" s="694"/>
      <c r="T1503" s="187"/>
      <c r="U1503" s="187"/>
    </row>
    <row r="1504" spans="2:21" ht="15" x14ac:dyDescent="0.25">
      <c r="B1504" s="187" t="str">
        <f>IF('Formulario PPGR3'!$G1504="","",CONCATENATE('Formulario PPGR3'!$C1504,".",'Formulario PPGR3'!$D1504,".",'Formulario PPGR3'!$E1504,".",'Formulario PPGR3'!$F1504))</f>
        <v/>
      </c>
      <c r="C1504" s="187" t="str">
        <f>IF('Formulario PPGR3'!$G1504="","",'Formulario PPGR1'!#REF!)</f>
        <v/>
      </c>
      <c r="D1504" s="187" t="str">
        <f>IF('Formulario PPGR3'!$G1504="","",'Formulario PPGR1'!#REF!)</f>
        <v/>
      </c>
      <c r="E1504" s="187" t="str">
        <f>IF('Formulario PPGR3'!$G1504="","",'Formulario PPGR1'!#REF!)</f>
        <v/>
      </c>
      <c r="F1504" s="187" t="str">
        <f>IF('Formulario PPGR3'!$G1504="","",'Formulario PPGR1'!#REF!)</f>
        <v/>
      </c>
      <c r="G1504" s="237"/>
      <c r="H1504" s="520" t="str" cm="1">
        <f t="array" ref="H1504">IF(Tabla1[[#This Row],[Código_Actividad]]="","",_xlfn.XLOOKUP(Tabla1[[#This Row],[Código_Actividad]],CodigoActividad,Tabla2[Actividades Programables Presupuestables],"",0))</f>
        <v/>
      </c>
      <c r="I1504" s="783" t="str">
        <f>IFERROR(VLOOKUP('Formulario PPGR3'!$G1504,'Formulario PPGR2'!$H$9:$V$536,15,FALSE),"")</f>
        <v/>
      </c>
      <c r="J1504" s="525"/>
      <c r="K1504" s="524"/>
      <c r="L1504" s="521" t="str">
        <f>IF(Tabla1[[#This Row],[Descripción]]="","",_xlfn.XLOOKUP(Tabla1[[#This Row],[Descripción]],Tabla10[Descripción],Tabla10[Unidad de Medida],"",0))</f>
        <v/>
      </c>
      <c r="M1504" s="317"/>
      <c r="N1504" s="535" t="str">
        <f>IF(Tabla1[[#This Row],[Descripción]]="","",_xlfn.XLOOKUP(Tabla1[[#This Row],[Descripción]],Tabla10[Descripción],Tabla10[Precio Unitario],0))</f>
        <v/>
      </c>
      <c r="O1504" s="535" t="str">
        <f>IF(Tabla1[[#This Row],[Cantidad de Insumos]]="","",Tabla1[[#This Row],[Precio Unitario]]*Tabla1[[#This Row],[Cantidad de Insumos]])</f>
        <v/>
      </c>
      <c r="P1504" s="522" t="str">
        <f>IF(Tabla1[[#This Row],[Descripción]]="","",_xlfn.XLOOKUP(Tabla1[[#This Row],[Descripción]],Tabla10[Descripción],Tabla10[CODIGO PRESUPUESTARIO],0))</f>
        <v/>
      </c>
      <c r="Q1504" s="523"/>
      <c r="R1504" s="523" t="str">
        <f>IF(Tabla1[[#This Row],[Insumos]]="","",_xlfn.XLOOKUP(Tabla1[[#This Row],[Insumos]],Tabla10[Insumo],Tabla10[InsumoAbrev],"",0))</f>
        <v/>
      </c>
      <c r="S1504" s="694"/>
      <c r="T1504" s="187"/>
      <c r="U1504" s="187"/>
    </row>
    <row r="1505" spans="2:21" ht="15" x14ac:dyDescent="0.25">
      <c r="B1505" s="187" t="str">
        <f>IF('Formulario PPGR3'!$G1505="","",CONCATENATE('Formulario PPGR3'!$C1505,".",'Formulario PPGR3'!$D1505,".",'Formulario PPGR3'!$E1505,".",'Formulario PPGR3'!$F1505))</f>
        <v/>
      </c>
      <c r="C1505" s="187" t="str">
        <f>IF('Formulario PPGR3'!$G1505="","",'Formulario PPGR1'!#REF!)</f>
        <v/>
      </c>
      <c r="D1505" s="187" t="str">
        <f>IF('Formulario PPGR3'!$G1505="","",'Formulario PPGR1'!#REF!)</f>
        <v/>
      </c>
      <c r="E1505" s="187" t="str">
        <f>IF('Formulario PPGR3'!$G1505="","",'Formulario PPGR1'!#REF!)</f>
        <v/>
      </c>
      <c r="F1505" s="187" t="str">
        <f>IF('Formulario PPGR3'!$G1505="","",'Formulario PPGR1'!#REF!)</f>
        <v/>
      </c>
      <c r="G1505" s="237"/>
      <c r="H1505" s="520" t="str" cm="1">
        <f t="array" ref="H1505">IF(Tabla1[[#This Row],[Código_Actividad]]="","",_xlfn.XLOOKUP(Tabla1[[#This Row],[Código_Actividad]],CodigoActividad,Tabla2[Actividades Programables Presupuestables],"",0))</f>
        <v/>
      </c>
      <c r="I1505" s="783" t="str">
        <f>IFERROR(VLOOKUP('Formulario PPGR3'!$G1505,'Formulario PPGR2'!$H$9:$V$536,15,FALSE),"")</f>
        <v/>
      </c>
      <c r="J1505" s="525"/>
      <c r="K1505" s="524"/>
      <c r="L1505" s="521" t="str">
        <f>IF(Tabla1[[#This Row],[Descripción]]="","",_xlfn.XLOOKUP(Tabla1[[#This Row],[Descripción]],Tabla10[Descripción],Tabla10[Unidad de Medida],"",0))</f>
        <v/>
      </c>
      <c r="M1505" s="317"/>
      <c r="N1505" s="535" t="str">
        <f>IF(Tabla1[[#This Row],[Descripción]]="","",_xlfn.XLOOKUP(Tabla1[[#This Row],[Descripción]],Tabla10[Descripción],Tabla10[Precio Unitario],0))</f>
        <v/>
      </c>
      <c r="O1505" s="535" t="str">
        <f>IF(Tabla1[[#This Row],[Cantidad de Insumos]]="","",Tabla1[[#This Row],[Precio Unitario]]*Tabla1[[#This Row],[Cantidad de Insumos]])</f>
        <v/>
      </c>
      <c r="P1505" s="522" t="str">
        <f>IF(Tabla1[[#This Row],[Descripción]]="","",_xlfn.XLOOKUP(Tabla1[[#This Row],[Descripción]],Tabla10[Descripción],Tabla10[CODIGO PRESUPUESTARIO],0))</f>
        <v/>
      </c>
      <c r="Q1505" s="523"/>
      <c r="R1505" s="523" t="str">
        <f>IF(Tabla1[[#This Row],[Insumos]]="","",_xlfn.XLOOKUP(Tabla1[[#This Row],[Insumos]],Tabla10[Insumo],Tabla10[InsumoAbrev],"",0))</f>
        <v/>
      </c>
      <c r="S1505" s="694"/>
      <c r="T1505" s="187"/>
      <c r="U1505" s="187"/>
    </row>
    <row r="1506" spans="2:21" ht="15" x14ac:dyDescent="0.25">
      <c r="B1506" s="187" t="str">
        <f>IF('Formulario PPGR3'!$G1506="","",CONCATENATE('Formulario PPGR3'!$C1506,".",'Formulario PPGR3'!$D1506,".",'Formulario PPGR3'!$E1506,".",'Formulario PPGR3'!$F1506))</f>
        <v/>
      </c>
      <c r="C1506" s="187" t="str">
        <f>IF('Formulario PPGR3'!$G1506="","",'Formulario PPGR1'!#REF!)</f>
        <v/>
      </c>
      <c r="D1506" s="187" t="str">
        <f>IF('Formulario PPGR3'!$G1506="","",'Formulario PPGR1'!#REF!)</f>
        <v/>
      </c>
      <c r="E1506" s="187" t="str">
        <f>IF('Formulario PPGR3'!$G1506="","",'Formulario PPGR1'!#REF!)</f>
        <v/>
      </c>
      <c r="F1506" s="187" t="str">
        <f>IF('Formulario PPGR3'!$G1506="","",'Formulario PPGR1'!#REF!)</f>
        <v/>
      </c>
      <c r="G1506" s="237"/>
      <c r="H1506" s="520" t="str" cm="1">
        <f t="array" ref="H1506">IF(Tabla1[[#This Row],[Código_Actividad]]="","",_xlfn.XLOOKUP(Tabla1[[#This Row],[Código_Actividad]],CodigoActividad,Tabla2[Actividades Programables Presupuestables],"",0))</f>
        <v/>
      </c>
      <c r="I1506" s="783" t="str">
        <f>IFERROR(VLOOKUP('Formulario PPGR3'!$G1506,'Formulario PPGR2'!$H$9:$V$536,15,FALSE),"")</f>
        <v/>
      </c>
      <c r="J1506" s="525"/>
      <c r="K1506" s="524"/>
      <c r="L1506" s="521" t="str">
        <f>IF(Tabla1[[#This Row],[Descripción]]="","",_xlfn.XLOOKUP(Tabla1[[#This Row],[Descripción]],Tabla10[Descripción],Tabla10[Unidad de Medida],"",0))</f>
        <v/>
      </c>
      <c r="M1506" s="317"/>
      <c r="N1506" s="535" t="str">
        <f>IF(Tabla1[[#This Row],[Descripción]]="","",_xlfn.XLOOKUP(Tabla1[[#This Row],[Descripción]],Tabla10[Descripción],Tabla10[Precio Unitario],0))</f>
        <v/>
      </c>
      <c r="O1506" s="535" t="str">
        <f>IF(Tabla1[[#This Row],[Cantidad de Insumos]]="","",Tabla1[[#This Row],[Precio Unitario]]*Tabla1[[#This Row],[Cantidad de Insumos]])</f>
        <v/>
      </c>
      <c r="P1506" s="522" t="str">
        <f>IF(Tabla1[[#This Row],[Descripción]]="","",_xlfn.XLOOKUP(Tabla1[[#This Row],[Descripción]],Tabla10[Descripción],Tabla10[CODIGO PRESUPUESTARIO],0))</f>
        <v/>
      </c>
      <c r="Q1506" s="523"/>
      <c r="R1506" s="523" t="str">
        <f>IF(Tabla1[[#This Row],[Insumos]]="","",_xlfn.XLOOKUP(Tabla1[[#This Row],[Insumos]],Tabla10[Insumo],Tabla10[InsumoAbrev],"",0))</f>
        <v/>
      </c>
      <c r="S1506" s="694"/>
      <c r="T1506" s="187"/>
      <c r="U1506" s="187"/>
    </row>
    <row r="1507" spans="2:21" ht="15" x14ac:dyDescent="0.25">
      <c r="B1507" s="187" t="str">
        <f>IF('Formulario PPGR3'!$G1507="","",CONCATENATE('Formulario PPGR3'!$C1507,".",'Formulario PPGR3'!$D1507,".",'Formulario PPGR3'!$E1507,".",'Formulario PPGR3'!$F1507))</f>
        <v/>
      </c>
      <c r="C1507" s="187" t="str">
        <f>IF('Formulario PPGR3'!$G1507="","",'Formulario PPGR1'!#REF!)</f>
        <v/>
      </c>
      <c r="D1507" s="187" t="str">
        <f>IF('Formulario PPGR3'!$G1507="","",'Formulario PPGR1'!#REF!)</f>
        <v/>
      </c>
      <c r="E1507" s="187" t="str">
        <f>IF('Formulario PPGR3'!$G1507="","",'Formulario PPGR1'!#REF!)</f>
        <v/>
      </c>
      <c r="F1507" s="187" t="str">
        <f>IF('Formulario PPGR3'!$G1507="","",'Formulario PPGR1'!#REF!)</f>
        <v/>
      </c>
      <c r="G1507" s="237"/>
      <c r="H1507" s="520" t="str" cm="1">
        <f t="array" ref="H1507">IF(Tabla1[[#This Row],[Código_Actividad]]="","",_xlfn.XLOOKUP(Tabla1[[#This Row],[Código_Actividad]],CodigoActividad,Tabla2[Actividades Programables Presupuestables],"",0))</f>
        <v/>
      </c>
      <c r="I1507" s="783" t="str">
        <f>IFERROR(VLOOKUP('Formulario PPGR3'!$G1507,'Formulario PPGR2'!$H$9:$V$536,15,FALSE),"")</f>
        <v/>
      </c>
      <c r="J1507" s="525"/>
      <c r="K1507" s="524"/>
      <c r="L1507" s="521" t="str">
        <f>IF(Tabla1[[#This Row],[Descripción]]="","",_xlfn.XLOOKUP(Tabla1[[#This Row],[Descripción]],Tabla10[Descripción],Tabla10[Unidad de Medida],"",0))</f>
        <v/>
      </c>
      <c r="M1507" s="317"/>
      <c r="N1507" s="535" t="str">
        <f>IF(Tabla1[[#This Row],[Descripción]]="","",_xlfn.XLOOKUP(Tabla1[[#This Row],[Descripción]],Tabla10[Descripción],Tabla10[Precio Unitario],0))</f>
        <v/>
      </c>
      <c r="O1507" s="535" t="str">
        <f>IF(Tabla1[[#This Row],[Cantidad de Insumos]]="","",Tabla1[[#This Row],[Precio Unitario]]*Tabla1[[#This Row],[Cantidad de Insumos]])</f>
        <v/>
      </c>
      <c r="P1507" s="522" t="str">
        <f>IF(Tabla1[[#This Row],[Descripción]]="","",_xlfn.XLOOKUP(Tabla1[[#This Row],[Descripción]],Tabla10[Descripción],Tabla10[CODIGO PRESUPUESTARIO],0))</f>
        <v/>
      </c>
      <c r="Q1507" s="523"/>
      <c r="R1507" s="523" t="str">
        <f>IF(Tabla1[[#This Row],[Insumos]]="","",_xlfn.XLOOKUP(Tabla1[[#This Row],[Insumos]],Tabla10[Insumo],Tabla10[InsumoAbrev],"",0))</f>
        <v/>
      </c>
      <c r="S1507" s="694"/>
      <c r="T1507" s="187"/>
      <c r="U1507" s="187"/>
    </row>
    <row r="1508" spans="2:21" ht="15" x14ac:dyDescent="0.25">
      <c r="B1508" s="187" t="str">
        <f>IF('Formulario PPGR3'!$G1508="","",CONCATENATE('Formulario PPGR3'!$C1508,".",'Formulario PPGR3'!$D1508,".",'Formulario PPGR3'!$E1508,".",'Formulario PPGR3'!$F1508))</f>
        <v/>
      </c>
      <c r="C1508" s="187" t="str">
        <f>IF('Formulario PPGR3'!$G1508="","",'Formulario PPGR1'!#REF!)</f>
        <v/>
      </c>
      <c r="D1508" s="187" t="str">
        <f>IF('Formulario PPGR3'!$G1508="","",'Formulario PPGR1'!#REF!)</f>
        <v/>
      </c>
      <c r="E1508" s="187" t="str">
        <f>IF('Formulario PPGR3'!$G1508="","",'Formulario PPGR1'!#REF!)</f>
        <v/>
      </c>
      <c r="F1508" s="187" t="str">
        <f>IF('Formulario PPGR3'!$G1508="","",'Formulario PPGR1'!#REF!)</f>
        <v/>
      </c>
      <c r="G1508" s="237"/>
      <c r="H1508" s="520" t="str" cm="1">
        <f t="array" ref="H1508">IF(Tabla1[[#This Row],[Código_Actividad]]="","",_xlfn.XLOOKUP(Tabla1[[#This Row],[Código_Actividad]],CodigoActividad,Tabla2[Actividades Programables Presupuestables],"",0))</f>
        <v/>
      </c>
      <c r="I1508" s="783" t="str">
        <f>IFERROR(VLOOKUP('Formulario PPGR3'!$G1508,'Formulario PPGR2'!$H$9:$V$536,15,FALSE),"")</f>
        <v/>
      </c>
      <c r="J1508" s="525"/>
      <c r="K1508" s="524"/>
      <c r="L1508" s="521" t="str">
        <f>IF(Tabla1[[#This Row],[Descripción]]="","",_xlfn.XLOOKUP(Tabla1[[#This Row],[Descripción]],Tabla10[Descripción],Tabla10[Unidad de Medida],"",0))</f>
        <v/>
      </c>
      <c r="M1508" s="317"/>
      <c r="N1508" s="535" t="str">
        <f>IF(Tabla1[[#This Row],[Descripción]]="","",_xlfn.XLOOKUP(Tabla1[[#This Row],[Descripción]],Tabla10[Descripción],Tabla10[Precio Unitario],0))</f>
        <v/>
      </c>
      <c r="O1508" s="535" t="str">
        <f>IF(Tabla1[[#This Row],[Cantidad de Insumos]]="","",Tabla1[[#This Row],[Precio Unitario]]*Tabla1[[#This Row],[Cantidad de Insumos]])</f>
        <v/>
      </c>
      <c r="P1508" s="522" t="str">
        <f>IF(Tabla1[[#This Row],[Descripción]]="","",_xlfn.XLOOKUP(Tabla1[[#This Row],[Descripción]],Tabla10[Descripción],Tabla10[CODIGO PRESUPUESTARIO],0))</f>
        <v/>
      </c>
      <c r="Q1508" s="523"/>
      <c r="R1508" s="523" t="str">
        <f>IF(Tabla1[[#This Row],[Insumos]]="","",_xlfn.XLOOKUP(Tabla1[[#This Row],[Insumos]],Tabla10[Insumo],Tabla10[InsumoAbrev],"",0))</f>
        <v/>
      </c>
      <c r="S1508" s="694"/>
      <c r="T1508" s="187"/>
      <c r="U1508" s="187"/>
    </row>
    <row r="1509" spans="2:21" ht="15" x14ac:dyDescent="0.25">
      <c r="B1509" s="187" t="str">
        <f>IF('Formulario PPGR3'!$G1509="","",CONCATENATE('Formulario PPGR3'!$C1509,".",'Formulario PPGR3'!$D1509,".",'Formulario PPGR3'!$E1509,".",'Formulario PPGR3'!$F1509))</f>
        <v/>
      </c>
      <c r="C1509" s="187" t="str">
        <f>IF('Formulario PPGR3'!$G1509="","",'Formulario PPGR1'!#REF!)</f>
        <v/>
      </c>
      <c r="D1509" s="187" t="str">
        <f>IF('Formulario PPGR3'!$G1509="","",'Formulario PPGR1'!#REF!)</f>
        <v/>
      </c>
      <c r="E1509" s="187" t="str">
        <f>IF('Formulario PPGR3'!$G1509="","",'Formulario PPGR1'!#REF!)</f>
        <v/>
      </c>
      <c r="F1509" s="187" t="str">
        <f>IF('Formulario PPGR3'!$G1509="","",'Formulario PPGR1'!#REF!)</f>
        <v/>
      </c>
      <c r="G1509" s="237"/>
      <c r="H1509" s="520" t="str" cm="1">
        <f t="array" ref="H1509">IF(Tabla1[[#This Row],[Código_Actividad]]="","",_xlfn.XLOOKUP(Tabla1[[#This Row],[Código_Actividad]],CodigoActividad,Tabla2[Actividades Programables Presupuestables],"",0))</f>
        <v/>
      </c>
      <c r="I1509" s="783" t="str">
        <f>IFERROR(VLOOKUP('Formulario PPGR3'!$G1509,'Formulario PPGR2'!$H$9:$V$536,15,FALSE),"")</f>
        <v/>
      </c>
      <c r="J1509" s="525"/>
      <c r="K1509" s="524"/>
      <c r="L1509" s="521" t="str">
        <f>IF(Tabla1[[#This Row],[Descripción]]="","",_xlfn.XLOOKUP(Tabla1[[#This Row],[Descripción]],Tabla10[Descripción],Tabla10[Unidad de Medida],"",0))</f>
        <v/>
      </c>
      <c r="M1509" s="317"/>
      <c r="N1509" s="535" t="str">
        <f>IF(Tabla1[[#This Row],[Descripción]]="","",_xlfn.XLOOKUP(Tabla1[[#This Row],[Descripción]],Tabla10[Descripción],Tabla10[Precio Unitario],0))</f>
        <v/>
      </c>
      <c r="O1509" s="535" t="str">
        <f>IF(Tabla1[[#This Row],[Cantidad de Insumos]]="","",Tabla1[[#This Row],[Precio Unitario]]*Tabla1[[#This Row],[Cantidad de Insumos]])</f>
        <v/>
      </c>
      <c r="P1509" s="522" t="str">
        <f>IF(Tabla1[[#This Row],[Descripción]]="","",_xlfn.XLOOKUP(Tabla1[[#This Row],[Descripción]],Tabla10[Descripción],Tabla10[CODIGO PRESUPUESTARIO],0))</f>
        <v/>
      </c>
      <c r="Q1509" s="523"/>
      <c r="R1509" s="523" t="str">
        <f>IF(Tabla1[[#This Row],[Insumos]]="","",_xlfn.XLOOKUP(Tabla1[[#This Row],[Insumos]],Tabla10[Insumo],Tabla10[InsumoAbrev],"",0))</f>
        <v/>
      </c>
      <c r="S1509" s="694"/>
      <c r="T1509" s="187"/>
      <c r="U1509" s="187"/>
    </row>
    <row r="1510" spans="2:21" ht="15" x14ac:dyDescent="0.25">
      <c r="B1510" s="187" t="str">
        <f>IF('Formulario PPGR3'!$G1510="","",CONCATENATE('Formulario PPGR3'!$C1510,".",'Formulario PPGR3'!$D1510,".",'Formulario PPGR3'!$E1510,".",'Formulario PPGR3'!$F1510))</f>
        <v/>
      </c>
      <c r="C1510" s="187" t="str">
        <f>IF('Formulario PPGR3'!$G1510="","",'Formulario PPGR1'!#REF!)</f>
        <v/>
      </c>
      <c r="D1510" s="187" t="str">
        <f>IF('Formulario PPGR3'!$G1510="","",'Formulario PPGR1'!#REF!)</f>
        <v/>
      </c>
      <c r="E1510" s="187" t="str">
        <f>IF('Formulario PPGR3'!$G1510="","",'Formulario PPGR1'!#REF!)</f>
        <v/>
      </c>
      <c r="F1510" s="187" t="str">
        <f>IF('Formulario PPGR3'!$G1510="","",'Formulario PPGR1'!#REF!)</f>
        <v/>
      </c>
      <c r="G1510" s="237"/>
      <c r="H1510" s="520" t="str" cm="1">
        <f t="array" ref="H1510">IF(Tabla1[[#This Row],[Código_Actividad]]="","",_xlfn.XLOOKUP(Tabla1[[#This Row],[Código_Actividad]],CodigoActividad,Tabla2[Actividades Programables Presupuestables],"",0))</f>
        <v/>
      </c>
      <c r="I1510" s="783" t="str">
        <f>IFERROR(VLOOKUP('Formulario PPGR3'!$G1510,'Formulario PPGR2'!$H$9:$V$536,15,FALSE),"")</f>
        <v/>
      </c>
      <c r="J1510" s="525"/>
      <c r="K1510" s="524"/>
      <c r="L1510" s="521" t="str">
        <f>IF(Tabla1[[#This Row],[Descripción]]="","",_xlfn.XLOOKUP(Tabla1[[#This Row],[Descripción]],Tabla10[Descripción],Tabla10[Unidad de Medida],"",0))</f>
        <v/>
      </c>
      <c r="M1510" s="317"/>
      <c r="N1510" s="535" t="str">
        <f>IF(Tabla1[[#This Row],[Descripción]]="","",_xlfn.XLOOKUP(Tabla1[[#This Row],[Descripción]],Tabla10[Descripción],Tabla10[Precio Unitario],0))</f>
        <v/>
      </c>
      <c r="O1510" s="535" t="str">
        <f>IF(Tabla1[[#This Row],[Cantidad de Insumos]]="","",Tabla1[[#This Row],[Precio Unitario]]*Tabla1[[#This Row],[Cantidad de Insumos]])</f>
        <v/>
      </c>
      <c r="P1510" s="522" t="str">
        <f>IF(Tabla1[[#This Row],[Descripción]]="","",_xlfn.XLOOKUP(Tabla1[[#This Row],[Descripción]],Tabla10[Descripción],Tabla10[CODIGO PRESUPUESTARIO],0))</f>
        <v/>
      </c>
      <c r="Q1510" s="523"/>
      <c r="R1510" s="523" t="str">
        <f>IF(Tabla1[[#This Row],[Insumos]]="","",_xlfn.XLOOKUP(Tabla1[[#This Row],[Insumos]],Tabla10[Insumo],Tabla10[InsumoAbrev],"",0))</f>
        <v/>
      </c>
      <c r="S1510" s="694"/>
      <c r="T1510" s="187"/>
      <c r="U1510" s="187"/>
    </row>
    <row r="1511" spans="2:21" ht="15" x14ac:dyDescent="0.25">
      <c r="B1511" s="187" t="str">
        <f>IF('Formulario PPGR3'!$G1511="","",CONCATENATE('Formulario PPGR3'!$C1511,".",'Formulario PPGR3'!$D1511,".",'Formulario PPGR3'!$E1511,".",'Formulario PPGR3'!$F1511))</f>
        <v/>
      </c>
      <c r="C1511" s="187" t="str">
        <f>IF('Formulario PPGR3'!$G1511="","",'Formulario PPGR1'!#REF!)</f>
        <v/>
      </c>
      <c r="D1511" s="187" t="str">
        <f>IF('Formulario PPGR3'!$G1511="","",'Formulario PPGR1'!#REF!)</f>
        <v/>
      </c>
      <c r="E1511" s="187" t="str">
        <f>IF('Formulario PPGR3'!$G1511="","",'Formulario PPGR1'!#REF!)</f>
        <v/>
      </c>
      <c r="F1511" s="187" t="str">
        <f>IF('Formulario PPGR3'!$G1511="","",'Formulario PPGR1'!#REF!)</f>
        <v/>
      </c>
      <c r="G1511" s="237"/>
      <c r="H1511" s="520" t="str" cm="1">
        <f t="array" ref="H1511">IF(Tabla1[[#This Row],[Código_Actividad]]="","",_xlfn.XLOOKUP(Tabla1[[#This Row],[Código_Actividad]],CodigoActividad,Tabla2[Actividades Programables Presupuestables],"",0))</f>
        <v/>
      </c>
      <c r="I1511" s="783" t="str">
        <f>IFERROR(VLOOKUP('Formulario PPGR3'!$G1511,'Formulario PPGR2'!$H$9:$V$536,15,FALSE),"")</f>
        <v/>
      </c>
      <c r="J1511" s="525"/>
      <c r="K1511" s="524"/>
      <c r="L1511" s="521" t="str">
        <f>IF(Tabla1[[#This Row],[Descripción]]="","",_xlfn.XLOOKUP(Tabla1[[#This Row],[Descripción]],Tabla10[Descripción],Tabla10[Unidad de Medida],"",0))</f>
        <v/>
      </c>
      <c r="M1511" s="317"/>
      <c r="N1511" s="535" t="str">
        <f>IF(Tabla1[[#This Row],[Descripción]]="","",_xlfn.XLOOKUP(Tabla1[[#This Row],[Descripción]],Tabla10[Descripción],Tabla10[Precio Unitario],0))</f>
        <v/>
      </c>
      <c r="O1511" s="535" t="str">
        <f>IF(Tabla1[[#This Row],[Cantidad de Insumos]]="","",Tabla1[[#This Row],[Precio Unitario]]*Tabla1[[#This Row],[Cantidad de Insumos]])</f>
        <v/>
      </c>
      <c r="P1511" s="522" t="str">
        <f>IF(Tabla1[[#This Row],[Descripción]]="","",_xlfn.XLOOKUP(Tabla1[[#This Row],[Descripción]],Tabla10[Descripción],Tabla10[CODIGO PRESUPUESTARIO],0))</f>
        <v/>
      </c>
      <c r="Q1511" s="523"/>
      <c r="R1511" s="523" t="str">
        <f>IF(Tabla1[[#This Row],[Insumos]]="","",_xlfn.XLOOKUP(Tabla1[[#This Row],[Insumos]],Tabla10[Insumo],Tabla10[InsumoAbrev],"",0))</f>
        <v/>
      </c>
      <c r="S1511" s="694"/>
      <c r="T1511" s="187"/>
      <c r="U1511" s="187"/>
    </row>
    <row r="1512" spans="2:21" ht="15" x14ac:dyDescent="0.25">
      <c r="B1512" s="187" t="str">
        <f>IF('Formulario PPGR3'!$G1512="","",CONCATENATE('Formulario PPGR3'!$C1512,".",'Formulario PPGR3'!$D1512,".",'Formulario PPGR3'!$E1512,".",'Formulario PPGR3'!$F1512))</f>
        <v/>
      </c>
      <c r="C1512" s="187" t="str">
        <f>IF('Formulario PPGR3'!$G1512="","",'Formulario PPGR1'!#REF!)</f>
        <v/>
      </c>
      <c r="D1512" s="187" t="str">
        <f>IF('Formulario PPGR3'!$G1512="","",'Formulario PPGR1'!#REF!)</f>
        <v/>
      </c>
      <c r="E1512" s="187" t="str">
        <f>IF('Formulario PPGR3'!$G1512="","",'Formulario PPGR1'!#REF!)</f>
        <v/>
      </c>
      <c r="F1512" s="187" t="str">
        <f>IF('Formulario PPGR3'!$G1512="","",'Formulario PPGR1'!#REF!)</f>
        <v/>
      </c>
      <c r="G1512" s="237"/>
      <c r="H1512" s="520" t="str" cm="1">
        <f t="array" ref="H1512">IF(Tabla1[[#This Row],[Código_Actividad]]="","",_xlfn.XLOOKUP(Tabla1[[#This Row],[Código_Actividad]],CodigoActividad,Tabla2[Actividades Programables Presupuestables],"",0))</f>
        <v/>
      </c>
      <c r="I1512" s="783" t="str">
        <f>IFERROR(VLOOKUP('Formulario PPGR3'!$G1512,'Formulario PPGR2'!$H$9:$V$536,15,FALSE),"")</f>
        <v/>
      </c>
      <c r="J1512" s="525"/>
      <c r="K1512" s="524"/>
      <c r="L1512" s="521" t="str">
        <f>IF(Tabla1[[#This Row],[Descripción]]="","",_xlfn.XLOOKUP(Tabla1[[#This Row],[Descripción]],Tabla10[Descripción],Tabla10[Unidad de Medida],"",0))</f>
        <v/>
      </c>
      <c r="M1512" s="317"/>
      <c r="N1512" s="535" t="str">
        <f>IF(Tabla1[[#This Row],[Descripción]]="","",_xlfn.XLOOKUP(Tabla1[[#This Row],[Descripción]],Tabla10[Descripción],Tabla10[Precio Unitario],0))</f>
        <v/>
      </c>
      <c r="O1512" s="535" t="str">
        <f>IF(Tabla1[[#This Row],[Cantidad de Insumos]]="","",Tabla1[[#This Row],[Precio Unitario]]*Tabla1[[#This Row],[Cantidad de Insumos]])</f>
        <v/>
      </c>
      <c r="P1512" s="522" t="str">
        <f>IF(Tabla1[[#This Row],[Descripción]]="","",_xlfn.XLOOKUP(Tabla1[[#This Row],[Descripción]],Tabla10[Descripción],Tabla10[CODIGO PRESUPUESTARIO],0))</f>
        <v/>
      </c>
      <c r="Q1512" s="523"/>
      <c r="R1512" s="523" t="str">
        <f>IF(Tabla1[[#This Row],[Insumos]]="","",_xlfn.XLOOKUP(Tabla1[[#This Row],[Insumos]],Tabla10[Insumo],Tabla10[InsumoAbrev],"",0))</f>
        <v/>
      </c>
      <c r="S1512" s="694"/>
      <c r="T1512" s="187"/>
      <c r="U1512" s="187"/>
    </row>
    <row r="1513" spans="2:21" ht="15" x14ac:dyDescent="0.25">
      <c r="B1513" s="187" t="str">
        <f>IF('Formulario PPGR3'!$G1513="","",CONCATENATE('Formulario PPGR3'!$C1513,".",'Formulario PPGR3'!$D1513,".",'Formulario PPGR3'!$E1513,".",'Formulario PPGR3'!$F1513))</f>
        <v/>
      </c>
      <c r="C1513" s="187" t="str">
        <f>IF('Formulario PPGR3'!$G1513="","",'Formulario PPGR1'!#REF!)</f>
        <v/>
      </c>
      <c r="D1513" s="187" t="str">
        <f>IF('Formulario PPGR3'!$G1513="","",'Formulario PPGR1'!#REF!)</f>
        <v/>
      </c>
      <c r="E1513" s="187" t="str">
        <f>IF('Formulario PPGR3'!$G1513="","",'Formulario PPGR1'!#REF!)</f>
        <v/>
      </c>
      <c r="F1513" s="187" t="str">
        <f>IF('Formulario PPGR3'!$G1513="","",'Formulario PPGR1'!#REF!)</f>
        <v/>
      </c>
      <c r="G1513" s="237"/>
      <c r="H1513" s="520" t="str" cm="1">
        <f t="array" ref="H1513">IF(Tabla1[[#This Row],[Código_Actividad]]="","",_xlfn.XLOOKUP(Tabla1[[#This Row],[Código_Actividad]],CodigoActividad,Tabla2[Actividades Programables Presupuestables],"",0))</f>
        <v/>
      </c>
      <c r="I1513" s="783" t="str">
        <f>IFERROR(VLOOKUP('Formulario PPGR3'!$G1513,'Formulario PPGR2'!$H$9:$V$536,15,FALSE),"")</f>
        <v/>
      </c>
      <c r="J1513" s="525"/>
      <c r="K1513" s="524"/>
      <c r="L1513" s="521" t="str">
        <f>IF(Tabla1[[#This Row],[Descripción]]="","",_xlfn.XLOOKUP(Tabla1[[#This Row],[Descripción]],Tabla10[Descripción],Tabla10[Unidad de Medida],"",0))</f>
        <v/>
      </c>
      <c r="M1513" s="317"/>
      <c r="N1513" s="535" t="str">
        <f>IF(Tabla1[[#This Row],[Descripción]]="","",_xlfn.XLOOKUP(Tabla1[[#This Row],[Descripción]],Tabla10[Descripción],Tabla10[Precio Unitario],0))</f>
        <v/>
      </c>
      <c r="O1513" s="535" t="str">
        <f>IF(Tabla1[[#This Row],[Cantidad de Insumos]]="","",Tabla1[[#This Row],[Precio Unitario]]*Tabla1[[#This Row],[Cantidad de Insumos]])</f>
        <v/>
      </c>
      <c r="P1513" s="522" t="str">
        <f>IF(Tabla1[[#This Row],[Descripción]]="","",_xlfn.XLOOKUP(Tabla1[[#This Row],[Descripción]],Tabla10[Descripción],Tabla10[CODIGO PRESUPUESTARIO],0))</f>
        <v/>
      </c>
      <c r="Q1513" s="523"/>
      <c r="R1513" s="523" t="str">
        <f>IF(Tabla1[[#This Row],[Insumos]]="","",_xlfn.XLOOKUP(Tabla1[[#This Row],[Insumos]],Tabla10[Insumo],Tabla10[InsumoAbrev],"",0))</f>
        <v/>
      </c>
      <c r="S1513" s="694"/>
      <c r="T1513" s="187"/>
      <c r="U1513" s="187"/>
    </row>
    <row r="1514" spans="2:21" ht="15" x14ac:dyDescent="0.25">
      <c r="B1514" s="187" t="str">
        <f>IF('Formulario PPGR3'!$G1514="","",CONCATENATE('Formulario PPGR3'!$C1514,".",'Formulario PPGR3'!$D1514,".",'Formulario PPGR3'!$E1514,".",'Formulario PPGR3'!$F1514))</f>
        <v/>
      </c>
      <c r="C1514" s="187" t="str">
        <f>IF('Formulario PPGR3'!$G1514="","",'Formulario PPGR1'!#REF!)</f>
        <v/>
      </c>
      <c r="D1514" s="187" t="str">
        <f>IF('Formulario PPGR3'!$G1514="","",'Formulario PPGR1'!#REF!)</f>
        <v/>
      </c>
      <c r="E1514" s="187" t="str">
        <f>IF('Formulario PPGR3'!$G1514="","",'Formulario PPGR1'!#REF!)</f>
        <v/>
      </c>
      <c r="F1514" s="187" t="str">
        <f>IF('Formulario PPGR3'!$G1514="","",'Formulario PPGR1'!#REF!)</f>
        <v/>
      </c>
      <c r="G1514" s="237"/>
      <c r="H1514" s="520" t="str" cm="1">
        <f t="array" ref="H1514">IF(Tabla1[[#This Row],[Código_Actividad]]="","",_xlfn.XLOOKUP(Tabla1[[#This Row],[Código_Actividad]],CodigoActividad,Tabla2[Actividades Programables Presupuestables],"",0))</f>
        <v/>
      </c>
      <c r="I1514" s="783" t="str">
        <f>IFERROR(VLOOKUP('Formulario PPGR3'!$G1514,'Formulario PPGR2'!$H$9:$V$536,15,FALSE),"")</f>
        <v/>
      </c>
      <c r="J1514" s="525"/>
      <c r="K1514" s="524"/>
      <c r="L1514" s="521" t="str">
        <f>IF(Tabla1[[#This Row],[Descripción]]="","",_xlfn.XLOOKUP(Tabla1[[#This Row],[Descripción]],Tabla10[Descripción],Tabla10[Unidad de Medida],"",0))</f>
        <v/>
      </c>
      <c r="M1514" s="317"/>
      <c r="N1514" s="535" t="str">
        <f>IF(Tabla1[[#This Row],[Descripción]]="","",_xlfn.XLOOKUP(Tabla1[[#This Row],[Descripción]],Tabla10[Descripción],Tabla10[Precio Unitario],0))</f>
        <v/>
      </c>
      <c r="O1514" s="535" t="str">
        <f>IF(Tabla1[[#This Row],[Cantidad de Insumos]]="","",Tabla1[[#This Row],[Precio Unitario]]*Tabla1[[#This Row],[Cantidad de Insumos]])</f>
        <v/>
      </c>
      <c r="P1514" s="522" t="str">
        <f>IF(Tabla1[[#This Row],[Descripción]]="","",_xlfn.XLOOKUP(Tabla1[[#This Row],[Descripción]],Tabla10[Descripción],Tabla10[CODIGO PRESUPUESTARIO],0))</f>
        <v/>
      </c>
      <c r="Q1514" s="523"/>
      <c r="R1514" s="523" t="str">
        <f>IF(Tabla1[[#This Row],[Insumos]]="","",_xlfn.XLOOKUP(Tabla1[[#This Row],[Insumos]],Tabla10[Insumo],Tabla10[InsumoAbrev],"",0))</f>
        <v/>
      </c>
      <c r="S1514" s="694"/>
      <c r="T1514" s="187"/>
      <c r="U1514" s="187"/>
    </row>
    <row r="1515" spans="2:21" ht="15" x14ac:dyDescent="0.25">
      <c r="B1515" s="187" t="str">
        <f>IF('Formulario PPGR3'!$G1515="","",CONCATENATE('Formulario PPGR3'!$C1515,".",'Formulario PPGR3'!$D1515,".",'Formulario PPGR3'!$E1515,".",'Formulario PPGR3'!$F1515))</f>
        <v/>
      </c>
      <c r="C1515" s="187" t="str">
        <f>IF('Formulario PPGR3'!$G1515="","",'Formulario PPGR1'!#REF!)</f>
        <v/>
      </c>
      <c r="D1515" s="187" t="str">
        <f>IF('Formulario PPGR3'!$G1515="","",'Formulario PPGR1'!#REF!)</f>
        <v/>
      </c>
      <c r="E1515" s="187" t="str">
        <f>IF('Formulario PPGR3'!$G1515="","",'Formulario PPGR1'!#REF!)</f>
        <v/>
      </c>
      <c r="F1515" s="187" t="str">
        <f>IF('Formulario PPGR3'!$G1515="","",'Formulario PPGR1'!#REF!)</f>
        <v/>
      </c>
      <c r="G1515" s="237"/>
      <c r="H1515" s="520" t="str" cm="1">
        <f t="array" ref="H1515">IF(Tabla1[[#This Row],[Código_Actividad]]="","",_xlfn.XLOOKUP(Tabla1[[#This Row],[Código_Actividad]],CodigoActividad,Tabla2[Actividades Programables Presupuestables],"",0))</f>
        <v/>
      </c>
      <c r="I1515" s="783" t="str">
        <f>IFERROR(VLOOKUP('Formulario PPGR3'!$G1515,'Formulario PPGR2'!$H$9:$V$536,15,FALSE),"")</f>
        <v/>
      </c>
      <c r="J1515" s="525"/>
      <c r="K1515" s="524"/>
      <c r="L1515" s="521" t="str">
        <f>IF(Tabla1[[#This Row],[Descripción]]="","",_xlfn.XLOOKUP(Tabla1[[#This Row],[Descripción]],Tabla10[Descripción],Tabla10[Unidad de Medida],"",0))</f>
        <v/>
      </c>
      <c r="M1515" s="317"/>
      <c r="N1515" s="535" t="str">
        <f>IF(Tabla1[[#This Row],[Descripción]]="","",_xlfn.XLOOKUP(Tabla1[[#This Row],[Descripción]],Tabla10[Descripción],Tabla10[Precio Unitario],0))</f>
        <v/>
      </c>
      <c r="O1515" s="535" t="str">
        <f>IF(Tabla1[[#This Row],[Cantidad de Insumos]]="","",Tabla1[[#This Row],[Precio Unitario]]*Tabla1[[#This Row],[Cantidad de Insumos]])</f>
        <v/>
      </c>
      <c r="P1515" s="522" t="str">
        <f>IF(Tabla1[[#This Row],[Descripción]]="","",_xlfn.XLOOKUP(Tabla1[[#This Row],[Descripción]],Tabla10[Descripción],Tabla10[CODIGO PRESUPUESTARIO],0))</f>
        <v/>
      </c>
      <c r="Q1515" s="523"/>
      <c r="R1515" s="523" t="str">
        <f>IF(Tabla1[[#This Row],[Insumos]]="","",_xlfn.XLOOKUP(Tabla1[[#This Row],[Insumos]],Tabla10[Insumo],Tabla10[InsumoAbrev],"",0))</f>
        <v/>
      </c>
      <c r="S1515" s="694"/>
      <c r="T1515" s="187"/>
      <c r="U1515" s="187"/>
    </row>
    <row r="1516" spans="2:21" ht="15" x14ac:dyDescent="0.25">
      <c r="B1516" s="187" t="str">
        <f>IF('Formulario PPGR3'!$G1516="","",CONCATENATE('Formulario PPGR3'!$C1516,".",'Formulario PPGR3'!$D1516,".",'Formulario PPGR3'!$E1516,".",'Formulario PPGR3'!$F1516))</f>
        <v/>
      </c>
      <c r="C1516" s="187" t="str">
        <f>IF('Formulario PPGR3'!$G1516="","",'Formulario PPGR1'!#REF!)</f>
        <v/>
      </c>
      <c r="D1516" s="187" t="str">
        <f>IF('Formulario PPGR3'!$G1516="","",'Formulario PPGR1'!#REF!)</f>
        <v/>
      </c>
      <c r="E1516" s="187" t="str">
        <f>IF('Formulario PPGR3'!$G1516="","",'Formulario PPGR1'!#REF!)</f>
        <v/>
      </c>
      <c r="F1516" s="187" t="str">
        <f>IF('Formulario PPGR3'!$G1516="","",'Formulario PPGR1'!#REF!)</f>
        <v/>
      </c>
      <c r="G1516" s="237"/>
      <c r="H1516" s="520" t="str" cm="1">
        <f t="array" ref="H1516">IF(Tabla1[[#This Row],[Código_Actividad]]="","",_xlfn.XLOOKUP(Tabla1[[#This Row],[Código_Actividad]],CodigoActividad,Tabla2[Actividades Programables Presupuestables],"",0))</f>
        <v/>
      </c>
      <c r="I1516" s="783" t="str">
        <f>IFERROR(VLOOKUP('Formulario PPGR3'!$G1516,'Formulario PPGR2'!$H$9:$V$536,15,FALSE),"")</f>
        <v/>
      </c>
      <c r="J1516" s="525"/>
      <c r="K1516" s="524"/>
      <c r="L1516" s="521" t="str">
        <f>IF(Tabla1[[#This Row],[Descripción]]="","",_xlfn.XLOOKUP(Tabla1[[#This Row],[Descripción]],Tabla10[Descripción],Tabla10[Unidad de Medida],"",0))</f>
        <v/>
      </c>
      <c r="M1516" s="317"/>
      <c r="N1516" s="535" t="str">
        <f>IF(Tabla1[[#This Row],[Descripción]]="","",_xlfn.XLOOKUP(Tabla1[[#This Row],[Descripción]],Tabla10[Descripción],Tabla10[Precio Unitario],0))</f>
        <v/>
      </c>
      <c r="O1516" s="535" t="str">
        <f>IF(Tabla1[[#This Row],[Cantidad de Insumos]]="","",Tabla1[[#This Row],[Precio Unitario]]*Tabla1[[#This Row],[Cantidad de Insumos]])</f>
        <v/>
      </c>
      <c r="P1516" s="522" t="str">
        <f>IF(Tabla1[[#This Row],[Descripción]]="","",_xlfn.XLOOKUP(Tabla1[[#This Row],[Descripción]],Tabla10[Descripción],Tabla10[CODIGO PRESUPUESTARIO],0))</f>
        <v/>
      </c>
      <c r="Q1516" s="523"/>
      <c r="R1516" s="523" t="str">
        <f>IF(Tabla1[[#This Row],[Insumos]]="","",_xlfn.XLOOKUP(Tabla1[[#This Row],[Insumos]],Tabla10[Insumo],Tabla10[InsumoAbrev],"",0))</f>
        <v/>
      </c>
      <c r="S1516" s="694"/>
      <c r="T1516" s="187"/>
      <c r="U1516" s="187"/>
    </row>
    <row r="1517" spans="2:21" ht="15" x14ac:dyDescent="0.25">
      <c r="B1517" s="187" t="str">
        <f>IF('Formulario PPGR3'!$G1517="","",CONCATENATE('Formulario PPGR3'!$C1517,".",'Formulario PPGR3'!$D1517,".",'Formulario PPGR3'!$E1517,".",'Formulario PPGR3'!$F1517))</f>
        <v/>
      </c>
      <c r="C1517" s="187" t="str">
        <f>IF('Formulario PPGR3'!$G1517="","",'Formulario PPGR1'!#REF!)</f>
        <v/>
      </c>
      <c r="D1517" s="187" t="str">
        <f>IF('Formulario PPGR3'!$G1517="","",'Formulario PPGR1'!#REF!)</f>
        <v/>
      </c>
      <c r="E1517" s="187" t="str">
        <f>IF('Formulario PPGR3'!$G1517="","",'Formulario PPGR1'!#REF!)</f>
        <v/>
      </c>
      <c r="F1517" s="187" t="str">
        <f>IF('Formulario PPGR3'!$G1517="","",'Formulario PPGR1'!#REF!)</f>
        <v/>
      </c>
      <c r="G1517" s="237"/>
      <c r="H1517" s="520" t="str" cm="1">
        <f t="array" ref="H1517">IF(Tabla1[[#This Row],[Código_Actividad]]="","",_xlfn.XLOOKUP(Tabla1[[#This Row],[Código_Actividad]],CodigoActividad,Tabla2[Actividades Programables Presupuestables],"",0))</f>
        <v/>
      </c>
      <c r="I1517" s="783" t="str">
        <f>IFERROR(VLOOKUP('Formulario PPGR3'!$G1517,'Formulario PPGR2'!$H$9:$V$536,15,FALSE),"")</f>
        <v/>
      </c>
      <c r="J1517" s="525"/>
      <c r="K1517" s="524"/>
      <c r="L1517" s="521" t="str">
        <f>IF(Tabla1[[#This Row],[Descripción]]="","",_xlfn.XLOOKUP(Tabla1[[#This Row],[Descripción]],Tabla10[Descripción],Tabla10[Unidad de Medida],"",0))</f>
        <v/>
      </c>
      <c r="M1517" s="317"/>
      <c r="N1517" s="535" t="str">
        <f>IF(Tabla1[[#This Row],[Descripción]]="","",_xlfn.XLOOKUP(Tabla1[[#This Row],[Descripción]],Tabla10[Descripción],Tabla10[Precio Unitario],0))</f>
        <v/>
      </c>
      <c r="O1517" s="535" t="str">
        <f>IF(Tabla1[[#This Row],[Cantidad de Insumos]]="","",Tabla1[[#This Row],[Precio Unitario]]*Tabla1[[#This Row],[Cantidad de Insumos]])</f>
        <v/>
      </c>
      <c r="P1517" s="522" t="str">
        <f>IF(Tabla1[[#This Row],[Descripción]]="","",_xlfn.XLOOKUP(Tabla1[[#This Row],[Descripción]],Tabla10[Descripción],Tabla10[CODIGO PRESUPUESTARIO],0))</f>
        <v/>
      </c>
      <c r="Q1517" s="523"/>
      <c r="R1517" s="523" t="str">
        <f>IF(Tabla1[[#This Row],[Insumos]]="","",_xlfn.XLOOKUP(Tabla1[[#This Row],[Insumos]],Tabla10[Insumo],Tabla10[InsumoAbrev],"",0))</f>
        <v/>
      </c>
      <c r="S1517" s="694"/>
      <c r="T1517" s="187"/>
      <c r="U1517" s="187"/>
    </row>
    <row r="1518" spans="2:21" ht="15" x14ac:dyDescent="0.25">
      <c r="B1518" s="187" t="str">
        <f>IF('Formulario PPGR3'!$G1518="","",CONCATENATE('Formulario PPGR3'!$C1518,".",'Formulario PPGR3'!$D1518,".",'Formulario PPGR3'!$E1518,".",'Formulario PPGR3'!$F1518))</f>
        <v/>
      </c>
      <c r="C1518" s="187" t="str">
        <f>IF('Formulario PPGR3'!$G1518="","",'Formulario PPGR1'!#REF!)</f>
        <v/>
      </c>
      <c r="D1518" s="187" t="str">
        <f>IF('Formulario PPGR3'!$G1518="","",'Formulario PPGR1'!#REF!)</f>
        <v/>
      </c>
      <c r="E1518" s="187" t="str">
        <f>IF('Formulario PPGR3'!$G1518="","",'Formulario PPGR1'!#REF!)</f>
        <v/>
      </c>
      <c r="F1518" s="187" t="str">
        <f>IF('Formulario PPGR3'!$G1518="","",'Formulario PPGR1'!#REF!)</f>
        <v/>
      </c>
      <c r="G1518" s="237"/>
      <c r="H1518" s="520" t="str" cm="1">
        <f t="array" ref="H1518">IF(Tabla1[[#This Row],[Código_Actividad]]="","",_xlfn.XLOOKUP(Tabla1[[#This Row],[Código_Actividad]],CodigoActividad,Tabla2[Actividades Programables Presupuestables],"",0))</f>
        <v/>
      </c>
      <c r="I1518" s="783" t="str">
        <f>IFERROR(VLOOKUP('Formulario PPGR3'!$G1518,'Formulario PPGR2'!$H$9:$V$536,15,FALSE),"")</f>
        <v/>
      </c>
      <c r="J1518" s="525"/>
      <c r="K1518" s="524"/>
      <c r="L1518" s="521" t="str">
        <f>IF(Tabla1[[#This Row],[Descripción]]="","",_xlfn.XLOOKUP(Tabla1[[#This Row],[Descripción]],Tabla10[Descripción],Tabla10[Unidad de Medida],"",0))</f>
        <v/>
      </c>
      <c r="M1518" s="317"/>
      <c r="N1518" s="535" t="str">
        <f>IF(Tabla1[[#This Row],[Descripción]]="","",_xlfn.XLOOKUP(Tabla1[[#This Row],[Descripción]],Tabla10[Descripción],Tabla10[Precio Unitario],0))</f>
        <v/>
      </c>
      <c r="O1518" s="535" t="str">
        <f>IF(Tabla1[[#This Row],[Cantidad de Insumos]]="","",Tabla1[[#This Row],[Precio Unitario]]*Tabla1[[#This Row],[Cantidad de Insumos]])</f>
        <v/>
      </c>
      <c r="P1518" s="522" t="str">
        <f>IF(Tabla1[[#This Row],[Descripción]]="","",_xlfn.XLOOKUP(Tabla1[[#This Row],[Descripción]],Tabla10[Descripción],Tabla10[CODIGO PRESUPUESTARIO],0))</f>
        <v/>
      </c>
      <c r="Q1518" s="523"/>
      <c r="R1518" s="523" t="str">
        <f>IF(Tabla1[[#This Row],[Insumos]]="","",_xlfn.XLOOKUP(Tabla1[[#This Row],[Insumos]],Tabla10[Insumo],Tabla10[InsumoAbrev],"",0))</f>
        <v/>
      </c>
      <c r="S1518" s="694"/>
      <c r="T1518" s="187"/>
      <c r="U1518" s="187"/>
    </row>
    <row r="1519" spans="2:21" ht="15" x14ac:dyDescent="0.25">
      <c r="B1519" s="187" t="str">
        <f>IF('Formulario PPGR3'!$G1519="","",CONCATENATE('Formulario PPGR3'!$C1519,".",'Formulario PPGR3'!$D1519,".",'Formulario PPGR3'!$E1519,".",'Formulario PPGR3'!$F1519))</f>
        <v/>
      </c>
      <c r="C1519" s="187" t="str">
        <f>IF('Formulario PPGR3'!$G1519="","",'Formulario PPGR1'!#REF!)</f>
        <v/>
      </c>
      <c r="D1519" s="187" t="str">
        <f>IF('Formulario PPGR3'!$G1519="","",'Formulario PPGR1'!#REF!)</f>
        <v/>
      </c>
      <c r="E1519" s="187" t="str">
        <f>IF('Formulario PPGR3'!$G1519="","",'Formulario PPGR1'!#REF!)</f>
        <v/>
      </c>
      <c r="F1519" s="187" t="str">
        <f>IF('Formulario PPGR3'!$G1519="","",'Formulario PPGR1'!#REF!)</f>
        <v/>
      </c>
      <c r="G1519" s="237"/>
      <c r="H1519" s="520" t="str" cm="1">
        <f t="array" ref="H1519">IF(Tabla1[[#This Row],[Código_Actividad]]="","",_xlfn.XLOOKUP(Tabla1[[#This Row],[Código_Actividad]],CodigoActividad,Tabla2[Actividades Programables Presupuestables],"",0))</f>
        <v/>
      </c>
      <c r="I1519" s="783" t="str">
        <f>IFERROR(VLOOKUP('Formulario PPGR3'!$G1519,'Formulario PPGR2'!$H$9:$V$536,15,FALSE),"")</f>
        <v/>
      </c>
      <c r="J1519" s="525"/>
      <c r="K1519" s="524"/>
      <c r="L1519" s="521" t="str">
        <f>IF(Tabla1[[#This Row],[Descripción]]="","",_xlfn.XLOOKUP(Tabla1[[#This Row],[Descripción]],Tabla10[Descripción],Tabla10[Unidad de Medida],"",0))</f>
        <v/>
      </c>
      <c r="M1519" s="317"/>
      <c r="N1519" s="535" t="str">
        <f>IF(Tabla1[[#This Row],[Descripción]]="","",_xlfn.XLOOKUP(Tabla1[[#This Row],[Descripción]],Tabla10[Descripción],Tabla10[Precio Unitario],0))</f>
        <v/>
      </c>
      <c r="O1519" s="535" t="str">
        <f>IF(Tabla1[[#This Row],[Cantidad de Insumos]]="","",Tabla1[[#This Row],[Precio Unitario]]*Tabla1[[#This Row],[Cantidad de Insumos]])</f>
        <v/>
      </c>
      <c r="P1519" s="522" t="str">
        <f>IF(Tabla1[[#This Row],[Descripción]]="","",_xlfn.XLOOKUP(Tabla1[[#This Row],[Descripción]],Tabla10[Descripción],Tabla10[CODIGO PRESUPUESTARIO],0))</f>
        <v/>
      </c>
      <c r="Q1519" s="523"/>
      <c r="R1519" s="523" t="str">
        <f>IF(Tabla1[[#This Row],[Insumos]]="","",_xlfn.XLOOKUP(Tabla1[[#This Row],[Insumos]],Tabla10[Insumo],Tabla10[InsumoAbrev],"",0))</f>
        <v/>
      </c>
      <c r="S1519" s="694"/>
      <c r="T1519" s="187"/>
      <c r="U1519" s="187"/>
    </row>
    <row r="1520" spans="2:21" ht="15" x14ac:dyDescent="0.25">
      <c r="B1520" s="187" t="str">
        <f>IF('Formulario PPGR3'!$G1520="","",CONCATENATE('Formulario PPGR3'!$C1520,".",'Formulario PPGR3'!$D1520,".",'Formulario PPGR3'!$E1520,".",'Formulario PPGR3'!$F1520))</f>
        <v/>
      </c>
      <c r="C1520" s="187" t="str">
        <f>IF('Formulario PPGR3'!$G1520="","",'Formulario PPGR1'!#REF!)</f>
        <v/>
      </c>
      <c r="D1520" s="187" t="str">
        <f>IF('Formulario PPGR3'!$G1520="","",'Formulario PPGR1'!#REF!)</f>
        <v/>
      </c>
      <c r="E1520" s="187" t="str">
        <f>IF('Formulario PPGR3'!$G1520="","",'Formulario PPGR1'!#REF!)</f>
        <v/>
      </c>
      <c r="F1520" s="187" t="str">
        <f>IF('Formulario PPGR3'!$G1520="","",'Formulario PPGR1'!#REF!)</f>
        <v/>
      </c>
      <c r="G1520" s="237"/>
      <c r="H1520" s="520" t="str" cm="1">
        <f t="array" ref="H1520">IF(Tabla1[[#This Row],[Código_Actividad]]="","",_xlfn.XLOOKUP(Tabla1[[#This Row],[Código_Actividad]],CodigoActividad,Tabla2[Actividades Programables Presupuestables],"",0))</f>
        <v/>
      </c>
      <c r="I1520" s="783" t="str">
        <f>IFERROR(VLOOKUP('Formulario PPGR3'!$G1520,'Formulario PPGR2'!$H$9:$V$536,15,FALSE),"")</f>
        <v/>
      </c>
      <c r="J1520" s="525"/>
      <c r="K1520" s="524"/>
      <c r="L1520" s="521" t="str">
        <f>IF(Tabla1[[#This Row],[Descripción]]="","",_xlfn.XLOOKUP(Tabla1[[#This Row],[Descripción]],Tabla10[Descripción],Tabla10[Unidad de Medida],"",0))</f>
        <v/>
      </c>
      <c r="M1520" s="317"/>
      <c r="N1520" s="535" t="str">
        <f>IF(Tabla1[[#This Row],[Descripción]]="","",_xlfn.XLOOKUP(Tabla1[[#This Row],[Descripción]],Tabla10[Descripción],Tabla10[Precio Unitario],0))</f>
        <v/>
      </c>
      <c r="O1520" s="535" t="str">
        <f>IF(Tabla1[[#This Row],[Cantidad de Insumos]]="","",Tabla1[[#This Row],[Precio Unitario]]*Tabla1[[#This Row],[Cantidad de Insumos]])</f>
        <v/>
      </c>
      <c r="P1520" s="522" t="str">
        <f>IF(Tabla1[[#This Row],[Descripción]]="","",_xlfn.XLOOKUP(Tabla1[[#This Row],[Descripción]],Tabla10[Descripción],Tabla10[CODIGO PRESUPUESTARIO],0))</f>
        <v/>
      </c>
      <c r="Q1520" s="523"/>
      <c r="R1520" s="523" t="str">
        <f>IF(Tabla1[[#This Row],[Insumos]]="","",_xlfn.XLOOKUP(Tabla1[[#This Row],[Insumos]],Tabla10[Insumo],Tabla10[InsumoAbrev],"",0))</f>
        <v/>
      </c>
      <c r="S1520" s="694"/>
      <c r="T1520" s="187"/>
      <c r="U1520" s="187"/>
    </row>
    <row r="1521" spans="2:21" ht="15" x14ac:dyDescent="0.25">
      <c r="B1521" s="187" t="str">
        <f>IF('Formulario PPGR3'!$G1521="","",CONCATENATE('Formulario PPGR3'!$C1521,".",'Formulario PPGR3'!$D1521,".",'Formulario PPGR3'!$E1521,".",'Formulario PPGR3'!$F1521))</f>
        <v/>
      </c>
      <c r="C1521" s="187" t="str">
        <f>IF('Formulario PPGR3'!$G1521="","",'Formulario PPGR1'!#REF!)</f>
        <v/>
      </c>
      <c r="D1521" s="187" t="str">
        <f>IF('Formulario PPGR3'!$G1521="","",'Formulario PPGR1'!#REF!)</f>
        <v/>
      </c>
      <c r="E1521" s="187" t="str">
        <f>IF('Formulario PPGR3'!$G1521="","",'Formulario PPGR1'!#REF!)</f>
        <v/>
      </c>
      <c r="F1521" s="187" t="str">
        <f>IF('Formulario PPGR3'!$G1521="","",'Formulario PPGR1'!#REF!)</f>
        <v/>
      </c>
      <c r="G1521" s="237"/>
      <c r="H1521" s="520" t="str" cm="1">
        <f t="array" ref="H1521">IF(Tabla1[[#This Row],[Código_Actividad]]="","",_xlfn.XLOOKUP(Tabla1[[#This Row],[Código_Actividad]],CodigoActividad,Tabla2[Actividades Programables Presupuestables],"",0))</f>
        <v/>
      </c>
      <c r="I1521" s="783" t="str">
        <f>IFERROR(VLOOKUP('Formulario PPGR3'!$G1521,'Formulario PPGR2'!$H$9:$V$536,15,FALSE),"")</f>
        <v/>
      </c>
      <c r="J1521" s="525"/>
      <c r="K1521" s="524"/>
      <c r="L1521" s="521" t="str">
        <f>IF(Tabla1[[#This Row],[Descripción]]="","",_xlfn.XLOOKUP(Tabla1[[#This Row],[Descripción]],Tabla10[Descripción],Tabla10[Unidad de Medida],"",0))</f>
        <v/>
      </c>
      <c r="M1521" s="317"/>
      <c r="N1521" s="535" t="str">
        <f>IF(Tabla1[[#This Row],[Descripción]]="","",_xlfn.XLOOKUP(Tabla1[[#This Row],[Descripción]],Tabla10[Descripción],Tabla10[Precio Unitario],0))</f>
        <v/>
      </c>
      <c r="O1521" s="535" t="str">
        <f>IF(Tabla1[[#This Row],[Cantidad de Insumos]]="","",Tabla1[[#This Row],[Precio Unitario]]*Tabla1[[#This Row],[Cantidad de Insumos]])</f>
        <v/>
      </c>
      <c r="P1521" s="522" t="str">
        <f>IF(Tabla1[[#This Row],[Descripción]]="","",_xlfn.XLOOKUP(Tabla1[[#This Row],[Descripción]],Tabla10[Descripción],Tabla10[CODIGO PRESUPUESTARIO],0))</f>
        <v/>
      </c>
      <c r="Q1521" s="523"/>
      <c r="R1521" s="523" t="str">
        <f>IF(Tabla1[[#This Row],[Insumos]]="","",_xlfn.XLOOKUP(Tabla1[[#This Row],[Insumos]],Tabla10[Insumo],Tabla10[InsumoAbrev],"",0))</f>
        <v/>
      </c>
      <c r="S1521" s="694"/>
      <c r="T1521" s="187"/>
      <c r="U1521" s="187"/>
    </row>
    <row r="1522" spans="2:21" ht="15" x14ac:dyDescent="0.25">
      <c r="B1522" s="187" t="str">
        <f>IF('Formulario PPGR3'!$G1522="","",CONCATENATE('Formulario PPGR3'!$C1522,".",'Formulario PPGR3'!$D1522,".",'Formulario PPGR3'!$E1522,".",'Formulario PPGR3'!$F1522))</f>
        <v/>
      </c>
      <c r="C1522" s="187" t="str">
        <f>IF('Formulario PPGR3'!$G1522="","",'Formulario PPGR1'!#REF!)</f>
        <v/>
      </c>
      <c r="D1522" s="187" t="str">
        <f>IF('Formulario PPGR3'!$G1522="","",'Formulario PPGR1'!#REF!)</f>
        <v/>
      </c>
      <c r="E1522" s="187" t="str">
        <f>IF('Formulario PPGR3'!$G1522="","",'Formulario PPGR1'!#REF!)</f>
        <v/>
      </c>
      <c r="F1522" s="187" t="str">
        <f>IF('Formulario PPGR3'!$G1522="","",'Formulario PPGR1'!#REF!)</f>
        <v/>
      </c>
      <c r="G1522" s="237"/>
      <c r="H1522" s="520" t="str" cm="1">
        <f t="array" ref="H1522">IF(Tabla1[[#This Row],[Código_Actividad]]="","",_xlfn.XLOOKUP(Tabla1[[#This Row],[Código_Actividad]],CodigoActividad,Tabla2[Actividades Programables Presupuestables],"",0))</f>
        <v/>
      </c>
      <c r="I1522" s="783" t="str">
        <f>IFERROR(VLOOKUP('Formulario PPGR3'!$G1522,'Formulario PPGR2'!$H$9:$V$536,15,FALSE),"")</f>
        <v/>
      </c>
      <c r="J1522" s="525"/>
      <c r="K1522" s="524"/>
      <c r="L1522" s="521" t="str">
        <f>IF(Tabla1[[#This Row],[Descripción]]="","",_xlfn.XLOOKUP(Tabla1[[#This Row],[Descripción]],Tabla10[Descripción],Tabla10[Unidad de Medida],"",0))</f>
        <v/>
      </c>
      <c r="M1522" s="317"/>
      <c r="N1522" s="535" t="str">
        <f>IF(Tabla1[[#This Row],[Descripción]]="","",_xlfn.XLOOKUP(Tabla1[[#This Row],[Descripción]],Tabla10[Descripción],Tabla10[Precio Unitario],0))</f>
        <v/>
      </c>
      <c r="O1522" s="535" t="str">
        <f>IF(Tabla1[[#This Row],[Cantidad de Insumos]]="","",Tabla1[[#This Row],[Precio Unitario]]*Tabla1[[#This Row],[Cantidad de Insumos]])</f>
        <v/>
      </c>
      <c r="P1522" s="522" t="str">
        <f>IF(Tabla1[[#This Row],[Descripción]]="","",_xlfn.XLOOKUP(Tabla1[[#This Row],[Descripción]],Tabla10[Descripción],Tabla10[CODIGO PRESUPUESTARIO],0))</f>
        <v/>
      </c>
      <c r="Q1522" s="523"/>
      <c r="R1522" s="523" t="str">
        <f>IF(Tabla1[[#This Row],[Insumos]]="","",_xlfn.XLOOKUP(Tabla1[[#This Row],[Insumos]],Tabla10[Insumo],Tabla10[InsumoAbrev],"",0))</f>
        <v/>
      </c>
      <c r="S1522" s="694"/>
      <c r="T1522" s="187"/>
      <c r="U1522" s="187"/>
    </row>
    <row r="1523" spans="2:21" ht="15" x14ac:dyDescent="0.25">
      <c r="B1523" s="187" t="str">
        <f>IF('Formulario PPGR3'!$G1523="","",CONCATENATE('Formulario PPGR3'!$C1523,".",'Formulario PPGR3'!$D1523,".",'Formulario PPGR3'!$E1523,".",'Formulario PPGR3'!$F1523))</f>
        <v/>
      </c>
      <c r="C1523" s="187" t="str">
        <f>IF('Formulario PPGR3'!$G1523="","",'Formulario PPGR1'!#REF!)</f>
        <v/>
      </c>
      <c r="D1523" s="187" t="str">
        <f>IF('Formulario PPGR3'!$G1523="","",'Formulario PPGR1'!#REF!)</f>
        <v/>
      </c>
      <c r="E1523" s="187" t="str">
        <f>IF('Formulario PPGR3'!$G1523="","",'Formulario PPGR1'!#REF!)</f>
        <v/>
      </c>
      <c r="F1523" s="187" t="str">
        <f>IF('Formulario PPGR3'!$G1523="","",'Formulario PPGR1'!#REF!)</f>
        <v/>
      </c>
      <c r="G1523" s="237"/>
      <c r="H1523" s="520" t="str" cm="1">
        <f t="array" ref="H1523">IF(Tabla1[[#This Row],[Código_Actividad]]="","",_xlfn.XLOOKUP(Tabla1[[#This Row],[Código_Actividad]],CodigoActividad,Tabla2[Actividades Programables Presupuestables],"",0))</f>
        <v/>
      </c>
      <c r="I1523" s="783" t="str">
        <f>IFERROR(VLOOKUP('Formulario PPGR3'!$G1523,'Formulario PPGR2'!$H$9:$V$536,15,FALSE),"")</f>
        <v/>
      </c>
      <c r="J1523" s="525"/>
      <c r="K1523" s="524"/>
      <c r="L1523" s="521" t="str">
        <f>IF(Tabla1[[#This Row],[Descripción]]="","",_xlfn.XLOOKUP(Tabla1[[#This Row],[Descripción]],Tabla10[Descripción],Tabla10[Unidad de Medida],"",0))</f>
        <v/>
      </c>
      <c r="M1523" s="317"/>
      <c r="N1523" s="535" t="str">
        <f>IF(Tabla1[[#This Row],[Descripción]]="","",_xlfn.XLOOKUP(Tabla1[[#This Row],[Descripción]],Tabla10[Descripción],Tabla10[Precio Unitario],0))</f>
        <v/>
      </c>
      <c r="O1523" s="535" t="str">
        <f>IF(Tabla1[[#This Row],[Cantidad de Insumos]]="","",Tabla1[[#This Row],[Precio Unitario]]*Tabla1[[#This Row],[Cantidad de Insumos]])</f>
        <v/>
      </c>
      <c r="P1523" s="522" t="str">
        <f>IF(Tabla1[[#This Row],[Descripción]]="","",_xlfn.XLOOKUP(Tabla1[[#This Row],[Descripción]],Tabla10[Descripción],Tabla10[CODIGO PRESUPUESTARIO],0))</f>
        <v/>
      </c>
      <c r="Q1523" s="523"/>
      <c r="R1523" s="523" t="str">
        <f>IF(Tabla1[[#This Row],[Insumos]]="","",_xlfn.XLOOKUP(Tabla1[[#This Row],[Insumos]],Tabla10[Insumo],Tabla10[InsumoAbrev],"",0))</f>
        <v/>
      </c>
      <c r="S1523" s="694"/>
      <c r="T1523" s="187"/>
      <c r="U1523" s="187"/>
    </row>
    <row r="1524" spans="2:21" ht="15" x14ac:dyDescent="0.25">
      <c r="B1524" s="187" t="str">
        <f>IF('Formulario PPGR3'!$G1524="","",CONCATENATE('Formulario PPGR3'!$C1524,".",'Formulario PPGR3'!$D1524,".",'Formulario PPGR3'!$E1524,".",'Formulario PPGR3'!$F1524))</f>
        <v/>
      </c>
      <c r="C1524" s="187" t="str">
        <f>IF('Formulario PPGR3'!$G1524="","",'Formulario PPGR1'!#REF!)</f>
        <v/>
      </c>
      <c r="D1524" s="187" t="str">
        <f>IF('Formulario PPGR3'!$G1524="","",'Formulario PPGR1'!#REF!)</f>
        <v/>
      </c>
      <c r="E1524" s="187" t="str">
        <f>IF('Formulario PPGR3'!$G1524="","",'Formulario PPGR1'!#REF!)</f>
        <v/>
      </c>
      <c r="F1524" s="187" t="str">
        <f>IF('Formulario PPGR3'!$G1524="","",'Formulario PPGR1'!#REF!)</f>
        <v/>
      </c>
      <c r="G1524" s="237"/>
      <c r="H1524" s="520" t="str" cm="1">
        <f t="array" ref="H1524">IF(Tabla1[[#This Row],[Código_Actividad]]="","",_xlfn.XLOOKUP(Tabla1[[#This Row],[Código_Actividad]],CodigoActividad,Tabla2[Actividades Programables Presupuestables],"",0))</f>
        <v/>
      </c>
      <c r="I1524" s="783" t="str">
        <f>IFERROR(VLOOKUP('Formulario PPGR3'!$G1524,'Formulario PPGR2'!$H$9:$V$536,15,FALSE),"")</f>
        <v/>
      </c>
      <c r="J1524" s="525"/>
      <c r="K1524" s="524"/>
      <c r="L1524" s="521" t="str">
        <f>IF(Tabla1[[#This Row],[Descripción]]="","",_xlfn.XLOOKUP(Tabla1[[#This Row],[Descripción]],Tabla10[Descripción],Tabla10[Unidad de Medida],"",0))</f>
        <v/>
      </c>
      <c r="M1524" s="317"/>
      <c r="N1524" s="535" t="str">
        <f>IF(Tabla1[[#This Row],[Descripción]]="","",_xlfn.XLOOKUP(Tabla1[[#This Row],[Descripción]],Tabla10[Descripción],Tabla10[Precio Unitario],0))</f>
        <v/>
      </c>
      <c r="O1524" s="535" t="str">
        <f>IF(Tabla1[[#This Row],[Cantidad de Insumos]]="","",Tabla1[[#This Row],[Precio Unitario]]*Tabla1[[#This Row],[Cantidad de Insumos]])</f>
        <v/>
      </c>
      <c r="P1524" s="522" t="str">
        <f>IF(Tabla1[[#This Row],[Descripción]]="","",_xlfn.XLOOKUP(Tabla1[[#This Row],[Descripción]],Tabla10[Descripción],Tabla10[CODIGO PRESUPUESTARIO],0))</f>
        <v/>
      </c>
      <c r="Q1524" s="523"/>
      <c r="R1524" s="523" t="str">
        <f>IF(Tabla1[[#This Row],[Insumos]]="","",_xlfn.XLOOKUP(Tabla1[[#This Row],[Insumos]],Tabla10[Insumo],Tabla10[InsumoAbrev],"",0))</f>
        <v/>
      </c>
      <c r="S1524" s="694"/>
      <c r="T1524" s="187"/>
      <c r="U1524" s="187"/>
    </row>
    <row r="1525" spans="2:21" ht="15" x14ac:dyDescent="0.25">
      <c r="B1525" s="187" t="str">
        <f>IF('Formulario PPGR3'!$G1525="","",CONCATENATE('Formulario PPGR3'!$C1525,".",'Formulario PPGR3'!$D1525,".",'Formulario PPGR3'!$E1525,".",'Formulario PPGR3'!$F1525))</f>
        <v/>
      </c>
      <c r="C1525" s="187" t="str">
        <f>IF('Formulario PPGR3'!$G1525="","",'Formulario PPGR1'!#REF!)</f>
        <v/>
      </c>
      <c r="D1525" s="187" t="str">
        <f>IF('Formulario PPGR3'!$G1525="","",'Formulario PPGR1'!#REF!)</f>
        <v/>
      </c>
      <c r="E1525" s="187" t="str">
        <f>IF('Formulario PPGR3'!$G1525="","",'Formulario PPGR1'!#REF!)</f>
        <v/>
      </c>
      <c r="F1525" s="187" t="str">
        <f>IF('Formulario PPGR3'!$G1525="","",'Formulario PPGR1'!#REF!)</f>
        <v/>
      </c>
      <c r="G1525" s="237"/>
      <c r="H1525" s="520" t="str" cm="1">
        <f t="array" ref="H1525">IF(Tabla1[[#This Row],[Código_Actividad]]="","",_xlfn.XLOOKUP(Tabla1[[#This Row],[Código_Actividad]],CodigoActividad,Tabla2[Actividades Programables Presupuestables],"",0))</f>
        <v/>
      </c>
      <c r="I1525" s="783" t="str">
        <f>IFERROR(VLOOKUP('Formulario PPGR3'!$G1525,'Formulario PPGR2'!$H$9:$V$536,15,FALSE),"")</f>
        <v/>
      </c>
      <c r="J1525" s="525"/>
      <c r="K1525" s="524"/>
      <c r="L1525" s="521" t="str">
        <f>IF(Tabla1[[#This Row],[Descripción]]="","",_xlfn.XLOOKUP(Tabla1[[#This Row],[Descripción]],Tabla10[Descripción],Tabla10[Unidad de Medida],"",0))</f>
        <v/>
      </c>
      <c r="M1525" s="317"/>
      <c r="N1525" s="535" t="str">
        <f>IF(Tabla1[[#This Row],[Descripción]]="","",_xlfn.XLOOKUP(Tabla1[[#This Row],[Descripción]],Tabla10[Descripción],Tabla10[Precio Unitario],0))</f>
        <v/>
      </c>
      <c r="O1525" s="535" t="str">
        <f>IF(Tabla1[[#This Row],[Cantidad de Insumos]]="","",Tabla1[[#This Row],[Precio Unitario]]*Tabla1[[#This Row],[Cantidad de Insumos]])</f>
        <v/>
      </c>
      <c r="P1525" s="522" t="str">
        <f>IF(Tabla1[[#This Row],[Descripción]]="","",_xlfn.XLOOKUP(Tabla1[[#This Row],[Descripción]],Tabla10[Descripción],Tabla10[CODIGO PRESUPUESTARIO],0))</f>
        <v/>
      </c>
      <c r="Q1525" s="523"/>
      <c r="R1525" s="523" t="str">
        <f>IF(Tabla1[[#This Row],[Insumos]]="","",_xlfn.XLOOKUP(Tabla1[[#This Row],[Insumos]],Tabla10[Insumo],Tabla10[InsumoAbrev],"",0))</f>
        <v/>
      </c>
      <c r="S1525" s="694"/>
      <c r="T1525" s="187"/>
      <c r="U1525" s="187"/>
    </row>
    <row r="1526" spans="2:21" ht="15" x14ac:dyDescent="0.25">
      <c r="B1526" s="187" t="str">
        <f>IF('Formulario PPGR3'!$G1526="","",CONCATENATE('Formulario PPGR3'!$C1526,".",'Formulario PPGR3'!$D1526,".",'Formulario PPGR3'!$E1526,".",'Formulario PPGR3'!$F1526))</f>
        <v/>
      </c>
      <c r="C1526" s="187" t="str">
        <f>IF('Formulario PPGR3'!$G1526="","",'Formulario PPGR1'!#REF!)</f>
        <v/>
      </c>
      <c r="D1526" s="187" t="str">
        <f>IF('Formulario PPGR3'!$G1526="","",'Formulario PPGR1'!#REF!)</f>
        <v/>
      </c>
      <c r="E1526" s="187" t="str">
        <f>IF('Formulario PPGR3'!$G1526="","",'Formulario PPGR1'!#REF!)</f>
        <v/>
      </c>
      <c r="F1526" s="187" t="str">
        <f>IF('Formulario PPGR3'!$G1526="","",'Formulario PPGR1'!#REF!)</f>
        <v/>
      </c>
      <c r="G1526" s="237"/>
      <c r="H1526" s="520" t="str" cm="1">
        <f t="array" ref="H1526">IF(Tabla1[[#This Row],[Código_Actividad]]="","",_xlfn.XLOOKUP(Tabla1[[#This Row],[Código_Actividad]],CodigoActividad,Tabla2[Actividades Programables Presupuestables],"",0))</f>
        <v/>
      </c>
      <c r="I1526" s="783" t="str">
        <f>IFERROR(VLOOKUP('Formulario PPGR3'!$G1526,'Formulario PPGR2'!$H$9:$V$536,15,FALSE),"")</f>
        <v/>
      </c>
      <c r="J1526" s="525"/>
      <c r="K1526" s="524"/>
      <c r="L1526" s="521" t="str">
        <f>IF(Tabla1[[#This Row],[Descripción]]="","",_xlfn.XLOOKUP(Tabla1[[#This Row],[Descripción]],Tabla10[Descripción],Tabla10[Unidad de Medida],"",0))</f>
        <v/>
      </c>
      <c r="M1526" s="317"/>
      <c r="N1526" s="535" t="str">
        <f>IF(Tabla1[[#This Row],[Descripción]]="","",_xlfn.XLOOKUP(Tabla1[[#This Row],[Descripción]],Tabla10[Descripción],Tabla10[Precio Unitario],0))</f>
        <v/>
      </c>
      <c r="O1526" s="535" t="str">
        <f>IF(Tabla1[[#This Row],[Cantidad de Insumos]]="","",Tabla1[[#This Row],[Precio Unitario]]*Tabla1[[#This Row],[Cantidad de Insumos]])</f>
        <v/>
      </c>
      <c r="P1526" s="522" t="str">
        <f>IF(Tabla1[[#This Row],[Descripción]]="","",_xlfn.XLOOKUP(Tabla1[[#This Row],[Descripción]],Tabla10[Descripción],Tabla10[CODIGO PRESUPUESTARIO],0))</f>
        <v/>
      </c>
      <c r="Q1526" s="523"/>
      <c r="R1526" s="523" t="str">
        <f>IF(Tabla1[[#This Row],[Insumos]]="","",_xlfn.XLOOKUP(Tabla1[[#This Row],[Insumos]],Tabla10[Insumo],Tabla10[InsumoAbrev],"",0))</f>
        <v/>
      </c>
      <c r="S1526" s="694"/>
      <c r="T1526" s="187"/>
      <c r="U1526" s="187"/>
    </row>
    <row r="1527" spans="2:21" ht="15" x14ac:dyDescent="0.25">
      <c r="B1527" s="187" t="str">
        <f>IF('Formulario PPGR3'!$G1527="","",CONCATENATE('Formulario PPGR3'!$C1527,".",'Formulario PPGR3'!$D1527,".",'Formulario PPGR3'!$E1527,".",'Formulario PPGR3'!$F1527))</f>
        <v/>
      </c>
      <c r="C1527" s="187" t="str">
        <f>IF('Formulario PPGR3'!$G1527="","",'Formulario PPGR1'!#REF!)</f>
        <v/>
      </c>
      <c r="D1527" s="187" t="str">
        <f>IF('Formulario PPGR3'!$G1527="","",'Formulario PPGR1'!#REF!)</f>
        <v/>
      </c>
      <c r="E1527" s="187" t="str">
        <f>IF('Formulario PPGR3'!$G1527="","",'Formulario PPGR1'!#REF!)</f>
        <v/>
      </c>
      <c r="F1527" s="187" t="str">
        <f>IF('Formulario PPGR3'!$G1527="","",'Formulario PPGR1'!#REF!)</f>
        <v/>
      </c>
      <c r="G1527" s="237"/>
      <c r="H1527" s="520" t="str" cm="1">
        <f t="array" ref="H1527">IF(Tabla1[[#This Row],[Código_Actividad]]="","",_xlfn.XLOOKUP(Tabla1[[#This Row],[Código_Actividad]],CodigoActividad,Tabla2[Actividades Programables Presupuestables],"",0))</f>
        <v/>
      </c>
      <c r="I1527" s="783" t="str">
        <f>IFERROR(VLOOKUP('Formulario PPGR3'!$G1527,'Formulario PPGR2'!$H$9:$V$536,15,FALSE),"")</f>
        <v/>
      </c>
      <c r="J1527" s="525"/>
      <c r="K1527" s="524"/>
      <c r="L1527" s="521" t="str">
        <f>IF(Tabla1[[#This Row],[Descripción]]="","",_xlfn.XLOOKUP(Tabla1[[#This Row],[Descripción]],Tabla10[Descripción],Tabla10[Unidad de Medida],"",0))</f>
        <v/>
      </c>
      <c r="M1527" s="317"/>
      <c r="N1527" s="535" t="str">
        <f>IF(Tabla1[[#This Row],[Descripción]]="","",_xlfn.XLOOKUP(Tabla1[[#This Row],[Descripción]],Tabla10[Descripción],Tabla10[Precio Unitario],0))</f>
        <v/>
      </c>
      <c r="O1527" s="535" t="str">
        <f>IF(Tabla1[[#This Row],[Cantidad de Insumos]]="","",Tabla1[[#This Row],[Precio Unitario]]*Tabla1[[#This Row],[Cantidad de Insumos]])</f>
        <v/>
      </c>
      <c r="P1527" s="522" t="str">
        <f>IF(Tabla1[[#This Row],[Descripción]]="","",_xlfn.XLOOKUP(Tabla1[[#This Row],[Descripción]],Tabla10[Descripción],Tabla10[CODIGO PRESUPUESTARIO],0))</f>
        <v/>
      </c>
      <c r="Q1527" s="523"/>
      <c r="R1527" s="523" t="str">
        <f>IF(Tabla1[[#This Row],[Insumos]]="","",_xlfn.XLOOKUP(Tabla1[[#This Row],[Insumos]],Tabla10[Insumo],Tabla10[InsumoAbrev],"",0))</f>
        <v/>
      </c>
      <c r="S1527" s="694"/>
      <c r="T1527" s="187"/>
      <c r="U1527" s="187"/>
    </row>
    <row r="1528" spans="2:21" ht="15" x14ac:dyDescent="0.25">
      <c r="B1528" s="187" t="str">
        <f>IF('Formulario PPGR3'!$G1528="","",CONCATENATE('Formulario PPGR3'!$C1528,".",'Formulario PPGR3'!$D1528,".",'Formulario PPGR3'!$E1528,".",'Formulario PPGR3'!$F1528))</f>
        <v/>
      </c>
      <c r="C1528" s="187" t="str">
        <f>IF('Formulario PPGR3'!$G1528="","",'Formulario PPGR1'!#REF!)</f>
        <v/>
      </c>
      <c r="D1528" s="187" t="str">
        <f>IF('Formulario PPGR3'!$G1528="","",'Formulario PPGR1'!#REF!)</f>
        <v/>
      </c>
      <c r="E1528" s="187" t="str">
        <f>IF('Formulario PPGR3'!$G1528="","",'Formulario PPGR1'!#REF!)</f>
        <v/>
      </c>
      <c r="F1528" s="187" t="str">
        <f>IF('Formulario PPGR3'!$G1528="","",'Formulario PPGR1'!#REF!)</f>
        <v/>
      </c>
      <c r="G1528" s="237"/>
      <c r="H1528" s="520" t="str" cm="1">
        <f t="array" ref="H1528">IF(Tabla1[[#This Row],[Código_Actividad]]="","",_xlfn.XLOOKUP(Tabla1[[#This Row],[Código_Actividad]],CodigoActividad,Tabla2[Actividades Programables Presupuestables],"",0))</f>
        <v/>
      </c>
      <c r="I1528" s="783" t="str">
        <f>IFERROR(VLOOKUP('Formulario PPGR3'!$G1528,'Formulario PPGR2'!$H$9:$V$536,15,FALSE),"")</f>
        <v/>
      </c>
      <c r="J1528" s="525"/>
      <c r="K1528" s="524"/>
      <c r="L1528" s="521" t="str">
        <f>IF(Tabla1[[#This Row],[Descripción]]="","",_xlfn.XLOOKUP(Tabla1[[#This Row],[Descripción]],Tabla10[Descripción],Tabla10[Unidad de Medida],"",0))</f>
        <v/>
      </c>
      <c r="M1528" s="317"/>
      <c r="N1528" s="535" t="str">
        <f>IF(Tabla1[[#This Row],[Descripción]]="","",_xlfn.XLOOKUP(Tabla1[[#This Row],[Descripción]],Tabla10[Descripción],Tabla10[Precio Unitario],0))</f>
        <v/>
      </c>
      <c r="O1528" s="535" t="str">
        <f>IF(Tabla1[[#This Row],[Cantidad de Insumos]]="","",Tabla1[[#This Row],[Precio Unitario]]*Tabla1[[#This Row],[Cantidad de Insumos]])</f>
        <v/>
      </c>
      <c r="P1528" s="522" t="str">
        <f>IF(Tabla1[[#This Row],[Descripción]]="","",_xlfn.XLOOKUP(Tabla1[[#This Row],[Descripción]],Tabla10[Descripción],Tabla10[CODIGO PRESUPUESTARIO],0))</f>
        <v/>
      </c>
      <c r="Q1528" s="523"/>
      <c r="R1528" s="523" t="str">
        <f>IF(Tabla1[[#This Row],[Insumos]]="","",_xlfn.XLOOKUP(Tabla1[[#This Row],[Insumos]],Tabla10[Insumo],Tabla10[InsumoAbrev],"",0))</f>
        <v/>
      </c>
      <c r="S1528" s="694"/>
      <c r="T1528" s="187"/>
      <c r="U1528" s="187"/>
    </row>
    <row r="1529" spans="2:21" ht="15" x14ac:dyDescent="0.25">
      <c r="B1529" s="187" t="str">
        <f>IF('Formulario PPGR3'!$G1529="","",CONCATENATE('Formulario PPGR3'!$C1529,".",'Formulario PPGR3'!$D1529,".",'Formulario PPGR3'!$E1529,".",'Formulario PPGR3'!$F1529))</f>
        <v/>
      </c>
      <c r="C1529" s="187" t="str">
        <f>IF('Formulario PPGR3'!$G1529="","",'Formulario PPGR1'!#REF!)</f>
        <v/>
      </c>
      <c r="D1529" s="187" t="str">
        <f>IF('Formulario PPGR3'!$G1529="","",'Formulario PPGR1'!#REF!)</f>
        <v/>
      </c>
      <c r="E1529" s="187" t="str">
        <f>IF('Formulario PPGR3'!$G1529="","",'Formulario PPGR1'!#REF!)</f>
        <v/>
      </c>
      <c r="F1529" s="187" t="str">
        <f>IF('Formulario PPGR3'!$G1529="","",'Formulario PPGR1'!#REF!)</f>
        <v/>
      </c>
      <c r="G1529" s="237"/>
      <c r="H1529" s="520" t="str" cm="1">
        <f t="array" ref="H1529">IF(Tabla1[[#This Row],[Código_Actividad]]="","",_xlfn.XLOOKUP(Tabla1[[#This Row],[Código_Actividad]],CodigoActividad,Tabla2[Actividades Programables Presupuestables],"",0))</f>
        <v/>
      </c>
      <c r="I1529" s="783" t="str">
        <f>IFERROR(VLOOKUP('Formulario PPGR3'!$G1529,'Formulario PPGR2'!$H$9:$V$536,15,FALSE),"")</f>
        <v/>
      </c>
      <c r="J1529" s="525"/>
      <c r="K1529" s="524"/>
      <c r="L1529" s="521" t="str">
        <f>IF(Tabla1[[#This Row],[Descripción]]="","",_xlfn.XLOOKUP(Tabla1[[#This Row],[Descripción]],Tabla10[Descripción],Tabla10[Unidad de Medida],"",0))</f>
        <v/>
      </c>
      <c r="M1529" s="317"/>
      <c r="N1529" s="535" t="str">
        <f>IF(Tabla1[[#This Row],[Descripción]]="","",_xlfn.XLOOKUP(Tabla1[[#This Row],[Descripción]],Tabla10[Descripción],Tabla10[Precio Unitario],0))</f>
        <v/>
      </c>
      <c r="O1529" s="535" t="str">
        <f>IF(Tabla1[[#This Row],[Cantidad de Insumos]]="","",Tabla1[[#This Row],[Precio Unitario]]*Tabla1[[#This Row],[Cantidad de Insumos]])</f>
        <v/>
      </c>
      <c r="P1529" s="522" t="str">
        <f>IF(Tabla1[[#This Row],[Descripción]]="","",_xlfn.XLOOKUP(Tabla1[[#This Row],[Descripción]],Tabla10[Descripción],Tabla10[CODIGO PRESUPUESTARIO],0))</f>
        <v/>
      </c>
      <c r="Q1529" s="523"/>
      <c r="R1529" s="523" t="str">
        <f>IF(Tabla1[[#This Row],[Insumos]]="","",_xlfn.XLOOKUP(Tabla1[[#This Row],[Insumos]],Tabla10[Insumo],Tabla10[InsumoAbrev],"",0))</f>
        <v/>
      </c>
      <c r="S1529" s="694"/>
      <c r="T1529" s="187"/>
      <c r="U1529" s="187"/>
    </row>
    <row r="1530" spans="2:21" ht="15" x14ac:dyDescent="0.25">
      <c r="B1530" s="187" t="str">
        <f>IF('Formulario PPGR3'!$G1530="","",CONCATENATE('Formulario PPGR3'!$C1530,".",'Formulario PPGR3'!$D1530,".",'Formulario PPGR3'!$E1530,".",'Formulario PPGR3'!$F1530))</f>
        <v/>
      </c>
      <c r="C1530" s="187" t="str">
        <f>IF('Formulario PPGR3'!$G1530="","",'Formulario PPGR1'!#REF!)</f>
        <v/>
      </c>
      <c r="D1530" s="187" t="str">
        <f>IF('Formulario PPGR3'!$G1530="","",'Formulario PPGR1'!#REF!)</f>
        <v/>
      </c>
      <c r="E1530" s="187" t="str">
        <f>IF('Formulario PPGR3'!$G1530="","",'Formulario PPGR1'!#REF!)</f>
        <v/>
      </c>
      <c r="F1530" s="187" t="str">
        <f>IF('Formulario PPGR3'!$G1530="","",'Formulario PPGR1'!#REF!)</f>
        <v/>
      </c>
      <c r="G1530" s="237"/>
      <c r="H1530" s="520" t="str" cm="1">
        <f t="array" ref="H1530">IF(Tabla1[[#This Row],[Código_Actividad]]="","",_xlfn.XLOOKUP(Tabla1[[#This Row],[Código_Actividad]],CodigoActividad,Tabla2[Actividades Programables Presupuestables],"",0))</f>
        <v/>
      </c>
      <c r="I1530" s="783" t="str">
        <f>IFERROR(VLOOKUP('Formulario PPGR3'!$G1530,'Formulario PPGR2'!$H$9:$V$536,15,FALSE),"")</f>
        <v/>
      </c>
      <c r="J1530" s="525"/>
      <c r="K1530" s="524"/>
      <c r="L1530" s="521" t="str">
        <f>IF(Tabla1[[#This Row],[Descripción]]="","",_xlfn.XLOOKUP(Tabla1[[#This Row],[Descripción]],Tabla10[Descripción],Tabla10[Unidad de Medida],"",0))</f>
        <v/>
      </c>
      <c r="M1530" s="317"/>
      <c r="N1530" s="535" t="str">
        <f>IF(Tabla1[[#This Row],[Descripción]]="","",_xlfn.XLOOKUP(Tabla1[[#This Row],[Descripción]],Tabla10[Descripción],Tabla10[Precio Unitario],0))</f>
        <v/>
      </c>
      <c r="O1530" s="535" t="str">
        <f>IF(Tabla1[[#This Row],[Cantidad de Insumos]]="","",Tabla1[[#This Row],[Precio Unitario]]*Tabla1[[#This Row],[Cantidad de Insumos]])</f>
        <v/>
      </c>
      <c r="P1530" s="522" t="str">
        <f>IF(Tabla1[[#This Row],[Descripción]]="","",_xlfn.XLOOKUP(Tabla1[[#This Row],[Descripción]],Tabla10[Descripción],Tabla10[CODIGO PRESUPUESTARIO],0))</f>
        <v/>
      </c>
      <c r="Q1530" s="523"/>
      <c r="R1530" s="523" t="str">
        <f>IF(Tabla1[[#This Row],[Insumos]]="","",_xlfn.XLOOKUP(Tabla1[[#This Row],[Insumos]],Tabla10[Insumo],Tabla10[InsumoAbrev],"",0))</f>
        <v/>
      </c>
      <c r="S1530" s="694"/>
      <c r="T1530" s="187"/>
      <c r="U1530" s="187"/>
    </row>
    <row r="1531" spans="2:21" ht="15" x14ac:dyDescent="0.25">
      <c r="B1531" s="187" t="str">
        <f>IF('Formulario PPGR3'!$G1531="","",CONCATENATE('Formulario PPGR3'!$C1531,".",'Formulario PPGR3'!$D1531,".",'Formulario PPGR3'!$E1531,".",'Formulario PPGR3'!$F1531))</f>
        <v/>
      </c>
      <c r="C1531" s="187" t="str">
        <f>IF('Formulario PPGR3'!$G1531="","",'Formulario PPGR1'!#REF!)</f>
        <v/>
      </c>
      <c r="D1531" s="187" t="str">
        <f>IF('Formulario PPGR3'!$G1531="","",'Formulario PPGR1'!#REF!)</f>
        <v/>
      </c>
      <c r="E1531" s="187" t="str">
        <f>IF('Formulario PPGR3'!$G1531="","",'Formulario PPGR1'!#REF!)</f>
        <v/>
      </c>
      <c r="F1531" s="187" t="str">
        <f>IF('Formulario PPGR3'!$G1531="","",'Formulario PPGR1'!#REF!)</f>
        <v/>
      </c>
      <c r="G1531" s="237"/>
      <c r="H1531" s="520" t="str" cm="1">
        <f t="array" ref="H1531">IF(Tabla1[[#This Row],[Código_Actividad]]="","",_xlfn.XLOOKUP(Tabla1[[#This Row],[Código_Actividad]],CodigoActividad,Tabla2[Actividades Programables Presupuestables],"",0))</f>
        <v/>
      </c>
      <c r="I1531" s="783" t="str">
        <f>IFERROR(VLOOKUP('Formulario PPGR3'!$G1531,'Formulario PPGR2'!$H$9:$V$536,15,FALSE),"")</f>
        <v/>
      </c>
      <c r="J1531" s="525"/>
      <c r="K1531" s="524"/>
      <c r="L1531" s="521" t="str">
        <f>IF(Tabla1[[#This Row],[Descripción]]="","",_xlfn.XLOOKUP(Tabla1[[#This Row],[Descripción]],Tabla10[Descripción],Tabla10[Unidad de Medida],"",0))</f>
        <v/>
      </c>
      <c r="M1531" s="317"/>
      <c r="N1531" s="535" t="str">
        <f>IF(Tabla1[[#This Row],[Descripción]]="","",_xlfn.XLOOKUP(Tabla1[[#This Row],[Descripción]],Tabla10[Descripción],Tabla10[Precio Unitario],0))</f>
        <v/>
      </c>
      <c r="O1531" s="535" t="str">
        <f>IF(Tabla1[[#This Row],[Cantidad de Insumos]]="","",Tabla1[[#This Row],[Precio Unitario]]*Tabla1[[#This Row],[Cantidad de Insumos]])</f>
        <v/>
      </c>
      <c r="P1531" s="522" t="str">
        <f>IF(Tabla1[[#This Row],[Descripción]]="","",_xlfn.XLOOKUP(Tabla1[[#This Row],[Descripción]],Tabla10[Descripción],Tabla10[CODIGO PRESUPUESTARIO],0))</f>
        <v/>
      </c>
      <c r="Q1531" s="523"/>
      <c r="R1531" s="523" t="str">
        <f>IF(Tabla1[[#This Row],[Insumos]]="","",_xlfn.XLOOKUP(Tabla1[[#This Row],[Insumos]],Tabla10[Insumo],Tabla10[InsumoAbrev],"",0))</f>
        <v/>
      </c>
      <c r="S1531" s="694"/>
      <c r="T1531" s="187"/>
      <c r="U1531" s="187"/>
    </row>
    <row r="1532" spans="2:21" ht="15" x14ac:dyDescent="0.25">
      <c r="B1532" s="187" t="str">
        <f>IF('Formulario PPGR3'!$G1532="","",CONCATENATE('Formulario PPGR3'!$C1532,".",'Formulario PPGR3'!$D1532,".",'Formulario PPGR3'!$E1532,".",'Formulario PPGR3'!$F1532))</f>
        <v/>
      </c>
      <c r="C1532" s="187" t="str">
        <f>IF('Formulario PPGR3'!$G1532="","",'Formulario PPGR1'!#REF!)</f>
        <v/>
      </c>
      <c r="D1532" s="187" t="str">
        <f>IF('Formulario PPGR3'!$G1532="","",'Formulario PPGR1'!#REF!)</f>
        <v/>
      </c>
      <c r="E1532" s="187" t="str">
        <f>IF('Formulario PPGR3'!$G1532="","",'Formulario PPGR1'!#REF!)</f>
        <v/>
      </c>
      <c r="F1532" s="187" t="str">
        <f>IF('Formulario PPGR3'!$G1532="","",'Formulario PPGR1'!#REF!)</f>
        <v/>
      </c>
      <c r="G1532" s="237"/>
      <c r="H1532" s="520" t="str" cm="1">
        <f t="array" ref="H1532">IF(Tabla1[[#This Row],[Código_Actividad]]="","",_xlfn.XLOOKUP(Tabla1[[#This Row],[Código_Actividad]],CodigoActividad,Tabla2[Actividades Programables Presupuestables],"",0))</f>
        <v/>
      </c>
      <c r="I1532" s="783" t="str">
        <f>IFERROR(VLOOKUP('Formulario PPGR3'!$G1532,'Formulario PPGR2'!$H$9:$V$536,15,FALSE),"")</f>
        <v/>
      </c>
      <c r="J1532" s="525"/>
      <c r="K1532" s="524"/>
      <c r="L1532" s="521" t="str">
        <f>IF(Tabla1[[#This Row],[Descripción]]="","",_xlfn.XLOOKUP(Tabla1[[#This Row],[Descripción]],Tabla10[Descripción],Tabla10[Unidad de Medida],"",0))</f>
        <v/>
      </c>
      <c r="M1532" s="317"/>
      <c r="N1532" s="535" t="str">
        <f>IF(Tabla1[[#This Row],[Descripción]]="","",_xlfn.XLOOKUP(Tabla1[[#This Row],[Descripción]],Tabla10[Descripción],Tabla10[Precio Unitario],0))</f>
        <v/>
      </c>
      <c r="O1532" s="535" t="str">
        <f>IF(Tabla1[[#This Row],[Cantidad de Insumos]]="","",Tabla1[[#This Row],[Precio Unitario]]*Tabla1[[#This Row],[Cantidad de Insumos]])</f>
        <v/>
      </c>
      <c r="P1532" s="522" t="str">
        <f>IF(Tabla1[[#This Row],[Descripción]]="","",_xlfn.XLOOKUP(Tabla1[[#This Row],[Descripción]],Tabla10[Descripción],Tabla10[CODIGO PRESUPUESTARIO],0))</f>
        <v/>
      </c>
      <c r="Q1532" s="523"/>
      <c r="R1532" s="523" t="str">
        <f>IF(Tabla1[[#This Row],[Insumos]]="","",_xlfn.XLOOKUP(Tabla1[[#This Row],[Insumos]],Tabla10[Insumo],Tabla10[InsumoAbrev],"",0))</f>
        <v/>
      </c>
      <c r="S1532" s="694"/>
      <c r="T1532" s="187"/>
      <c r="U1532" s="187"/>
    </row>
    <row r="1533" spans="2:21" ht="15" x14ac:dyDescent="0.25">
      <c r="B1533" s="187" t="str">
        <f>IF('Formulario PPGR3'!$G1533="","",CONCATENATE('Formulario PPGR3'!$C1533,".",'Formulario PPGR3'!$D1533,".",'Formulario PPGR3'!$E1533,".",'Formulario PPGR3'!$F1533))</f>
        <v/>
      </c>
      <c r="C1533" s="187" t="str">
        <f>IF('Formulario PPGR3'!$G1533="","",'Formulario PPGR1'!#REF!)</f>
        <v/>
      </c>
      <c r="D1533" s="187" t="str">
        <f>IF('Formulario PPGR3'!$G1533="","",'Formulario PPGR1'!#REF!)</f>
        <v/>
      </c>
      <c r="E1533" s="187" t="str">
        <f>IF('Formulario PPGR3'!$G1533="","",'Formulario PPGR1'!#REF!)</f>
        <v/>
      </c>
      <c r="F1533" s="187" t="str">
        <f>IF('Formulario PPGR3'!$G1533="","",'Formulario PPGR1'!#REF!)</f>
        <v/>
      </c>
      <c r="G1533" s="237"/>
      <c r="H1533" s="520" t="str" cm="1">
        <f t="array" ref="H1533">IF(Tabla1[[#This Row],[Código_Actividad]]="","",_xlfn.XLOOKUP(Tabla1[[#This Row],[Código_Actividad]],CodigoActividad,Tabla2[Actividades Programables Presupuestables],"",0))</f>
        <v/>
      </c>
      <c r="I1533" s="783" t="str">
        <f>IFERROR(VLOOKUP('Formulario PPGR3'!$G1533,'Formulario PPGR2'!$H$9:$V$536,15,FALSE),"")</f>
        <v/>
      </c>
      <c r="J1533" s="525"/>
      <c r="K1533" s="524"/>
      <c r="L1533" s="521" t="str">
        <f>IF(Tabla1[[#This Row],[Descripción]]="","",_xlfn.XLOOKUP(Tabla1[[#This Row],[Descripción]],Tabla10[Descripción],Tabla10[Unidad de Medida],"",0))</f>
        <v/>
      </c>
      <c r="M1533" s="317"/>
      <c r="N1533" s="535" t="str">
        <f>IF(Tabla1[[#This Row],[Descripción]]="","",_xlfn.XLOOKUP(Tabla1[[#This Row],[Descripción]],Tabla10[Descripción],Tabla10[Precio Unitario],0))</f>
        <v/>
      </c>
      <c r="O1533" s="535" t="str">
        <f>IF(Tabla1[[#This Row],[Cantidad de Insumos]]="","",Tabla1[[#This Row],[Precio Unitario]]*Tabla1[[#This Row],[Cantidad de Insumos]])</f>
        <v/>
      </c>
      <c r="P1533" s="522" t="str">
        <f>IF(Tabla1[[#This Row],[Descripción]]="","",_xlfn.XLOOKUP(Tabla1[[#This Row],[Descripción]],Tabla10[Descripción],Tabla10[CODIGO PRESUPUESTARIO],0))</f>
        <v/>
      </c>
      <c r="Q1533" s="523"/>
      <c r="R1533" s="523" t="str">
        <f>IF(Tabla1[[#This Row],[Insumos]]="","",_xlfn.XLOOKUP(Tabla1[[#This Row],[Insumos]],Tabla10[Insumo],Tabla10[InsumoAbrev],"",0))</f>
        <v/>
      </c>
      <c r="S1533" s="694"/>
      <c r="T1533" s="187"/>
      <c r="U1533" s="187"/>
    </row>
    <row r="1534" spans="2:21" ht="15" x14ac:dyDescent="0.25">
      <c r="B1534" s="187" t="str">
        <f>IF('Formulario PPGR3'!$G1534="","",CONCATENATE('Formulario PPGR3'!$C1534,".",'Formulario PPGR3'!$D1534,".",'Formulario PPGR3'!$E1534,".",'Formulario PPGR3'!$F1534))</f>
        <v/>
      </c>
      <c r="C1534" s="187" t="str">
        <f>IF('Formulario PPGR3'!$G1534="","",'Formulario PPGR1'!#REF!)</f>
        <v/>
      </c>
      <c r="D1534" s="187" t="str">
        <f>IF('Formulario PPGR3'!$G1534="","",'Formulario PPGR1'!#REF!)</f>
        <v/>
      </c>
      <c r="E1534" s="187" t="str">
        <f>IF('Formulario PPGR3'!$G1534="","",'Formulario PPGR1'!#REF!)</f>
        <v/>
      </c>
      <c r="F1534" s="187" t="str">
        <f>IF('Formulario PPGR3'!$G1534="","",'Formulario PPGR1'!#REF!)</f>
        <v/>
      </c>
      <c r="G1534" s="237"/>
      <c r="H1534" s="520" t="str" cm="1">
        <f t="array" ref="H1534">IF(Tabla1[[#This Row],[Código_Actividad]]="","",_xlfn.XLOOKUP(Tabla1[[#This Row],[Código_Actividad]],CodigoActividad,Tabla2[Actividades Programables Presupuestables],"",0))</f>
        <v/>
      </c>
      <c r="I1534" s="783" t="str">
        <f>IFERROR(VLOOKUP('Formulario PPGR3'!$G1534,'Formulario PPGR2'!$H$9:$V$536,15,FALSE),"")</f>
        <v/>
      </c>
      <c r="J1534" s="525"/>
      <c r="K1534" s="524"/>
      <c r="L1534" s="521" t="str">
        <f>IF(Tabla1[[#This Row],[Descripción]]="","",_xlfn.XLOOKUP(Tabla1[[#This Row],[Descripción]],Tabla10[Descripción],Tabla10[Unidad de Medida],"",0))</f>
        <v/>
      </c>
      <c r="M1534" s="317"/>
      <c r="N1534" s="535" t="str">
        <f>IF(Tabla1[[#This Row],[Descripción]]="","",_xlfn.XLOOKUP(Tabla1[[#This Row],[Descripción]],Tabla10[Descripción],Tabla10[Precio Unitario],0))</f>
        <v/>
      </c>
      <c r="O1534" s="535" t="str">
        <f>IF(Tabla1[[#This Row],[Cantidad de Insumos]]="","",Tabla1[[#This Row],[Precio Unitario]]*Tabla1[[#This Row],[Cantidad de Insumos]])</f>
        <v/>
      </c>
      <c r="P1534" s="522" t="str">
        <f>IF(Tabla1[[#This Row],[Descripción]]="","",_xlfn.XLOOKUP(Tabla1[[#This Row],[Descripción]],Tabla10[Descripción],Tabla10[CODIGO PRESUPUESTARIO],0))</f>
        <v/>
      </c>
      <c r="Q1534" s="523"/>
      <c r="R1534" s="523" t="str">
        <f>IF(Tabla1[[#This Row],[Insumos]]="","",_xlfn.XLOOKUP(Tabla1[[#This Row],[Insumos]],Tabla10[Insumo],Tabla10[InsumoAbrev],"",0))</f>
        <v/>
      </c>
      <c r="S1534" s="694"/>
      <c r="T1534" s="187"/>
      <c r="U1534" s="187"/>
    </row>
    <row r="1535" spans="2:21" ht="15" x14ac:dyDescent="0.25">
      <c r="B1535" s="187" t="str">
        <f>IF('Formulario PPGR3'!$G1535="","",CONCATENATE('Formulario PPGR3'!$C1535,".",'Formulario PPGR3'!$D1535,".",'Formulario PPGR3'!$E1535,".",'Formulario PPGR3'!$F1535))</f>
        <v/>
      </c>
      <c r="C1535" s="187" t="str">
        <f>IF('Formulario PPGR3'!$G1535="","",'Formulario PPGR1'!#REF!)</f>
        <v/>
      </c>
      <c r="D1535" s="187" t="str">
        <f>IF('Formulario PPGR3'!$G1535="","",'Formulario PPGR1'!#REF!)</f>
        <v/>
      </c>
      <c r="E1535" s="187" t="str">
        <f>IF('Formulario PPGR3'!$G1535="","",'Formulario PPGR1'!#REF!)</f>
        <v/>
      </c>
      <c r="F1535" s="187" t="str">
        <f>IF('Formulario PPGR3'!$G1535="","",'Formulario PPGR1'!#REF!)</f>
        <v/>
      </c>
      <c r="G1535" s="237"/>
      <c r="H1535" s="520" t="str" cm="1">
        <f t="array" ref="H1535">IF(Tabla1[[#This Row],[Código_Actividad]]="","",_xlfn.XLOOKUP(Tabla1[[#This Row],[Código_Actividad]],CodigoActividad,Tabla2[Actividades Programables Presupuestables],"",0))</f>
        <v/>
      </c>
      <c r="I1535" s="783" t="str">
        <f>IFERROR(VLOOKUP('Formulario PPGR3'!$G1535,'Formulario PPGR2'!$H$9:$V$536,15,FALSE),"")</f>
        <v/>
      </c>
      <c r="J1535" s="525"/>
      <c r="K1535" s="524"/>
      <c r="L1535" s="521" t="str">
        <f>IF(Tabla1[[#This Row],[Descripción]]="","",_xlfn.XLOOKUP(Tabla1[[#This Row],[Descripción]],Tabla10[Descripción],Tabla10[Unidad de Medida],"",0))</f>
        <v/>
      </c>
      <c r="M1535" s="317"/>
      <c r="N1535" s="535" t="str">
        <f>IF(Tabla1[[#This Row],[Descripción]]="","",_xlfn.XLOOKUP(Tabla1[[#This Row],[Descripción]],Tabla10[Descripción],Tabla10[Precio Unitario],0))</f>
        <v/>
      </c>
      <c r="O1535" s="535" t="str">
        <f>IF(Tabla1[[#This Row],[Cantidad de Insumos]]="","",Tabla1[[#This Row],[Precio Unitario]]*Tabla1[[#This Row],[Cantidad de Insumos]])</f>
        <v/>
      </c>
      <c r="P1535" s="522" t="str">
        <f>IF(Tabla1[[#This Row],[Descripción]]="","",_xlfn.XLOOKUP(Tabla1[[#This Row],[Descripción]],Tabla10[Descripción],Tabla10[CODIGO PRESUPUESTARIO],0))</f>
        <v/>
      </c>
      <c r="Q1535" s="523"/>
      <c r="R1535" s="523" t="str">
        <f>IF(Tabla1[[#This Row],[Insumos]]="","",_xlfn.XLOOKUP(Tabla1[[#This Row],[Insumos]],Tabla10[Insumo],Tabla10[InsumoAbrev],"",0))</f>
        <v/>
      </c>
      <c r="S1535" s="694"/>
      <c r="T1535" s="187"/>
      <c r="U1535" s="187"/>
    </row>
    <row r="1536" spans="2:21" ht="15" x14ac:dyDescent="0.25">
      <c r="B1536" s="187" t="str">
        <f>IF('Formulario PPGR3'!$G1536="","",CONCATENATE('Formulario PPGR3'!$C1536,".",'Formulario PPGR3'!$D1536,".",'Formulario PPGR3'!$E1536,".",'Formulario PPGR3'!$F1536))</f>
        <v/>
      </c>
      <c r="C1536" s="187" t="str">
        <f>IF('Formulario PPGR3'!$G1536="","",'Formulario PPGR1'!#REF!)</f>
        <v/>
      </c>
      <c r="D1536" s="187" t="str">
        <f>IF('Formulario PPGR3'!$G1536="","",'Formulario PPGR1'!#REF!)</f>
        <v/>
      </c>
      <c r="E1536" s="187" t="str">
        <f>IF('Formulario PPGR3'!$G1536="","",'Formulario PPGR1'!#REF!)</f>
        <v/>
      </c>
      <c r="F1536" s="187" t="str">
        <f>IF('Formulario PPGR3'!$G1536="","",'Formulario PPGR1'!#REF!)</f>
        <v/>
      </c>
      <c r="G1536" s="237"/>
      <c r="H1536" s="520" t="str" cm="1">
        <f t="array" ref="H1536">IF(Tabla1[[#This Row],[Código_Actividad]]="","",_xlfn.XLOOKUP(Tabla1[[#This Row],[Código_Actividad]],CodigoActividad,Tabla2[Actividades Programables Presupuestables],"",0))</f>
        <v/>
      </c>
      <c r="I1536" s="783" t="str">
        <f>IFERROR(VLOOKUP('Formulario PPGR3'!$G1536,'Formulario PPGR2'!$H$9:$V$536,15,FALSE),"")</f>
        <v/>
      </c>
      <c r="J1536" s="525"/>
      <c r="K1536" s="524"/>
      <c r="L1536" s="521" t="str">
        <f>IF(Tabla1[[#This Row],[Descripción]]="","",_xlfn.XLOOKUP(Tabla1[[#This Row],[Descripción]],Tabla10[Descripción],Tabla10[Unidad de Medida],"",0))</f>
        <v/>
      </c>
      <c r="M1536" s="317"/>
      <c r="N1536" s="535" t="str">
        <f>IF(Tabla1[[#This Row],[Descripción]]="","",_xlfn.XLOOKUP(Tabla1[[#This Row],[Descripción]],Tabla10[Descripción],Tabla10[Precio Unitario],0))</f>
        <v/>
      </c>
      <c r="O1536" s="535" t="str">
        <f>IF(Tabla1[[#This Row],[Cantidad de Insumos]]="","",Tabla1[[#This Row],[Precio Unitario]]*Tabla1[[#This Row],[Cantidad de Insumos]])</f>
        <v/>
      </c>
      <c r="P1536" s="522" t="str">
        <f>IF(Tabla1[[#This Row],[Descripción]]="","",_xlfn.XLOOKUP(Tabla1[[#This Row],[Descripción]],Tabla10[Descripción],Tabla10[CODIGO PRESUPUESTARIO],0))</f>
        <v/>
      </c>
      <c r="Q1536" s="523"/>
      <c r="R1536" s="523" t="str">
        <f>IF(Tabla1[[#This Row],[Insumos]]="","",_xlfn.XLOOKUP(Tabla1[[#This Row],[Insumos]],Tabla10[Insumo],Tabla10[InsumoAbrev],"",0))</f>
        <v/>
      </c>
      <c r="S1536" s="694"/>
      <c r="T1536" s="187"/>
      <c r="U1536" s="187"/>
    </row>
    <row r="1537" spans="2:21" ht="15" x14ac:dyDescent="0.25">
      <c r="B1537" s="187" t="str">
        <f>IF('Formulario PPGR3'!$G1537="","",CONCATENATE('Formulario PPGR3'!$C1537,".",'Formulario PPGR3'!$D1537,".",'Formulario PPGR3'!$E1537,".",'Formulario PPGR3'!$F1537))</f>
        <v/>
      </c>
      <c r="C1537" s="187" t="str">
        <f>IF('Formulario PPGR3'!$G1537="","",'Formulario PPGR1'!#REF!)</f>
        <v/>
      </c>
      <c r="D1537" s="187" t="str">
        <f>IF('Formulario PPGR3'!$G1537="","",'Formulario PPGR1'!#REF!)</f>
        <v/>
      </c>
      <c r="E1537" s="187" t="str">
        <f>IF('Formulario PPGR3'!$G1537="","",'Formulario PPGR1'!#REF!)</f>
        <v/>
      </c>
      <c r="F1537" s="187" t="str">
        <f>IF('Formulario PPGR3'!$G1537="","",'Formulario PPGR1'!#REF!)</f>
        <v/>
      </c>
      <c r="G1537" s="237"/>
      <c r="H1537" s="520" t="str" cm="1">
        <f t="array" ref="H1537">IF(Tabla1[[#This Row],[Código_Actividad]]="","",_xlfn.XLOOKUP(Tabla1[[#This Row],[Código_Actividad]],CodigoActividad,Tabla2[Actividades Programables Presupuestables],"",0))</f>
        <v/>
      </c>
      <c r="I1537" s="783" t="str">
        <f>IFERROR(VLOOKUP('Formulario PPGR3'!$G1537,'Formulario PPGR2'!$H$9:$V$536,15,FALSE),"")</f>
        <v/>
      </c>
      <c r="J1537" s="525"/>
      <c r="K1537" s="524"/>
      <c r="L1537" s="521" t="str">
        <f>IF(Tabla1[[#This Row],[Descripción]]="","",_xlfn.XLOOKUP(Tabla1[[#This Row],[Descripción]],Tabla10[Descripción],Tabla10[Unidad de Medida],"",0))</f>
        <v/>
      </c>
      <c r="M1537" s="317"/>
      <c r="N1537" s="535" t="str">
        <f>IF(Tabla1[[#This Row],[Descripción]]="","",_xlfn.XLOOKUP(Tabla1[[#This Row],[Descripción]],Tabla10[Descripción],Tabla10[Precio Unitario],0))</f>
        <v/>
      </c>
      <c r="O1537" s="535" t="str">
        <f>IF(Tabla1[[#This Row],[Cantidad de Insumos]]="","",Tabla1[[#This Row],[Precio Unitario]]*Tabla1[[#This Row],[Cantidad de Insumos]])</f>
        <v/>
      </c>
      <c r="P1537" s="522" t="str">
        <f>IF(Tabla1[[#This Row],[Descripción]]="","",_xlfn.XLOOKUP(Tabla1[[#This Row],[Descripción]],Tabla10[Descripción],Tabla10[CODIGO PRESUPUESTARIO],0))</f>
        <v/>
      </c>
      <c r="Q1537" s="523"/>
      <c r="R1537" s="523" t="str">
        <f>IF(Tabla1[[#This Row],[Insumos]]="","",_xlfn.XLOOKUP(Tabla1[[#This Row],[Insumos]],Tabla10[Insumo],Tabla10[InsumoAbrev],"",0))</f>
        <v/>
      </c>
      <c r="S1537" s="694"/>
      <c r="T1537" s="187"/>
      <c r="U1537" s="187"/>
    </row>
    <row r="1538" spans="2:21" ht="15" x14ac:dyDescent="0.25">
      <c r="B1538" s="187" t="str">
        <f>IF('Formulario PPGR3'!$G1538="","",CONCATENATE('Formulario PPGR3'!$C1538,".",'Formulario PPGR3'!$D1538,".",'Formulario PPGR3'!$E1538,".",'Formulario PPGR3'!$F1538))</f>
        <v/>
      </c>
      <c r="C1538" s="187" t="str">
        <f>IF('Formulario PPGR3'!$G1538="","",'Formulario PPGR1'!#REF!)</f>
        <v/>
      </c>
      <c r="D1538" s="187" t="str">
        <f>IF('Formulario PPGR3'!$G1538="","",'Formulario PPGR1'!#REF!)</f>
        <v/>
      </c>
      <c r="E1538" s="187" t="str">
        <f>IF('Formulario PPGR3'!$G1538="","",'Formulario PPGR1'!#REF!)</f>
        <v/>
      </c>
      <c r="F1538" s="187" t="str">
        <f>IF('Formulario PPGR3'!$G1538="","",'Formulario PPGR1'!#REF!)</f>
        <v/>
      </c>
      <c r="G1538" s="237"/>
      <c r="H1538" s="520" t="str" cm="1">
        <f t="array" ref="H1538">IF(Tabla1[[#This Row],[Código_Actividad]]="","",_xlfn.XLOOKUP(Tabla1[[#This Row],[Código_Actividad]],CodigoActividad,Tabla2[Actividades Programables Presupuestables],"",0))</f>
        <v/>
      </c>
      <c r="I1538" s="783" t="str">
        <f>IFERROR(VLOOKUP('Formulario PPGR3'!$G1538,'Formulario PPGR2'!$H$9:$V$536,15,FALSE),"")</f>
        <v/>
      </c>
      <c r="J1538" s="525"/>
      <c r="K1538" s="524"/>
      <c r="L1538" s="521" t="str">
        <f>IF(Tabla1[[#This Row],[Descripción]]="","",_xlfn.XLOOKUP(Tabla1[[#This Row],[Descripción]],Tabla10[Descripción],Tabla10[Unidad de Medida],"",0))</f>
        <v/>
      </c>
      <c r="M1538" s="317"/>
      <c r="N1538" s="535" t="str">
        <f>IF(Tabla1[[#This Row],[Descripción]]="","",_xlfn.XLOOKUP(Tabla1[[#This Row],[Descripción]],Tabla10[Descripción],Tabla10[Precio Unitario],0))</f>
        <v/>
      </c>
      <c r="O1538" s="535" t="str">
        <f>IF(Tabla1[[#This Row],[Cantidad de Insumos]]="","",Tabla1[[#This Row],[Precio Unitario]]*Tabla1[[#This Row],[Cantidad de Insumos]])</f>
        <v/>
      </c>
      <c r="P1538" s="522" t="str">
        <f>IF(Tabla1[[#This Row],[Descripción]]="","",_xlfn.XLOOKUP(Tabla1[[#This Row],[Descripción]],Tabla10[Descripción],Tabla10[CODIGO PRESUPUESTARIO],0))</f>
        <v/>
      </c>
      <c r="Q1538" s="523"/>
      <c r="R1538" s="523" t="str">
        <f>IF(Tabla1[[#This Row],[Insumos]]="","",_xlfn.XLOOKUP(Tabla1[[#This Row],[Insumos]],Tabla10[Insumo],Tabla10[InsumoAbrev],"",0))</f>
        <v/>
      </c>
      <c r="S1538" s="694"/>
      <c r="T1538" s="187"/>
      <c r="U1538" s="187"/>
    </row>
    <row r="1539" spans="2:21" ht="15" x14ac:dyDescent="0.25">
      <c r="B1539" s="187" t="str">
        <f>IF('Formulario PPGR3'!$G1539="","",CONCATENATE('Formulario PPGR3'!$C1539,".",'Formulario PPGR3'!$D1539,".",'Formulario PPGR3'!$E1539,".",'Formulario PPGR3'!$F1539))</f>
        <v/>
      </c>
      <c r="C1539" s="187" t="str">
        <f>IF('Formulario PPGR3'!$G1539="","",'Formulario PPGR1'!#REF!)</f>
        <v/>
      </c>
      <c r="D1539" s="187" t="str">
        <f>IF('Formulario PPGR3'!$G1539="","",'Formulario PPGR1'!#REF!)</f>
        <v/>
      </c>
      <c r="E1539" s="187" t="str">
        <f>IF('Formulario PPGR3'!$G1539="","",'Formulario PPGR1'!#REF!)</f>
        <v/>
      </c>
      <c r="F1539" s="187" t="str">
        <f>IF('Formulario PPGR3'!$G1539="","",'Formulario PPGR1'!#REF!)</f>
        <v/>
      </c>
      <c r="G1539" s="237"/>
      <c r="H1539" s="520" t="str" cm="1">
        <f t="array" ref="H1539">IF(Tabla1[[#This Row],[Código_Actividad]]="","",_xlfn.XLOOKUP(Tabla1[[#This Row],[Código_Actividad]],CodigoActividad,Tabla2[Actividades Programables Presupuestables],"",0))</f>
        <v/>
      </c>
      <c r="I1539" s="783" t="str">
        <f>IFERROR(VLOOKUP('Formulario PPGR3'!$G1539,'Formulario PPGR2'!$H$9:$V$536,15,FALSE),"")</f>
        <v/>
      </c>
      <c r="J1539" s="525"/>
      <c r="K1539" s="524"/>
      <c r="L1539" s="521" t="str">
        <f>IF(Tabla1[[#This Row],[Descripción]]="","",_xlfn.XLOOKUP(Tabla1[[#This Row],[Descripción]],Tabla10[Descripción],Tabla10[Unidad de Medida],"",0))</f>
        <v/>
      </c>
      <c r="M1539" s="317"/>
      <c r="N1539" s="535" t="str">
        <f>IF(Tabla1[[#This Row],[Descripción]]="","",_xlfn.XLOOKUP(Tabla1[[#This Row],[Descripción]],Tabla10[Descripción],Tabla10[Precio Unitario],0))</f>
        <v/>
      </c>
      <c r="O1539" s="535" t="str">
        <f>IF(Tabla1[[#This Row],[Cantidad de Insumos]]="","",Tabla1[[#This Row],[Precio Unitario]]*Tabla1[[#This Row],[Cantidad de Insumos]])</f>
        <v/>
      </c>
      <c r="P1539" s="522" t="str">
        <f>IF(Tabla1[[#This Row],[Descripción]]="","",_xlfn.XLOOKUP(Tabla1[[#This Row],[Descripción]],Tabla10[Descripción],Tabla10[CODIGO PRESUPUESTARIO],0))</f>
        <v/>
      </c>
      <c r="Q1539" s="523"/>
      <c r="R1539" s="523" t="str">
        <f>IF(Tabla1[[#This Row],[Insumos]]="","",_xlfn.XLOOKUP(Tabla1[[#This Row],[Insumos]],Tabla10[Insumo],Tabla10[InsumoAbrev],"",0))</f>
        <v/>
      </c>
      <c r="S1539" s="694"/>
      <c r="T1539" s="187"/>
      <c r="U1539" s="187"/>
    </row>
    <row r="1540" spans="2:21" ht="15" x14ac:dyDescent="0.25">
      <c r="B1540" s="187" t="str">
        <f>IF('Formulario PPGR3'!$G1540="","",CONCATENATE('Formulario PPGR3'!$C1540,".",'Formulario PPGR3'!$D1540,".",'Formulario PPGR3'!$E1540,".",'Formulario PPGR3'!$F1540))</f>
        <v/>
      </c>
      <c r="C1540" s="187" t="str">
        <f>IF('Formulario PPGR3'!$G1540="","",'Formulario PPGR1'!#REF!)</f>
        <v/>
      </c>
      <c r="D1540" s="187" t="str">
        <f>IF('Formulario PPGR3'!$G1540="","",'Formulario PPGR1'!#REF!)</f>
        <v/>
      </c>
      <c r="E1540" s="187" t="str">
        <f>IF('Formulario PPGR3'!$G1540="","",'Formulario PPGR1'!#REF!)</f>
        <v/>
      </c>
      <c r="F1540" s="187" t="str">
        <f>IF('Formulario PPGR3'!$G1540="","",'Formulario PPGR1'!#REF!)</f>
        <v/>
      </c>
      <c r="G1540" s="237"/>
      <c r="H1540" s="520" t="str" cm="1">
        <f t="array" ref="H1540">IF(Tabla1[[#This Row],[Código_Actividad]]="","",_xlfn.XLOOKUP(Tabla1[[#This Row],[Código_Actividad]],CodigoActividad,Tabla2[Actividades Programables Presupuestables],"",0))</f>
        <v/>
      </c>
      <c r="I1540" s="783" t="str">
        <f>IFERROR(VLOOKUP('Formulario PPGR3'!$G1540,'Formulario PPGR2'!$H$9:$V$536,15,FALSE),"")</f>
        <v/>
      </c>
      <c r="J1540" s="525"/>
      <c r="K1540" s="524"/>
      <c r="L1540" s="521" t="str">
        <f>IF(Tabla1[[#This Row],[Descripción]]="","",_xlfn.XLOOKUP(Tabla1[[#This Row],[Descripción]],Tabla10[Descripción],Tabla10[Unidad de Medida],"",0))</f>
        <v/>
      </c>
      <c r="M1540" s="317"/>
      <c r="N1540" s="535" t="str">
        <f>IF(Tabla1[[#This Row],[Descripción]]="","",_xlfn.XLOOKUP(Tabla1[[#This Row],[Descripción]],Tabla10[Descripción],Tabla10[Precio Unitario],0))</f>
        <v/>
      </c>
      <c r="O1540" s="535" t="str">
        <f>IF(Tabla1[[#This Row],[Cantidad de Insumos]]="","",Tabla1[[#This Row],[Precio Unitario]]*Tabla1[[#This Row],[Cantidad de Insumos]])</f>
        <v/>
      </c>
      <c r="P1540" s="522" t="str">
        <f>IF(Tabla1[[#This Row],[Descripción]]="","",_xlfn.XLOOKUP(Tabla1[[#This Row],[Descripción]],Tabla10[Descripción],Tabla10[CODIGO PRESUPUESTARIO],0))</f>
        <v/>
      </c>
      <c r="Q1540" s="523"/>
      <c r="R1540" s="523" t="str">
        <f>IF(Tabla1[[#This Row],[Insumos]]="","",_xlfn.XLOOKUP(Tabla1[[#This Row],[Insumos]],Tabla10[Insumo],Tabla10[InsumoAbrev],"",0))</f>
        <v/>
      </c>
      <c r="S1540" s="694"/>
      <c r="T1540" s="187"/>
      <c r="U1540" s="187"/>
    </row>
    <row r="1541" spans="2:21" ht="15" x14ac:dyDescent="0.25">
      <c r="B1541" s="187" t="str">
        <f>IF('Formulario PPGR3'!$G1541="","",CONCATENATE('Formulario PPGR3'!$C1541,".",'Formulario PPGR3'!$D1541,".",'Formulario PPGR3'!$E1541,".",'Formulario PPGR3'!$F1541))</f>
        <v/>
      </c>
      <c r="C1541" s="187" t="str">
        <f>IF('Formulario PPGR3'!$G1541="","",'Formulario PPGR1'!#REF!)</f>
        <v/>
      </c>
      <c r="D1541" s="187" t="str">
        <f>IF('Formulario PPGR3'!$G1541="","",'Formulario PPGR1'!#REF!)</f>
        <v/>
      </c>
      <c r="E1541" s="187" t="str">
        <f>IF('Formulario PPGR3'!$G1541="","",'Formulario PPGR1'!#REF!)</f>
        <v/>
      </c>
      <c r="F1541" s="187" t="str">
        <f>IF('Formulario PPGR3'!$G1541="","",'Formulario PPGR1'!#REF!)</f>
        <v/>
      </c>
      <c r="G1541" s="237"/>
      <c r="H1541" s="520" t="str" cm="1">
        <f t="array" ref="H1541">IF(Tabla1[[#This Row],[Código_Actividad]]="","",_xlfn.XLOOKUP(Tabla1[[#This Row],[Código_Actividad]],CodigoActividad,Tabla2[Actividades Programables Presupuestables],"",0))</f>
        <v/>
      </c>
      <c r="I1541" s="783" t="str">
        <f>IFERROR(VLOOKUP('Formulario PPGR3'!$G1541,'Formulario PPGR2'!$H$9:$V$536,15,FALSE),"")</f>
        <v/>
      </c>
      <c r="J1541" s="525"/>
      <c r="K1541" s="524"/>
      <c r="L1541" s="521" t="str">
        <f>IF(Tabla1[[#This Row],[Descripción]]="","",_xlfn.XLOOKUP(Tabla1[[#This Row],[Descripción]],Tabla10[Descripción],Tabla10[Unidad de Medida],"",0))</f>
        <v/>
      </c>
      <c r="M1541" s="317"/>
      <c r="N1541" s="535" t="str">
        <f>IF(Tabla1[[#This Row],[Descripción]]="","",_xlfn.XLOOKUP(Tabla1[[#This Row],[Descripción]],Tabla10[Descripción],Tabla10[Precio Unitario],0))</f>
        <v/>
      </c>
      <c r="O1541" s="535" t="str">
        <f>IF(Tabla1[[#This Row],[Cantidad de Insumos]]="","",Tabla1[[#This Row],[Precio Unitario]]*Tabla1[[#This Row],[Cantidad de Insumos]])</f>
        <v/>
      </c>
      <c r="P1541" s="522" t="str">
        <f>IF(Tabla1[[#This Row],[Descripción]]="","",_xlfn.XLOOKUP(Tabla1[[#This Row],[Descripción]],Tabla10[Descripción],Tabla10[CODIGO PRESUPUESTARIO],0))</f>
        <v/>
      </c>
      <c r="Q1541" s="523"/>
      <c r="R1541" s="523" t="str">
        <f>IF(Tabla1[[#This Row],[Insumos]]="","",_xlfn.XLOOKUP(Tabla1[[#This Row],[Insumos]],Tabla10[Insumo],Tabla10[InsumoAbrev],"",0))</f>
        <v/>
      </c>
      <c r="S1541" s="694"/>
      <c r="T1541" s="187"/>
      <c r="U1541" s="187"/>
    </row>
    <row r="1542" spans="2:21" ht="15" x14ac:dyDescent="0.25">
      <c r="B1542" s="187" t="str">
        <f>IF('Formulario PPGR3'!$G1542="","",CONCATENATE('Formulario PPGR3'!$C1542,".",'Formulario PPGR3'!$D1542,".",'Formulario PPGR3'!$E1542,".",'Formulario PPGR3'!$F1542))</f>
        <v/>
      </c>
      <c r="C1542" s="187" t="str">
        <f>IF('Formulario PPGR3'!$G1542="","",'Formulario PPGR1'!#REF!)</f>
        <v/>
      </c>
      <c r="D1542" s="187" t="str">
        <f>IF('Formulario PPGR3'!$G1542="","",'Formulario PPGR1'!#REF!)</f>
        <v/>
      </c>
      <c r="E1542" s="187" t="str">
        <f>IF('Formulario PPGR3'!$G1542="","",'Formulario PPGR1'!#REF!)</f>
        <v/>
      </c>
      <c r="F1542" s="187" t="str">
        <f>IF('Formulario PPGR3'!$G1542="","",'Formulario PPGR1'!#REF!)</f>
        <v/>
      </c>
      <c r="G1542" s="237"/>
      <c r="H1542" s="520" t="str" cm="1">
        <f t="array" ref="H1542">IF(Tabla1[[#This Row],[Código_Actividad]]="","",_xlfn.XLOOKUP(Tabla1[[#This Row],[Código_Actividad]],CodigoActividad,Tabla2[Actividades Programables Presupuestables],"",0))</f>
        <v/>
      </c>
      <c r="I1542" s="783" t="str">
        <f>IFERROR(VLOOKUP('Formulario PPGR3'!$G1542,'Formulario PPGR2'!$H$9:$V$536,15,FALSE),"")</f>
        <v/>
      </c>
      <c r="J1542" s="525"/>
      <c r="K1542" s="524"/>
      <c r="L1542" s="521" t="str">
        <f>IF(Tabla1[[#This Row],[Descripción]]="","",_xlfn.XLOOKUP(Tabla1[[#This Row],[Descripción]],Tabla10[Descripción],Tabla10[Unidad de Medida],"",0))</f>
        <v/>
      </c>
      <c r="M1542" s="317"/>
      <c r="N1542" s="535" t="str">
        <f>IF(Tabla1[[#This Row],[Descripción]]="","",_xlfn.XLOOKUP(Tabla1[[#This Row],[Descripción]],Tabla10[Descripción],Tabla10[Precio Unitario],0))</f>
        <v/>
      </c>
      <c r="O1542" s="535" t="str">
        <f>IF(Tabla1[[#This Row],[Cantidad de Insumos]]="","",Tabla1[[#This Row],[Precio Unitario]]*Tabla1[[#This Row],[Cantidad de Insumos]])</f>
        <v/>
      </c>
      <c r="P1542" s="522" t="str">
        <f>IF(Tabla1[[#This Row],[Descripción]]="","",_xlfn.XLOOKUP(Tabla1[[#This Row],[Descripción]],Tabla10[Descripción],Tabla10[CODIGO PRESUPUESTARIO],0))</f>
        <v/>
      </c>
      <c r="Q1542" s="523"/>
      <c r="R1542" s="523" t="str">
        <f>IF(Tabla1[[#This Row],[Insumos]]="","",_xlfn.XLOOKUP(Tabla1[[#This Row],[Insumos]],Tabla10[Insumo],Tabla10[InsumoAbrev],"",0))</f>
        <v/>
      </c>
      <c r="S1542" s="694"/>
      <c r="T1542" s="187"/>
      <c r="U1542" s="187"/>
    </row>
    <row r="1543" spans="2:21" ht="15" x14ac:dyDescent="0.25">
      <c r="B1543" s="187" t="str">
        <f>IF('Formulario PPGR3'!$G1543="","",CONCATENATE('Formulario PPGR3'!$C1543,".",'Formulario PPGR3'!$D1543,".",'Formulario PPGR3'!$E1543,".",'Formulario PPGR3'!$F1543))</f>
        <v/>
      </c>
      <c r="C1543" s="187" t="str">
        <f>IF('Formulario PPGR3'!$G1543="","",'Formulario PPGR1'!#REF!)</f>
        <v/>
      </c>
      <c r="D1543" s="187" t="str">
        <f>IF('Formulario PPGR3'!$G1543="","",'Formulario PPGR1'!#REF!)</f>
        <v/>
      </c>
      <c r="E1543" s="187" t="str">
        <f>IF('Formulario PPGR3'!$G1543="","",'Formulario PPGR1'!#REF!)</f>
        <v/>
      </c>
      <c r="F1543" s="187" t="str">
        <f>IF('Formulario PPGR3'!$G1543="","",'Formulario PPGR1'!#REF!)</f>
        <v/>
      </c>
      <c r="G1543" s="237"/>
      <c r="H1543" s="520" t="str" cm="1">
        <f t="array" ref="H1543">IF(Tabla1[[#This Row],[Código_Actividad]]="","",_xlfn.XLOOKUP(Tabla1[[#This Row],[Código_Actividad]],CodigoActividad,Tabla2[Actividades Programables Presupuestables],"",0))</f>
        <v/>
      </c>
      <c r="I1543" s="783" t="str">
        <f>IFERROR(VLOOKUP('Formulario PPGR3'!$G1543,'Formulario PPGR2'!$H$9:$V$536,15,FALSE),"")</f>
        <v/>
      </c>
      <c r="J1543" s="525"/>
      <c r="K1543" s="524"/>
      <c r="L1543" s="521" t="str">
        <f>IF(Tabla1[[#This Row],[Descripción]]="","",_xlfn.XLOOKUP(Tabla1[[#This Row],[Descripción]],Tabla10[Descripción],Tabla10[Unidad de Medida],"",0))</f>
        <v/>
      </c>
      <c r="M1543" s="317"/>
      <c r="N1543" s="535" t="str">
        <f>IF(Tabla1[[#This Row],[Descripción]]="","",_xlfn.XLOOKUP(Tabla1[[#This Row],[Descripción]],Tabla10[Descripción],Tabla10[Precio Unitario],0))</f>
        <v/>
      </c>
      <c r="O1543" s="535" t="str">
        <f>IF(Tabla1[[#This Row],[Cantidad de Insumos]]="","",Tabla1[[#This Row],[Precio Unitario]]*Tabla1[[#This Row],[Cantidad de Insumos]])</f>
        <v/>
      </c>
      <c r="P1543" s="522" t="str">
        <f>IF(Tabla1[[#This Row],[Descripción]]="","",_xlfn.XLOOKUP(Tabla1[[#This Row],[Descripción]],Tabla10[Descripción],Tabla10[CODIGO PRESUPUESTARIO],0))</f>
        <v/>
      </c>
      <c r="Q1543" s="523"/>
      <c r="R1543" s="523" t="str">
        <f>IF(Tabla1[[#This Row],[Insumos]]="","",_xlfn.XLOOKUP(Tabla1[[#This Row],[Insumos]],Tabla10[Insumo],Tabla10[InsumoAbrev],"",0))</f>
        <v/>
      </c>
      <c r="S1543" s="694"/>
      <c r="T1543" s="187"/>
      <c r="U1543" s="187"/>
    </row>
    <row r="1544" spans="2:21" ht="15" x14ac:dyDescent="0.25">
      <c r="B1544" s="187" t="str">
        <f>IF('Formulario PPGR3'!$G1544="","",CONCATENATE('Formulario PPGR3'!$C1544,".",'Formulario PPGR3'!$D1544,".",'Formulario PPGR3'!$E1544,".",'Formulario PPGR3'!$F1544))</f>
        <v/>
      </c>
      <c r="C1544" s="187" t="str">
        <f>IF('Formulario PPGR3'!$G1544="","",'Formulario PPGR1'!#REF!)</f>
        <v/>
      </c>
      <c r="D1544" s="187" t="str">
        <f>IF('Formulario PPGR3'!$G1544="","",'Formulario PPGR1'!#REF!)</f>
        <v/>
      </c>
      <c r="E1544" s="187" t="str">
        <f>IF('Formulario PPGR3'!$G1544="","",'Formulario PPGR1'!#REF!)</f>
        <v/>
      </c>
      <c r="F1544" s="187" t="str">
        <f>IF('Formulario PPGR3'!$G1544="","",'Formulario PPGR1'!#REF!)</f>
        <v/>
      </c>
      <c r="G1544" s="237"/>
      <c r="H1544" s="520" t="str" cm="1">
        <f t="array" ref="H1544">IF(Tabla1[[#This Row],[Código_Actividad]]="","",_xlfn.XLOOKUP(Tabla1[[#This Row],[Código_Actividad]],CodigoActividad,Tabla2[Actividades Programables Presupuestables],"",0))</f>
        <v/>
      </c>
      <c r="I1544" s="783" t="str">
        <f>IFERROR(VLOOKUP('Formulario PPGR3'!$G1544,'Formulario PPGR2'!$H$9:$V$536,15,FALSE),"")</f>
        <v/>
      </c>
      <c r="J1544" s="525"/>
      <c r="K1544" s="524"/>
      <c r="L1544" s="521" t="str">
        <f>IF(Tabla1[[#This Row],[Descripción]]="","",_xlfn.XLOOKUP(Tabla1[[#This Row],[Descripción]],Tabla10[Descripción],Tabla10[Unidad de Medida],"",0))</f>
        <v/>
      </c>
      <c r="M1544" s="317"/>
      <c r="N1544" s="535" t="str">
        <f>IF(Tabla1[[#This Row],[Descripción]]="","",_xlfn.XLOOKUP(Tabla1[[#This Row],[Descripción]],Tabla10[Descripción],Tabla10[Precio Unitario],0))</f>
        <v/>
      </c>
      <c r="O1544" s="535" t="str">
        <f>IF(Tabla1[[#This Row],[Cantidad de Insumos]]="","",Tabla1[[#This Row],[Precio Unitario]]*Tabla1[[#This Row],[Cantidad de Insumos]])</f>
        <v/>
      </c>
      <c r="P1544" s="522" t="str">
        <f>IF(Tabla1[[#This Row],[Descripción]]="","",_xlfn.XLOOKUP(Tabla1[[#This Row],[Descripción]],Tabla10[Descripción],Tabla10[CODIGO PRESUPUESTARIO],0))</f>
        <v/>
      </c>
      <c r="Q1544" s="523"/>
      <c r="R1544" s="523" t="str">
        <f>IF(Tabla1[[#This Row],[Insumos]]="","",_xlfn.XLOOKUP(Tabla1[[#This Row],[Insumos]],Tabla10[Insumo],Tabla10[InsumoAbrev],"",0))</f>
        <v/>
      </c>
      <c r="S1544" s="694"/>
      <c r="T1544" s="187"/>
      <c r="U1544" s="187"/>
    </row>
    <row r="1545" spans="2:21" ht="15" x14ac:dyDescent="0.25">
      <c r="B1545" s="187" t="str">
        <f>IF('Formulario PPGR3'!$G1545="","",CONCATENATE('Formulario PPGR3'!$C1545,".",'Formulario PPGR3'!$D1545,".",'Formulario PPGR3'!$E1545,".",'Formulario PPGR3'!$F1545))</f>
        <v/>
      </c>
      <c r="C1545" s="187" t="str">
        <f>IF('Formulario PPGR3'!$G1545="","",'Formulario PPGR1'!#REF!)</f>
        <v/>
      </c>
      <c r="D1545" s="187" t="str">
        <f>IF('Formulario PPGR3'!$G1545="","",'Formulario PPGR1'!#REF!)</f>
        <v/>
      </c>
      <c r="E1545" s="187" t="str">
        <f>IF('Formulario PPGR3'!$G1545="","",'Formulario PPGR1'!#REF!)</f>
        <v/>
      </c>
      <c r="F1545" s="187" t="str">
        <f>IF('Formulario PPGR3'!$G1545="","",'Formulario PPGR1'!#REF!)</f>
        <v/>
      </c>
      <c r="G1545" s="237"/>
      <c r="H1545" s="520" t="str" cm="1">
        <f t="array" ref="H1545">IF(Tabla1[[#This Row],[Código_Actividad]]="","",_xlfn.XLOOKUP(Tabla1[[#This Row],[Código_Actividad]],CodigoActividad,Tabla2[Actividades Programables Presupuestables],"",0))</f>
        <v/>
      </c>
      <c r="I1545" s="783" t="str">
        <f>IFERROR(VLOOKUP('Formulario PPGR3'!$G1545,'Formulario PPGR2'!$H$9:$V$536,15,FALSE),"")</f>
        <v/>
      </c>
      <c r="J1545" s="525"/>
      <c r="K1545" s="524"/>
      <c r="L1545" s="521" t="str">
        <f>IF(Tabla1[[#This Row],[Descripción]]="","",_xlfn.XLOOKUP(Tabla1[[#This Row],[Descripción]],Tabla10[Descripción],Tabla10[Unidad de Medida],"",0))</f>
        <v/>
      </c>
      <c r="M1545" s="317"/>
      <c r="N1545" s="535" t="str">
        <f>IF(Tabla1[[#This Row],[Descripción]]="","",_xlfn.XLOOKUP(Tabla1[[#This Row],[Descripción]],Tabla10[Descripción],Tabla10[Precio Unitario],0))</f>
        <v/>
      </c>
      <c r="O1545" s="535" t="str">
        <f>IF(Tabla1[[#This Row],[Cantidad de Insumos]]="","",Tabla1[[#This Row],[Precio Unitario]]*Tabla1[[#This Row],[Cantidad de Insumos]])</f>
        <v/>
      </c>
      <c r="P1545" s="522" t="str">
        <f>IF(Tabla1[[#This Row],[Descripción]]="","",_xlfn.XLOOKUP(Tabla1[[#This Row],[Descripción]],Tabla10[Descripción],Tabla10[CODIGO PRESUPUESTARIO],0))</f>
        <v/>
      </c>
      <c r="Q1545" s="523"/>
      <c r="R1545" s="523" t="str">
        <f>IF(Tabla1[[#This Row],[Insumos]]="","",_xlfn.XLOOKUP(Tabla1[[#This Row],[Insumos]],Tabla10[Insumo],Tabla10[InsumoAbrev],"",0))</f>
        <v/>
      </c>
      <c r="S1545" s="694"/>
      <c r="T1545" s="187"/>
      <c r="U1545" s="187"/>
    </row>
    <row r="1546" spans="2:21" ht="15" x14ac:dyDescent="0.25">
      <c r="B1546" s="187" t="str">
        <f>IF('Formulario PPGR3'!$G1546="","",CONCATENATE('Formulario PPGR3'!$C1546,".",'Formulario PPGR3'!$D1546,".",'Formulario PPGR3'!$E1546,".",'Formulario PPGR3'!$F1546))</f>
        <v/>
      </c>
      <c r="C1546" s="187" t="str">
        <f>IF('Formulario PPGR3'!$G1546="","",'Formulario PPGR1'!#REF!)</f>
        <v/>
      </c>
      <c r="D1546" s="187" t="str">
        <f>IF('Formulario PPGR3'!$G1546="","",'Formulario PPGR1'!#REF!)</f>
        <v/>
      </c>
      <c r="E1546" s="187" t="str">
        <f>IF('Formulario PPGR3'!$G1546="","",'Formulario PPGR1'!#REF!)</f>
        <v/>
      </c>
      <c r="F1546" s="187" t="str">
        <f>IF('Formulario PPGR3'!$G1546="","",'Formulario PPGR1'!#REF!)</f>
        <v/>
      </c>
      <c r="G1546" s="237"/>
      <c r="H1546" s="520" t="str" cm="1">
        <f t="array" ref="H1546">IF(Tabla1[[#This Row],[Código_Actividad]]="","",_xlfn.XLOOKUP(Tabla1[[#This Row],[Código_Actividad]],CodigoActividad,Tabla2[Actividades Programables Presupuestables],"",0))</f>
        <v/>
      </c>
      <c r="I1546" s="783" t="str">
        <f>IFERROR(VLOOKUP('Formulario PPGR3'!$G1546,'Formulario PPGR2'!$H$9:$V$536,15,FALSE),"")</f>
        <v/>
      </c>
      <c r="J1546" s="525"/>
      <c r="K1546" s="524"/>
      <c r="L1546" s="521" t="str">
        <f>IF(Tabla1[[#This Row],[Descripción]]="","",_xlfn.XLOOKUP(Tabla1[[#This Row],[Descripción]],Tabla10[Descripción],Tabla10[Unidad de Medida],"",0))</f>
        <v/>
      </c>
      <c r="M1546" s="317"/>
      <c r="N1546" s="535" t="str">
        <f>IF(Tabla1[[#This Row],[Descripción]]="","",_xlfn.XLOOKUP(Tabla1[[#This Row],[Descripción]],Tabla10[Descripción],Tabla10[Precio Unitario],0))</f>
        <v/>
      </c>
      <c r="O1546" s="535" t="str">
        <f>IF(Tabla1[[#This Row],[Cantidad de Insumos]]="","",Tabla1[[#This Row],[Precio Unitario]]*Tabla1[[#This Row],[Cantidad de Insumos]])</f>
        <v/>
      </c>
      <c r="P1546" s="522" t="str">
        <f>IF(Tabla1[[#This Row],[Descripción]]="","",_xlfn.XLOOKUP(Tabla1[[#This Row],[Descripción]],Tabla10[Descripción],Tabla10[CODIGO PRESUPUESTARIO],0))</f>
        <v/>
      </c>
      <c r="Q1546" s="523"/>
      <c r="R1546" s="523" t="str">
        <f>IF(Tabla1[[#This Row],[Insumos]]="","",_xlfn.XLOOKUP(Tabla1[[#This Row],[Insumos]],Tabla10[Insumo],Tabla10[InsumoAbrev],"",0))</f>
        <v/>
      </c>
      <c r="S1546" s="694"/>
      <c r="T1546" s="187"/>
      <c r="U1546" s="187"/>
    </row>
    <row r="1547" spans="2:21" ht="15" x14ac:dyDescent="0.25">
      <c r="B1547" s="187" t="str">
        <f>IF('Formulario PPGR3'!$G1547="","",CONCATENATE('Formulario PPGR3'!$C1547,".",'Formulario PPGR3'!$D1547,".",'Formulario PPGR3'!$E1547,".",'Formulario PPGR3'!$F1547))</f>
        <v/>
      </c>
      <c r="C1547" s="187" t="str">
        <f>IF('Formulario PPGR3'!$G1547="","",'Formulario PPGR1'!#REF!)</f>
        <v/>
      </c>
      <c r="D1547" s="187" t="str">
        <f>IF('Formulario PPGR3'!$G1547="","",'Formulario PPGR1'!#REF!)</f>
        <v/>
      </c>
      <c r="E1547" s="187" t="str">
        <f>IF('Formulario PPGR3'!$G1547="","",'Formulario PPGR1'!#REF!)</f>
        <v/>
      </c>
      <c r="F1547" s="187" t="str">
        <f>IF('Formulario PPGR3'!$G1547="","",'Formulario PPGR1'!#REF!)</f>
        <v/>
      </c>
      <c r="G1547" s="237"/>
      <c r="H1547" s="520" t="str" cm="1">
        <f t="array" ref="H1547">IF(Tabla1[[#This Row],[Código_Actividad]]="","",_xlfn.XLOOKUP(Tabla1[[#This Row],[Código_Actividad]],CodigoActividad,Tabla2[Actividades Programables Presupuestables],"",0))</f>
        <v/>
      </c>
      <c r="I1547" s="783" t="str">
        <f>IFERROR(VLOOKUP('Formulario PPGR3'!$G1547,'Formulario PPGR2'!$H$9:$V$536,15,FALSE),"")</f>
        <v/>
      </c>
      <c r="J1547" s="525"/>
      <c r="K1547" s="524"/>
      <c r="L1547" s="521" t="str">
        <f>IF(Tabla1[[#This Row],[Descripción]]="","",_xlfn.XLOOKUP(Tabla1[[#This Row],[Descripción]],Tabla10[Descripción],Tabla10[Unidad de Medida],"",0))</f>
        <v/>
      </c>
      <c r="M1547" s="317"/>
      <c r="N1547" s="535" t="str">
        <f>IF(Tabla1[[#This Row],[Descripción]]="","",_xlfn.XLOOKUP(Tabla1[[#This Row],[Descripción]],Tabla10[Descripción],Tabla10[Precio Unitario],0))</f>
        <v/>
      </c>
      <c r="O1547" s="535" t="str">
        <f>IF(Tabla1[[#This Row],[Cantidad de Insumos]]="","",Tabla1[[#This Row],[Precio Unitario]]*Tabla1[[#This Row],[Cantidad de Insumos]])</f>
        <v/>
      </c>
      <c r="P1547" s="522" t="str">
        <f>IF(Tabla1[[#This Row],[Descripción]]="","",_xlfn.XLOOKUP(Tabla1[[#This Row],[Descripción]],Tabla10[Descripción],Tabla10[CODIGO PRESUPUESTARIO],0))</f>
        <v/>
      </c>
      <c r="Q1547" s="523"/>
      <c r="R1547" s="523" t="str">
        <f>IF(Tabla1[[#This Row],[Insumos]]="","",_xlfn.XLOOKUP(Tabla1[[#This Row],[Insumos]],Tabla10[Insumo],Tabla10[InsumoAbrev],"",0))</f>
        <v/>
      </c>
      <c r="S1547" s="694"/>
      <c r="T1547" s="187"/>
      <c r="U1547" s="187"/>
    </row>
    <row r="1548" spans="2:21" ht="15" x14ac:dyDescent="0.25">
      <c r="B1548" s="187" t="str">
        <f>IF('Formulario PPGR3'!$G1548="","",CONCATENATE('Formulario PPGR3'!$C1548,".",'Formulario PPGR3'!$D1548,".",'Formulario PPGR3'!$E1548,".",'Formulario PPGR3'!$F1548))</f>
        <v/>
      </c>
      <c r="C1548" s="187" t="str">
        <f>IF('Formulario PPGR3'!$G1548="","",'Formulario PPGR1'!#REF!)</f>
        <v/>
      </c>
      <c r="D1548" s="187" t="str">
        <f>IF('Formulario PPGR3'!$G1548="","",'Formulario PPGR1'!#REF!)</f>
        <v/>
      </c>
      <c r="E1548" s="187" t="str">
        <f>IF('Formulario PPGR3'!$G1548="","",'Formulario PPGR1'!#REF!)</f>
        <v/>
      </c>
      <c r="F1548" s="187" t="str">
        <f>IF('Formulario PPGR3'!$G1548="","",'Formulario PPGR1'!#REF!)</f>
        <v/>
      </c>
      <c r="G1548" s="237"/>
      <c r="H1548" s="520" t="str" cm="1">
        <f t="array" ref="H1548">IF(Tabla1[[#This Row],[Código_Actividad]]="","",_xlfn.XLOOKUP(Tabla1[[#This Row],[Código_Actividad]],CodigoActividad,Tabla2[Actividades Programables Presupuestables],"",0))</f>
        <v/>
      </c>
      <c r="I1548" s="783" t="str">
        <f>IFERROR(VLOOKUP('Formulario PPGR3'!$G1548,'Formulario PPGR2'!$H$9:$V$536,15,FALSE),"")</f>
        <v/>
      </c>
      <c r="J1548" s="525"/>
      <c r="K1548" s="524"/>
      <c r="L1548" s="521" t="str">
        <f>IF(Tabla1[[#This Row],[Descripción]]="","",_xlfn.XLOOKUP(Tabla1[[#This Row],[Descripción]],Tabla10[Descripción],Tabla10[Unidad de Medida],"",0))</f>
        <v/>
      </c>
      <c r="M1548" s="317"/>
      <c r="N1548" s="535" t="str">
        <f>IF(Tabla1[[#This Row],[Descripción]]="","",_xlfn.XLOOKUP(Tabla1[[#This Row],[Descripción]],Tabla10[Descripción],Tabla10[Precio Unitario],0))</f>
        <v/>
      </c>
      <c r="O1548" s="535" t="str">
        <f>IF(Tabla1[[#This Row],[Cantidad de Insumos]]="","",Tabla1[[#This Row],[Precio Unitario]]*Tabla1[[#This Row],[Cantidad de Insumos]])</f>
        <v/>
      </c>
      <c r="P1548" s="522" t="str">
        <f>IF(Tabla1[[#This Row],[Descripción]]="","",_xlfn.XLOOKUP(Tabla1[[#This Row],[Descripción]],Tabla10[Descripción],Tabla10[CODIGO PRESUPUESTARIO],0))</f>
        <v/>
      </c>
      <c r="Q1548" s="523"/>
      <c r="R1548" s="523" t="str">
        <f>IF(Tabla1[[#This Row],[Insumos]]="","",_xlfn.XLOOKUP(Tabla1[[#This Row],[Insumos]],Tabla10[Insumo],Tabla10[InsumoAbrev],"",0))</f>
        <v/>
      </c>
      <c r="S1548" s="694"/>
      <c r="T1548" s="187"/>
      <c r="U1548" s="187"/>
    </row>
    <row r="1549" spans="2:21" ht="15" x14ac:dyDescent="0.25">
      <c r="B1549" s="187" t="str">
        <f>IF('Formulario PPGR3'!$G1549="","",CONCATENATE('Formulario PPGR3'!$C1549,".",'Formulario PPGR3'!$D1549,".",'Formulario PPGR3'!$E1549,".",'Formulario PPGR3'!$F1549))</f>
        <v/>
      </c>
      <c r="C1549" s="187" t="str">
        <f>IF('Formulario PPGR3'!$G1549="","",'Formulario PPGR1'!#REF!)</f>
        <v/>
      </c>
      <c r="D1549" s="187" t="str">
        <f>IF('Formulario PPGR3'!$G1549="","",'Formulario PPGR1'!#REF!)</f>
        <v/>
      </c>
      <c r="E1549" s="187" t="str">
        <f>IF('Formulario PPGR3'!$G1549="","",'Formulario PPGR1'!#REF!)</f>
        <v/>
      </c>
      <c r="F1549" s="187" t="str">
        <f>IF('Formulario PPGR3'!$G1549="","",'Formulario PPGR1'!#REF!)</f>
        <v/>
      </c>
      <c r="G1549" s="237"/>
      <c r="H1549" s="520" t="str" cm="1">
        <f t="array" ref="H1549">IF(Tabla1[[#This Row],[Código_Actividad]]="","",_xlfn.XLOOKUP(Tabla1[[#This Row],[Código_Actividad]],CodigoActividad,Tabla2[Actividades Programables Presupuestables],"",0))</f>
        <v/>
      </c>
      <c r="I1549" s="783" t="str">
        <f>IFERROR(VLOOKUP('Formulario PPGR3'!$G1549,'Formulario PPGR2'!$H$9:$V$536,15,FALSE),"")</f>
        <v/>
      </c>
      <c r="J1549" s="525"/>
      <c r="K1549" s="524"/>
      <c r="L1549" s="521" t="str">
        <f>IF(Tabla1[[#This Row],[Descripción]]="","",_xlfn.XLOOKUP(Tabla1[[#This Row],[Descripción]],Tabla10[Descripción],Tabla10[Unidad de Medida],"",0))</f>
        <v/>
      </c>
      <c r="M1549" s="317"/>
      <c r="N1549" s="535" t="str">
        <f>IF(Tabla1[[#This Row],[Descripción]]="","",_xlfn.XLOOKUP(Tabla1[[#This Row],[Descripción]],Tabla10[Descripción],Tabla10[Precio Unitario],0))</f>
        <v/>
      </c>
      <c r="O1549" s="535" t="str">
        <f>IF(Tabla1[[#This Row],[Cantidad de Insumos]]="","",Tabla1[[#This Row],[Precio Unitario]]*Tabla1[[#This Row],[Cantidad de Insumos]])</f>
        <v/>
      </c>
      <c r="P1549" s="522" t="str">
        <f>IF(Tabla1[[#This Row],[Descripción]]="","",_xlfn.XLOOKUP(Tabla1[[#This Row],[Descripción]],Tabla10[Descripción],Tabla10[CODIGO PRESUPUESTARIO],0))</f>
        <v/>
      </c>
      <c r="Q1549" s="523"/>
      <c r="R1549" s="523" t="str">
        <f>IF(Tabla1[[#This Row],[Insumos]]="","",_xlfn.XLOOKUP(Tabla1[[#This Row],[Insumos]],Tabla10[Insumo],Tabla10[InsumoAbrev],"",0))</f>
        <v/>
      </c>
      <c r="S1549" s="694"/>
      <c r="T1549" s="187"/>
      <c r="U1549" s="187"/>
    </row>
    <row r="1550" spans="2:21" ht="15" x14ac:dyDescent="0.25">
      <c r="B1550" s="187" t="str">
        <f>IF('Formulario PPGR3'!$G1550="","",CONCATENATE('Formulario PPGR3'!$C1550,".",'Formulario PPGR3'!$D1550,".",'Formulario PPGR3'!$E1550,".",'Formulario PPGR3'!$F1550))</f>
        <v/>
      </c>
      <c r="C1550" s="187" t="str">
        <f>IF('Formulario PPGR3'!$G1550="","",'Formulario PPGR1'!#REF!)</f>
        <v/>
      </c>
      <c r="D1550" s="187" t="str">
        <f>IF('Formulario PPGR3'!$G1550="","",'Formulario PPGR1'!#REF!)</f>
        <v/>
      </c>
      <c r="E1550" s="187" t="str">
        <f>IF('Formulario PPGR3'!$G1550="","",'Formulario PPGR1'!#REF!)</f>
        <v/>
      </c>
      <c r="F1550" s="187" t="str">
        <f>IF('Formulario PPGR3'!$G1550="","",'Formulario PPGR1'!#REF!)</f>
        <v/>
      </c>
      <c r="G1550" s="237"/>
      <c r="H1550" s="520" t="str" cm="1">
        <f t="array" ref="H1550">IF(Tabla1[[#This Row],[Código_Actividad]]="","",_xlfn.XLOOKUP(Tabla1[[#This Row],[Código_Actividad]],CodigoActividad,Tabla2[Actividades Programables Presupuestables],"",0))</f>
        <v/>
      </c>
      <c r="I1550" s="783" t="str">
        <f>IFERROR(VLOOKUP('Formulario PPGR3'!$G1550,'Formulario PPGR2'!$H$9:$V$536,15,FALSE),"")</f>
        <v/>
      </c>
      <c r="J1550" s="525"/>
      <c r="K1550" s="524"/>
      <c r="L1550" s="521" t="str">
        <f>IF(Tabla1[[#This Row],[Descripción]]="","",_xlfn.XLOOKUP(Tabla1[[#This Row],[Descripción]],Tabla10[Descripción],Tabla10[Unidad de Medida],"",0))</f>
        <v/>
      </c>
      <c r="M1550" s="317"/>
      <c r="N1550" s="535" t="str">
        <f>IF(Tabla1[[#This Row],[Descripción]]="","",_xlfn.XLOOKUP(Tabla1[[#This Row],[Descripción]],Tabla10[Descripción],Tabla10[Precio Unitario],0))</f>
        <v/>
      </c>
      <c r="O1550" s="535" t="str">
        <f>IF(Tabla1[[#This Row],[Cantidad de Insumos]]="","",Tabla1[[#This Row],[Precio Unitario]]*Tabla1[[#This Row],[Cantidad de Insumos]])</f>
        <v/>
      </c>
      <c r="P1550" s="522" t="str">
        <f>IF(Tabla1[[#This Row],[Descripción]]="","",_xlfn.XLOOKUP(Tabla1[[#This Row],[Descripción]],Tabla10[Descripción],Tabla10[CODIGO PRESUPUESTARIO],0))</f>
        <v/>
      </c>
      <c r="Q1550" s="523"/>
      <c r="R1550" s="523" t="str">
        <f>IF(Tabla1[[#This Row],[Insumos]]="","",_xlfn.XLOOKUP(Tabla1[[#This Row],[Insumos]],Tabla10[Insumo],Tabla10[InsumoAbrev],"",0))</f>
        <v/>
      </c>
      <c r="S1550" s="694"/>
      <c r="T1550" s="187"/>
      <c r="U1550" s="187"/>
    </row>
    <row r="1551" spans="2:21" ht="15" x14ac:dyDescent="0.25">
      <c r="B1551" s="187" t="str">
        <f>IF('Formulario PPGR3'!$G1551="","",CONCATENATE('Formulario PPGR3'!$C1551,".",'Formulario PPGR3'!$D1551,".",'Formulario PPGR3'!$E1551,".",'Formulario PPGR3'!$F1551))</f>
        <v/>
      </c>
      <c r="C1551" s="187" t="str">
        <f>IF('Formulario PPGR3'!$G1551="","",'Formulario PPGR1'!#REF!)</f>
        <v/>
      </c>
      <c r="D1551" s="187" t="str">
        <f>IF('Formulario PPGR3'!$G1551="","",'Formulario PPGR1'!#REF!)</f>
        <v/>
      </c>
      <c r="E1551" s="187" t="str">
        <f>IF('Formulario PPGR3'!$G1551="","",'Formulario PPGR1'!#REF!)</f>
        <v/>
      </c>
      <c r="F1551" s="187" t="str">
        <f>IF('Formulario PPGR3'!$G1551="","",'Formulario PPGR1'!#REF!)</f>
        <v/>
      </c>
      <c r="G1551" s="237"/>
      <c r="H1551" s="520" t="str" cm="1">
        <f t="array" ref="H1551">IF(Tabla1[[#This Row],[Código_Actividad]]="","",_xlfn.XLOOKUP(Tabla1[[#This Row],[Código_Actividad]],CodigoActividad,Tabla2[Actividades Programables Presupuestables],"",0))</f>
        <v/>
      </c>
      <c r="I1551" s="783" t="str">
        <f>IFERROR(VLOOKUP('Formulario PPGR3'!$G1551,'Formulario PPGR2'!$H$9:$V$536,15,FALSE),"")</f>
        <v/>
      </c>
      <c r="J1551" s="525"/>
      <c r="K1551" s="524"/>
      <c r="L1551" s="521" t="str">
        <f>IF(Tabla1[[#This Row],[Descripción]]="","",_xlfn.XLOOKUP(Tabla1[[#This Row],[Descripción]],Tabla10[Descripción],Tabla10[Unidad de Medida],"",0))</f>
        <v/>
      </c>
      <c r="M1551" s="317"/>
      <c r="N1551" s="535" t="str">
        <f>IF(Tabla1[[#This Row],[Descripción]]="","",_xlfn.XLOOKUP(Tabla1[[#This Row],[Descripción]],Tabla10[Descripción],Tabla10[Precio Unitario],0))</f>
        <v/>
      </c>
      <c r="O1551" s="535" t="str">
        <f>IF(Tabla1[[#This Row],[Cantidad de Insumos]]="","",Tabla1[[#This Row],[Precio Unitario]]*Tabla1[[#This Row],[Cantidad de Insumos]])</f>
        <v/>
      </c>
      <c r="P1551" s="522" t="str">
        <f>IF(Tabla1[[#This Row],[Descripción]]="","",_xlfn.XLOOKUP(Tabla1[[#This Row],[Descripción]],Tabla10[Descripción],Tabla10[CODIGO PRESUPUESTARIO],0))</f>
        <v/>
      </c>
      <c r="Q1551" s="523"/>
      <c r="R1551" s="523" t="str">
        <f>IF(Tabla1[[#This Row],[Insumos]]="","",_xlfn.XLOOKUP(Tabla1[[#This Row],[Insumos]],Tabla10[Insumo],Tabla10[InsumoAbrev],"",0))</f>
        <v/>
      </c>
      <c r="S1551" s="694"/>
      <c r="T1551" s="187"/>
      <c r="U1551" s="187"/>
    </row>
    <row r="1552" spans="2:21" ht="15" x14ac:dyDescent="0.25">
      <c r="B1552" s="187" t="str">
        <f>IF('Formulario PPGR3'!$G1552="","",CONCATENATE('Formulario PPGR3'!$C1552,".",'Formulario PPGR3'!$D1552,".",'Formulario PPGR3'!$E1552,".",'Formulario PPGR3'!$F1552))</f>
        <v/>
      </c>
      <c r="C1552" s="187" t="str">
        <f>IF('Formulario PPGR3'!$G1552="","",'Formulario PPGR1'!#REF!)</f>
        <v/>
      </c>
      <c r="D1552" s="187" t="str">
        <f>IF('Formulario PPGR3'!$G1552="","",'Formulario PPGR1'!#REF!)</f>
        <v/>
      </c>
      <c r="E1552" s="187" t="str">
        <f>IF('Formulario PPGR3'!$G1552="","",'Formulario PPGR1'!#REF!)</f>
        <v/>
      </c>
      <c r="F1552" s="187" t="str">
        <f>IF('Formulario PPGR3'!$G1552="","",'Formulario PPGR1'!#REF!)</f>
        <v/>
      </c>
      <c r="G1552" s="237"/>
      <c r="H1552" s="520" t="str" cm="1">
        <f t="array" ref="H1552">IF(Tabla1[[#This Row],[Código_Actividad]]="","",_xlfn.XLOOKUP(Tabla1[[#This Row],[Código_Actividad]],CodigoActividad,Tabla2[Actividades Programables Presupuestables],"",0))</f>
        <v/>
      </c>
      <c r="I1552" s="783" t="str">
        <f>IFERROR(VLOOKUP('Formulario PPGR3'!$G1552,'Formulario PPGR2'!$H$9:$V$536,15,FALSE),"")</f>
        <v/>
      </c>
      <c r="J1552" s="525"/>
      <c r="K1552" s="524"/>
      <c r="L1552" s="521" t="str">
        <f>IF(Tabla1[[#This Row],[Descripción]]="","",_xlfn.XLOOKUP(Tabla1[[#This Row],[Descripción]],Tabla10[Descripción],Tabla10[Unidad de Medida],"",0))</f>
        <v/>
      </c>
      <c r="M1552" s="317"/>
      <c r="N1552" s="535" t="str">
        <f>IF(Tabla1[[#This Row],[Descripción]]="","",_xlfn.XLOOKUP(Tabla1[[#This Row],[Descripción]],Tabla10[Descripción],Tabla10[Precio Unitario],0))</f>
        <v/>
      </c>
      <c r="O1552" s="535" t="str">
        <f>IF(Tabla1[[#This Row],[Cantidad de Insumos]]="","",Tabla1[[#This Row],[Precio Unitario]]*Tabla1[[#This Row],[Cantidad de Insumos]])</f>
        <v/>
      </c>
      <c r="P1552" s="522" t="str">
        <f>IF(Tabla1[[#This Row],[Descripción]]="","",_xlfn.XLOOKUP(Tabla1[[#This Row],[Descripción]],Tabla10[Descripción],Tabla10[CODIGO PRESUPUESTARIO],0))</f>
        <v/>
      </c>
      <c r="Q1552" s="523"/>
      <c r="R1552" s="523" t="str">
        <f>IF(Tabla1[[#This Row],[Insumos]]="","",_xlfn.XLOOKUP(Tabla1[[#This Row],[Insumos]],Tabla10[Insumo],Tabla10[InsumoAbrev],"",0))</f>
        <v/>
      </c>
      <c r="S1552" s="694"/>
      <c r="T1552" s="187"/>
      <c r="U1552" s="187"/>
    </row>
    <row r="1553" spans="2:21" ht="15" x14ac:dyDescent="0.25">
      <c r="B1553" s="187" t="str">
        <f>IF('Formulario PPGR3'!$G1553="","",CONCATENATE('Formulario PPGR3'!$C1553,".",'Formulario PPGR3'!$D1553,".",'Formulario PPGR3'!$E1553,".",'Formulario PPGR3'!$F1553))</f>
        <v/>
      </c>
      <c r="C1553" s="187" t="str">
        <f>IF('Formulario PPGR3'!$G1553="","",'Formulario PPGR1'!#REF!)</f>
        <v/>
      </c>
      <c r="D1553" s="187" t="str">
        <f>IF('Formulario PPGR3'!$G1553="","",'Formulario PPGR1'!#REF!)</f>
        <v/>
      </c>
      <c r="E1553" s="187" t="str">
        <f>IF('Formulario PPGR3'!$G1553="","",'Formulario PPGR1'!#REF!)</f>
        <v/>
      </c>
      <c r="F1553" s="187" t="str">
        <f>IF('Formulario PPGR3'!$G1553="","",'Formulario PPGR1'!#REF!)</f>
        <v/>
      </c>
      <c r="G1553" s="237"/>
      <c r="H1553" s="520" t="str" cm="1">
        <f t="array" ref="H1553">IF(Tabla1[[#This Row],[Código_Actividad]]="","",_xlfn.XLOOKUP(Tabla1[[#This Row],[Código_Actividad]],CodigoActividad,Tabla2[Actividades Programables Presupuestables],"",0))</f>
        <v/>
      </c>
      <c r="I1553" s="783" t="str">
        <f>IFERROR(VLOOKUP('Formulario PPGR3'!$G1553,'Formulario PPGR2'!$H$9:$V$536,15,FALSE),"")</f>
        <v/>
      </c>
      <c r="J1553" s="525"/>
      <c r="K1553" s="524"/>
      <c r="L1553" s="521" t="str">
        <f>IF(Tabla1[[#This Row],[Descripción]]="","",_xlfn.XLOOKUP(Tabla1[[#This Row],[Descripción]],Tabla10[Descripción],Tabla10[Unidad de Medida],"",0))</f>
        <v/>
      </c>
      <c r="M1553" s="317"/>
      <c r="N1553" s="535" t="str">
        <f>IF(Tabla1[[#This Row],[Descripción]]="","",_xlfn.XLOOKUP(Tabla1[[#This Row],[Descripción]],Tabla10[Descripción],Tabla10[Precio Unitario],0))</f>
        <v/>
      </c>
      <c r="O1553" s="535" t="str">
        <f>IF(Tabla1[[#This Row],[Cantidad de Insumos]]="","",Tabla1[[#This Row],[Precio Unitario]]*Tabla1[[#This Row],[Cantidad de Insumos]])</f>
        <v/>
      </c>
      <c r="P1553" s="522" t="str">
        <f>IF(Tabla1[[#This Row],[Descripción]]="","",_xlfn.XLOOKUP(Tabla1[[#This Row],[Descripción]],Tabla10[Descripción],Tabla10[CODIGO PRESUPUESTARIO],0))</f>
        <v/>
      </c>
      <c r="Q1553" s="523"/>
      <c r="R1553" s="523" t="str">
        <f>IF(Tabla1[[#This Row],[Insumos]]="","",_xlfn.XLOOKUP(Tabla1[[#This Row],[Insumos]],Tabla10[Insumo],Tabla10[InsumoAbrev],"",0))</f>
        <v/>
      </c>
      <c r="S1553" s="694"/>
      <c r="T1553" s="187"/>
      <c r="U1553" s="187"/>
    </row>
    <row r="1554" spans="2:21" ht="15" x14ac:dyDescent="0.25">
      <c r="B1554" s="187" t="str">
        <f>IF('Formulario PPGR3'!$G1554="","",CONCATENATE('Formulario PPGR3'!$C1554,".",'Formulario PPGR3'!$D1554,".",'Formulario PPGR3'!$E1554,".",'Formulario PPGR3'!$F1554))</f>
        <v/>
      </c>
      <c r="C1554" s="187" t="str">
        <f>IF('Formulario PPGR3'!$G1554="","",'Formulario PPGR1'!#REF!)</f>
        <v/>
      </c>
      <c r="D1554" s="187" t="str">
        <f>IF('Formulario PPGR3'!$G1554="","",'Formulario PPGR1'!#REF!)</f>
        <v/>
      </c>
      <c r="E1554" s="187" t="str">
        <f>IF('Formulario PPGR3'!$G1554="","",'Formulario PPGR1'!#REF!)</f>
        <v/>
      </c>
      <c r="F1554" s="187" t="str">
        <f>IF('Formulario PPGR3'!$G1554="","",'Formulario PPGR1'!#REF!)</f>
        <v/>
      </c>
      <c r="G1554" s="237"/>
      <c r="H1554" s="520" t="str" cm="1">
        <f t="array" ref="H1554">IF(Tabla1[[#This Row],[Código_Actividad]]="","",_xlfn.XLOOKUP(Tabla1[[#This Row],[Código_Actividad]],CodigoActividad,Tabla2[Actividades Programables Presupuestables],"",0))</f>
        <v/>
      </c>
      <c r="I1554" s="783" t="str">
        <f>IFERROR(VLOOKUP('Formulario PPGR3'!$G1554,'Formulario PPGR2'!$H$9:$V$536,15,FALSE),"")</f>
        <v/>
      </c>
      <c r="J1554" s="525"/>
      <c r="K1554" s="524"/>
      <c r="L1554" s="521" t="str">
        <f>IF(Tabla1[[#This Row],[Descripción]]="","",_xlfn.XLOOKUP(Tabla1[[#This Row],[Descripción]],Tabla10[Descripción],Tabla10[Unidad de Medida],"",0))</f>
        <v/>
      </c>
      <c r="M1554" s="317"/>
      <c r="N1554" s="535" t="str">
        <f>IF(Tabla1[[#This Row],[Descripción]]="","",_xlfn.XLOOKUP(Tabla1[[#This Row],[Descripción]],Tabla10[Descripción],Tabla10[Precio Unitario],0))</f>
        <v/>
      </c>
      <c r="O1554" s="535" t="str">
        <f>IF(Tabla1[[#This Row],[Cantidad de Insumos]]="","",Tabla1[[#This Row],[Precio Unitario]]*Tabla1[[#This Row],[Cantidad de Insumos]])</f>
        <v/>
      </c>
      <c r="P1554" s="522" t="str">
        <f>IF(Tabla1[[#This Row],[Descripción]]="","",_xlfn.XLOOKUP(Tabla1[[#This Row],[Descripción]],Tabla10[Descripción],Tabla10[CODIGO PRESUPUESTARIO],0))</f>
        <v/>
      </c>
      <c r="Q1554" s="523"/>
      <c r="R1554" s="523" t="str">
        <f>IF(Tabla1[[#This Row],[Insumos]]="","",_xlfn.XLOOKUP(Tabla1[[#This Row],[Insumos]],Tabla10[Insumo],Tabla10[InsumoAbrev],"",0))</f>
        <v/>
      </c>
      <c r="S1554" s="694"/>
      <c r="T1554" s="187"/>
      <c r="U1554" s="187"/>
    </row>
    <row r="1555" spans="2:21" ht="15" x14ac:dyDescent="0.25">
      <c r="B1555" s="187" t="str">
        <f>IF('Formulario PPGR3'!$G1555="","",CONCATENATE('Formulario PPGR3'!$C1555,".",'Formulario PPGR3'!$D1555,".",'Formulario PPGR3'!$E1555,".",'Formulario PPGR3'!$F1555))</f>
        <v/>
      </c>
      <c r="C1555" s="187" t="str">
        <f>IF('Formulario PPGR3'!$G1555="","",'Formulario PPGR1'!#REF!)</f>
        <v/>
      </c>
      <c r="D1555" s="187" t="str">
        <f>IF('Formulario PPGR3'!$G1555="","",'Formulario PPGR1'!#REF!)</f>
        <v/>
      </c>
      <c r="E1555" s="187" t="str">
        <f>IF('Formulario PPGR3'!$G1555="","",'Formulario PPGR1'!#REF!)</f>
        <v/>
      </c>
      <c r="F1555" s="187" t="str">
        <f>IF('Formulario PPGR3'!$G1555="","",'Formulario PPGR1'!#REF!)</f>
        <v/>
      </c>
      <c r="G1555" s="237"/>
      <c r="H1555" s="520" t="str" cm="1">
        <f t="array" ref="H1555">IF(Tabla1[[#This Row],[Código_Actividad]]="","",_xlfn.XLOOKUP(Tabla1[[#This Row],[Código_Actividad]],CodigoActividad,Tabla2[Actividades Programables Presupuestables],"",0))</f>
        <v/>
      </c>
      <c r="I1555" s="783" t="str">
        <f>IFERROR(VLOOKUP('Formulario PPGR3'!$G1555,'Formulario PPGR2'!$H$9:$V$536,15,FALSE),"")</f>
        <v/>
      </c>
      <c r="J1555" s="525"/>
      <c r="K1555" s="524"/>
      <c r="L1555" s="521" t="str">
        <f>IF(Tabla1[[#This Row],[Descripción]]="","",_xlfn.XLOOKUP(Tabla1[[#This Row],[Descripción]],Tabla10[Descripción],Tabla10[Unidad de Medida],"",0))</f>
        <v/>
      </c>
      <c r="M1555" s="317"/>
      <c r="N1555" s="535" t="str">
        <f>IF(Tabla1[[#This Row],[Descripción]]="","",_xlfn.XLOOKUP(Tabla1[[#This Row],[Descripción]],Tabla10[Descripción],Tabla10[Precio Unitario],0))</f>
        <v/>
      </c>
      <c r="O1555" s="535" t="str">
        <f>IF(Tabla1[[#This Row],[Cantidad de Insumos]]="","",Tabla1[[#This Row],[Precio Unitario]]*Tabla1[[#This Row],[Cantidad de Insumos]])</f>
        <v/>
      </c>
      <c r="P1555" s="522" t="str">
        <f>IF(Tabla1[[#This Row],[Descripción]]="","",_xlfn.XLOOKUP(Tabla1[[#This Row],[Descripción]],Tabla10[Descripción],Tabla10[CODIGO PRESUPUESTARIO],0))</f>
        <v/>
      </c>
      <c r="Q1555" s="523"/>
      <c r="R1555" s="523" t="str">
        <f>IF(Tabla1[[#This Row],[Insumos]]="","",_xlfn.XLOOKUP(Tabla1[[#This Row],[Insumos]],Tabla10[Insumo],Tabla10[InsumoAbrev],"",0))</f>
        <v/>
      </c>
      <c r="S1555" s="694"/>
      <c r="T1555" s="187"/>
      <c r="U1555" s="187"/>
    </row>
    <row r="1556" spans="2:21" ht="15" x14ac:dyDescent="0.25">
      <c r="B1556" s="187" t="str">
        <f>IF('Formulario PPGR3'!$G1556="","",CONCATENATE('Formulario PPGR3'!$C1556,".",'Formulario PPGR3'!$D1556,".",'Formulario PPGR3'!$E1556,".",'Formulario PPGR3'!$F1556))</f>
        <v/>
      </c>
      <c r="C1556" s="187" t="str">
        <f>IF('Formulario PPGR3'!$G1556="","",'Formulario PPGR1'!#REF!)</f>
        <v/>
      </c>
      <c r="D1556" s="187" t="str">
        <f>IF('Formulario PPGR3'!$G1556="","",'Formulario PPGR1'!#REF!)</f>
        <v/>
      </c>
      <c r="E1556" s="187" t="str">
        <f>IF('Formulario PPGR3'!$G1556="","",'Formulario PPGR1'!#REF!)</f>
        <v/>
      </c>
      <c r="F1556" s="187" t="str">
        <f>IF('Formulario PPGR3'!$G1556="","",'Formulario PPGR1'!#REF!)</f>
        <v/>
      </c>
      <c r="G1556" s="237"/>
      <c r="H1556" s="520" t="str" cm="1">
        <f t="array" ref="H1556">IF(Tabla1[[#This Row],[Código_Actividad]]="","",_xlfn.XLOOKUP(Tabla1[[#This Row],[Código_Actividad]],CodigoActividad,Tabla2[Actividades Programables Presupuestables],"",0))</f>
        <v/>
      </c>
      <c r="I1556" s="783" t="str">
        <f>IFERROR(VLOOKUP('Formulario PPGR3'!$G1556,'Formulario PPGR2'!$H$9:$V$536,15,FALSE),"")</f>
        <v/>
      </c>
      <c r="J1556" s="525"/>
      <c r="K1556" s="524"/>
      <c r="L1556" s="521" t="str">
        <f>IF(Tabla1[[#This Row],[Descripción]]="","",_xlfn.XLOOKUP(Tabla1[[#This Row],[Descripción]],Tabla10[Descripción],Tabla10[Unidad de Medida],"",0))</f>
        <v/>
      </c>
      <c r="M1556" s="317"/>
      <c r="N1556" s="535" t="str">
        <f>IF(Tabla1[[#This Row],[Descripción]]="","",_xlfn.XLOOKUP(Tabla1[[#This Row],[Descripción]],Tabla10[Descripción],Tabla10[Precio Unitario],0))</f>
        <v/>
      </c>
      <c r="O1556" s="535" t="str">
        <f>IF(Tabla1[[#This Row],[Cantidad de Insumos]]="","",Tabla1[[#This Row],[Precio Unitario]]*Tabla1[[#This Row],[Cantidad de Insumos]])</f>
        <v/>
      </c>
      <c r="P1556" s="522" t="str">
        <f>IF(Tabla1[[#This Row],[Descripción]]="","",_xlfn.XLOOKUP(Tabla1[[#This Row],[Descripción]],Tabla10[Descripción],Tabla10[CODIGO PRESUPUESTARIO],0))</f>
        <v/>
      </c>
      <c r="Q1556" s="523"/>
      <c r="R1556" s="523" t="str">
        <f>IF(Tabla1[[#This Row],[Insumos]]="","",_xlfn.XLOOKUP(Tabla1[[#This Row],[Insumos]],Tabla10[Insumo],Tabla10[InsumoAbrev],"",0))</f>
        <v/>
      </c>
      <c r="S1556" s="694"/>
      <c r="T1556" s="187"/>
      <c r="U1556" s="187"/>
    </row>
    <row r="1557" spans="2:21" ht="15" x14ac:dyDescent="0.25">
      <c r="B1557" s="187" t="str">
        <f>IF('Formulario PPGR3'!$G1557="","",CONCATENATE('Formulario PPGR3'!$C1557,".",'Formulario PPGR3'!$D1557,".",'Formulario PPGR3'!$E1557,".",'Formulario PPGR3'!$F1557))</f>
        <v/>
      </c>
      <c r="C1557" s="187" t="str">
        <f>IF('Formulario PPGR3'!$G1557="","",'Formulario PPGR1'!#REF!)</f>
        <v/>
      </c>
      <c r="D1557" s="187" t="str">
        <f>IF('Formulario PPGR3'!$G1557="","",'Formulario PPGR1'!#REF!)</f>
        <v/>
      </c>
      <c r="E1557" s="187" t="str">
        <f>IF('Formulario PPGR3'!$G1557="","",'Formulario PPGR1'!#REF!)</f>
        <v/>
      </c>
      <c r="F1557" s="187" t="str">
        <f>IF('Formulario PPGR3'!$G1557="","",'Formulario PPGR1'!#REF!)</f>
        <v/>
      </c>
      <c r="G1557" s="237"/>
      <c r="H1557" s="520" t="str" cm="1">
        <f t="array" ref="H1557">IF(Tabla1[[#This Row],[Código_Actividad]]="","",_xlfn.XLOOKUP(Tabla1[[#This Row],[Código_Actividad]],CodigoActividad,Tabla2[Actividades Programables Presupuestables],"",0))</f>
        <v/>
      </c>
      <c r="I1557" s="783" t="str">
        <f>IFERROR(VLOOKUP('Formulario PPGR3'!$G1557,'Formulario PPGR2'!$H$9:$V$536,15,FALSE),"")</f>
        <v/>
      </c>
      <c r="J1557" s="525"/>
      <c r="K1557" s="524"/>
      <c r="L1557" s="521" t="str">
        <f>IF(Tabla1[[#This Row],[Descripción]]="","",_xlfn.XLOOKUP(Tabla1[[#This Row],[Descripción]],Tabla10[Descripción],Tabla10[Unidad de Medida],"",0))</f>
        <v/>
      </c>
      <c r="M1557" s="317"/>
      <c r="N1557" s="535" t="str">
        <f>IF(Tabla1[[#This Row],[Descripción]]="","",_xlfn.XLOOKUP(Tabla1[[#This Row],[Descripción]],Tabla10[Descripción],Tabla10[Precio Unitario],0))</f>
        <v/>
      </c>
      <c r="O1557" s="535" t="str">
        <f>IF(Tabla1[[#This Row],[Cantidad de Insumos]]="","",Tabla1[[#This Row],[Precio Unitario]]*Tabla1[[#This Row],[Cantidad de Insumos]])</f>
        <v/>
      </c>
      <c r="P1557" s="522" t="str">
        <f>IF(Tabla1[[#This Row],[Descripción]]="","",_xlfn.XLOOKUP(Tabla1[[#This Row],[Descripción]],Tabla10[Descripción],Tabla10[CODIGO PRESUPUESTARIO],0))</f>
        <v/>
      </c>
      <c r="Q1557" s="523"/>
      <c r="R1557" s="523" t="str">
        <f>IF(Tabla1[[#This Row],[Insumos]]="","",_xlfn.XLOOKUP(Tabla1[[#This Row],[Insumos]],Tabla10[Insumo],Tabla10[InsumoAbrev],"",0))</f>
        <v/>
      </c>
      <c r="S1557" s="694"/>
      <c r="T1557" s="187"/>
      <c r="U1557" s="187"/>
    </row>
    <row r="1558" spans="2:21" ht="15" x14ac:dyDescent="0.25">
      <c r="B1558" s="187" t="str">
        <f>IF('Formulario PPGR3'!$G1558="","",CONCATENATE('Formulario PPGR3'!$C1558,".",'Formulario PPGR3'!$D1558,".",'Formulario PPGR3'!$E1558,".",'Formulario PPGR3'!$F1558))</f>
        <v/>
      </c>
      <c r="C1558" s="187" t="str">
        <f>IF('Formulario PPGR3'!$G1558="","",'Formulario PPGR1'!#REF!)</f>
        <v/>
      </c>
      <c r="D1558" s="187" t="str">
        <f>IF('Formulario PPGR3'!$G1558="","",'Formulario PPGR1'!#REF!)</f>
        <v/>
      </c>
      <c r="E1558" s="187" t="str">
        <f>IF('Formulario PPGR3'!$G1558="","",'Formulario PPGR1'!#REF!)</f>
        <v/>
      </c>
      <c r="F1558" s="187" t="str">
        <f>IF('Formulario PPGR3'!$G1558="","",'Formulario PPGR1'!#REF!)</f>
        <v/>
      </c>
      <c r="G1558" s="237"/>
      <c r="H1558" s="520" t="str" cm="1">
        <f t="array" ref="H1558">IF(Tabla1[[#This Row],[Código_Actividad]]="","",_xlfn.XLOOKUP(Tabla1[[#This Row],[Código_Actividad]],CodigoActividad,Tabla2[Actividades Programables Presupuestables],"",0))</f>
        <v/>
      </c>
      <c r="I1558" s="783" t="str">
        <f>IFERROR(VLOOKUP('Formulario PPGR3'!$G1558,'Formulario PPGR2'!$H$9:$V$536,15,FALSE),"")</f>
        <v/>
      </c>
      <c r="J1558" s="525"/>
      <c r="K1558" s="524"/>
      <c r="L1558" s="521" t="str">
        <f>IF(Tabla1[[#This Row],[Descripción]]="","",_xlfn.XLOOKUP(Tabla1[[#This Row],[Descripción]],Tabla10[Descripción],Tabla10[Unidad de Medida],"",0))</f>
        <v/>
      </c>
      <c r="M1558" s="317"/>
      <c r="N1558" s="535" t="str">
        <f>IF(Tabla1[[#This Row],[Descripción]]="","",_xlfn.XLOOKUP(Tabla1[[#This Row],[Descripción]],Tabla10[Descripción],Tabla10[Precio Unitario],0))</f>
        <v/>
      </c>
      <c r="O1558" s="535" t="str">
        <f>IF(Tabla1[[#This Row],[Cantidad de Insumos]]="","",Tabla1[[#This Row],[Precio Unitario]]*Tabla1[[#This Row],[Cantidad de Insumos]])</f>
        <v/>
      </c>
      <c r="P1558" s="522" t="str">
        <f>IF(Tabla1[[#This Row],[Descripción]]="","",_xlfn.XLOOKUP(Tabla1[[#This Row],[Descripción]],Tabla10[Descripción],Tabla10[CODIGO PRESUPUESTARIO],0))</f>
        <v/>
      </c>
      <c r="Q1558" s="523"/>
      <c r="R1558" s="523" t="str">
        <f>IF(Tabla1[[#This Row],[Insumos]]="","",_xlfn.XLOOKUP(Tabla1[[#This Row],[Insumos]],Tabla10[Insumo],Tabla10[InsumoAbrev],"",0))</f>
        <v/>
      </c>
      <c r="S1558" s="694"/>
      <c r="T1558" s="187"/>
      <c r="U1558" s="187"/>
    </row>
    <row r="1559" spans="2:21" ht="15" x14ac:dyDescent="0.25">
      <c r="B1559" s="187" t="str">
        <f>IF('Formulario PPGR3'!$G1559="","",CONCATENATE('Formulario PPGR3'!$C1559,".",'Formulario PPGR3'!$D1559,".",'Formulario PPGR3'!$E1559,".",'Formulario PPGR3'!$F1559))</f>
        <v/>
      </c>
      <c r="C1559" s="187" t="str">
        <f>IF('Formulario PPGR3'!$G1559="","",'Formulario PPGR1'!#REF!)</f>
        <v/>
      </c>
      <c r="D1559" s="187" t="str">
        <f>IF('Formulario PPGR3'!$G1559="","",'Formulario PPGR1'!#REF!)</f>
        <v/>
      </c>
      <c r="E1559" s="187" t="str">
        <f>IF('Formulario PPGR3'!$G1559="","",'Formulario PPGR1'!#REF!)</f>
        <v/>
      </c>
      <c r="F1559" s="187" t="str">
        <f>IF('Formulario PPGR3'!$G1559="","",'Formulario PPGR1'!#REF!)</f>
        <v/>
      </c>
      <c r="G1559" s="237"/>
      <c r="H1559" s="520" t="str" cm="1">
        <f t="array" ref="H1559">IF(Tabla1[[#This Row],[Código_Actividad]]="","",_xlfn.XLOOKUP(Tabla1[[#This Row],[Código_Actividad]],CodigoActividad,Tabla2[Actividades Programables Presupuestables],"",0))</f>
        <v/>
      </c>
      <c r="I1559" s="783" t="str">
        <f>IFERROR(VLOOKUP('Formulario PPGR3'!$G1559,'Formulario PPGR2'!$H$9:$V$536,15,FALSE),"")</f>
        <v/>
      </c>
      <c r="J1559" s="525"/>
      <c r="K1559" s="524"/>
      <c r="L1559" s="521" t="str">
        <f>IF(Tabla1[[#This Row],[Descripción]]="","",_xlfn.XLOOKUP(Tabla1[[#This Row],[Descripción]],Tabla10[Descripción],Tabla10[Unidad de Medida],"",0))</f>
        <v/>
      </c>
      <c r="M1559" s="317"/>
      <c r="N1559" s="535" t="str">
        <f>IF(Tabla1[[#This Row],[Descripción]]="","",_xlfn.XLOOKUP(Tabla1[[#This Row],[Descripción]],Tabla10[Descripción],Tabla10[Precio Unitario],0))</f>
        <v/>
      </c>
      <c r="O1559" s="535" t="str">
        <f>IF(Tabla1[[#This Row],[Cantidad de Insumos]]="","",Tabla1[[#This Row],[Precio Unitario]]*Tabla1[[#This Row],[Cantidad de Insumos]])</f>
        <v/>
      </c>
      <c r="P1559" s="522" t="str">
        <f>IF(Tabla1[[#This Row],[Descripción]]="","",_xlfn.XLOOKUP(Tabla1[[#This Row],[Descripción]],Tabla10[Descripción],Tabla10[CODIGO PRESUPUESTARIO],0))</f>
        <v/>
      </c>
      <c r="Q1559" s="523"/>
      <c r="R1559" s="523" t="str">
        <f>IF(Tabla1[[#This Row],[Insumos]]="","",_xlfn.XLOOKUP(Tabla1[[#This Row],[Insumos]],Tabla10[Insumo],Tabla10[InsumoAbrev],"",0))</f>
        <v/>
      </c>
      <c r="S1559" s="694"/>
      <c r="T1559" s="187"/>
      <c r="U1559" s="187"/>
    </row>
    <row r="1560" spans="2:21" ht="15" x14ac:dyDescent="0.25">
      <c r="B1560" s="187" t="str">
        <f>IF('Formulario PPGR3'!$G1560="","",CONCATENATE('Formulario PPGR3'!$C1560,".",'Formulario PPGR3'!$D1560,".",'Formulario PPGR3'!$E1560,".",'Formulario PPGR3'!$F1560))</f>
        <v/>
      </c>
      <c r="C1560" s="187" t="str">
        <f>IF('Formulario PPGR3'!$G1560="","",'Formulario PPGR1'!#REF!)</f>
        <v/>
      </c>
      <c r="D1560" s="187" t="str">
        <f>IF('Formulario PPGR3'!$G1560="","",'Formulario PPGR1'!#REF!)</f>
        <v/>
      </c>
      <c r="E1560" s="187" t="str">
        <f>IF('Formulario PPGR3'!$G1560="","",'Formulario PPGR1'!#REF!)</f>
        <v/>
      </c>
      <c r="F1560" s="187" t="str">
        <f>IF('Formulario PPGR3'!$G1560="","",'Formulario PPGR1'!#REF!)</f>
        <v/>
      </c>
      <c r="G1560" s="237"/>
      <c r="H1560" s="520" t="str" cm="1">
        <f t="array" ref="H1560">IF(Tabla1[[#This Row],[Código_Actividad]]="","",_xlfn.XLOOKUP(Tabla1[[#This Row],[Código_Actividad]],CodigoActividad,Tabla2[Actividades Programables Presupuestables],"",0))</f>
        <v/>
      </c>
      <c r="I1560" s="783" t="str">
        <f>IFERROR(VLOOKUP('Formulario PPGR3'!$G1560,'Formulario PPGR2'!$H$9:$V$536,15,FALSE),"")</f>
        <v/>
      </c>
      <c r="J1560" s="525"/>
      <c r="K1560" s="524"/>
      <c r="L1560" s="521" t="str">
        <f>IF(Tabla1[[#This Row],[Descripción]]="","",_xlfn.XLOOKUP(Tabla1[[#This Row],[Descripción]],Tabla10[Descripción],Tabla10[Unidad de Medida],"",0))</f>
        <v/>
      </c>
      <c r="M1560" s="317"/>
      <c r="N1560" s="535" t="str">
        <f>IF(Tabla1[[#This Row],[Descripción]]="","",_xlfn.XLOOKUP(Tabla1[[#This Row],[Descripción]],Tabla10[Descripción],Tabla10[Precio Unitario],0))</f>
        <v/>
      </c>
      <c r="O1560" s="535" t="str">
        <f>IF(Tabla1[[#This Row],[Cantidad de Insumos]]="","",Tabla1[[#This Row],[Precio Unitario]]*Tabla1[[#This Row],[Cantidad de Insumos]])</f>
        <v/>
      </c>
      <c r="P1560" s="522" t="str">
        <f>IF(Tabla1[[#This Row],[Descripción]]="","",_xlfn.XLOOKUP(Tabla1[[#This Row],[Descripción]],Tabla10[Descripción],Tabla10[CODIGO PRESUPUESTARIO],0))</f>
        <v/>
      </c>
      <c r="Q1560" s="523"/>
      <c r="R1560" s="523" t="str">
        <f>IF(Tabla1[[#This Row],[Insumos]]="","",_xlfn.XLOOKUP(Tabla1[[#This Row],[Insumos]],Tabla10[Insumo],Tabla10[InsumoAbrev],"",0))</f>
        <v/>
      </c>
      <c r="S1560" s="694"/>
      <c r="T1560" s="187"/>
      <c r="U1560" s="187"/>
    </row>
    <row r="1561" spans="2:21" ht="15" x14ac:dyDescent="0.25">
      <c r="B1561" s="187" t="str">
        <f>IF('Formulario PPGR3'!$G1561="","",CONCATENATE('Formulario PPGR3'!$C1561,".",'Formulario PPGR3'!$D1561,".",'Formulario PPGR3'!$E1561,".",'Formulario PPGR3'!$F1561))</f>
        <v/>
      </c>
      <c r="C1561" s="187" t="str">
        <f>IF('Formulario PPGR3'!$G1561="","",'Formulario PPGR1'!#REF!)</f>
        <v/>
      </c>
      <c r="D1561" s="187" t="str">
        <f>IF('Formulario PPGR3'!$G1561="","",'Formulario PPGR1'!#REF!)</f>
        <v/>
      </c>
      <c r="E1561" s="187" t="str">
        <f>IF('Formulario PPGR3'!$G1561="","",'Formulario PPGR1'!#REF!)</f>
        <v/>
      </c>
      <c r="F1561" s="187" t="str">
        <f>IF('Formulario PPGR3'!$G1561="","",'Formulario PPGR1'!#REF!)</f>
        <v/>
      </c>
      <c r="G1561" s="237"/>
      <c r="H1561" s="520" t="str" cm="1">
        <f t="array" ref="H1561">IF(Tabla1[[#This Row],[Código_Actividad]]="","",_xlfn.XLOOKUP(Tabla1[[#This Row],[Código_Actividad]],CodigoActividad,Tabla2[Actividades Programables Presupuestables],"",0))</f>
        <v/>
      </c>
      <c r="I1561" s="783" t="str">
        <f>IFERROR(VLOOKUP('Formulario PPGR3'!$G1561,'Formulario PPGR2'!$H$9:$V$536,15,FALSE),"")</f>
        <v/>
      </c>
      <c r="J1561" s="525"/>
      <c r="K1561" s="524"/>
      <c r="L1561" s="521" t="str">
        <f>IF(Tabla1[[#This Row],[Descripción]]="","",_xlfn.XLOOKUP(Tabla1[[#This Row],[Descripción]],Tabla10[Descripción],Tabla10[Unidad de Medida],"",0))</f>
        <v/>
      </c>
      <c r="M1561" s="317"/>
      <c r="N1561" s="535" t="str">
        <f>IF(Tabla1[[#This Row],[Descripción]]="","",_xlfn.XLOOKUP(Tabla1[[#This Row],[Descripción]],Tabla10[Descripción],Tabla10[Precio Unitario],0))</f>
        <v/>
      </c>
      <c r="O1561" s="535" t="str">
        <f>IF(Tabla1[[#This Row],[Cantidad de Insumos]]="","",Tabla1[[#This Row],[Precio Unitario]]*Tabla1[[#This Row],[Cantidad de Insumos]])</f>
        <v/>
      </c>
      <c r="P1561" s="522" t="str">
        <f>IF(Tabla1[[#This Row],[Descripción]]="","",_xlfn.XLOOKUP(Tabla1[[#This Row],[Descripción]],Tabla10[Descripción],Tabla10[CODIGO PRESUPUESTARIO],0))</f>
        <v/>
      </c>
      <c r="Q1561" s="523"/>
      <c r="R1561" s="523" t="str">
        <f>IF(Tabla1[[#This Row],[Insumos]]="","",_xlfn.XLOOKUP(Tabla1[[#This Row],[Insumos]],Tabla10[Insumo],Tabla10[InsumoAbrev],"",0))</f>
        <v/>
      </c>
      <c r="S1561" s="694"/>
      <c r="T1561" s="187"/>
      <c r="U1561" s="187"/>
    </row>
    <row r="1562" spans="2:21" ht="15" x14ac:dyDescent="0.25">
      <c r="B1562" s="187" t="str">
        <f>IF('Formulario PPGR3'!$G1562="","",CONCATENATE('Formulario PPGR3'!$C1562,".",'Formulario PPGR3'!$D1562,".",'Formulario PPGR3'!$E1562,".",'Formulario PPGR3'!$F1562))</f>
        <v/>
      </c>
      <c r="C1562" s="187" t="str">
        <f>IF('Formulario PPGR3'!$G1562="","",'Formulario PPGR1'!#REF!)</f>
        <v/>
      </c>
      <c r="D1562" s="187" t="str">
        <f>IF('Formulario PPGR3'!$G1562="","",'Formulario PPGR1'!#REF!)</f>
        <v/>
      </c>
      <c r="E1562" s="187" t="str">
        <f>IF('Formulario PPGR3'!$G1562="","",'Formulario PPGR1'!#REF!)</f>
        <v/>
      </c>
      <c r="F1562" s="187" t="str">
        <f>IF('Formulario PPGR3'!$G1562="","",'Formulario PPGR1'!#REF!)</f>
        <v/>
      </c>
      <c r="G1562" s="237"/>
      <c r="H1562" s="520" t="str" cm="1">
        <f t="array" ref="H1562">IF(Tabla1[[#This Row],[Código_Actividad]]="","",_xlfn.XLOOKUP(Tabla1[[#This Row],[Código_Actividad]],CodigoActividad,Tabla2[Actividades Programables Presupuestables],"",0))</f>
        <v/>
      </c>
      <c r="I1562" s="783" t="str">
        <f>IFERROR(VLOOKUP('Formulario PPGR3'!$G1562,'Formulario PPGR2'!$H$9:$V$536,15,FALSE),"")</f>
        <v/>
      </c>
      <c r="J1562" s="525"/>
      <c r="K1562" s="524"/>
      <c r="L1562" s="521" t="str">
        <f>IF(Tabla1[[#This Row],[Descripción]]="","",_xlfn.XLOOKUP(Tabla1[[#This Row],[Descripción]],Tabla10[Descripción],Tabla10[Unidad de Medida],"",0))</f>
        <v/>
      </c>
      <c r="M1562" s="317"/>
      <c r="N1562" s="535" t="str">
        <f>IF(Tabla1[[#This Row],[Descripción]]="","",_xlfn.XLOOKUP(Tabla1[[#This Row],[Descripción]],Tabla10[Descripción],Tabla10[Precio Unitario],0))</f>
        <v/>
      </c>
      <c r="O1562" s="535" t="str">
        <f>IF(Tabla1[[#This Row],[Cantidad de Insumos]]="","",Tabla1[[#This Row],[Precio Unitario]]*Tabla1[[#This Row],[Cantidad de Insumos]])</f>
        <v/>
      </c>
      <c r="P1562" s="522" t="str">
        <f>IF(Tabla1[[#This Row],[Descripción]]="","",_xlfn.XLOOKUP(Tabla1[[#This Row],[Descripción]],Tabla10[Descripción],Tabla10[CODIGO PRESUPUESTARIO],0))</f>
        <v/>
      </c>
      <c r="Q1562" s="523"/>
      <c r="R1562" s="523" t="str">
        <f>IF(Tabla1[[#This Row],[Insumos]]="","",_xlfn.XLOOKUP(Tabla1[[#This Row],[Insumos]],Tabla10[Insumo],Tabla10[InsumoAbrev],"",0))</f>
        <v/>
      </c>
      <c r="S1562" s="694"/>
      <c r="T1562" s="187"/>
      <c r="U1562" s="187"/>
    </row>
    <row r="1563" spans="2:21" ht="15" x14ac:dyDescent="0.25">
      <c r="B1563" s="187" t="str">
        <f>IF('Formulario PPGR3'!$G1563="","",CONCATENATE('Formulario PPGR3'!$C1563,".",'Formulario PPGR3'!$D1563,".",'Formulario PPGR3'!$E1563,".",'Formulario PPGR3'!$F1563))</f>
        <v/>
      </c>
      <c r="C1563" s="187" t="str">
        <f>IF('Formulario PPGR3'!$G1563="","",'Formulario PPGR1'!#REF!)</f>
        <v/>
      </c>
      <c r="D1563" s="187" t="str">
        <f>IF('Formulario PPGR3'!$G1563="","",'Formulario PPGR1'!#REF!)</f>
        <v/>
      </c>
      <c r="E1563" s="187" t="str">
        <f>IF('Formulario PPGR3'!$G1563="","",'Formulario PPGR1'!#REF!)</f>
        <v/>
      </c>
      <c r="F1563" s="187" t="str">
        <f>IF('Formulario PPGR3'!$G1563="","",'Formulario PPGR1'!#REF!)</f>
        <v/>
      </c>
      <c r="G1563" s="237"/>
      <c r="H1563" s="520" t="str" cm="1">
        <f t="array" ref="H1563">IF(Tabla1[[#This Row],[Código_Actividad]]="","",_xlfn.XLOOKUP(Tabla1[[#This Row],[Código_Actividad]],CodigoActividad,Tabla2[Actividades Programables Presupuestables],"",0))</f>
        <v/>
      </c>
      <c r="I1563" s="783" t="str">
        <f>IFERROR(VLOOKUP('Formulario PPGR3'!$G1563,'Formulario PPGR2'!$H$9:$V$536,15,FALSE),"")</f>
        <v/>
      </c>
      <c r="J1563" s="525"/>
      <c r="K1563" s="524"/>
      <c r="L1563" s="521" t="str">
        <f>IF(Tabla1[[#This Row],[Descripción]]="","",_xlfn.XLOOKUP(Tabla1[[#This Row],[Descripción]],Tabla10[Descripción],Tabla10[Unidad de Medida],"",0))</f>
        <v/>
      </c>
      <c r="M1563" s="317"/>
      <c r="N1563" s="535" t="str">
        <f>IF(Tabla1[[#This Row],[Descripción]]="","",_xlfn.XLOOKUP(Tabla1[[#This Row],[Descripción]],Tabla10[Descripción],Tabla10[Precio Unitario],0))</f>
        <v/>
      </c>
      <c r="O1563" s="535" t="str">
        <f>IF(Tabla1[[#This Row],[Cantidad de Insumos]]="","",Tabla1[[#This Row],[Precio Unitario]]*Tabla1[[#This Row],[Cantidad de Insumos]])</f>
        <v/>
      </c>
      <c r="P1563" s="522" t="str">
        <f>IF(Tabla1[[#This Row],[Descripción]]="","",_xlfn.XLOOKUP(Tabla1[[#This Row],[Descripción]],Tabla10[Descripción],Tabla10[CODIGO PRESUPUESTARIO],0))</f>
        <v/>
      </c>
      <c r="Q1563" s="523"/>
      <c r="R1563" s="523" t="str">
        <f>IF(Tabla1[[#This Row],[Insumos]]="","",_xlfn.XLOOKUP(Tabla1[[#This Row],[Insumos]],Tabla10[Insumo],Tabla10[InsumoAbrev],"",0))</f>
        <v/>
      </c>
      <c r="S1563" s="694"/>
      <c r="T1563" s="187"/>
      <c r="U1563" s="187"/>
    </row>
    <row r="1564" spans="2:21" ht="15" x14ac:dyDescent="0.25">
      <c r="B1564" s="187" t="str">
        <f>IF('Formulario PPGR3'!$G1564="","",CONCATENATE('Formulario PPGR3'!$C1564,".",'Formulario PPGR3'!$D1564,".",'Formulario PPGR3'!$E1564,".",'Formulario PPGR3'!$F1564))</f>
        <v/>
      </c>
      <c r="C1564" s="187" t="str">
        <f>IF('Formulario PPGR3'!$G1564="","",'Formulario PPGR1'!#REF!)</f>
        <v/>
      </c>
      <c r="D1564" s="187" t="str">
        <f>IF('Formulario PPGR3'!$G1564="","",'Formulario PPGR1'!#REF!)</f>
        <v/>
      </c>
      <c r="E1564" s="187" t="str">
        <f>IF('Formulario PPGR3'!$G1564="","",'Formulario PPGR1'!#REF!)</f>
        <v/>
      </c>
      <c r="F1564" s="187" t="str">
        <f>IF('Formulario PPGR3'!$G1564="","",'Formulario PPGR1'!#REF!)</f>
        <v/>
      </c>
      <c r="G1564" s="237"/>
      <c r="H1564" s="520" t="str" cm="1">
        <f t="array" ref="H1564">IF(Tabla1[[#This Row],[Código_Actividad]]="","",_xlfn.XLOOKUP(Tabla1[[#This Row],[Código_Actividad]],CodigoActividad,Tabla2[Actividades Programables Presupuestables],"",0))</f>
        <v/>
      </c>
      <c r="I1564" s="783" t="str">
        <f>IFERROR(VLOOKUP('Formulario PPGR3'!$G1564,'Formulario PPGR2'!$H$9:$V$536,15,FALSE),"")</f>
        <v/>
      </c>
      <c r="J1564" s="525"/>
      <c r="K1564" s="524"/>
      <c r="L1564" s="521" t="str">
        <f>IF(Tabla1[[#This Row],[Descripción]]="","",_xlfn.XLOOKUP(Tabla1[[#This Row],[Descripción]],Tabla10[Descripción],Tabla10[Unidad de Medida],"",0))</f>
        <v/>
      </c>
      <c r="M1564" s="317"/>
      <c r="N1564" s="535" t="str">
        <f>IF(Tabla1[[#This Row],[Descripción]]="","",_xlfn.XLOOKUP(Tabla1[[#This Row],[Descripción]],Tabla10[Descripción],Tabla10[Precio Unitario],0))</f>
        <v/>
      </c>
      <c r="O1564" s="535" t="str">
        <f>IF(Tabla1[[#This Row],[Cantidad de Insumos]]="","",Tabla1[[#This Row],[Precio Unitario]]*Tabla1[[#This Row],[Cantidad de Insumos]])</f>
        <v/>
      </c>
      <c r="P1564" s="522" t="str">
        <f>IF(Tabla1[[#This Row],[Descripción]]="","",_xlfn.XLOOKUP(Tabla1[[#This Row],[Descripción]],Tabla10[Descripción],Tabla10[CODIGO PRESUPUESTARIO],0))</f>
        <v/>
      </c>
      <c r="Q1564" s="523"/>
      <c r="R1564" s="523" t="str">
        <f>IF(Tabla1[[#This Row],[Insumos]]="","",_xlfn.XLOOKUP(Tabla1[[#This Row],[Insumos]],Tabla10[Insumo],Tabla10[InsumoAbrev],"",0))</f>
        <v/>
      </c>
      <c r="S1564" s="694"/>
      <c r="T1564" s="187"/>
      <c r="U1564" s="187"/>
    </row>
    <row r="1565" spans="2:21" ht="15" x14ac:dyDescent="0.25">
      <c r="B1565" s="187" t="str">
        <f>IF('Formulario PPGR3'!$G1565="","",CONCATENATE('Formulario PPGR3'!$C1565,".",'Formulario PPGR3'!$D1565,".",'Formulario PPGR3'!$E1565,".",'Formulario PPGR3'!$F1565))</f>
        <v/>
      </c>
      <c r="C1565" s="187" t="str">
        <f>IF('Formulario PPGR3'!$G1565="","",'Formulario PPGR1'!#REF!)</f>
        <v/>
      </c>
      <c r="D1565" s="187" t="str">
        <f>IF('Formulario PPGR3'!$G1565="","",'Formulario PPGR1'!#REF!)</f>
        <v/>
      </c>
      <c r="E1565" s="187" t="str">
        <f>IF('Formulario PPGR3'!$G1565="","",'Formulario PPGR1'!#REF!)</f>
        <v/>
      </c>
      <c r="F1565" s="187" t="str">
        <f>IF('Formulario PPGR3'!$G1565="","",'Formulario PPGR1'!#REF!)</f>
        <v/>
      </c>
      <c r="G1565" s="237"/>
      <c r="H1565" s="520" t="str" cm="1">
        <f t="array" ref="H1565">IF(Tabla1[[#This Row],[Código_Actividad]]="","",_xlfn.XLOOKUP(Tabla1[[#This Row],[Código_Actividad]],CodigoActividad,Tabla2[Actividades Programables Presupuestables],"",0))</f>
        <v/>
      </c>
      <c r="I1565" s="783" t="str">
        <f>IFERROR(VLOOKUP('Formulario PPGR3'!$G1565,'Formulario PPGR2'!$H$9:$V$536,15,FALSE),"")</f>
        <v/>
      </c>
      <c r="J1565" s="525"/>
      <c r="K1565" s="524"/>
      <c r="L1565" s="521" t="str">
        <f>IF(Tabla1[[#This Row],[Descripción]]="","",_xlfn.XLOOKUP(Tabla1[[#This Row],[Descripción]],Tabla10[Descripción],Tabla10[Unidad de Medida],"",0))</f>
        <v/>
      </c>
      <c r="M1565" s="317"/>
      <c r="N1565" s="535" t="str">
        <f>IF(Tabla1[[#This Row],[Descripción]]="","",_xlfn.XLOOKUP(Tabla1[[#This Row],[Descripción]],Tabla10[Descripción],Tabla10[Precio Unitario],0))</f>
        <v/>
      </c>
      <c r="O1565" s="535" t="str">
        <f>IF(Tabla1[[#This Row],[Cantidad de Insumos]]="","",Tabla1[[#This Row],[Precio Unitario]]*Tabla1[[#This Row],[Cantidad de Insumos]])</f>
        <v/>
      </c>
      <c r="P1565" s="522" t="str">
        <f>IF(Tabla1[[#This Row],[Descripción]]="","",_xlfn.XLOOKUP(Tabla1[[#This Row],[Descripción]],Tabla10[Descripción],Tabla10[CODIGO PRESUPUESTARIO],0))</f>
        <v/>
      </c>
      <c r="Q1565" s="523"/>
      <c r="R1565" s="523" t="str">
        <f>IF(Tabla1[[#This Row],[Insumos]]="","",_xlfn.XLOOKUP(Tabla1[[#This Row],[Insumos]],Tabla10[Insumo],Tabla10[InsumoAbrev],"",0))</f>
        <v/>
      </c>
      <c r="S1565" s="694"/>
      <c r="T1565" s="187"/>
      <c r="U1565" s="187"/>
    </row>
    <row r="1566" spans="2:21" ht="15" x14ac:dyDescent="0.25">
      <c r="B1566" s="187" t="str">
        <f>IF('Formulario PPGR3'!$G1566="","",CONCATENATE('Formulario PPGR3'!$C1566,".",'Formulario PPGR3'!$D1566,".",'Formulario PPGR3'!$E1566,".",'Formulario PPGR3'!$F1566))</f>
        <v/>
      </c>
      <c r="C1566" s="187" t="str">
        <f>IF('Formulario PPGR3'!$G1566="","",'Formulario PPGR1'!#REF!)</f>
        <v/>
      </c>
      <c r="D1566" s="187" t="str">
        <f>IF('Formulario PPGR3'!$G1566="","",'Formulario PPGR1'!#REF!)</f>
        <v/>
      </c>
      <c r="E1566" s="187" t="str">
        <f>IF('Formulario PPGR3'!$G1566="","",'Formulario PPGR1'!#REF!)</f>
        <v/>
      </c>
      <c r="F1566" s="187" t="str">
        <f>IF('Formulario PPGR3'!$G1566="","",'Formulario PPGR1'!#REF!)</f>
        <v/>
      </c>
      <c r="G1566" s="237"/>
      <c r="H1566" s="520" t="str" cm="1">
        <f t="array" ref="H1566">IF(Tabla1[[#This Row],[Código_Actividad]]="","",_xlfn.XLOOKUP(Tabla1[[#This Row],[Código_Actividad]],CodigoActividad,Tabla2[Actividades Programables Presupuestables],"",0))</f>
        <v/>
      </c>
      <c r="I1566" s="783" t="str">
        <f>IFERROR(VLOOKUP('Formulario PPGR3'!$G1566,'Formulario PPGR2'!$H$9:$V$536,15,FALSE),"")</f>
        <v/>
      </c>
      <c r="J1566" s="525"/>
      <c r="K1566" s="524"/>
      <c r="L1566" s="521" t="str">
        <f>IF(Tabla1[[#This Row],[Descripción]]="","",_xlfn.XLOOKUP(Tabla1[[#This Row],[Descripción]],Tabla10[Descripción],Tabla10[Unidad de Medida],"",0))</f>
        <v/>
      </c>
      <c r="M1566" s="317"/>
      <c r="N1566" s="535" t="str">
        <f>IF(Tabla1[[#This Row],[Descripción]]="","",_xlfn.XLOOKUP(Tabla1[[#This Row],[Descripción]],Tabla10[Descripción],Tabla10[Precio Unitario],0))</f>
        <v/>
      </c>
      <c r="O1566" s="535" t="str">
        <f>IF(Tabla1[[#This Row],[Cantidad de Insumos]]="","",Tabla1[[#This Row],[Precio Unitario]]*Tabla1[[#This Row],[Cantidad de Insumos]])</f>
        <v/>
      </c>
      <c r="P1566" s="522" t="str">
        <f>IF(Tabla1[[#This Row],[Descripción]]="","",_xlfn.XLOOKUP(Tabla1[[#This Row],[Descripción]],Tabla10[Descripción],Tabla10[CODIGO PRESUPUESTARIO],0))</f>
        <v/>
      </c>
      <c r="Q1566" s="523"/>
      <c r="R1566" s="523" t="str">
        <f>IF(Tabla1[[#This Row],[Insumos]]="","",_xlfn.XLOOKUP(Tabla1[[#This Row],[Insumos]],Tabla10[Insumo],Tabla10[InsumoAbrev],"",0))</f>
        <v/>
      </c>
      <c r="S1566" s="694"/>
      <c r="T1566" s="187"/>
      <c r="U1566" s="187"/>
    </row>
    <row r="1567" spans="2:21" ht="15" x14ac:dyDescent="0.25">
      <c r="B1567" s="187" t="str">
        <f>IF('Formulario PPGR3'!$G1567="","",CONCATENATE('Formulario PPGR3'!$C1567,".",'Formulario PPGR3'!$D1567,".",'Formulario PPGR3'!$E1567,".",'Formulario PPGR3'!$F1567))</f>
        <v/>
      </c>
      <c r="C1567" s="187" t="str">
        <f>IF('Formulario PPGR3'!$G1567="","",'Formulario PPGR1'!#REF!)</f>
        <v/>
      </c>
      <c r="D1567" s="187" t="str">
        <f>IF('Formulario PPGR3'!$G1567="","",'Formulario PPGR1'!#REF!)</f>
        <v/>
      </c>
      <c r="E1567" s="187" t="str">
        <f>IF('Formulario PPGR3'!$G1567="","",'Formulario PPGR1'!#REF!)</f>
        <v/>
      </c>
      <c r="F1567" s="187" t="str">
        <f>IF('Formulario PPGR3'!$G1567="","",'Formulario PPGR1'!#REF!)</f>
        <v/>
      </c>
      <c r="G1567" s="237"/>
      <c r="H1567" s="520" t="str" cm="1">
        <f t="array" ref="H1567">IF(Tabla1[[#This Row],[Código_Actividad]]="","",_xlfn.XLOOKUP(Tabla1[[#This Row],[Código_Actividad]],CodigoActividad,Tabla2[Actividades Programables Presupuestables],"",0))</f>
        <v/>
      </c>
      <c r="I1567" s="783" t="str">
        <f>IFERROR(VLOOKUP('Formulario PPGR3'!$G1567,'Formulario PPGR2'!$H$9:$V$536,15,FALSE),"")</f>
        <v/>
      </c>
      <c r="J1567" s="525"/>
      <c r="K1567" s="524"/>
      <c r="L1567" s="521" t="str">
        <f>IF(Tabla1[[#This Row],[Descripción]]="","",_xlfn.XLOOKUP(Tabla1[[#This Row],[Descripción]],Tabla10[Descripción],Tabla10[Unidad de Medida],"",0))</f>
        <v/>
      </c>
      <c r="M1567" s="317"/>
      <c r="N1567" s="535" t="str">
        <f>IF(Tabla1[[#This Row],[Descripción]]="","",_xlfn.XLOOKUP(Tabla1[[#This Row],[Descripción]],Tabla10[Descripción],Tabla10[Precio Unitario],0))</f>
        <v/>
      </c>
      <c r="O1567" s="535" t="str">
        <f>IF(Tabla1[[#This Row],[Cantidad de Insumos]]="","",Tabla1[[#This Row],[Precio Unitario]]*Tabla1[[#This Row],[Cantidad de Insumos]])</f>
        <v/>
      </c>
      <c r="P1567" s="522" t="str">
        <f>IF(Tabla1[[#This Row],[Descripción]]="","",_xlfn.XLOOKUP(Tabla1[[#This Row],[Descripción]],Tabla10[Descripción],Tabla10[CODIGO PRESUPUESTARIO],0))</f>
        <v/>
      </c>
      <c r="Q1567" s="523"/>
      <c r="R1567" s="523" t="str">
        <f>IF(Tabla1[[#This Row],[Insumos]]="","",_xlfn.XLOOKUP(Tabla1[[#This Row],[Insumos]],Tabla10[Insumo],Tabla10[InsumoAbrev],"",0))</f>
        <v/>
      </c>
      <c r="S1567" s="694"/>
      <c r="T1567" s="187"/>
      <c r="U1567" s="187"/>
    </row>
    <row r="1568" spans="2:21" ht="15" x14ac:dyDescent="0.25">
      <c r="B1568" s="187" t="str">
        <f>IF('Formulario PPGR3'!$G1568="","",CONCATENATE('Formulario PPGR3'!$C1568,".",'Formulario PPGR3'!$D1568,".",'Formulario PPGR3'!$E1568,".",'Formulario PPGR3'!$F1568))</f>
        <v/>
      </c>
      <c r="C1568" s="187" t="str">
        <f>IF('Formulario PPGR3'!$G1568="","",'Formulario PPGR1'!#REF!)</f>
        <v/>
      </c>
      <c r="D1568" s="187" t="str">
        <f>IF('Formulario PPGR3'!$G1568="","",'Formulario PPGR1'!#REF!)</f>
        <v/>
      </c>
      <c r="E1568" s="187" t="str">
        <f>IF('Formulario PPGR3'!$G1568="","",'Formulario PPGR1'!#REF!)</f>
        <v/>
      </c>
      <c r="F1568" s="187" t="str">
        <f>IF('Formulario PPGR3'!$G1568="","",'Formulario PPGR1'!#REF!)</f>
        <v/>
      </c>
      <c r="G1568" s="237"/>
      <c r="H1568" s="520" t="str" cm="1">
        <f t="array" ref="H1568">IF(Tabla1[[#This Row],[Código_Actividad]]="","",_xlfn.XLOOKUP(Tabla1[[#This Row],[Código_Actividad]],CodigoActividad,Tabla2[Actividades Programables Presupuestables],"",0))</f>
        <v/>
      </c>
      <c r="I1568" s="783" t="str">
        <f>IFERROR(VLOOKUP('Formulario PPGR3'!$G1568,'Formulario PPGR2'!$H$9:$V$536,15,FALSE),"")</f>
        <v/>
      </c>
      <c r="J1568" s="525"/>
      <c r="K1568" s="524"/>
      <c r="L1568" s="521" t="str">
        <f>IF(Tabla1[[#This Row],[Descripción]]="","",_xlfn.XLOOKUP(Tabla1[[#This Row],[Descripción]],Tabla10[Descripción],Tabla10[Unidad de Medida],"",0))</f>
        <v/>
      </c>
      <c r="M1568" s="317"/>
      <c r="N1568" s="535" t="str">
        <f>IF(Tabla1[[#This Row],[Descripción]]="","",_xlfn.XLOOKUP(Tabla1[[#This Row],[Descripción]],Tabla10[Descripción],Tabla10[Precio Unitario],0))</f>
        <v/>
      </c>
      <c r="O1568" s="535" t="str">
        <f>IF(Tabla1[[#This Row],[Cantidad de Insumos]]="","",Tabla1[[#This Row],[Precio Unitario]]*Tabla1[[#This Row],[Cantidad de Insumos]])</f>
        <v/>
      </c>
      <c r="P1568" s="522" t="str">
        <f>IF(Tabla1[[#This Row],[Descripción]]="","",_xlfn.XLOOKUP(Tabla1[[#This Row],[Descripción]],Tabla10[Descripción],Tabla10[CODIGO PRESUPUESTARIO],0))</f>
        <v/>
      </c>
      <c r="Q1568" s="523"/>
      <c r="R1568" s="523" t="str">
        <f>IF(Tabla1[[#This Row],[Insumos]]="","",_xlfn.XLOOKUP(Tabla1[[#This Row],[Insumos]],Tabla10[Insumo],Tabla10[InsumoAbrev],"",0))</f>
        <v/>
      </c>
      <c r="S1568" s="694"/>
      <c r="T1568" s="187"/>
      <c r="U1568" s="187"/>
    </row>
    <row r="1569" spans="2:21" ht="15" x14ac:dyDescent="0.25">
      <c r="B1569" s="187" t="str">
        <f>IF('Formulario PPGR3'!$G1569="","",CONCATENATE('Formulario PPGR3'!$C1569,".",'Formulario PPGR3'!$D1569,".",'Formulario PPGR3'!$E1569,".",'Formulario PPGR3'!$F1569))</f>
        <v/>
      </c>
      <c r="C1569" s="187" t="str">
        <f>IF('Formulario PPGR3'!$G1569="","",'Formulario PPGR1'!#REF!)</f>
        <v/>
      </c>
      <c r="D1569" s="187" t="str">
        <f>IF('Formulario PPGR3'!$G1569="","",'Formulario PPGR1'!#REF!)</f>
        <v/>
      </c>
      <c r="E1569" s="187" t="str">
        <f>IF('Formulario PPGR3'!$G1569="","",'Formulario PPGR1'!#REF!)</f>
        <v/>
      </c>
      <c r="F1569" s="187" t="str">
        <f>IF('Formulario PPGR3'!$G1569="","",'Formulario PPGR1'!#REF!)</f>
        <v/>
      </c>
      <c r="G1569" s="237"/>
      <c r="H1569" s="520" t="str" cm="1">
        <f t="array" ref="H1569">IF(Tabla1[[#This Row],[Código_Actividad]]="","",_xlfn.XLOOKUP(Tabla1[[#This Row],[Código_Actividad]],CodigoActividad,Tabla2[Actividades Programables Presupuestables],"",0))</f>
        <v/>
      </c>
      <c r="I1569" s="783" t="str">
        <f>IFERROR(VLOOKUP('Formulario PPGR3'!$G1569,'Formulario PPGR2'!$H$9:$V$536,15,FALSE),"")</f>
        <v/>
      </c>
      <c r="J1569" s="525"/>
      <c r="K1569" s="524"/>
      <c r="L1569" s="521" t="str">
        <f>IF(Tabla1[[#This Row],[Descripción]]="","",_xlfn.XLOOKUP(Tabla1[[#This Row],[Descripción]],Tabla10[Descripción],Tabla10[Unidad de Medida],"",0))</f>
        <v/>
      </c>
      <c r="M1569" s="317"/>
      <c r="N1569" s="535" t="str">
        <f>IF(Tabla1[[#This Row],[Descripción]]="","",_xlfn.XLOOKUP(Tabla1[[#This Row],[Descripción]],Tabla10[Descripción],Tabla10[Precio Unitario],0))</f>
        <v/>
      </c>
      <c r="O1569" s="535" t="str">
        <f>IF(Tabla1[[#This Row],[Cantidad de Insumos]]="","",Tabla1[[#This Row],[Precio Unitario]]*Tabla1[[#This Row],[Cantidad de Insumos]])</f>
        <v/>
      </c>
      <c r="P1569" s="522" t="str">
        <f>IF(Tabla1[[#This Row],[Descripción]]="","",_xlfn.XLOOKUP(Tabla1[[#This Row],[Descripción]],Tabla10[Descripción],Tabla10[CODIGO PRESUPUESTARIO],0))</f>
        <v/>
      </c>
      <c r="Q1569" s="523"/>
      <c r="R1569" s="523" t="str">
        <f>IF(Tabla1[[#This Row],[Insumos]]="","",_xlfn.XLOOKUP(Tabla1[[#This Row],[Insumos]],Tabla10[Insumo],Tabla10[InsumoAbrev],"",0))</f>
        <v/>
      </c>
      <c r="S1569" s="694"/>
      <c r="T1569" s="187"/>
      <c r="U1569" s="187"/>
    </row>
    <row r="1570" spans="2:21" ht="15" x14ac:dyDescent="0.25">
      <c r="B1570" s="187" t="str">
        <f>IF('Formulario PPGR3'!$G1570="","",CONCATENATE('Formulario PPGR3'!$C1570,".",'Formulario PPGR3'!$D1570,".",'Formulario PPGR3'!$E1570,".",'Formulario PPGR3'!$F1570))</f>
        <v/>
      </c>
      <c r="C1570" s="187" t="str">
        <f>IF('Formulario PPGR3'!$G1570="","",'Formulario PPGR1'!#REF!)</f>
        <v/>
      </c>
      <c r="D1570" s="187" t="str">
        <f>IF('Formulario PPGR3'!$G1570="","",'Formulario PPGR1'!#REF!)</f>
        <v/>
      </c>
      <c r="E1570" s="187" t="str">
        <f>IF('Formulario PPGR3'!$G1570="","",'Formulario PPGR1'!#REF!)</f>
        <v/>
      </c>
      <c r="F1570" s="187" t="str">
        <f>IF('Formulario PPGR3'!$G1570="","",'Formulario PPGR1'!#REF!)</f>
        <v/>
      </c>
      <c r="G1570" s="237"/>
      <c r="H1570" s="520" t="str" cm="1">
        <f t="array" ref="H1570">IF(Tabla1[[#This Row],[Código_Actividad]]="","",_xlfn.XLOOKUP(Tabla1[[#This Row],[Código_Actividad]],CodigoActividad,Tabla2[Actividades Programables Presupuestables],"",0))</f>
        <v/>
      </c>
      <c r="I1570" s="783" t="str">
        <f>IFERROR(VLOOKUP('Formulario PPGR3'!$G1570,'Formulario PPGR2'!$H$9:$V$536,15,FALSE),"")</f>
        <v/>
      </c>
      <c r="J1570" s="525"/>
      <c r="K1570" s="524"/>
      <c r="L1570" s="521" t="str">
        <f>IF(Tabla1[[#This Row],[Descripción]]="","",_xlfn.XLOOKUP(Tabla1[[#This Row],[Descripción]],Tabla10[Descripción],Tabla10[Unidad de Medida],"",0))</f>
        <v/>
      </c>
      <c r="M1570" s="317"/>
      <c r="N1570" s="535" t="str">
        <f>IF(Tabla1[[#This Row],[Descripción]]="","",_xlfn.XLOOKUP(Tabla1[[#This Row],[Descripción]],Tabla10[Descripción],Tabla10[Precio Unitario],0))</f>
        <v/>
      </c>
      <c r="O1570" s="535" t="str">
        <f>IF(Tabla1[[#This Row],[Cantidad de Insumos]]="","",Tabla1[[#This Row],[Precio Unitario]]*Tabla1[[#This Row],[Cantidad de Insumos]])</f>
        <v/>
      </c>
      <c r="P1570" s="522" t="str">
        <f>IF(Tabla1[[#This Row],[Descripción]]="","",_xlfn.XLOOKUP(Tabla1[[#This Row],[Descripción]],Tabla10[Descripción],Tabla10[CODIGO PRESUPUESTARIO],0))</f>
        <v/>
      </c>
      <c r="Q1570" s="523"/>
      <c r="R1570" s="523" t="str">
        <f>IF(Tabla1[[#This Row],[Insumos]]="","",_xlfn.XLOOKUP(Tabla1[[#This Row],[Insumos]],Tabla10[Insumo],Tabla10[InsumoAbrev],"",0))</f>
        <v/>
      </c>
      <c r="S1570" s="694"/>
      <c r="T1570" s="187"/>
      <c r="U1570" s="187"/>
    </row>
    <row r="1571" spans="2:21" ht="15" x14ac:dyDescent="0.25">
      <c r="B1571" s="187" t="str">
        <f>IF('Formulario PPGR3'!$G1571="","",CONCATENATE('Formulario PPGR3'!$C1571,".",'Formulario PPGR3'!$D1571,".",'Formulario PPGR3'!$E1571,".",'Formulario PPGR3'!$F1571))</f>
        <v/>
      </c>
      <c r="C1571" s="187" t="str">
        <f>IF('Formulario PPGR3'!$G1571="","",'Formulario PPGR1'!#REF!)</f>
        <v/>
      </c>
      <c r="D1571" s="187" t="str">
        <f>IF('Formulario PPGR3'!$G1571="","",'Formulario PPGR1'!#REF!)</f>
        <v/>
      </c>
      <c r="E1571" s="187" t="str">
        <f>IF('Formulario PPGR3'!$G1571="","",'Formulario PPGR1'!#REF!)</f>
        <v/>
      </c>
      <c r="F1571" s="187" t="str">
        <f>IF('Formulario PPGR3'!$G1571="","",'Formulario PPGR1'!#REF!)</f>
        <v/>
      </c>
      <c r="G1571" s="237"/>
      <c r="H1571" s="520" t="str" cm="1">
        <f t="array" ref="H1571">IF(Tabla1[[#This Row],[Código_Actividad]]="","",_xlfn.XLOOKUP(Tabla1[[#This Row],[Código_Actividad]],CodigoActividad,Tabla2[Actividades Programables Presupuestables],"",0))</f>
        <v/>
      </c>
      <c r="I1571" s="783" t="str">
        <f>IFERROR(VLOOKUP('Formulario PPGR3'!$G1571,'Formulario PPGR2'!$H$9:$V$536,15,FALSE),"")</f>
        <v/>
      </c>
      <c r="J1571" s="525"/>
      <c r="K1571" s="524"/>
      <c r="L1571" s="521" t="str">
        <f>IF(Tabla1[[#This Row],[Descripción]]="","",_xlfn.XLOOKUP(Tabla1[[#This Row],[Descripción]],Tabla10[Descripción],Tabla10[Unidad de Medida],"",0))</f>
        <v/>
      </c>
      <c r="M1571" s="317"/>
      <c r="N1571" s="535" t="str">
        <f>IF(Tabla1[[#This Row],[Descripción]]="","",_xlfn.XLOOKUP(Tabla1[[#This Row],[Descripción]],Tabla10[Descripción],Tabla10[Precio Unitario],0))</f>
        <v/>
      </c>
      <c r="O1571" s="535" t="str">
        <f>IF(Tabla1[[#This Row],[Cantidad de Insumos]]="","",Tabla1[[#This Row],[Precio Unitario]]*Tabla1[[#This Row],[Cantidad de Insumos]])</f>
        <v/>
      </c>
      <c r="P1571" s="522" t="str">
        <f>IF(Tabla1[[#This Row],[Descripción]]="","",_xlfn.XLOOKUP(Tabla1[[#This Row],[Descripción]],Tabla10[Descripción],Tabla10[CODIGO PRESUPUESTARIO],0))</f>
        <v/>
      </c>
      <c r="Q1571" s="523"/>
      <c r="R1571" s="523" t="str">
        <f>IF(Tabla1[[#This Row],[Insumos]]="","",_xlfn.XLOOKUP(Tabla1[[#This Row],[Insumos]],Tabla10[Insumo],Tabla10[InsumoAbrev],"",0))</f>
        <v/>
      </c>
      <c r="S1571" s="694"/>
      <c r="T1571" s="187"/>
      <c r="U1571" s="187"/>
    </row>
    <row r="1572" spans="2:21" ht="15" x14ac:dyDescent="0.25">
      <c r="B1572" s="187" t="str">
        <f>IF('Formulario PPGR3'!$G1572="","",CONCATENATE('Formulario PPGR3'!$C1572,".",'Formulario PPGR3'!$D1572,".",'Formulario PPGR3'!$E1572,".",'Formulario PPGR3'!$F1572))</f>
        <v/>
      </c>
      <c r="C1572" s="187" t="str">
        <f>IF('Formulario PPGR3'!$G1572="","",'Formulario PPGR1'!#REF!)</f>
        <v/>
      </c>
      <c r="D1572" s="187" t="str">
        <f>IF('Formulario PPGR3'!$G1572="","",'Formulario PPGR1'!#REF!)</f>
        <v/>
      </c>
      <c r="E1572" s="187" t="str">
        <f>IF('Formulario PPGR3'!$G1572="","",'Formulario PPGR1'!#REF!)</f>
        <v/>
      </c>
      <c r="F1572" s="187" t="str">
        <f>IF('Formulario PPGR3'!$G1572="","",'Formulario PPGR1'!#REF!)</f>
        <v/>
      </c>
      <c r="G1572" s="237"/>
      <c r="H1572" s="520" t="str" cm="1">
        <f t="array" ref="H1572">IF(Tabla1[[#This Row],[Código_Actividad]]="","",_xlfn.XLOOKUP(Tabla1[[#This Row],[Código_Actividad]],CodigoActividad,Tabla2[Actividades Programables Presupuestables],"",0))</f>
        <v/>
      </c>
      <c r="I1572" s="783" t="str">
        <f>IFERROR(VLOOKUP('Formulario PPGR3'!$G1572,'Formulario PPGR2'!$H$9:$V$536,15,FALSE),"")</f>
        <v/>
      </c>
      <c r="J1572" s="525"/>
      <c r="K1572" s="524"/>
      <c r="L1572" s="521" t="str">
        <f>IF(Tabla1[[#This Row],[Descripción]]="","",_xlfn.XLOOKUP(Tabla1[[#This Row],[Descripción]],Tabla10[Descripción],Tabla10[Unidad de Medida],"",0))</f>
        <v/>
      </c>
      <c r="M1572" s="317"/>
      <c r="N1572" s="535" t="str">
        <f>IF(Tabla1[[#This Row],[Descripción]]="","",_xlfn.XLOOKUP(Tabla1[[#This Row],[Descripción]],Tabla10[Descripción],Tabla10[Precio Unitario],0))</f>
        <v/>
      </c>
      <c r="O1572" s="535" t="str">
        <f>IF(Tabla1[[#This Row],[Cantidad de Insumos]]="","",Tabla1[[#This Row],[Precio Unitario]]*Tabla1[[#This Row],[Cantidad de Insumos]])</f>
        <v/>
      </c>
      <c r="P1572" s="522" t="str">
        <f>IF(Tabla1[[#This Row],[Descripción]]="","",_xlfn.XLOOKUP(Tabla1[[#This Row],[Descripción]],Tabla10[Descripción],Tabla10[CODIGO PRESUPUESTARIO],0))</f>
        <v/>
      </c>
      <c r="Q1572" s="523"/>
      <c r="R1572" s="523" t="str">
        <f>IF(Tabla1[[#This Row],[Insumos]]="","",_xlfn.XLOOKUP(Tabla1[[#This Row],[Insumos]],Tabla10[Insumo],Tabla10[InsumoAbrev],"",0))</f>
        <v/>
      </c>
      <c r="S1572" s="694"/>
      <c r="T1572" s="187"/>
      <c r="U1572" s="187"/>
    </row>
    <row r="1573" spans="2:21" ht="15" x14ac:dyDescent="0.25">
      <c r="B1573" s="187" t="str">
        <f>IF('Formulario PPGR3'!$G1573="","",CONCATENATE('Formulario PPGR3'!$C1573,".",'Formulario PPGR3'!$D1573,".",'Formulario PPGR3'!$E1573,".",'Formulario PPGR3'!$F1573))</f>
        <v/>
      </c>
      <c r="C1573" s="187" t="str">
        <f>IF('Formulario PPGR3'!$G1573="","",'Formulario PPGR1'!#REF!)</f>
        <v/>
      </c>
      <c r="D1573" s="187" t="str">
        <f>IF('Formulario PPGR3'!$G1573="","",'Formulario PPGR1'!#REF!)</f>
        <v/>
      </c>
      <c r="E1573" s="187" t="str">
        <f>IF('Formulario PPGR3'!$G1573="","",'Formulario PPGR1'!#REF!)</f>
        <v/>
      </c>
      <c r="F1573" s="187" t="str">
        <f>IF('Formulario PPGR3'!$G1573="","",'Formulario PPGR1'!#REF!)</f>
        <v/>
      </c>
      <c r="G1573" s="237"/>
      <c r="H1573" s="520" t="str" cm="1">
        <f t="array" ref="H1573">IF(Tabla1[[#This Row],[Código_Actividad]]="","",_xlfn.XLOOKUP(Tabla1[[#This Row],[Código_Actividad]],CodigoActividad,Tabla2[Actividades Programables Presupuestables],"",0))</f>
        <v/>
      </c>
      <c r="I1573" s="783" t="str">
        <f>IFERROR(VLOOKUP('Formulario PPGR3'!$G1573,'Formulario PPGR2'!$H$9:$V$536,15,FALSE),"")</f>
        <v/>
      </c>
      <c r="J1573" s="525"/>
      <c r="K1573" s="524"/>
      <c r="L1573" s="521" t="str">
        <f>IF(Tabla1[[#This Row],[Descripción]]="","",_xlfn.XLOOKUP(Tabla1[[#This Row],[Descripción]],Tabla10[Descripción],Tabla10[Unidad de Medida],"",0))</f>
        <v/>
      </c>
      <c r="M1573" s="317"/>
      <c r="N1573" s="535" t="str">
        <f>IF(Tabla1[[#This Row],[Descripción]]="","",_xlfn.XLOOKUP(Tabla1[[#This Row],[Descripción]],Tabla10[Descripción],Tabla10[Precio Unitario],0))</f>
        <v/>
      </c>
      <c r="O1573" s="535" t="str">
        <f>IF(Tabla1[[#This Row],[Cantidad de Insumos]]="","",Tabla1[[#This Row],[Precio Unitario]]*Tabla1[[#This Row],[Cantidad de Insumos]])</f>
        <v/>
      </c>
      <c r="P1573" s="522" t="str">
        <f>IF(Tabla1[[#This Row],[Descripción]]="","",_xlfn.XLOOKUP(Tabla1[[#This Row],[Descripción]],Tabla10[Descripción],Tabla10[CODIGO PRESUPUESTARIO],0))</f>
        <v/>
      </c>
      <c r="Q1573" s="523"/>
      <c r="R1573" s="523" t="str">
        <f>IF(Tabla1[[#This Row],[Insumos]]="","",_xlfn.XLOOKUP(Tabla1[[#This Row],[Insumos]],Tabla10[Insumo],Tabla10[InsumoAbrev],"",0))</f>
        <v/>
      </c>
      <c r="S1573" s="694"/>
      <c r="T1573" s="187"/>
      <c r="U1573" s="187"/>
    </row>
    <row r="1574" spans="2:21" ht="15" x14ac:dyDescent="0.25">
      <c r="B1574" s="187" t="str">
        <f>IF('Formulario PPGR3'!$G1574="","",CONCATENATE('Formulario PPGR3'!$C1574,".",'Formulario PPGR3'!$D1574,".",'Formulario PPGR3'!$E1574,".",'Formulario PPGR3'!$F1574))</f>
        <v/>
      </c>
      <c r="C1574" s="187" t="str">
        <f>IF('Formulario PPGR3'!$G1574="","",'Formulario PPGR1'!#REF!)</f>
        <v/>
      </c>
      <c r="D1574" s="187" t="str">
        <f>IF('Formulario PPGR3'!$G1574="","",'Formulario PPGR1'!#REF!)</f>
        <v/>
      </c>
      <c r="E1574" s="187" t="str">
        <f>IF('Formulario PPGR3'!$G1574="","",'Formulario PPGR1'!#REF!)</f>
        <v/>
      </c>
      <c r="F1574" s="187" t="str">
        <f>IF('Formulario PPGR3'!$G1574="","",'Formulario PPGR1'!#REF!)</f>
        <v/>
      </c>
      <c r="G1574" s="237"/>
      <c r="H1574" s="520" t="str" cm="1">
        <f t="array" ref="H1574">IF(Tabla1[[#This Row],[Código_Actividad]]="","",_xlfn.XLOOKUP(Tabla1[[#This Row],[Código_Actividad]],CodigoActividad,Tabla2[Actividades Programables Presupuestables],"",0))</f>
        <v/>
      </c>
      <c r="I1574" s="783" t="str">
        <f>IFERROR(VLOOKUP('Formulario PPGR3'!$G1574,'Formulario PPGR2'!$H$9:$V$536,15,FALSE),"")</f>
        <v/>
      </c>
      <c r="J1574" s="525"/>
      <c r="K1574" s="524"/>
      <c r="L1574" s="521" t="str">
        <f>IF(Tabla1[[#This Row],[Descripción]]="","",_xlfn.XLOOKUP(Tabla1[[#This Row],[Descripción]],Tabla10[Descripción],Tabla10[Unidad de Medida],"",0))</f>
        <v/>
      </c>
      <c r="M1574" s="317"/>
      <c r="N1574" s="535" t="str">
        <f>IF(Tabla1[[#This Row],[Descripción]]="","",_xlfn.XLOOKUP(Tabla1[[#This Row],[Descripción]],Tabla10[Descripción],Tabla10[Precio Unitario],0))</f>
        <v/>
      </c>
      <c r="O1574" s="535" t="str">
        <f>IF(Tabla1[[#This Row],[Cantidad de Insumos]]="","",Tabla1[[#This Row],[Precio Unitario]]*Tabla1[[#This Row],[Cantidad de Insumos]])</f>
        <v/>
      </c>
      <c r="P1574" s="522" t="str">
        <f>IF(Tabla1[[#This Row],[Descripción]]="","",_xlfn.XLOOKUP(Tabla1[[#This Row],[Descripción]],Tabla10[Descripción],Tabla10[CODIGO PRESUPUESTARIO],0))</f>
        <v/>
      </c>
      <c r="Q1574" s="523"/>
      <c r="R1574" s="523" t="str">
        <f>IF(Tabla1[[#This Row],[Insumos]]="","",_xlfn.XLOOKUP(Tabla1[[#This Row],[Insumos]],Tabla10[Insumo],Tabla10[InsumoAbrev],"",0))</f>
        <v/>
      </c>
      <c r="S1574" s="694"/>
      <c r="T1574" s="187"/>
      <c r="U1574" s="187"/>
    </row>
    <row r="1575" spans="2:21" ht="15" x14ac:dyDescent="0.25">
      <c r="B1575" s="187" t="str">
        <f>IF('Formulario PPGR3'!$G1575="","",CONCATENATE('Formulario PPGR3'!$C1575,".",'Formulario PPGR3'!$D1575,".",'Formulario PPGR3'!$E1575,".",'Formulario PPGR3'!$F1575))</f>
        <v/>
      </c>
      <c r="C1575" s="187" t="str">
        <f>IF('Formulario PPGR3'!$G1575="","",'Formulario PPGR1'!#REF!)</f>
        <v/>
      </c>
      <c r="D1575" s="187" t="str">
        <f>IF('Formulario PPGR3'!$G1575="","",'Formulario PPGR1'!#REF!)</f>
        <v/>
      </c>
      <c r="E1575" s="187" t="str">
        <f>IF('Formulario PPGR3'!$G1575="","",'Formulario PPGR1'!#REF!)</f>
        <v/>
      </c>
      <c r="F1575" s="187" t="str">
        <f>IF('Formulario PPGR3'!$G1575="","",'Formulario PPGR1'!#REF!)</f>
        <v/>
      </c>
      <c r="G1575" s="237"/>
      <c r="H1575" s="520" t="str" cm="1">
        <f t="array" ref="H1575">IF(Tabla1[[#This Row],[Código_Actividad]]="","",_xlfn.XLOOKUP(Tabla1[[#This Row],[Código_Actividad]],CodigoActividad,Tabla2[Actividades Programables Presupuestables],"",0))</f>
        <v/>
      </c>
      <c r="I1575" s="783" t="str">
        <f>IFERROR(VLOOKUP('Formulario PPGR3'!$G1575,'Formulario PPGR2'!$H$9:$V$536,15,FALSE),"")</f>
        <v/>
      </c>
      <c r="J1575" s="525"/>
      <c r="K1575" s="524"/>
      <c r="L1575" s="521" t="str">
        <f>IF(Tabla1[[#This Row],[Descripción]]="","",_xlfn.XLOOKUP(Tabla1[[#This Row],[Descripción]],Tabla10[Descripción],Tabla10[Unidad de Medida],"",0))</f>
        <v/>
      </c>
      <c r="M1575" s="317"/>
      <c r="N1575" s="535" t="str">
        <f>IF(Tabla1[[#This Row],[Descripción]]="","",_xlfn.XLOOKUP(Tabla1[[#This Row],[Descripción]],Tabla10[Descripción],Tabla10[Precio Unitario],0))</f>
        <v/>
      </c>
      <c r="O1575" s="535" t="str">
        <f>IF(Tabla1[[#This Row],[Cantidad de Insumos]]="","",Tabla1[[#This Row],[Precio Unitario]]*Tabla1[[#This Row],[Cantidad de Insumos]])</f>
        <v/>
      </c>
      <c r="P1575" s="522" t="str">
        <f>IF(Tabla1[[#This Row],[Descripción]]="","",_xlfn.XLOOKUP(Tabla1[[#This Row],[Descripción]],Tabla10[Descripción],Tabla10[CODIGO PRESUPUESTARIO],0))</f>
        <v/>
      </c>
      <c r="Q1575" s="523"/>
      <c r="R1575" s="523" t="str">
        <f>IF(Tabla1[[#This Row],[Insumos]]="","",_xlfn.XLOOKUP(Tabla1[[#This Row],[Insumos]],Tabla10[Insumo],Tabla10[InsumoAbrev],"",0))</f>
        <v/>
      </c>
      <c r="S1575" s="694"/>
      <c r="T1575" s="187"/>
      <c r="U1575" s="187"/>
    </row>
    <row r="1576" spans="2:21" ht="15" x14ac:dyDescent="0.25">
      <c r="B1576" s="187" t="str">
        <f>IF('Formulario PPGR3'!$G1576="","",CONCATENATE('Formulario PPGR3'!$C1576,".",'Formulario PPGR3'!$D1576,".",'Formulario PPGR3'!$E1576,".",'Formulario PPGR3'!$F1576))</f>
        <v/>
      </c>
      <c r="C1576" s="187" t="str">
        <f>IF('Formulario PPGR3'!$G1576="","",'Formulario PPGR1'!#REF!)</f>
        <v/>
      </c>
      <c r="D1576" s="187" t="str">
        <f>IF('Formulario PPGR3'!$G1576="","",'Formulario PPGR1'!#REF!)</f>
        <v/>
      </c>
      <c r="E1576" s="187" t="str">
        <f>IF('Formulario PPGR3'!$G1576="","",'Formulario PPGR1'!#REF!)</f>
        <v/>
      </c>
      <c r="F1576" s="187" t="str">
        <f>IF('Formulario PPGR3'!$G1576="","",'Formulario PPGR1'!#REF!)</f>
        <v/>
      </c>
      <c r="G1576" s="237"/>
      <c r="H1576" s="520" t="str" cm="1">
        <f t="array" ref="H1576">IF(Tabla1[[#This Row],[Código_Actividad]]="","",_xlfn.XLOOKUP(Tabla1[[#This Row],[Código_Actividad]],CodigoActividad,Tabla2[Actividades Programables Presupuestables],"",0))</f>
        <v/>
      </c>
      <c r="I1576" s="783" t="str">
        <f>IFERROR(VLOOKUP('Formulario PPGR3'!$G1576,'Formulario PPGR2'!$H$9:$V$536,15,FALSE),"")</f>
        <v/>
      </c>
      <c r="J1576" s="525"/>
      <c r="K1576" s="524"/>
      <c r="L1576" s="521" t="str">
        <f>IF(Tabla1[[#This Row],[Descripción]]="","",_xlfn.XLOOKUP(Tabla1[[#This Row],[Descripción]],Tabla10[Descripción],Tabla10[Unidad de Medida],"",0))</f>
        <v/>
      </c>
      <c r="M1576" s="317"/>
      <c r="N1576" s="535" t="str">
        <f>IF(Tabla1[[#This Row],[Descripción]]="","",_xlfn.XLOOKUP(Tabla1[[#This Row],[Descripción]],Tabla10[Descripción],Tabla10[Precio Unitario],0))</f>
        <v/>
      </c>
      <c r="O1576" s="535" t="str">
        <f>IF(Tabla1[[#This Row],[Cantidad de Insumos]]="","",Tabla1[[#This Row],[Precio Unitario]]*Tabla1[[#This Row],[Cantidad de Insumos]])</f>
        <v/>
      </c>
      <c r="P1576" s="522" t="str">
        <f>IF(Tabla1[[#This Row],[Descripción]]="","",_xlfn.XLOOKUP(Tabla1[[#This Row],[Descripción]],Tabla10[Descripción],Tabla10[CODIGO PRESUPUESTARIO],0))</f>
        <v/>
      </c>
      <c r="Q1576" s="523"/>
      <c r="R1576" s="523" t="str">
        <f>IF(Tabla1[[#This Row],[Insumos]]="","",_xlfn.XLOOKUP(Tabla1[[#This Row],[Insumos]],Tabla10[Insumo],Tabla10[InsumoAbrev],"",0))</f>
        <v/>
      </c>
      <c r="S1576" s="694"/>
      <c r="T1576" s="187"/>
      <c r="U1576" s="187"/>
    </row>
    <row r="1577" spans="2:21" ht="15" x14ac:dyDescent="0.25">
      <c r="B1577" s="187" t="str">
        <f>IF('Formulario PPGR3'!$G1577="","",CONCATENATE('Formulario PPGR3'!$C1577,".",'Formulario PPGR3'!$D1577,".",'Formulario PPGR3'!$E1577,".",'Formulario PPGR3'!$F1577))</f>
        <v/>
      </c>
      <c r="C1577" s="187" t="str">
        <f>IF('Formulario PPGR3'!$G1577="","",'Formulario PPGR1'!#REF!)</f>
        <v/>
      </c>
      <c r="D1577" s="187" t="str">
        <f>IF('Formulario PPGR3'!$G1577="","",'Formulario PPGR1'!#REF!)</f>
        <v/>
      </c>
      <c r="E1577" s="187" t="str">
        <f>IF('Formulario PPGR3'!$G1577="","",'Formulario PPGR1'!#REF!)</f>
        <v/>
      </c>
      <c r="F1577" s="187" t="str">
        <f>IF('Formulario PPGR3'!$G1577="","",'Formulario PPGR1'!#REF!)</f>
        <v/>
      </c>
      <c r="G1577" s="237"/>
      <c r="H1577" s="520" t="str" cm="1">
        <f t="array" ref="H1577">IF(Tabla1[[#This Row],[Código_Actividad]]="","",_xlfn.XLOOKUP(Tabla1[[#This Row],[Código_Actividad]],CodigoActividad,Tabla2[Actividades Programables Presupuestables],"",0))</f>
        <v/>
      </c>
      <c r="I1577" s="783" t="str">
        <f>IFERROR(VLOOKUP('Formulario PPGR3'!$G1577,'Formulario PPGR2'!$H$9:$V$536,15,FALSE),"")</f>
        <v/>
      </c>
      <c r="J1577" s="525"/>
      <c r="K1577" s="524"/>
      <c r="L1577" s="521" t="str">
        <f>IF(Tabla1[[#This Row],[Descripción]]="","",_xlfn.XLOOKUP(Tabla1[[#This Row],[Descripción]],Tabla10[Descripción],Tabla10[Unidad de Medida],"",0))</f>
        <v/>
      </c>
      <c r="M1577" s="317"/>
      <c r="N1577" s="535" t="str">
        <f>IF(Tabla1[[#This Row],[Descripción]]="","",_xlfn.XLOOKUP(Tabla1[[#This Row],[Descripción]],Tabla10[Descripción],Tabla10[Precio Unitario],0))</f>
        <v/>
      </c>
      <c r="O1577" s="535" t="str">
        <f>IF(Tabla1[[#This Row],[Cantidad de Insumos]]="","",Tabla1[[#This Row],[Precio Unitario]]*Tabla1[[#This Row],[Cantidad de Insumos]])</f>
        <v/>
      </c>
      <c r="P1577" s="522" t="str">
        <f>IF(Tabla1[[#This Row],[Descripción]]="","",_xlfn.XLOOKUP(Tabla1[[#This Row],[Descripción]],Tabla10[Descripción],Tabla10[CODIGO PRESUPUESTARIO],0))</f>
        <v/>
      </c>
      <c r="Q1577" s="523"/>
      <c r="R1577" s="523" t="str">
        <f>IF(Tabla1[[#This Row],[Insumos]]="","",_xlfn.XLOOKUP(Tabla1[[#This Row],[Insumos]],Tabla10[Insumo],Tabla10[InsumoAbrev],"",0))</f>
        <v/>
      </c>
      <c r="S1577" s="694"/>
      <c r="T1577" s="187"/>
      <c r="U1577" s="187"/>
    </row>
    <row r="1578" spans="2:21" ht="15" x14ac:dyDescent="0.25">
      <c r="B1578" s="187" t="str">
        <f>IF('Formulario PPGR3'!$G1578="","",CONCATENATE('Formulario PPGR3'!$C1578,".",'Formulario PPGR3'!$D1578,".",'Formulario PPGR3'!$E1578,".",'Formulario PPGR3'!$F1578))</f>
        <v/>
      </c>
      <c r="C1578" s="187" t="str">
        <f>IF('Formulario PPGR3'!$G1578="","",'Formulario PPGR1'!#REF!)</f>
        <v/>
      </c>
      <c r="D1578" s="187" t="str">
        <f>IF('Formulario PPGR3'!$G1578="","",'Formulario PPGR1'!#REF!)</f>
        <v/>
      </c>
      <c r="E1578" s="187" t="str">
        <f>IF('Formulario PPGR3'!$G1578="","",'Formulario PPGR1'!#REF!)</f>
        <v/>
      </c>
      <c r="F1578" s="187" t="str">
        <f>IF('Formulario PPGR3'!$G1578="","",'Formulario PPGR1'!#REF!)</f>
        <v/>
      </c>
      <c r="G1578" s="237"/>
      <c r="H1578" s="520" t="str" cm="1">
        <f t="array" ref="H1578">IF(Tabla1[[#This Row],[Código_Actividad]]="","",_xlfn.XLOOKUP(Tabla1[[#This Row],[Código_Actividad]],CodigoActividad,Tabla2[Actividades Programables Presupuestables],"",0))</f>
        <v/>
      </c>
      <c r="I1578" s="783" t="str">
        <f>IFERROR(VLOOKUP('Formulario PPGR3'!$G1578,'Formulario PPGR2'!$H$9:$V$536,15,FALSE),"")</f>
        <v/>
      </c>
      <c r="J1578" s="525"/>
      <c r="K1578" s="524"/>
      <c r="L1578" s="521" t="str">
        <f>IF(Tabla1[[#This Row],[Descripción]]="","",_xlfn.XLOOKUP(Tabla1[[#This Row],[Descripción]],Tabla10[Descripción],Tabla10[Unidad de Medida],"",0))</f>
        <v/>
      </c>
      <c r="M1578" s="317"/>
      <c r="N1578" s="535" t="str">
        <f>IF(Tabla1[[#This Row],[Descripción]]="","",_xlfn.XLOOKUP(Tabla1[[#This Row],[Descripción]],Tabla10[Descripción],Tabla10[Precio Unitario],0))</f>
        <v/>
      </c>
      <c r="O1578" s="535" t="str">
        <f>IF(Tabla1[[#This Row],[Cantidad de Insumos]]="","",Tabla1[[#This Row],[Precio Unitario]]*Tabla1[[#This Row],[Cantidad de Insumos]])</f>
        <v/>
      </c>
      <c r="P1578" s="522" t="str">
        <f>IF(Tabla1[[#This Row],[Descripción]]="","",_xlfn.XLOOKUP(Tabla1[[#This Row],[Descripción]],Tabla10[Descripción],Tabla10[CODIGO PRESUPUESTARIO],0))</f>
        <v/>
      </c>
      <c r="Q1578" s="523"/>
      <c r="R1578" s="523" t="str">
        <f>IF(Tabla1[[#This Row],[Insumos]]="","",_xlfn.XLOOKUP(Tabla1[[#This Row],[Insumos]],Tabla10[Insumo],Tabla10[InsumoAbrev],"",0))</f>
        <v/>
      </c>
      <c r="S1578" s="694"/>
      <c r="T1578" s="187"/>
      <c r="U1578" s="187"/>
    </row>
    <row r="1579" spans="2:21" ht="15" x14ac:dyDescent="0.25">
      <c r="B1579" s="187" t="str">
        <f>IF('Formulario PPGR3'!$G1579="","",CONCATENATE('Formulario PPGR3'!$C1579,".",'Formulario PPGR3'!$D1579,".",'Formulario PPGR3'!$E1579,".",'Formulario PPGR3'!$F1579))</f>
        <v/>
      </c>
      <c r="C1579" s="187" t="str">
        <f>IF('Formulario PPGR3'!$G1579="","",'Formulario PPGR1'!#REF!)</f>
        <v/>
      </c>
      <c r="D1579" s="187" t="str">
        <f>IF('Formulario PPGR3'!$G1579="","",'Formulario PPGR1'!#REF!)</f>
        <v/>
      </c>
      <c r="E1579" s="187" t="str">
        <f>IF('Formulario PPGR3'!$G1579="","",'Formulario PPGR1'!#REF!)</f>
        <v/>
      </c>
      <c r="F1579" s="187" t="str">
        <f>IF('Formulario PPGR3'!$G1579="","",'Formulario PPGR1'!#REF!)</f>
        <v/>
      </c>
      <c r="G1579" s="237"/>
      <c r="H1579" s="520" t="str" cm="1">
        <f t="array" ref="H1579">IF(Tabla1[[#This Row],[Código_Actividad]]="","",_xlfn.XLOOKUP(Tabla1[[#This Row],[Código_Actividad]],CodigoActividad,Tabla2[Actividades Programables Presupuestables],"",0))</f>
        <v/>
      </c>
      <c r="I1579" s="783" t="str">
        <f>IFERROR(VLOOKUP('Formulario PPGR3'!$G1579,'Formulario PPGR2'!$H$9:$V$536,15,FALSE),"")</f>
        <v/>
      </c>
      <c r="J1579" s="525"/>
      <c r="K1579" s="524"/>
      <c r="L1579" s="521" t="str">
        <f>IF(Tabla1[[#This Row],[Descripción]]="","",_xlfn.XLOOKUP(Tabla1[[#This Row],[Descripción]],Tabla10[Descripción],Tabla10[Unidad de Medida],"",0))</f>
        <v/>
      </c>
      <c r="M1579" s="317"/>
      <c r="N1579" s="535" t="str">
        <f>IF(Tabla1[[#This Row],[Descripción]]="","",_xlfn.XLOOKUP(Tabla1[[#This Row],[Descripción]],Tabla10[Descripción],Tabla10[Precio Unitario],0))</f>
        <v/>
      </c>
      <c r="O1579" s="535" t="str">
        <f>IF(Tabla1[[#This Row],[Cantidad de Insumos]]="","",Tabla1[[#This Row],[Precio Unitario]]*Tabla1[[#This Row],[Cantidad de Insumos]])</f>
        <v/>
      </c>
      <c r="P1579" s="522" t="str">
        <f>IF(Tabla1[[#This Row],[Descripción]]="","",_xlfn.XLOOKUP(Tabla1[[#This Row],[Descripción]],Tabla10[Descripción],Tabla10[CODIGO PRESUPUESTARIO],0))</f>
        <v/>
      </c>
      <c r="Q1579" s="523"/>
      <c r="R1579" s="523" t="str">
        <f>IF(Tabla1[[#This Row],[Insumos]]="","",_xlfn.XLOOKUP(Tabla1[[#This Row],[Insumos]],Tabla10[Insumo],Tabla10[InsumoAbrev],"",0))</f>
        <v/>
      </c>
      <c r="S1579" s="694"/>
      <c r="T1579" s="187"/>
      <c r="U1579" s="187"/>
    </row>
    <row r="1580" spans="2:21" ht="15" x14ac:dyDescent="0.25">
      <c r="B1580" s="187" t="str">
        <f>IF('Formulario PPGR3'!$G1580="","",CONCATENATE('Formulario PPGR3'!$C1580,".",'Formulario PPGR3'!$D1580,".",'Formulario PPGR3'!$E1580,".",'Formulario PPGR3'!$F1580))</f>
        <v/>
      </c>
      <c r="C1580" s="187" t="str">
        <f>IF('Formulario PPGR3'!$G1580="","",'Formulario PPGR1'!#REF!)</f>
        <v/>
      </c>
      <c r="D1580" s="187" t="str">
        <f>IF('Formulario PPGR3'!$G1580="","",'Formulario PPGR1'!#REF!)</f>
        <v/>
      </c>
      <c r="E1580" s="187" t="str">
        <f>IF('Formulario PPGR3'!$G1580="","",'Formulario PPGR1'!#REF!)</f>
        <v/>
      </c>
      <c r="F1580" s="187" t="str">
        <f>IF('Formulario PPGR3'!$G1580="","",'Formulario PPGR1'!#REF!)</f>
        <v/>
      </c>
      <c r="G1580" s="237"/>
      <c r="H1580" s="520" t="str" cm="1">
        <f t="array" ref="H1580">IF(Tabla1[[#This Row],[Código_Actividad]]="","",_xlfn.XLOOKUP(Tabla1[[#This Row],[Código_Actividad]],CodigoActividad,Tabla2[Actividades Programables Presupuestables],"",0))</f>
        <v/>
      </c>
      <c r="I1580" s="783" t="str">
        <f>IFERROR(VLOOKUP('Formulario PPGR3'!$G1580,'Formulario PPGR2'!$H$9:$V$536,15,FALSE),"")</f>
        <v/>
      </c>
      <c r="J1580" s="525"/>
      <c r="K1580" s="524"/>
      <c r="L1580" s="521" t="str">
        <f>IF(Tabla1[[#This Row],[Descripción]]="","",_xlfn.XLOOKUP(Tabla1[[#This Row],[Descripción]],Tabla10[Descripción],Tabla10[Unidad de Medida],"",0))</f>
        <v/>
      </c>
      <c r="M1580" s="317"/>
      <c r="N1580" s="535" t="str">
        <f>IF(Tabla1[[#This Row],[Descripción]]="","",_xlfn.XLOOKUP(Tabla1[[#This Row],[Descripción]],Tabla10[Descripción],Tabla10[Precio Unitario],0))</f>
        <v/>
      </c>
      <c r="O1580" s="535" t="str">
        <f>IF(Tabla1[[#This Row],[Cantidad de Insumos]]="","",Tabla1[[#This Row],[Precio Unitario]]*Tabla1[[#This Row],[Cantidad de Insumos]])</f>
        <v/>
      </c>
      <c r="P1580" s="522" t="str">
        <f>IF(Tabla1[[#This Row],[Descripción]]="","",_xlfn.XLOOKUP(Tabla1[[#This Row],[Descripción]],Tabla10[Descripción],Tabla10[CODIGO PRESUPUESTARIO],0))</f>
        <v/>
      </c>
      <c r="Q1580" s="523"/>
      <c r="R1580" s="523" t="str">
        <f>IF(Tabla1[[#This Row],[Insumos]]="","",_xlfn.XLOOKUP(Tabla1[[#This Row],[Insumos]],Tabla10[Insumo],Tabla10[InsumoAbrev],"",0))</f>
        <v/>
      </c>
      <c r="S1580" s="694"/>
      <c r="T1580" s="187"/>
      <c r="U1580" s="187"/>
    </row>
    <row r="1581" spans="2:21" ht="15" x14ac:dyDescent="0.25">
      <c r="B1581" s="187" t="str">
        <f>IF('Formulario PPGR3'!$G1581="","",CONCATENATE('Formulario PPGR3'!$C1581,".",'Formulario PPGR3'!$D1581,".",'Formulario PPGR3'!$E1581,".",'Formulario PPGR3'!$F1581))</f>
        <v/>
      </c>
      <c r="C1581" s="187" t="str">
        <f>IF('Formulario PPGR3'!$G1581="","",'Formulario PPGR1'!#REF!)</f>
        <v/>
      </c>
      <c r="D1581" s="187" t="str">
        <f>IF('Formulario PPGR3'!$G1581="","",'Formulario PPGR1'!#REF!)</f>
        <v/>
      </c>
      <c r="E1581" s="187" t="str">
        <f>IF('Formulario PPGR3'!$G1581="","",'Formulario PPGR1'!#REF!)</f>
        <v/>
      </c>
      <c r="F1581" s="187" t="str">
        <f>IF('Formulario PPGR3'!$G1581="","",'Formulario PPGR1'!#REF!)</f>
        <v/>
      </c>
      <c r="G1581" s="237"/>
      <c r="H1581" s="520" t="str" cm="1">
        <f t="array" ref="H1581">IF(Tabla1[[#This Row],[Código_Actividad]]="","",_xlfn.XLOOKUP(Tabla1[[#This Row],[Código_Actividad]],CodigoActividad,Tabla2[Actividades Programables Presupuestables],"",0))</f>
        <v/>
      </c>
      <c r="I1581" s="783" t="str">
        <f>IFERROR(VLOOKUP('Formulario PPGR3'!$G1581,'Formulario PPGR2'!$H$9:$V$536,15,FALSE),"")</f>
        <v/>
      </c>
      <c r="J1581" s="525"/>
      <c r="K1581" s="524"/>
      <c r="L1581" s="521" t="str">
        <f>IF(Tabla1[[#This Row],[Descripción]]="","",_xlfn.XLOOKUP(Tabla1[[#This Row],[Descripción]],Tabla10[Descripción],Tabla10[Unidad de Medida],"",0))</f>
        <v/>
      </c>
      <c r="M1581" s="317"/>
      <c r="N1581" s="535" t="str">
        <f>IF(Tabla1[[#This Row],[Descripción]]="","",_xlfn.XLOOKUP(Tabla1[[#This Row],[Descripción]],Tabla10[Descripción],Tabla10[Precio Unitario],0))</f>
        <v/>
      </c>
      <c r="O1581" s="535" t="str">
        <f>IF(Tabla1[[#This Row],[Cantidad de Insumos]]="","",Tabla1[[#This Row],[Precio Unitario]]*Tabla1[[#This Row],[Cantidad de Insumos]])</f>
        <v/>
      </c>
      <c r="P1581" s="522" t="str">
        <f>IF(Tabla1[[#This Row],[Descripción]]="","",_xlfn.XLOOKUP(Tabla1[[#This Row],[Descripción]],Tabla10[Descripción],Tabla10[CODIGO PRESUPUESTARIO],0))</f>
        <v/>
      </c>
      <c r="Q1581" s="523"/>
      <c r="R1581" s="523" t="str">
        <f>IF(Tabla1[[#This Row],[Insumos]]="","",_xlfn.XLOOKUP(Tabla1[[#This Row],[Insumos]],Tabla10[Insumo],Tabla10[InsumoAbrev],"",0))</f>
        <v/>
      </c>
      <c r="S1581" s="694"/>
      <c r="T1581" s="187"/>
      <c r="U1581" s="187"/>
    </row>
    <row r="1582" spans="2:21" ht="15" x14ac:dyDescent="0.25">
      <c r="B1582" s="187" t="str">
        <f>IF('Formulario PPGR3'!$G1582="","",CONCATENATE('Formulario PPGR3'!$C1582,".",'Formulario PPGR3'!$D1582,".",'Formulario PPGR3'!$E1582,".",'Formulario PPGR3'!$F1582))</f>
        <v/>
      </c>
      <c r="C1582" s="187" t="str">
        <f>IF('Formulario PPGR3'!$G1582="","",'Formulario PPGR1'!#REF!)</f>
        <v/>
      </c>
      <c r="D1582" s="187" t="str">
        <f>IF('Formulario PPGR3'!$G1582="","",'Formulario PPGR1'!#REF!)</f>
        <v/>
      </c>
      <c r="E1582" s="187" t="str">
        <f>IF('Formulario PPGR3'!$G1582="","",'Formulario PPGR1'!#REF!)</f>
        <v/>
      </c>
      <c r="F1582" s="187" t="str">
        <f>IF('Formulario PPGR3'!$G1582="","",'Formulario PPGR1'!#REF!)</f>
        <v/>
      </c>
      <c r="G1582" s="237"/>
      <c r="H1582" s="520" t="str" cm="1">
        <f t="array" ref="H1582">IF(Tabla1[[#This Row],[Código_Actividad]]="","",_xlfn.XLOOKUP(Tabla1[[#This Row],[Código_Actividad]],CodigoActividad,Tabla2[Actividades Programables Presupuestables],"",0))</f>
        <v/>
      </c>
      <c r="I1582" s="783" t="str">
        <f>IFERROR(VLOOKUP('Formulario PPGR3'!$G1582,'Formulario PPGR2'!$H$9:$V$536,15,FALSE),"")</f>
        <v/>
      </c>
      <c r="J1582" s="525"/>
      <c r="K1582" s="524"/>
      <c r="L1582" s="521" t="str">
        <f>IF(Tabla1[[#This Row],[Descripción]]="","",_xlfn.XLOOKUP(Tabla1[[#This Row],[Descripción]],Tabla10[Descripción],Tabla10[Unidad de Medida],"",0))</f>
        <v/>
      </c>
      <c r="M1582" s="317"/>
      <c r="N1582" s="535" t="str">
        <f>IF(Tabla1[[#This Row],[Descripción]]="","",_xlfn.XLOOKUP(Tabla1[[#This Row],[Descripción]],Tabla10[Descripción],Tabla10[Precio Unitario],0))</f>
        <v/>
      </c>
      <c r="O1582" s="535" t="str">
        <f>IF(Tabla1[[#This Row],[Cantidad de Insumos]]="","",Tabla1[[#This Row],[Precio Unitario]]*Tabla1[[#This Row],[Cantidad de Insumos]])</f>
        <v/>
      </c>
      <c r="P1582" s="522" t="str">
        <f>IF(Tabla1[[#This Row],[Descripción]]="","",_xlfn.XLOOKUP(Tabla1[[#This Row],[Descripción]],Tabla10[Descripción],Tabla10[CODIGO PRESUPUESTARIO],0))</f>
        <v/>
      </c>
      <c r="Q1582" s="523"/>
      <c r="R1582" s="523" t="str">
        <f>IF(Tabla1[[#This Row],[Insumos]]="","",_xlfn.XLOOKUP(Tabla1[[#This Row],[Insumos]],Tabla10[Insumo],Tabla10[InsumoAbrev],"",0))</f>
        <v/>
      </c>
      <c r="S1582" s="694"/>
      <c r="T1582" s="187"/>
      <c r="U1582" s="187"/>
    </row>
    <row r="1583" spans="2:21" ht="15" x14ac:dyDescent="0.25">
      <c r="B1583" s="187" t="str">
        <f>IF('Formulario PPGR3'!$G1583="","",CONCATENATE('Formulario PPGR3'!$C1583,".",'Formulario PPGR3'!$D1583,".",'Formulario PPGR3'!$E1583,".",'Formulario PPGR3'!$F1583))</f>
        <v/>
      </c>
      <c r="C1583" s="187" t="str">
        <f>IF('Formulario PPGR3'!$G1583="","",'Formulario PPGR1'!#REF!)</f>
        <v/>
      </c>
      <c r="D1583" s="187" t="str">
        <f>IF('Formulario PPGR3'!$G1583="","",'Formulario PPGR1'!#REF!)</f>
        <v/>
      </c>
      <c r="E1583" s="187" t="str">
        <f>IF('Formulario PPGR3'!$G1583="","",'Formulario PPGR1'!#REF!)</f>
        <v/>
      </c>
      <c r="F1583" s="187" t="str">
        <f>IF('Formulario PPGR3'!$G1583="","",'Formulario PPGR1'!#REF!)</f>
        <v/>
      </c>
      <c r="G1583" s="237"/>
      <c r="H1583" s="520" t="str" cm="1">
        <f t="array" ref="H1583">IF(Tabla1[[#This Row],[Código_Actividad]]="","",_xlfn.XLOOKUP(Tabla1[[#This Row],[Código_Actividad]],CodigoActividad,Tabla2[Actividades Programables Presupuestables],"",0))</f>
        <v/>
      </c>
      <c r="I1583" s="783" t="str">
        <f>IFERROR(VLOOKUP('Formulario PPGR3'!$G1583,'Formulario PPGR2'!$H$9:$V$536,15,FALSE),"")</f>
        <v/>
      </c>
      <c r="J1583" s="525"/>
      <c r="K1583" s="524"/>
      <c r="L1583" s="521" t="str">
        <f>IF(Tabla1[[#This Row],[Descripción]]="","",_xlfn.XLOOKUP(Tabla1[[#This Row],[Descripción]],Tabla10[Descripción],Tabla10[Unidad de Medida],"",0))</f>
        <v/>
      </c>
      <c r="M1583" s="317"/>
      <c r="N1583" s="535" t="str">
        <f>IF(Tabla1[[#This Row],[Descripción]]="","",_xlfn.XLOOKUP(Tabla1[[#This Row],[Descripción]],Tabla10[Descripción],Tabla10[Precio Unitario],0))</f>
        <v/>
      </c>
      <c r="O1583" s="535" t="str">
        <f>IF(Tabla1[[#This Row],[Cantidad de Insumos]]="","",Tabla1[[#This Row],[Precio Unitario]]*Tabla1[[#This Row],[Cantidad de Insumos]])</f>
        <v/>
      </c>
      <c r="P1583" s="522" t="str">
        <f>IF(Tabla1[[#This Row],[Descripción]]="","",_xlfn.XLOOKUP(Tabla1[[#This Row],[Descripción]],Tabla10[Descripción],Tabla10[CODIGO PRESUPUESTARIO],0))</f>
        <v/>
      </c>
      <c r="Q1583" s="523"/>
      <c r="R1583" s="523" t="str">
        <f>IF(Tabla1[[#This Row],[Insumos]]="","",_xlfn.XLOOKUP(Tabla1[[#This Row],[Insumos]],Tabla10[Insumo],Tabla10[InsumoAbrev],"",0))</f>
        <v/>
      </c>
      <c r="S1583" s="694"/>
      <c r="T1583" s="187"/>
      <c r="U1583" s="187"/>
    </row>
    <row r="1584" spans="2:21" ht="15" x14ac:dyDescent="0.25">
      <c r="B1584" s="187" t="str">
        <f>IF('Formulario PPGR3'!$G1584="","",CONCATENATE('Formulario PPGR3'!$C1584,".",'Formulario PPGR3'!$D1584,".",'Formulario PPGR3'!$E1584,".",'Formulario PPGR3'!$F1584))</f>
        <v/>
      </c>
      <c r="C1584" s="187" t="str">
        <f>IF('Formulario PPGR3'!$G1584="","",'Formulario PPGR1'!#REF!)</f>
        <v/>
      </c>
      <c r="D1584" s="187" t="str">
        <f>IF('Formulario PPGR3'!$G1584="","",'Formulario PPGR1'!#REF!)</f>
        <v/>
      </c>
      <c r="E1584" s="187" t="str">
        <f>IF('Formulario PPGR3'!$G1584="","",'Formulario PPGR1'!#REF!)</f>
        <v/>
      </c>
      <c r="F1584" s="187" t="str">
        <f>IF('Formulario PPGR3'!$G1584="","",'Formulario PPGR1'!#REF!)</f>
        <v/>
      </c>
      <c r="G1584" s="237"/>
      <c r="H1584" s="520" t="str" cm="1">
        <f t="array" ref="H1584">IF(Tabla1[[#This Row],[Código_Actividad]]="","",_xlfn.XLOOKUP(Tabla1[[#This Row],[Código_Actividad]],CodigoActividad,Tabla2[Actividades Programables Presupuestables],"",0))</f>
        <v/>
      </c>
      <c r="I1584" s="783" t="str">
        <f>IFERROR(VLOOKUP('Formulario PPGR3'!$G1584,'Formulario PPGR2'!$H$9:$V$536,15,FALSE),"")</f>
        <v/>
      </c>
      <c r="J1584" s="525"/>
      <c r="K1584" s="524"/>
      <c r="L1584" s="521" t="str">
        <f>IF(Tabla1[[#This Row],[Descripción]]="","",_xlfn.XLOOKUP(Tabla1[[#This Row],[Descripción]],Tabla10[Descripción],Tabla10[Unidad de Medida],"",0))</f>
        <v/>
      </c>
      <c r="M1584" s="317"/>
      <c r="N1584" s="535" t="str">
        <f>IF(Tabla1[[#This Row],[Descripción]]="","",_xlfn.XLOOKUP(Tabla1[[#This Row],[Descripción]],Tabla10[Descripción],Tabla10[Precio Unitario],0))</f>
        <v/>
      </c>
      <c r="O1584" s="535" t="str">
        <f>IF(Tabla1[[#This Row],[Cantidad de Insumos]]="","",Tabla1[[#This Row],[Precio Unitario]]*Tabla1[[#This Row],[Cantidad de Insumos]])</f>
        <v/>
      </c>
      <c r="P1584" s="522" t="str">
        <f>IF(Tabla1[[#This Row],[Descripción]]="","",_xlfn.XLOOKUP(Tabla1[[#This Row],[Descripción]],Tabla10[Descripción],Tabla10[CODIGO PRESUPUESTARIO],0))</f>
        <v/>
      </c>
      <c r="Q1584" s="523"/>
      <c r="R1584" s="523" t="str">
        <f>IF(Tabla1[[#This Row],[Insumos]]="","",_xlfn.XLOOKUP(Tabla1[[#This Row],[Insumos]],Tabla10[Insumo],Tabla10[InsumoAbrev],"",0))</f>
        <v/>
      </c>
      <c r="S1584" s="694"/>
      <c r="T1584" s="187"/>
      <c r="U1584" s="187"/>
    </row>
    <row r="1585" spans="2:21" ht="15" x14ac:dyDescent="0.25">
      <c r="B1585" s="187" t="str">
        <f>IF('Formulario PPGR3'!$G1585="","",CONCATENATE('Formulario PPGR3'!$C1585,".",'Formulario PPGR3'!$D1585,".",'Formulario PPGR3'!$E1585,".",'Formulario PPGR3'!$F1585))</f>
        <v/>
      </c>
      <c r="C1585" s="187" t="str">
        <f>IF('Formulario PPGR3'!$G1585="","",'Formulario PPGR1'!#REF!)</f>
        <v/>
      </c>
      <c r="D1585" s="187" t="str">
        <f>IF('Formulario PPGR3'!$G1585="","",'Formulario PPGR1'!#REF!)</f>
        <v/>
      </c>
      <c r="E1585" s="187" t="str">
        <f>IF('Formulario PPGR3'!$G1585="","",'Formulario PPGR1'!#REF!)</f>
        <v/>
      </c>
      <c r="F1585" s="187" t="str">
        <f>IF('Formulario PPGR3'!$G1585="","",'Formulario PPGR1'!#REF!)</f>
        <v/>
      </c>
      <c r="G1585" s="237"/>
      <c r="H1585" s="520" t="str" cm="1">
        <f t="array" ref="H1585">IF(Tabla1[[#This Row],[Código_Actividad]]="","",_xlfn.XLOOKUP(Tabla1[[#This Row],[Código_Actividad]],CodigoActividad,Tabla2[Actividades Programables Presupuestables],"",0))</f>
        <v/>
      </c>
      <c r="I1585" s="783" t="str">
        <f>IFERROR(VLOOKUP('Formulario PPGR3'!$G1585,'Formulario PPGR2'!$H$9:$V$536,15,FALSE),"")</f>
        <v/>
      </c>
      <c r="J1585" s="525"/>
      <c r="K1585" s="524"/>
      <c r="L1585" s="521" t="str">
        <f>IF(Tabla1[[#This Row],[Descripción]]="","",_xlfn.XLOOKUP(Tabla1[[#This Row],[Descripción]],Tabla10[Descripción],Tabla10[Unidad de Medida],"",0))</f>
        <v/>
      </c>
      <c r="M1585" s="317"/>
      <c r="N1585" s="535" t="str">
        <f>IF(Tabla1[[#This Row],[Descripción]]="","",_xlfn.XLOOKUP(Tabla1[[#This Row],[Descripción]],Tabla10[Descripción],Tabla10[Precio Unitario],0))</f>
        <v/>
      </c>
      <c r="O1585" s="535" t="str">
        <f>IF(Tabla1[[#This Row],[Cantidad de Insumos]]="","",Tabla1[[#This Row],[Precio Unitario]]*Tabla1[[#This Row],[Cantidad de Insumos]])</f>
        <v/>
      </c>
      <c r="P1585" s="522" t="str">
        <f>IF(Tabla1[[#This Row],[Descripción]]="","",_xlfn.XLOOKUP(Tabla1[[#This Row],[Descripción]],Tabla10[Descripción],Tabla10[CODIGO PRESUPUESTARIO],0))</f>
        <v/>
      </c>
      <c r="Q1585" s="523"/>
      <c r="R1585" s="523" t="str">
        <f>IF(Tabla1[[#This Row],[Insumos]]="","",_xlfn.XLOOKUP(Tabla1[[#This Row],[Insumos]],Tabla10[Insumo],Tabla10[InsumoAbrev],"",0))</f>
        <v/>
      </c>
      <c r="S1585" s="694"/>
      <c r="T1585" s="187"/>
      <c r="U1585" s="187"/>
    </row>
    <row r="1586" spans="2:21" ht="15" x14ac:dyDescent="0.25">
      <c r="B1586" s="187" t="str">
        <f>IF('Formulario PPGR3'!$G1586="","",CONCATENATE('Formulario PPGR3'!$C1586,".",'Formulario PPGR3'!$D1586,".",'Formulario PPGR3'!$E1586,".",'Formulario PPGR3'!$F1586))</f>
        <v/>
      </c>
      <c r="C1586" s="187" t="str">
        <f>IF('Formulario PPGR3'!$G1586="","",'Formulario PPGR1'!#REF!)</f>
        <v/>
      </c>
      <c r="D1586" s="187" t="str">
        <f>IF('Formulario PPGR3'!$G1586="","",'Formulario PPGR1'!#REF!)</f>
        <v/>
      </c>
      <c r="E1586" s="187" t="str">
        <f>IF('Formulario PPGR3'!$G1586="","",'Formulario PPGR1'!#REF!)</f>
        <v/>
      </c>
      <c r="F1586" s="187" t="str">
        <f>IF('Formulario PPGR3'!$G1586="","",'Formulario PPGR1'!#REF!)</f>
        <v/>
      </c>
      <c r="G1586" s="237"/>
      <c r="H1586" s="520" t="str" cm="1">
        <f t="array" ref="H1586">IF(Tabla1[[#This Row],[Código_Actividad]]="","",_xlfn.XLOOKUP(Tabla1[[#This Row],[Código_Actividad]],CodigoActividad,Tabla2[Actividades Programables Presupuestables],"",0))</f>
        <v/>
      </c>
      <c r="I1586" s="783" t="str">
        <f>IFERROR(VLOOKUP('Formulario PPGR3'!$G1586,'Formulario PPGR2'!$H$9:$V$536,15,FALSE),"")</f>
        <v/>
      </c>
      <c r="J1586" s="525"/>
      <c r="K1586" s="524"/>
      <c r="L1586" s="521" t="str">
        <f>IF(Tabla1[[#This Row],[Descripción]]="","",_xlfn.XLOOKUP(Tabla1[[#This Row],[Descripción]],Tabla10[Descripción],Tabla10[Unidad de Medida],"",0))</f>
        <v/>
      </c>
      <c r="M1586" s="317"/>
      <c r="N1586" s="535" t="str">
        <f>IF(Tabla1[[#This Row],[Descripción]]="","",_xlfn.XLOOKUP(Tabla1[[#This Row],[Descripción]],Tabla10[Descripción],Tabla10[Precio Unitario],0))</f>
        <v/>
      </c>
      <c r="O1586" s="535" t="str">
        <f>IF(Tabla1[[#This Row],[Cantidad de Insumos]]="","",Tabla1[[#This Row],[Precio Unitario]]*Tabla1[[#This Row],[Cantidad de Insumos]])</f>
        <v/>
      </c>
      <c r="P1586" s="522" t="str">
        <f>IF(Tabla1[[#This Row],[Descripción]]="","",_xlfn.XLOOKUP(Tabla1[[#This Row],[Descripción]],Tabla10[Descripción],Tabla10[CODIGO PRESUPUESTARIO],0))</f>
        <v/>
      </c>
      <c r="Q1586" s="523"/>
      <c r="R1586" s="523" t="str">
        <f>IF(Tabla1[[#This Row],[Insumos]]="","",_xlfn.XLOOKUP(Tabla1[[#This Row],[Insumos]],Tabla10[Insumo],Tabla10[InsumoAbrev],"",0))</f>
        <v/>
      </c>
      <c r="S1586" s="694"/>
      <c r="T1586" s="187"/>
      <c r="U1586" s="187"/>
    </row>
    <row r="1587" spans="2:21" ht="15" x14ac:dyDescent="0.25">
      <c r="B1587" s="187" t="str">
        <f>IF('Formulario PPGR3'!$G1587="","",CONCATENATE('Formulario PPGR3'!$C1587,".",'Formulario PPGR3'!$D1587,".",'Formulario PPGR3'!$E1587,".",'Formulario PPGR3'!$F1587))</f>
        <v/>
      </c>
      <c r="C1587" s="187" t="str">
        <f>IF('Formulario PPGR3'!$G1587="","",'Formulario PPGR1'!#REF!)</f>
        <v/>
      </c>
      <c r="D1587" s="187" t="str">
        <f>IF('Formulario PPGR3'!$G1587="","",'Formulario PPGR1'!#REF!)</f>
        <v/>
      </c>
      <c r="E1587" s="187" t="str">
        <f>IF('Formulario PPGR3'!$G1587="","",'Formulario PPGR1'!#REF!)</f>
        <v/>
      </c>
      <c r="F1587" s="187" t="str">
        <f>IF('Formulario PPGR3'!$G1587="","",'Formulario PPGR1'!#REF!)</f>
        <v/>
      </c>
      <c r="G1587" s="237"/>
      <c r="H1587" s="520" t="str" cm="1">
        <f t="array" ref="H1587">IF(Tabla1[[#This Row],[Código_Actividad]]="","",_xlfn.XLOOKUP(Tabla1[[#This Row],[Código_Actividad]],CodigoActividad,Tabla2[Actividades Programables Presupuestables],"",0))</f>
        <v/>
      </c>
      <c r="I1587" s="783" t="str">
        <f>IFERROR(VLOOKUP('Formulario PPGR3'!$G1587,'Formulario PPGR2'!$H$9:$V$536,15,FALSE),"")</f>
        <v/>
      </c>
      <c r="J1587" s="525"/>
      <c r="K1587" s="524"/>
      <c r="L1587" s="521" t="str">
        <f>IF(Tabla1[[#This Row],[Descripción]]="","",_xlfn.XLOOKUP(Tabla1[[#This Row],[Descripción]],Tabla10[Descripción],Tabla10[Unidad de Medida],"",0))</f>
        <v/>
      </c>
      <c r="M1587" s="317"/>
      <c r="N1587" s="535" t="str">
        <f>IF(Tabla1[[#This Row],[Descripción]]="","",_xlfn.XLOOKUP(Tabla1[[#This Row],[Descripción]],Tabla10[Descripción],Tabla10[Precio Unitario],0))</f>
        <v/>
      </c>
      <c r="O1587" s="535" t="str">
        <f>IF(Tabla1[[#This Row],[Cantidad de Insumos]]="","",Tabla1[[#This Row],[Precio Unitario]]*Tabla1[[#This Row],[Cantidad de Insumos]])</f>
        <v/>
      </c>
      <c r="P1587" s="522" t="str">
        <f>IF(Tabla1[[#This Row],[Descripción]]="","",_xlfn.XLOOKUP(Tabla1[[#This Row],[Descripción]],Tabla10[Descripción],Tabla10[CODIGO PRESUPUESTARIO],0))</f>
        <v/>
      </c>
      <c r="Q1587" s="523"/>
      <c r="R1587" s="523" t="str">
        <f>IF(Tabla1[[#This Row],[Insumos]]="","",_xlfn.XLOOKUP(Tabla1[[#This Row],[Insumos]],Tabla10[Insumo],Tabla10[InsumoAbrev],"",0))</f>
        <v/>
      </c>
      <c r="S1587" s="694"/>
      <c r="T1587" s="187"/>
      <c r="U1587" s="187"/>
    </row>
    <row r="1588" spans="2:21" ht="15" x14ac:dyDescent="0.25">
      <c r="B1588" s="187" t="str">
        <f>IF('Formulario PPGR3'!$G1588="","",CONCATENATE('Formulario PPGR3'!$C1588,".",'Formulario PPGR3'!$D1588,".",'Formulario PPGR3'!$E1588,".",'Formulario PPGR3'!$F1588))</f>
        <v/>
      </c>
      <c r="C1588" s="187" t="str">
        <f>IF('Formulario PPGR3'!$G1588="","",'Formulario PPGR1'!#REF!)</f>
        <v/>
      </c>
      <c r="D1588" s="187" t="str">
        <f>IF('Formulario PPGR3'!$G1588="","",'Formulario PPGR1'!#REF!)</f>
        <v/>
      </c>
      <c r="E1588" s="187" t="str">
        <f>IF('Formulario PPGR3'!$G1588="","",'Formulario PPGR1'!#REF!)</f>
        <v/>
      </c>
      <c r="F1588" s="187" t="str">
        <f>IF('Formulario PPGR3'!$G1588="","",'Formulario PPGR1'!#REF!)</f>
        <v/>
      </c>
      <c r="G1588" s="237"/>
      <c r="H1588" s="520" t="str" cm="1">
        <f t="array" ref="H1588">IF(Tabla1[[#This Row],[Código_Actividad]]="","",_xlfn.XLOOKUP(Tabla1[[#This Row],[Código_Actividad]],CodigoActividad,Tabla2[Actividades Programables Presupuestables],"",0))</f>
        <v/>
      </c>
      <c r="I1588" s="783" t="str">
        <f>IFERROR(VLOOKUP('Formulario PPGR3'!$G1588,'Formulario PPGR2'!$H$9:$V$536,15,FALSE),"")</f>
        <v/>
      </c>
      <c r="J1588" s="525"/>
      <c r="K1588" s="524"/>
      <c r="L1588" s="521" t="str">
        <f>IF(Tabla1[[#This Row],[Descripción]]="","",_xlfn.XLOOKUP(Tabla1[[#This Row],[Descripción]],Tabla10[Descripción],Tabla10[Unidad de Medida],"",0))</f>
        <v/>
      </c>
      <c r="M1588" s="317"/>
      <c r="N1588" s="535" t="str">
        <f>IF(Tabla1[[#This Row],[Descripción]]="","",_xlfn.XLOOKUP(Tabla1[[#This Row],[Descripción]],Tabla10[Descripción],Tabla10[Precio Unitario],0))</f>
        <v/>
      </c>
      <c r="O1588" s="535" t="str">
        <f>IF(Tabla1[[#This Row],[Cantidad de Insumos]]="","",Tabla1[[#This Row],[Precio Unitario]]*Tabla1[[#This Row],[Cantidad de Insumos]])</f>
        <v/>
      </c>
      <c r="P1588" s="522" t="str">
        <f>IF(Tabla1[[#This Row],[Descripción]]="","",_xlfn.XLOOKUP(Tabla1[[#This Row],[Descripción]],Tabla10[Descripción],Tabla10[CODIGO PRESUPUESTARIO],0))</f>
        <v/>
      </c>
      <c r="Q1588" s="523"/>
      <c r="R1588" s="523" t="str">
        <f>IF(Tabla1[[#This Row],[Insumos]]="","",_xlfn.XLOOKUP(Tabla1[[#This Row],[Insumos]],Tabla10[Insumo],Tabla10[InsumoAbrev],"",0))</f>
        <v/>
      </c>
      <c r="S1588" s="694"/>
      <c r="T1588" s="187"/>
      <c r="U1588" s="187"/>
    </row>
    <row r="1589" spans="2:21" ht="15" x14ac:dyDescent="0.25">
      <c r="B1589" s="187" t="str">
        <f>IF('Formulario PPGR3'!$G1589="","",CONCATENATE('Formulario PPGR3'!$C1589,".",'Formulario PPGR3'!$D1589,".",'Formulario PPGR3'!$E1589,".",'Formulario PPGR3'!$F1589))</f>
        <v/>
      </c>
      <c r="C1589" s="187" t="str">
        <f>IF('Formulario PPGR3'!$G1589="","",'Formulario PPGR1'!#REF!)</f>
        <v/>
      </c>
      <c r="D1589" s="187" t="str">
        <f>IF('Formulario PPGR3'!$G1589="","",'Formulario PPGR1'!#REF!)</f>
        <v/>
      </c>
      <c r="E1589" s="187" t="str">
        <f>IF('Formulario PPGR3'!$G1589="","",'Formulario PPGR1'!#REF!)</f>
        <v/>
      </c>
      <c r="F1589" s="187" t="str">
        <f>IF('Formulario PPGR3'!$G1589="","",'Formulario PPGR1'!#REF!)</f>
        <v/>
      </c>
      <c r="G1589" s="237"/>
      <c r="H1589" s="520" t="str" cm="1">
        <f t="array" ref="H1589">IF(Tabla1[[#This Row],[Código_Actividad]]="","",_xlfn.XLOOKUP(Tabla1[[#This Row],[Código_Actividad]],CodigoActividad,Tabla2[Actividades Programables Presupuestables],"",0))</f>
        <v/>
      </c>
      <c r="I1589" s="783" t="str">
        <f>IFERROR(VLOOKUP('Formulario PPGR3'!$G1589,'Formulario PPGR2'!$H$9:$V$536,15,FALSE),"")</f>
        <v/>
      </c>
      <c r="J1589" s="525"/>
      <c r="K1589" s="524"/>
      <c r="L1589" s="521" t="str">
        <f>IF(Tabla1[[#This Row],[Descripción]]="","",_xlfn.XLOOKUP(Tabla1[[#This Row],[Descripción]],Tabla10[Descripción],Tabla10[Unidad de Medida],"",0))</f>
        <v/>
      </c>
      <c r="M1589" s="317"/>
      <c r="N1589" s="535" t="str">
        <f>IF(Tabla1[[#This Row],[Descripción]]="","",_xlfn.XLOOKUP(Tabla1[[#This Row],[Descripción]],Tabla10[Descripción],Tabla10[Precio Unitario],0))</f>
        <v/>
      </c>
      <c r="O1589" s="535" t="str">
        <f>IF(Tabla1[[#This Row],[Cantidad de Insumos]]="","",Tabla1[[#This Row],[Precio Unitario]]*Tabla1[[#This Row],[Cantidad de Insumos]])</f>
        <v/>
      </c>
      <c r="P1589" s="522" t="str">
        <f>IF(Tabla1[[#This Row],[Descripción]]="","",_xlfn.XLOOKUP(Tabla1[[#This Row],[Descripción]],Tabla10[Descripción],Tabla10[CODIGO PRESUPUESTARIO],0))</f>
        <v/>
      </c>
      <c r="Q1589" s="523"/>
      <c r="R1589" s="523" t="str">
        <f>IF(Tabla1[[#This Row],[Insumos]]="","",_xlfn.XLOOKUP(Tabla1[[#This Row],[Insumos]],Tabla10[Insumo],Tabla10[InsumoAbrev],"",0))</f>
        <v/>
      </c>
      <c r="S1589" s="694"/>
      <c r="T1589" s="187"/>
      <c r="U1589" s="187"/>
    </row>
    <row r="1590" spans="2:21" ht="15" x14ac:dyDescent="0.25">
      <c r="B1590" s="187" t="str">
        <f>IF('Formulario PPGR3'!$G1590="","",CONCATENATE('Formulario PPGR3'!$C1590,".",'Formulario PPGR3'!$D1590,".",'Formulario PPGR3'!$E1590,".",'Formulario PPGR3'!$F1590))</f>
        <v/>
      </c>
      <c r="C1590" s="187" t="str">
        <f>IF('Formulario PPGR3'!$G1590="","",'Formulario PPGR1'!#REF!)</f>
        <v/>
      </c>
      <c r="D1590" s="187" t="str">
        <f>IF('Formulario PPGR3'!$G1590="","",'Formulario PPGR1'!#REF!)</f>
        <v/>
      </c>
      <c r="E1590" s="187" t="str">
        <f>IF('Formulario PPGR3'!$G1590="","",'Formulario PPGR1'!#REF!)</f>
        <v/>
      </c>
      <c r="F1590" s="187" t="str">
        <f>IF('Formulario PPGR3'!$G1590="","",'Formulario PPGR1'!#REF!)</f>
        <v/>
      </c>
      <c r="G1590" s="237"/>
      <c r="H1590" s="520" t="str" cm="1">
        <f t="array" ref="H1590">IF(Tabla1[[#This Row],[Código_Actividad]]="","",_xlfn.XLOOKUP(Tabla1[[#This Row],[Código_Actividad]],CodigoActividad,Tabla2[Actividades Programables Presupuestables],"",0))</f>
        <v/>
      </c>
      <c r="I1590" s="783" t="str">
        <f>IFERROR(VLOOKUP('Formulario PPGR3'!$G1590,'Formulario PPGR2'!$H$9:$V$536,15,FALSE),"")</f>
        <v/>
      </c>
      <c r="J1590" s="525"/>
      <c r="K1590" s="524"/>
      <c r="L1590" s="521" t="str">
        <f>IF(Tabla1[[#This Row],[Descripción]]="","",_xlfn.XLOOKUP(Tabla1[[#This Row],[Descripción]],Tabla10[Descripción],Tabla10[Unidad de Medida],"",0))</f>
        <v/>
      </c>
      <c r="M1590" s="317"/>
      <c r="N1590" s="535" t="str">
        <f>IF(Tabla1[[#This Row],[Descripción]]="","",_xlfn.XLOOKUP(Tabla1[[#This Row],[Descripción]],Tabla10[Descripción],Tabla10[Precio Unitario],0))</f>
        <v/>
      </c>
      <c r="O1590" s="535" t="str">
        <f>IF(Tabla1[[#This Row],[Cantidad de Insumos]]="","",Tabla1[[#This Row],[Precio Unitario]]*Tabla1[[#This Row],[Cantidad de Insumos]])</f>
        <v/>
      </c>
      <c r="P1590" s="522" t="str">
        <f>IF(Tabla1[[#This Row],[Descripción]]="","",_xlfn.XLOOKUP(Tabla1[[#This Row],[Descripción]],Tabla10[Descripción],Tabla10[CODIGO PRESUPUESTARIO],0))</f>
        <v/>
      </c>
      <c r="Q1590" s="523"/>
      <c r="R1590" s="523" t="str">
        <f>IF(Tabla1[[#This Row],[Insumos]]="","",_xlfn.XLOOKUP(Tabla1[[#This Row],[Insumos]],Tabla10[Insumo],Tabla10[InsumoAbrev],"",0))</f>
        <v/>
      </c>
      <c r="S1590" s="694"/>
      <c r="T1590" s="187"/>
      <c r="U1590" s="187"/>
    </row>
    <row r="1591" spans="2:21" ht="15" x14ac:dyDescent="0.25">
      <c r="B1591" s="187" t="str">
        <f>IF('Formulario PPGR3'!$G1591="","",CONCATENATE('Formulario PPGR3'!$C1591,".",'Formulario PPGR3'!$D1591,".",'Formulario PPGR3'!$E1591,".",'Formulario PPGR3'!$F1591))</f>
        <v/>
      </c>
      <c r="C1591" s="187" t="str">
        <f>IF('Formulario PPGR3'!$G1591="","",'Formulario PPGR1'!#REF!)</f>
        <v/>
      </c>
      <c r="D1591" s="187" t="str">
        <f>IF('Formulario PPGR3'!$G1591="","",'Formulario PPGR1'!#REF!)</f>
        <v/>
      </c>
      <c r="E1591" s="187" t="str">
        <f>IF('Formulario PPGR3'!$G1591="","",'Formulario PPGR1'!#REF!)</f>
        <v/>
      </c>
      <c r="F1591" s="187" t="str">
        <f>IF('Formulario PPGR3'!$G1591="","",'Formulario PPGR1'!#REF!)</f>
        <v/>
      </c>
      <c r="G1591" s="237"/>
      <c r="H1591" s="520" t="str" cm="1">
        <f t="array" ref="H1591">IF(Tabla1[[#This Row],[Código_Actividad]]="","",_xlfn.XLOOKUP(Tabla1[[#This Row],[Código_Actividad]],CodigoActividad,Tabla2[Actividades Programables Presupuestables],"",0))</f>
        <v/>
      </c>
      <c r="I1591" s="783" t="str">
        <f>IFERROR(VLOOKUP('Formulario PPGR3'!$G1591,'Formulario PPGR2'!$H$9:$V$536,15,FALSE),"")</f>
        <v/>
      </c>
      <c r="J1591" s="525"/>
      <c r="K1591" s="524"/>
      <c r="L1591" s="521" t="str">
        <f>IF(Tabla1[[#This Row],[Descripción]]="","",_xlfn.XLOOKUP(Tabla1[[#This Row],[Descripción]],Tabla10[Descripción],Tabla10[Unidad de Medida],"",0))</f>
        <v/>
      </c>
      <c r="M1591" s="317"/>
      <c r="N1591" s="535" t="str">
        <f>IF(Tabla1[[#This Row],[Descripción]]="","",_xlfn.XLOOKUP(Tabla1[[#This Row],[Descripción]],Tabla10[Descripción],Tabla10[Precio Unitario],0))</f>
        <v/>
      </c>
      <c r="O1591" s="535" t="str">
        <f>IF(Tabla1[[#This Row],[Cantidad de Insumos]]="","",Tabla1[[#This Row],[Precio Unitario]]*Tabla1[[#This Row],[Cantidad de Insumos]])</f>
        <v/>
      </c>
      <c r="P1591" s="522" t="str">
        <f>IF(Tabla1[[#This Row],[Descripción]]="","",_xlfn.XLOOKUP(Tabla1[[#This Row],[Descripción]],Tabla10[Descripción],Tabla10[CODIGO PRESUPUESTARIO],0))</f>
        <v/>
      </c>
      <c r="Q1591" s="523"/>
      <c r="R1591" s="523" t="str">
        <f>IF(Tabla1[[#This Row],[Insumos]]="","",_xlfn.XLOOKUP(Tabla1[[#This Row],[Insumos]],Tabla10[Insumo],Tabla10[InsumoAbrev],"",0))</f>
        <v/>
      </c>
      <c r="S1591" s="694"/>
      <c r="T1591" s="187"/>
      <c r="U1591" s="187"/>
    </row>
    <row r="1592" spans="2:21" ht="15" x14ac:dyDescent="0.25">
      <c r="B1592" s="187" t="str">
        <f>IF('Formulario PPGR3'!$G1592="","",CONCATENATE('Formulario PPGR3'!$C1592,".",'Formulario PPGR3'!$D1592,".",'Formulario PPGR3'!$E1592,".",'Formulario PPGR3'!$F1592))</f>
        <v/>
      </c>
      <c r="C1592" s="187" t="str">
        <f>IF('Formulario PPGR3'!$G1592="","",'Formulario PPGR1'!#REF!)</f>
        <v/>
      </c>
      <c r="D1592" s="187" t="str">
        <f>IF('Formulario PPGR3'!$G1592="","",'Formulario PPGR1'!#REF!)</f>
        <v/>
      </c>
      <c r="E1592" s="187" t="str">
        <f>IF('Formulario PPGR3'!$G1592="","",'Formulario PPGR1'!#REF!)</f>
        <v/>
      </c>
      <c r="F1592" s="187" t="str">
        <f>IF('Formulario PPGR3'!$G1592="","",'Formulario PPGR1'!#REF!)</f>
        <v/>
      </c>
      <c r="G1592" s="237"/>
      <c r="H1592" s="520" t="str" cm="1">
        <f t="array" ref="H1592">IF(Tabla1[[#This Row],[Código_Actividad]]="","",_xlfn.XLOOKUP(Tabla1[[#This Row],[Código_Actividad]],CodigoActividad,Tabla2[Actividades Programables Presupuestables],"",0))</f>
        <v/>
      </c>
      <c r="I1592" s="783" t="str">
        <f>IFERROR(VLOOKUP('Formulario PPGR3'!$G1592,'Formulario PPGR2'!$H$9:$V$536,15,FALSE),"")</f>
        <v/>
      </c>
      <c r="J1592" s="525"/>
      <c r="K1592" s="524"/>
      <c r="L1592" s="521" t="str">
        <f>IF(Tabla1[[#This Row],[Descripción]]="","",_xlfn.XLOOKUP(Tabla1[[#This Row],[Descripción]],Tabla10[Descripción],Tabla10[Unidad de Medida],"",0))</f>
        <v/>
      </c>
      <c r="M1592" s="317"/>
      <c r="N1592" s="535" t="str">
        <f>IF(Tabla1[[#This Row],[Descripción]]="","",_xlfn.XLOOKUP(Tabla1[[#This Row],[Descripción]],Tabla10[Descripción],Tabla10[Precio Unitario],0))</f>
        <v/>
      </c>
      <c r="O1592" s="535" t="str">
        <f>IF(Tabla1[[#This Row],[Cantidad de Insumos]]="","",Tabla1[[#This Row],[Precio Unitario]]*Tabla1[[#This Row],[Cantidad de Insumos]])</f>
        <v/>
      </c>
      <c r="P1592" s="522" t="str">
        <f>IF(Tabla1[[#This Row],[Descripción]]="","",_xlfn.XLOOKUP(Tabla1[[#This Row],[Descripción]],Tabla10[Descripción],Tabla10[CODIGO PRESUPUESTARIO],0))</f>
        <v/>
      </c>
      <c r="Q1592" s="523"/>
      <c r="R1592" s="523" t="str">
        <f>IF(Tabla1[[#This Row],[Insumos]]="","",_xlfn.XLOOKUP(Tabla1[[#This Row],[Insumos]],Tabla10[Insumo],Tabla10[InsumoAbrev],"",0))</f>
        <v/>
      </c>
      <c r="S1592" s="694"/>
      <c r="T1592" s="187"/>
      <c r="U1592" s="187"/>
    </row>
    <row r="1593" spans="2:21" ht="15" x14ac:dyDescent="0.25">
      <c r="B1593" s="187" t="str">
        <f>IF('Formulario PPGR3'!$G1593="","",CONCATENATE('Formulario PPGR3'!$C1593,".",'Formulario PPGR3'!$D1593,".",'Formulario PPGR3'!$E1593,".",'Formulario PPGR3'!$F1593))</f>
        <v/>
      </c>
      <c r="C1593" s="187" t="str">
        <f>IF('Formulario PPGR3'!$G1593="","",'Formulario PPGR1'!#REF!)</f>
        <v/>
      </c>
      <c r="D1593" s="187" t="str">
        <f>IF('Formulario PPGR3'!$G1593="","",'Formulario PPGR1'!#REF!)</f>
        <v/>
      </c>
      <c r="E1593" s="187" t="str">
        <f>IF('Formulario PPGR3'!$G1593="","",'Formulario PPGR1'!#REF!)</f>
        <v/>
      </c>
      <c r="F1593" s="187" t="str">
        <f>IF('Formulario PPGR3'!$G1593="","",'Formulario PPGR1'!#REF!)</f>
        <v/>
      </c>
      <c r="G1593" s="237"/>
      <c r="H1593" s="520" t="str" cm="1">
        <f t="array" ref="H1593">IF(Tabla1[[#This Row],[Código_Actividad]]="","",_xlfn.XLOOKUP(Tabla1[[#This Row],[Código_Actividad]],CodigoActividad,Tabla2[Actividades Programables Presupuestables],"",0))</f>
        <v/>
      </c>
      <c r="I1593" s="783" t="str">
        <f>IFERROR(VLOOKUP('Formulario PPGR3'!$G1593,'Formulario PPGR2'!$H$9:$V$536,15,FALSE),"")</f>
        <v/>
      </c>
      <c r="J1593" s="525"/>
      <c r="K1593" s="524"/>
      <c r="L1593" s="521" t="str">
        <f>IF(Tabla1[[#This Row],[Descripción]]="","",_xlfn.XLOOKUP(Tabla1[[#This Row],[Descripción]],Tabla10[Descripción],Tabla10[Unidad de Medida],"",0))</f>
        <v/>
      </c>
      <c r="M1593" s="317"/>
      <c r="N1593" s="535" t="str">
        <f>IF(Tabla1[[#This Row],[Descripción]]="","",_xlfn.XLOOKUP(Tabla1[[#This Row],[Descripción]],Tabla10[Descripción],Tabla10[Precio Unitario],0))</f>
        <v/>
      </c>
      <c r="O1593" s="535" t="str">
        <f>IF(Tabla1[[#This Row],[Cantidad de Insumos]]="","",Tabla1[[#This Row],[Precio Unitario]]*Tabla1[[#This Row],[Cantidad de Insumos]])</f>
        <v/>
      </c>
      <c r="P1593" s="522" t="str">
        <f>IF(Tabla1[[#This Row],[Descripción]]="","",_xlfn.XLOOKUP(Tabla1[[#This Row],[Descripción]],Tabla10[Descripción],Tabla10[CODIGO PRESUPUESTARIO],0))</f>
        <v/>
      </c>
      <c r="Q1593" s="523"/>
      <c r="R1593" s="523" t="str">
        <f>IF(Tabla1[[#This Row],[Insumos]]="","",_xlfn.XLOOKUP(Tabla1[[#This Row],[Insumos]],Tabla10[Insumo],Tabla10[InsumoAbrev],"",0))</f>
        <v/>
      </c>
      <c r="S1593" s="694"/>
      <c r="T1593" s="187"/>
      <c r="U1593" s="187"/>
    </row>
    <row r="1594" spans="2:21" ht="15" x14ac:dyDescent="0.25">
      <c r="B1594" s="187" t="str">
        <f>IF('Formulario PPGR3'!$G1594="","",CONCATENATE('Formulario PPGR3'!$C1594,".",'Formulario PPGR3'!$D1594,".",'Formulario PPGR3'!$E1594,".",'Formulario PPGR3'!$F1594))</f>
        <v/>
      </c>
      <c r="C1594" s="187" t="str">
        <f>IF('Formulario PPGR3'!$G1594="","",'Formulario PPGR1'!#REF!)</f>
        <v/>
      </c>
      <c r="D1594" s="187" t="str">
        <f>IF('Formulario PPGR3'!$G1594="","",'Formulario PPGR1'!#REF!)</f>
        <v/>
      </c>
      <c r="E1594" s="187" t="str">
        <f>IF('Formulario PPGR3'!$G1594="","",'Formulario PPGR1'!#REF!)</f>
        <v/>
      </c>
      <c r="F1594" s="187" t="str">
        <f>IF('Formulario PPGR3'!$G1594="","",'Formulario PPGR1'!#REF!)</f>
        <v/>
      </c>
      <c r="G1594" s="237"/>
      <c r="H1594" s="520" t="str" cm="1">
        <f t="array" ref="H1594">IF(Tabla1[[#This Row],[Código_Actividad]]="","",_xlfn.XLOOKUP(Tabla1[[#This Row],[Código_Actividad]],CodigoActividad,Tabla2[Actividades Programables Presupuestables],"",0))</f>
        <v/>
      </c>
      <c r="I1594" s="783" t="str">
        <f>IFERROR(VLOOKUP('Formulario PPGR3'!$G1594,'Formulario PPGR2'!$H$9:$V$536,15,FALSE),"")</f>
        <v/>
      </c>
      <c r="J1594" s="525"/>
      <c r="K1594" s="524"/>
      <c r="L1594" s="521" t="str">
        <f>IF(Tabla1[[#This Row],[Descripción]]="","",_xlfn.XLOOKUP(Tabla1[[#This Row],[Descripción]],Tabla10[Descripción],Tabla10[Unidad de Medida],"",0))</f>
        <v/>
      </c>
      <c r="M1594" s="317"/>
      <c r="N1594" s="535" t="str">
        <f>IF(Tabla1[[#This Row],[Descripción]]="","",_xlfn.XLOOKUP(Tabla1[[#This Row],[Descripción]],Tabla10[Descripción],Tabla10[Precio Unitario],0))</f>
        <v/>
      </c>
      <c r="O1594" s="535" t="str">
        <f>IF(Tabla1[[#This Row],[Cantidad de Insumos]]="","",Tabla1[[#This Row],[Precio Unitario]]*Tabla1[[#This Row],[Cantidad de Insumos]])</f>
        <v/>
      </c>
      <c r="P1594" s="522" t="str">
        <f>IF(Tabla1[[#This Row],[Descripción]]="","",_xlfn.XLOOKUP(Tabla1[[#This Row],[Descripción]],Tabla10[Descripción],Tabla10[CODIGO PRESUPUESTARIO],0))</f>
        <v/>
      </c>
      <c r="Q1594" s="523"/>
      <c r="R1594" s="523" t="str">
        <f>IF(Tabla1[[#This Row],[Insumos]]="","",_xlfn.XLOOKUP(Tabla1[[#This Row],[Insumos]],Tabla10[Insumo],Tabla10[InsumoAbrev],"",0))</f>
        <v/>
      </c>
      <c r="S1594" s="694"/>
      <c r="T1594" s="187"/>
      <c r="U1594" s="187"/>
    </row>
    <row r="1595" spans="2:21" ht="15" x14ac:dyDescent="0.25">
      <c r="B1595" s="187" t="str">
        <f>IF('Formulario PPGR3'!$G1595="","",CONCATENATE('Formulario PPGR3'!$C1595,".",'Formulario PPGR3'!$D1595,".",'Formulario PPGR3'!$E1595,".",'Formulario PPGR3'!$F1595))</f>
        <v/>
      </c>
      <c r="C1595" s="187" t="str">
        <f>IF('Formulario PPGR3'!$G1595="","",'Formulario PPGR1'!#REF!)</f>
        <v/>
      </c>
      <c r="D1595" s="187" t="str">
        <f>IF('Formulario PPGR3'!$G1595="","",'Formulario PPGR1'!#REF!)</f>
        <v/>
      </c>
      <c r="E1595" s="187" t="str">
        <f>IF('Formulario PPGR3'!$G1595="","",'Formulario PPGR1'!#REF!)</f>
        <v/>
      </c>
      <c r="F1595" s="187" t="str">
        <f>IF('Formulario PPGR3'!$G1595="","",'Formulario PPGR1'!#REF!)</f>
        <v/>
      </c>
      <c r="G1595" s="237"/>
      <c r="H1595" s="520" t="str" cm="1">
        <f t="array" ref="H1595">IF(Tabla1[[#This Row],[Código_Actividad]]="","",_xlfn.XLOOKUP(Tabla1[[#This Row],[Código_Actividad]],CodigoActividad,Tabla2[Actividades Programables Presupuestables],"",0))</f>
        <v/>
      </c>
      <c r="I1595" s="783" t="str">
        <f>IFERROR(VLOOKUP('Formulario PPGR3'!$G1595,'Formulario PPGR2'!$H$9:$V$536,15,FALSE),"")</f>
        <v/>
      </c>
      <c r="J1595" s="525"/>
      <c r="K1595" s="524"/>
      <c r="L1595" s="521" t="str">
        <f>IF(Tabla1[[#This Row],[Descripción]]="","",_xlfn.XLOOKUP(Tabla1[[#This Row],[Descripción]],Tabla10[Descripción],Tabla10[Unidad de Medida],"",0))</f>
        <v/>
      </c>
      <c r="M1595" s="317"/>
      <c r="N1595" s="535" t="str">
        <f>IF(Tabla1[[#This Row],[Descripción]]="","",_xlfn.XLOOKUP(Tabla1[[#This Row],[Descripción]],Tabla10[Descripción],Tabla10[Precio Unitario],0))</f>
        <v/>
      </c>
      <c r="O1595" s="535" t="str">
        <f>IF(Tabla1[[#This Row],[Cantidad de Insumos]]="","",Tabla1[[#This Row],[Precio Unitario]]*Tabla1[[#This Row],[Cantidad de Insumos]])</f>
        <v/>
      </c>
      <c r="P1595" s="522" t="str">
        <f>IF(Tabla1[[#This Row],[Descripción]]="","",_xlfn.XLOOKUP(Tabla1[[#This Row],[Descripción]],Tabla10[Descripción],Tabla10[CODIGO PRESUPUESTARIO],0))</f>
        <v/>
      </c>
      <c r="Q1595" s="523"/>
      <c r="R1595" s="523" t="str">
        <f>IF(Tabla1[[#This Row],[Insumos]]="","",_xlfn.XLOOKUP(Tabla1[[#This Row],[Insumos]],Tabla10[Insumo],Tabla10[InsumoAbrev],"",0))</f>
        <v/>
      </c>
      <c r="S1595" s="694"/>
      <c r="T1595" s="187"/>
      <c r="U1595" s="187"/>
    </row>
    <row r="1596" spans="2:21" ht="15" x14ac:dyDescent="0.25">
      <c r="B1596" s="187" t="str">
        <f>IF('Formulario PPGR3'!$G1596="","",CONCATENATE('Formulario PPGR3'!$C1596,".",'Formulario PPGR3'!$D1596,".",'Formulario PPGR3'!$E1596,".",'Formulario PPGR3'!$F1596))</f>
        <v/>
      </c>
      <c r="C1596" s="187" t="str">
        <f>IF('Formulario PPGR3'!$G1596="","",'Formulario PPGR1'!#REF!)</f>
        <v/>
      </c>
      <c r="D1596" s="187" t="str">
        <f>IF('Formulario PPGR3'!$G1596="","",'Formulario PPGR1'!#REF!)</f>
        <v/>
      </c>
      <c r="E1596" s="187" t="str">
        <f>IF('Formulario PPGR3'!$G1596="","",'Formulario PPGR1'!#REF!)</f>
        <v/>
      </c>
      <c r="F1596" s="187" t="str">
        <f>IF('Formulario PPGR3'!$G1596="","",'Formulario PPGR1'!#REF!)</f>
        <v/>
      </c>
      <c r="G1596" s="237"/>
      <c r="H1596" s="520" t="str" cm="1">
        <f t="array" ref="H1596">IF(Tabla1[[#This Row],[Código_Actividad]]="","",_xlfn.XLOOKUP(Tabla1[[#This Row],[Código_Actividad]],CodigoActividad,Tabla2[Actividades Programables Presupuestables],"",0))</f>
        <v/>
      </c>
      <c r="I1596" s="783" t="str">
        <f>IFERROR(VLOOKUP('Formulario PPGR3'!$G1596,'Formulario PPGR2'!$H$9:$V$536,15,FALSE),"")</f>
        <v/>
      </c>
      <c r="J1596" s="525"/>
      <c r="K1596" s="524"/>
      <c r="L1596" s="521" t="str">
        <f>IF(Tabla1[[#This Row],[Descripción]]="","",_xlfn.XLOOKUP(Tabla1[[#This Row],[Descripción]],Tabla10[Descripción],Tabla10[Unidad de Medida],"",0))</f>
        <v/>
      </c>
      <c r="M1596" s="317"/>
      <c r="N1596" s="535" t="str">
        <f>IF(Tabla1[[#This Row],[Descripción]]="","",_xlfn.XLOOKUP(Tabla1[[#This Row],[Descripción]],Tabla10[Descripción],Tabla10[Precio Unitario],0))</f>
        <v/>
      </c>
      <c r="O1596" s="535" t="str">
        <f>IF(Tabla1[[#This Row],[Cantidad de Insumos]]="","",Tabla1[[#This Row],[Precio Unitario]]*Tabla1[[#This Row],[Cantidad de Insumos]])</f>
        <v/>
      </c>
      <c r="P1596" s="522" t="str">
        <f>IF(Tabla1[[#This Row],[Descripción]]="","",_xlfn.XLOOKUP(Tabla1[[#This Row],[Descripción]],Tabla10[Descripción],Tabla10[CODIGO PRESUPUESTARIO],0))</f>
        <v/>
      </c>
      <c r="Q1596" s="523"/>
      <c r="R1596" s="523" t="str">
        <f>IF(Tabla1[[#This Row],[Insumos]]="","",_xlfn.XLOOKUP(Tabla1[[#This Row],[Insumos]],Tabla10[Insumo],Tabla10[InsumoAbrev],"",0))</f>
        <v/>
      </c>
      <c r="S1596" s="694"/>
      <c r="T1596" s="187"/>
      <c r="U1596" s="187"/>
    </row>
    <row r="1597" spans="2:21" ht="15" x14ac:dyDescent="0.25">
      <c r="B1597" s="187" t="str">
        <f>IF('Formulario PPGR3'!$G1597="","",CONCATENATE('Formulario PPGR3'!$C1597,".",'Formulario PPGR3'!$D1597,".",'Formulario PPGR3'!$E1597,".",'Formulario PPGR3'!$F1597))</f>
        <v/>
      </c>
      <c r="C1597" s="187" t="str">
        <f>IF('Formulario PPGR3'!$G1597="","",'Formulario PPGR1'!#REF!)</f>
        <v/>
      </c>
      <c r="D1597" s="187" t="str">
        <f>IF('Formulario PPGR3'!$G1597="","",'Formulario PPGR1'!#REF!)</f>
        <v/>
      </c>
      <c r="E1597" s="187" t="str">
        <f>IF('Formulario PPGR3'!$G1597="","",'Formulario PPGR1'!#REF!)</f>
        <v/>
      </c>
      <c r="F1597" s="187" t="str">
        <f>IF('Formulario PPGR3'!$G1597="","",'Formulario PPGR1'!#REF!)</f>
        <v/>
      </c>
      <c r="G1597" s="237"/>
      <c r="H1597" s="520" t="str" cm="1">
        <f t="array" ref="H1597">IF(Tabla1[[#This Row],[Código_Actividad]]="","",_xlfn.XLOOKUP(Tabla1[[#This Row],[Código_Actividad]],CodigoActividad,Tabla2[Actividades Programables Presupuestables],"",0))</f>
        <v/>
      </c>
      <c r="I1597" s="783" t="str">
        <f>IFERROR(VLOOKUP('Formulario PPGR3'!$G1597,'Formulario PPGR2'!$H$9:$V$536,15,FALSE),"")</f>
        <v/>
      </c>
      <c r="J1597" s="525"/>
      <c r="K1597" s="524"/>
      <c r="L1597" s="521" t="str">
        <f>IF(Tabla1[[#This Row],[Descripción]]="","",_xlfn.XLOOKUP(Tabla1[[#This Row],[Descripción]],Tabla10[Descripción],Tabla10[Unidad de Medida],"",0))</f>
        <v/>
      </c>
      <c r="M1597" s="317"/>
      <c r="N1597" s="535" t="str">
        <f>IF(Tabla1[[#This Row],[Descripción]]="","",_xlfn.XLOOKUP(Tabla1[[#This Row],[Descripción]],Tabla10[Descripción],Tabla10[Precio Unitario],0))</f>
        <v/>
      </c>
      <c r="O1597" s="535" t="str">
        <f>IF(Tabla1[[#This Row],[Cantidad de Insumos]]="","",Tabla1[[#This Row],[Precio Unitario]]*Tabla1[[#This Row],[Cantidad de Insumos]])</f>
        <v/>
      </c>
      <c r="P1597" s="522" t="str">
        <f>IF(Tabla1[[#This Row],[Descripción]]="","",_xlfn.XLOOKUP(Tabla1[[#This Row],[Descripción]],Tabla10[Descripción],Tabla10[CODIGO PRESUPUESTARIO],0))</f>
        <v/>
      </c>
      <c r="Q1597" s="523"/>
      <c r="R1597" s="523" t="str">
        <f>IF(Tabla1[[#This Row],[Insumos]]="","",_xlfn.XLOOKUP(Tabla1[[#This Row],[Insumos]],Tabla10[Insumo],Tabla10[InsumoAbrev],"",0))</f>
        <v/>
      </c>
      <c r="S1597" s="694"/>
      <c r="T1597" s="187"/>
      <c r="U1597" s="187"/>
    </row>
    <row r="1598" spans="2:21" ht="15" x14ac:dyDescent="0.25">
      <c r="B1598" s="187" t="str">
        <f>IF('Formulario PPGR3'!$G1598="","",CONCATENATE('Formulario PPGR3'!$C1598,".",'Formulario PPGR3'!$D1598,".",'Formulario PPGR3'!$E1598,".",'Formulario PPGR3'!$F1598))</f>
        <v/>
      </c>
      <c r="C1598" s="187" t="str">
        <f>IF('Formulario PPGR3'!$G1598="","",'Formulario PPGR1'!#REF!)</f>
        <v/>
      </c>
      <c r="D1598" s="187" t="str">
        <f>IF('Formulario PPGR3'!$G1598="","",'Formulario PPGR1'!#REF!)</f>
        <v/>
      </c>
      <c r="E1598" s="187" t="str">
        <f>IF('Formulario PPGR3'!$G1598="","",'Formulario PPGR1'!#REF!)</f>
        <v/>
      </c>
      <c r="F1598" s="187" t="str">
        <f>IF('Formulario PPGR3'!$G1598="","",'Formulario PPGR1'!#REF!)</f>
        <v/>
      </c>
      <c r="G1598" s="237"/>
      <c r="H1598" s="520" t="str" cm="1">
        <f t="array" ref="H1598">IF(Tabla1[[#This Row],[Código_Actividad]]="","",_xlfn.XLOOKUP(Tabla1[[#This Row],[Código_Actividad]],CodigoActividad,Tabla2[Actividades Programables Presupuestables],"",0))</f>
        <v/>
      </c>
      <c r="I1598" s="783" t="str">
        <f>IFERROR(VLOOKUP('Formulario PPGR3'!$G1598,'Formulario PPGR2'!$H$9:$V$536,15,FALSE),"")</f>
        <v/>
      </c>
      <c r="J1598" s="525"/>
      <c r="K1598" s="524"/>
      <c r="L1598" s="521" t="str">
        <f>IF(Tabla1[[#This Row],[Descripción]]="","",_xlfn.XLOOKUP(Tabla1[[#This Row],[Descripción]],Tabla10[Descripción],Tabla10[Unidad de Medida],"",0))</f>
        <v/>
      </c>
      <c r="M1598" s="317"/>
      <c r="N1598" s="535" t="str">
        <f>IF(Tabla1[[#This Row],[Descripción]]="","",_xlfn.XLOOKUP(Tabla1[[#This Row],[Descripción]],Tabla10[Descripción],Tabla10[Precio Unitario],0))</f>
        <v/>
      </c>
      <c r="O1598" s="535" t="str">
        <f>IF(Tabla1[[#This Row],[Cantidad de Insumos]]="","",Tabla1[[#This Row],[Precio Unitario]]*Tabla1[[#This Row],[Cantidad de Insumos]])</f>
        <v/>
      </c>
      <c r="P1598" s="522" t="str">
        <f>IF(Tabla1[[#This Row],[Descripción]]="","",_xlfn.XLOOKUP(Tabla1[[#This Row],[Descripción]],Tabla10[Descripción],Tabla10[CODIGO PRESUPUESTARIO],0))</f>
        <v/>
      </c>
      <c r="Q1598" s="523"/>
      <c r="R1598" s="523" t="str">
        <f>IF(Tabla1[[#This Row],[Insumos]]="","",_xlfn.XLOOKUP(Tabla1[[#This Row],[Insumos]],Tabla10[Insumo],Tabla10[InsumoAbrev],"",0))</f>
        <v/>
      </c>
      <c r="S1598" s="694"/>
      <c r="T1598" s="187"/>
      <c r="U1598" s="187"/>
    </row>
    <row r="1599" spans="2:21" ht="15" x14ac:dyDescent="0.25">
      <c r="B1599" s="187" t="str">
        <f>IF('Formulario PPGR3'!$G1599="","",CONCATENATE('Formulario PPGR3'!$C1599,".",'Formulario PPGR3'!$D1599,".",'Formulario PPGR3'!$E1599,".",'Formulario PPGR3'!$F1599))</f>
        <v/>
      </c>
      <c r="C1599" s="187" t="str">
        <f>IF('Formulario PPGR3'!$G1599="","",'Formulario PPGR1'!#REF!)</f>
        <v/>
      </c>
      <c r="D1599" s="187" t="str">
        <f>IF('Formulario PPGR3'!$G1599="","",'Formulario PPGR1'!#REF!)</f>
        <v/>
      </c>
      <c r="E1599" s="187" t="str">
        <f>IF('Formulario PPGR3'!$G1599="","",'Formulario PPGR1'!#REF!)</f>
        <v/>
      </c>
      <c r="F1599" s="187" t="str">
        <f>IF('Formulario PPGR3'!$G1599="","",'Formulario PPGR1'!#REF!)</f>
        <v/>
      </c>
      <c r="G1599" s="237"/>
      <c r="H1599" s="520" t="str" cm="1">
        <f t="array" ref="H1599">IF(Tabla1[[#This Row],[Código_Actividad]]="","",_xlfn.XLOOKUP(Tabla1[[#This Row],[Código_Actividad]],CodigoActividad,Tabla2[Actividades Programables Presupuestables],"",0))</f>
        <v/>
      </c>
      <c r="I1599" s="783" t="str">
        <f>IFERROR(VLOOKUP('Formulario PPGR3'!$G1599,'Formulario PPGR2'!$H$9:$V$536,15,FALSE),"")</f>
        <v/>
      </c>
      <c r="J1599" s="525"/>
      <c r="K1599" s="524"/>
      <c r="L1599" s="521" t="str">
        <f>IF(Tabla1[[#This Row],[Descripción]]="","",_xlfn.XLOOKUP(Tabla1[[#This Row],[Descripción]],Tabla10[Descripción],Tabla10[Unidad de Medida],"",0))</f>
        <v/>
      </c>
      <c r="M1599" s="317"/>
      <c r="N1599" s="535" t="str">
        <f>IF(Tabla1[[#This Row],[Descripción]]="","",_xlfn.XLOOKUP(Tabla1[[#This Row],[Descripción]],Tabla10[Descripción],Tabla10[Precio Unitario],0))</f>
        <v/>
      </c>
      <c r="O1599" s="535" t="str">
        <f>IF(Tabla1[[#This Row],[Cantidad de Insumos]]="","",Tabla1[[#This Row],[Precio Unitario]]*Tabla1[[#This Row],[Cantidad de Insumos]])</f>
        <v/>
      </c>
      <c r="P1599" s="522" t="str">
        <f>IF(Tabla1[[#This Row],[Descripción]]="","",_xlfn.XLOOKUP(Tabla1[[#This Row],[Descripción]],Tabla10[Descripción],Tabla10[CODIGO PRESUPUESTARIO],0))</f>
        <v/>
      </c>
      <c r="Q1599" s="523"/>
      <c r="R1599" s="523" t="str">
        <f>IF(Tabla1[[#This Row],[Insumos]]="","",_xlfn.XLOOKUP(Tabla1[[#This Row],[Insumos]],Tabla10[Insumo],Tabla10[InsumoAbrev],"",0))</f>
        <v/>
      </c>
      <c r="S1599" s="694"/>
      <c r="T1599" s="187"/>
      <c r="U1599" s="187"/>
    </row>
    <row r="1600" spans="2:21" ht="15" x14ac:dyDescent="0.25">
      <c r="B1600" s="187" t="str">
        <f>IF('Formulario PPGR3'!$G1600="","",CONCATENATE('Formulario PPGR3'!$C1600,".",'Formulario PPGR3'!$D1600,".",'Formulario PPGR3'!$E1600,".",'Formulario PPGR3'!$F1600))</f>
        <v/>
      </c>
      <c r="C1600" s="187" t="str">
        <f>IF('Formulario PPGR3'!$G1600="","",'Formulario PPGR1'!#REF!)</f>
        <v/>
      </c>
      <c r="D1600" s="187" t="str">
        <f>IF('Formulario PPGR3'!$G1600="","",'Formulario PPGR1'!#REF!)</f>
        <v/>
      </c>
      <c r="E1600" s="187" t="str">
        <f>IF('Formulario PPGR3'!$G1600="","",'Formulario PPGR1'!#REF!)</f>
        <v/>
      </c>
      <c r="F1600" s="187" t="str">
        <f>IF('Formulario PPGR3'!$G1600="","",'Formulario PPGR1'!#REF!)</f>
        <v/>
      </c>
      <c r="G1600" s="237"/>
      <c r="H1600" s="520" t="str" cm="1">
        <f t="array" ref="H1600">IF(Tabla1[[#This Row],[Código_Actividad]]="","",_xlfn.XLOOKUP(Tabla1[[#This Row],[Código_Actividad]],CodigoActividad,Tabla2[Actividades Programables Presupuestables],"",0))</f>
        <v/>
      </c>
      <c r="I1600" s="783" t="str">
        <f>IFERROR(VLOOKUP('Formulario PPGR3'!$G1600,'Formulario PPGR2'!$H$9:$V$536,15,FALSE),"")</f>
        <v/>
      </c>
      <c r="J1600" s="525"/>
      <c r="K1600" s="524"/>
      <c r="L1600" s="521" t="str">
        <f>IF(Tabla1[[#This Row],[Descripción]]="","",_xlfn.XLOOKUP(Tabla1[[#This Row],[Descripción]],Tabla10[Descripción],Tabla10[Unidad de Medida],"",0))</f>
        <v/>
      </c>
      <c r="M1600" s="317"/>
      <c r="N1600" s="535" t="str">
        <f>IF(Tabla1[[#This Row],[Descripción]]="","",_xlfn.XLOOKUP(Tabla1[[#This Row],[Descripción]],Tabla10[Descripción],Tabla10[Precio Unitario],0))</f>
        <v/>
      </c>
      <c r="O1600" s="535" t="str">
        <f>IF(Tabla1[[#This Row],[Cantidad de Insumos]]="","",Tabla1[[#This Row],[Precio Unitario]]*Tabla1[[#This Row],[Cantidad de Insumos]])</f>
        <v/>
      </c>
      <c r="P1600" s="522" t="str">
        <f>IF(Tabla1[[#This Row],[Descripción]]="","",_xlfn.XLOOKUP(Tabla1[[#This Row],[Descripción]],Tabla10[Descripción],Tabla10[CODIGO PRESUPUESTARIO],0))</f>
        <v/>
      </c>
      <c r="Q1600" s="523"/>
      <c r="R1600" s="523" t="str">
        <f>IF(Tabla1[[#This Row],[Insumos]]="","",_xlfn.XLOOKUP(Tabla1[[#This Row],[Insumos]],Tabla10[Insumo],Tabla10[InsumoAbrev],"",0))</f>
        <v/>
      </c>
      <c r="S1600" s="694"/>
      <c r="T1600" s="187"/>
      <c r="U1600" s="187"/>
    </row>
    <row r="1601" spans="2:21" ht="15" x14ac:dyDescent="0.25">
      <c r="B1601" s="187" t="str">
        <f>IF('Formulario PPGR3'!$G1601="","",CONCATENATE('Formulario PPGR3'!$C1601,".",'Formulario PPGR3'!$D1601,".",'Formulario PPGR3'!$E1601,".",'Formulario PPGR3'!$F1601))</f>
        <v/>
      </c>
      <c r="C1601" s="187" t="str">
        <f>IF('Formulario PPGR3'!$G1601="","",'Formulario PPGR1'!#REF!)</f>
        <v/>
      </c>
      <c r="D1601" s="187" t="str">
        <f>IF('Formulario PPGR3'!$G1601="","",'Formulario PPGR1'!#REF!)</f>
        <v/>
      </c>
      <c r="E1601" s="187" t="str">
        <f>IF('Formulario PPGR3'!$G1601="","",'Formulario PPGR1'!#REF!)</f>
        <v/>
      </c>
      <c r="F1601" s="187" t="str">
        <f>IF('Formulario PPGR3'!$G1601="","",'Formulario PPGR1'!#REF!)</f>
        <v/>
      </c>
      <c r="G1601" s="237"/>
      <c r="H1601" s="520" t="str" cm="1">
        <f t="array" ref="H1601">IF(Tabla1[[#This Row],[Código_Actividad]]="","",_xlfn.XLOOKUP(Tabla1[[#This Row],[Código_Actividad]],CodigoActividad,Tabla2[Actividades Programables Presupuestables],"",0))</f>
        <v/>
      </c>
      <c r="I1601" s="783" t="str">
        <f>IFERROR(VLOOKUP('Formulario PPGR3'!$G1601,'Formulario PPGR2'!$H$9:$V$536,15,FALSE),"")</f>
        <v/>
      </c>
      <c r="J1601" s="525"/>
      <c r="K1601" s="524"/>
      <c r="L1601" s="521" t="str">
        <f>IF(Tabla1[[#This Row],[Descripción]]="","",_xlfn.XLOOKUP(Tabla1[[#This Row],[Descripción]],Tabla10[Descripción],Tabla10[Unidad de Medida],"",0))</f>
        <v/>
      </c>
      <c r="M1601" s="317"/>
      <c r="N1601" s="535" t="str">
        <f>IF(Tabla1[[#This Row],[Descripción]]="","",_xlfn.XLOOKUP(Tabla1[[#This Row],[Descripción]],Tabla10[Descripción],Tabla10[Precio Unitario],0))</f>
        <v/>
      </c>
      <c r="O1601" s="535" t="str">
        <f>IF(Tabla1[[#This Row],[Cantidad de Insumos]]="","",Tabla1[[#This Row],[Precio Unitario]]*Tabla1[[#This Row],[Cantidad de Insumos]])</f>
        <v/>
      </c>
      <c r="P1601" s="522" t="str">
        <f>IF(Tabla1[[#This Row],[Descripción]]="","",_xlfn.XLOOKUP(Tabla1[[#This Row],[Descripción]],Tabla10[Descripción],Tabla10[CODIGO PRESUPUESTARIO],0))</f>
        <v/>
      </c>
      <c r="Q1601" s="523"/>
      <c r="R1601" s="523" t="str">
        <f>IF(Tabla1[[#This Row],[Insumos]]="","",_xlfn.XLOOKUP(Tabla1[[#This Row],[Insumos]],Tabla10[Insumo],Tabla10[InsumoAbrev],"",0))</f>
        <v/>
      </c>
      <c r="S1601" s="694"/>
      <c r="T1601" s="187"/>
      <c r="U1601" s="187"/>
    </row>
    <row r="1602" spans="2:21" ht="15" x14ac:dyDescent="0.25">
      <c r="B1602" s="187" t="str">
        <f>IF('Formulario PPGR3'!$G1602="","",CONCATENATE('Formulario PPGR3'!$C1602,".",'Formulario PPGR3'!$D1602,".",'Formulario PPGR3'!$E1602,".",'Formulario PPGR3'!$F1602))</f>
        <v/>
      </c>
      <c r="C1602" s="187" t="str">
        <f>IF('Formulario PPGR3'!$G1602="","",'Formulario PPGR1'!#REF!)</f>
        <v/>
      </c>
      <c r="D1602" s="187" t="str">
        <f>IF('Formulario PPGR3'!$G1602="","",'Formulario PPGR1'!#REF!)</f>
        <v/>
      </c>
      <c r="E1602" s="187" t="str">
        <f>IF('Formulario PPGR3'!$G1602="","",'Formulario PPGR1'!#REF!)</f>
        <v/>
      </c>
      <c r="F1602" s="187" t="str">
        <f>IF('Formulario PPGR3'!$G1602="","",'Formulario PPGR1'!#REF!)</f>
        <v/>
      </c>
      <c r="G1602" s="237"/>
      <c r="H1602" s="520" t="str" cm="1">
        <f t="array" ref="H1602">IF(Tabla1[[#This Row],[Código_Actividad]]="","",_xlfn.XLOOKUP(Tabla1[[#This Row],[Código_Actividad]],CodigoActividad,Tabla2[Actividades Programables Presupuestables],"",0))</f>
        <v/>
      </c>
      <c r="I1602" s="783" t="str">
        <f>IFERROR(VLOOKUP('Formulario PPGR3'!$G1602,'Formulario PPGR2'!$H$9:$V$536,15,FALSE),"")</f>
        <v/>
      </c>
      <c r="J1602" s="525"/>
      <c r="K1602" s="524"/>
      <c r="L1602" s="521" t="str">
        <f>IF(Tabla1[[#This Row],[Descripción]]="","",_xlfn.XLOOKUP(Tabla1[[#This Row],[Descripción]],Tabla10[Descripción],Tabla10[Unidad de Medida],"",0))</f>
        <v/>
      </c>
      <c r="M1602" s="317"/>
      <c r="N1602" s="535" t="str">
        <f>IF(Tabla1[[#This Row],[Descripción]]="","",_xlfn.XLOOKUP(Tabla1[[#This Row],[Descripción]],Tabla10[Descripción],Tabla10[Precio Unitario],0))</f>
        <v/>
      </c>
      <c r="O1602" s="535" t="str">
        <f>IF(Tabla1[[#This Row],[Cantidad de Insumos]]="","",Tabla1[[#This Row],[Precio Unitario]]*Tabla1[[#This Row],[Cantidad de Insumos]])</f>
        <v/>
      </c>
      <c r="P1602" s="522" t="str">
        <f>IF(Tabla1[[#This Row],[Descripción]]="","",_xlfn.XLOOKUP(Tabla1[[#This Row],[Descripción]],Tabla10[Descripción],Tabla10[CODIGO PRESUPUESTARIO],0))</f>
        <v/>
      </c>
      <c r="Q1602" s="523"/>
      <c r="R1602" s="523" t="str">
        <f>IF(Tabla1[[#This Row],[Insumos]]="","",_xlfn.XLOOKUP(Tabla1[[#This Row],[Insumos]],Tabla10[Insumo],Tabla10[InsumoAbrev],"",0))</f>
        <v/>
      </c>
      <c r="S1602" s="694"/>
      <c r="T1602" s="187"/>
      <c r="U1602" s="187"/>
    </row>
    <row r="1603" spans="2:21" ht="15" x14ac:dyDescent="0.25">
      <c r="B1603" s="187" t="str">
        <f>IF('Formulario PPGR3'!$G1603="","",CONCATENATE('Formulario PPGR3'!$C1603,".",'Formulario PPGR3'!$D1603,".",'Formulario PPGR3'!$E1603,".",'Formulario PPGR3'!$F1603))</f>
        <v/>
      </c>
      <c r="C1603" s="187" t="str">
        <f>IF('Formulario PPGR3'!$G1603="","",'Formulario PPGR1'!#REF!)</f>
        <v/>
      </c>
      <c r="D1603" s="187" t="str">
        <f>IF('Formulario PPGR3'!$G1603="","",'Formulario PPGR1'!#REF!)</f>
        <v/>
      </c>
      <c r="E1603" s="187" t="str">
        <f>IF('Formulario PPGR3'!$G1603="","",'Formulario PPGR1'!#REF!)</f>
        <v/>
      </c>
      <c r="F1603" s="187" t="str">
        <f>IF('Formulario PPGR3'!$G1603="","",'Formulario PPGR1'!#REF!)</f>
        <v/>
      </c>
      <c r="G1603" s="237"/>
      <c r="H1603" s="520" t="str" cm="1">
        <f t="array" ref="H1603">IF(Tabla1[[#This Row],[Código_Actividad]]="","",_xlfn.XLOOKUP(Tabla1[[#This Row],[Código_Actividad]],CodigoActividad,Tabla2[Actividades Programables Presupuestables],"",0))</f>
        <v/>
      </c>
      <c r="I1603" s="783" t="str">
        <f>IFERROR(VLOOKUP('Formulario PPGR3'!$G1603,'Formulario PPGR2'!$H$9:$V$536,15,FALSE),"")</f>
        <v/>
      </c>
      <c r="J1603" s="525"/>
      <c r="K1603" s="524"/>
      <c r="L1603" s="521" t="str">
        <f>IF(Tabla1[[#This Row],[Descripción]]="","",_xlfn.XLOOKUP(Tabla1[[#This Row],[Descripción]],Tabla10[Descripción],Tabla10[Unidad de Medida],"",0))</f>
        <v/>
      </c>
      <c r="M1603" s="317"/>
      <c r="N1603" s="535" t="str">
        <f>IF(Tabla1[[#This Row],[Descripción]]="","",_xlfn.XLOOKUP(Tabla1[[#This Row],[Descripción]],Tabla10[Descripción],Tabla10[Precio Unitario],0))</f>
        <v/>
      </c>
      <c r="O1603" s="535" t="str">
        <f>IF(Tabla1[[#This Row],[Cantidad de Insumos]]="","",Tabla1[[#This Row],[Precio Unitario]]*Tabla1[[#This Row],[Cantidad de Insumos]])</f>
        <v/>
      </c>
      <c r="P1603" s="522" t="str">
        <f>IF(Tabla1[[#This Row],[Descripción]]="","",_xlfn.XLOOKUP(Tabla1[[#This Row],[Descripción]],Tabla10[Descripción],Tabla10[CODIGO PRESUPUESTARIO],0))</f>
        <v/>
      </c>
      <c r="Q1603" s="523"/>
      <c r="R1603" s="523" t="str">
        <f>IF(Tabla1[[#This Row],[Insumos]]="","",_xlfn.XLOOKUP(Tabla1[[#This Row],[Insumos]],Tabla10[Insumo],Tabla10[InsumoAbrev],"",0))</f>
        <v/>
      </c>
      <c r="S1603" s="694"/>
      <c r="T1603" s="187"/>
      <c r="U1603" s="187"/>
    </row>
    <row r="1604" spans="2:21" ht="15" x14ac:dyDescent="0.25">
      <c r="B1604" s="187" t="str">
        <f>IF('Formulario PPGR3'!$G1604="","",CONCATENATE('Formulario PPGR3'!$C1604,".",'Formulario PPGR3'!$D1604,".",'Formulario PPGR3'!$E1604,".",'Formulario PPGR3'!$F1604))</f>
        <v/>
      </c>
      <c r="C1604" s="187" t="str">
        <f>IF('Formulario PPGR3'!$G1604="","",'Formulario PPGR1'!#REF!)</f>
        <v/>
      </c>
      <c r="D1604" s="187" t="str">
        <f>IF('Formulario PPGR3'!$G1604="","",'Formulario PPGR1'!#REF!)</f>
        <v/>
      </c>
      <c r="E1604" s="187" t="str">
        <f>IF('Formulario PPGR3'!$G1604="","",'Formulario PPGR1'!#REF!)</f>
        <v/>
      </c>
      <c r="F1604" s="187" t="str">
        <f>IF('Formulario PPGR3'!$G1604="","",'Formulario PPGR1'!#REF!)</f>
        <v/>
      </c>
      <c r="G1604" s="237"/>
      <c r="H1604" s="520" t="str" cm="1">
        <f t="array" ref="H1604">IF(Tabla1[[#This Row],[Código_Actividad]]="","",_xlfn.XLOOKUP(Tabla1[[#This Row],[Código_Actividad]],CodigoActividad,Tabla2[Actividades Programables Presupuestables],"",0))</f>
        <v/>
      </c>
      <c r="I1604" s="783" t="str">
        <f>IFERROR(VLOOKUP('Formulario PPGR3'!$G1604,'Formulario PPGR2'!$H$9:$V$536,15,FALSE),"")</f>
        <v/>
      </c>
      <c r="J1604" s="525"/>
      <c r="K1604" s="524"/>
      <c r="L1604" s="521" t="str">
        <f>IF(Tabla1[[#This Row],[Descripción]]="","",_xlfn.XLOOKUP(Tabla1[[#This Row],[Descripción]],Tabla10[Descripción],Tabla10[Unidad de Medida],"",0))</f>
        <v/>
      </c>
      <c r="M1604" s="317"/>
      <c r="N1604" s="535" t="str">
        <f>IF(Tabla1[[#This Row],[Descripción]]="","",_xlfn.XLOOKUP(Tabla1[[#This Row],[Descripción]],Tabla10[Descripción],Tabla10[Precio Unitario],0))</f>
        <v/>
      </c>
      <c r="O1604" s="535" t="str">
        <f>IF(Tabla1[[#This Row],[Cantidad de Insumos]]="","",Tabla1[[#This Row],[Precio Unitario]]*Tabla1[[#This Row],[Cantidad de Insumos]])</f>
        <v/>
      </c>
      <c r="P1604" s="522" t="str">
        <f>IF(Tabla1[[#This Row],[Descripción]]="","",_xlfn.XLOOKUP(Tabla1[[#This Row],[Descripción]],Tabla10[Descripción],Tabla10[CODIGO PRESUPUESTARIO],0))</f>
        <v/>
      </c>
      <c r="Q1604" s="523"/>
      <c r="R1604" s="523" t="str">
        <f>IF(Tabla1[[#This Row],[Insumos]]="","",_xlfn.XLOOKUP(Tabla1[[#This Row],[Insumos]],Tabla10[Insumo],Tabla10[InsumoAbrev],"",0))</f>
        <v/>
      </c>
      <c r="S1604" s="694"/>
      <c r="T1604" s="187"/>
      <c r="U1604" s="187"/>
    </row>
    <row r="1605" spans="2:21" ht="15" x14ac:dyDescent="0.25">
      <c r="B1605" s="187" t="str">
        <f>IF('Formulario PPGR3'!$G1605="","",CONCATENATE('Formulario PPGR3'!$C1605,".",'Formulario PPGR3'!$D1605,".",'Formulario PPGR3'!$E1605,".",'Formulario PPGR3'!$F1605))</f>
        <v/>
      </c>
      <c r="C1605" s="187" t="str">
        <f>IF('Formulario PPGR3'!$G1605="","",'Formulario PPGR1'!#REF!)</f>
        <v/>
      </c>
      <c r="D1605" s="187" t="str">
        <f>IF('Formulario PPGR3'!$G1605="","",'Formulario PPGR1'!#REF!)</f>
        <v/>
      </c>
      <c r="E1605" s="187" t="str">
        <f>IF('Formulario PPGR3'!$G1605="","",'Formulario PPGR1'!#REF!)</f>
        <v/>
      </c>
      <c r="F1605" s="187" t="str">
        <f>IF('Formulario PPGR3'!$G1605="","",'Formulario PPGR1'!#REF!)</f>
        <v/>
      </c>
      <c r="G1605" s="237"/>
      <c r="H1605" s="520" t="str" cm="1">
        <f t="array" ref="H1605">IF(Tabla1[[#This Row],[Código_Actividad]]="","",_xlfn.XLOOKUP(Tabla1[[#This Row],[Código_Actividad]],CodigoActividad,Tabla2[Actividades Programables Presupuestables],"",0))</f>
        <v/>
      </c>
      <c r="I1605" s="783" t="str">
        <f>IFERROR(VLOOKUP('Formulario PPGR3'!$G1605,'Formulario PPGR2'!$H$9:$V$536,15,FALSE),"")</f>
        <v/>
      </c>
      <c r="J1605" s="525"/>
      <c r="K1605" s="524"/>
      <c r="L1605" s="521" t="str">
        <f>IF(Tabla1[[#This Row],[Descripción]]="","",_xlfn.XLOOKUP(Tabla1[[#This Row],[Descripción]],Tabla10[Descripción],Tabla10[Unidad de Medida],"",0))</f>
        <v/>
      </c>
      <c r="M1605" s="317"/>
      <c r="N1605" s="535" t="str">
        <f>IF(Tabla1[[#This Row],[Descripción]]="","",_xlfn.XLOOKUP(Tabla1[[#This Row],[Descripción]],Tabla10[Descripción],Tabla10[Precio Unitario],0))</f>
        <v/>
      </c>
      <c r="O1605" s="535" t="str">
        <f>IF(Tabla1[[#This Row],[Cantidad de Insumos]]="","",Tabla1[[#This Row],[Precio Unitario]]*Tabla1[[#This Row],[Cantidad de Insumos]])</f>
        <v/>
      </c>
      <c r="P1605" s="522" t="str">
        <f>IF(Tabla1[[#This Row],[Descripción]]="","",_xlfn.XLOOKUP(Tabla1[[#This Row],[Descripción]],Tabla10[Descripción],Tabla10[CODIGO PRESUPUESTARIO],0))</f>
        <v/>
      </c>
      <c r="Q1605" s="523"/>
      <c r="R1605" s="523" t="str">
        <f>IF(Tabla1[[#This Row],[Insumos]]="","",_xlfn.XLOOKUP(Tabla1[[#This Row],[Insumos]],Tabla10[Insumo],Tabla10[InsumoAbrev],"",0))</f>
        <v/>
      </c>
      <c r="S1605" s="694"/>
      <c r="T1605" s="187"/>
      <c r="U1605" s="187"/>
    </row>
    <row r="1606" spans="2:21" ht="15" x14ac:dyDescent="0.25">
      <c r="B1606" s="187" t="str">
        <f>IF('Formulario PPGR3'!$G1606="","",CONCATENATE('Formulario PPGR3'!$C1606,".",'Formulario PPGR3'!$D1606,".",'Formulario PPGR3'!$E1606,".",'Formulario PPGR3'!$F1606))</f>
        <v/>
      </c>
      <c r="C1606" s="187" t="str">
        <f>IF('Formulario PPGR3'!$G1606="","",'Formulario PPGR1'!#REF!)</f>
        <v/>
      </c>
      <c r="D1606" s="187" t="str">
        <f>IF('Formulario PPGR3'!$G1606="","",'Formulario PPGR1'!#REF!)</f>
        <v/>
      </c>
      <c r="E1606" s="187" t="str">
        <f>IF('Formulario PPGR3'!$G1606="","",'Formulario PPGR1'!#REF!)</f>
        <v/>
      </c>
      <c r="F1606" s="187" t="str">
        <f>IF('Formulario PPGR3'!$G1606="","",'Formulario PPGR1'!#REF!)</f>
        <v/>
      </c>
      <c r="G1606" s="237"/>
      <c r="H1606" s="520" t="str" cm="1">
        <f t="array" ref="H1606">IF(Tabla1[[#This Row],[Código_Actividad]]="","",_xlfn.XLOOKUP(Tabla1[[#This Row],[Código_Actividad]],CodigoActividad,Tabla2[Actividades Programables Presupuestables],"",0))</f>
        <v/>
      </c>
      <c r="I1606" s="783" t="str">
        <f>IFERROR(VLOOKUP('Formulario PPGR3'!$G1606,'Formulario PPGR2'!$H$9:$V$536,15,FALSE),"")</f>
        <v/>
      </c>
      <c r="J1606" s="525"/>
      <c r="K1606" s="524"/>
      <c r="L1606" s="521" t="str">
        <f>IF(Tabla1[[#This Row],[Descripción]]="","",_xlfn.XLOOKUP(Tabla1[[#This Row],[Descripción]],Tabla10[Descripción],Tabla10[Unidad de Medida],"",0))</f>
        <v/>
      </c>
      <c r="M1606" s="317"/>
      <c r="N1606" s="535" t="str">
        <f>IF(Tabla1[[#This Row],[Descripción]]="","",_xlfn.XLOOKUP(Tabla1[[#This Row],[Descripción]],Tabla10[Descripción],Tabla10[Precio Unitario],0))</f>
        <v/>
      </c>
      <c r="O1606" s="535" t="str">
        <f>IF(Tabla1[[#This Row],[Cantidad de Insumos]]="","",Tabla1[[#This Row],[Precio Unitario]]*Tabla1[[#This Row],[Cantidad de Insumos]])</f>
        <v/>
      </c>
      <c r="P1606" s="522" t="str">
        <f>IF(Tabla1[[#This Row],[Descripción]]="","",_xlfn.XLOOKUP(Tabla1[[#This Row],[Descripción]],Tabla10[Descripción],Tabla10[CODIGO PRESUPUESTARIO],0))</f>
        <v/>
      </c>
      <c r="Q1606" s="523"/>
      <c r="R1606" s="523" t="str">
        <f>IF(Tabla1[[#This Row],[Insumos]]="","",_xlfn.XLOOKUP(Tabla1[[#This Row],[Insumos]],Tabla10[Insumo],Tabla10[InsumoAbrev],"",0))</f>
        <v/>
      </c>
      <c r="S1606" s="694"/>
      <c r="T1606" s="187"/>
      <c r="U1606" s="187"/>
    </row>
    <row r="1607" spans="2:21" ht="15" x14ac:dyDescent="0.25">
      <c r="B1607" s="187" t="str">
        <f>IF('Formulario PPGR3'!$G1607="","",CONCATENATE('Formulario PPGR3'!$C1607,".",'Formulario PPGR3'!$D1607,".",'Formulario PPGR3'!$E1607,".",'Formulario PPGR3'!$F1607))</f>
        <v/>
      </c>
      <c r="C1607" s="187" t="str">
        <f>IF('Formulario PPGR3'!$G1607="","",'Formulario PPGR1'!#REF!)</f>
        <v/>
      </c>
      <c r="D1607" s="187" t="str">
        <f>IF('Formulario PPGR3'!$G1607="","",'Formulario PPGR1'!#REF!)</f>
        <v/>
      </c>
      <c r="E1607" s="187" t="str">
        <f>IF('Formulario PPGR3'!$G1607="","",'Formulario PPGR1'!#REF!)</f>
        <v/>
      </c>
      <c r="F1607" s="187" t="str">
        <f>IF('Formulario PPGR3'!$G1607="","",'Formulario PPGR1'!#REF!)</f>
        <v/>
      </c>
      <c r="G1607" s="237"/>
      <c r="H1607" s="520" t="str" cm="1">
        <f t="array" ref="H1607">IF(Tabla1[[#This Row],[Código_Actividad]]="","",_xlfn.XLOOKUP(Tabla1[[#This Row],[Código_Actividad]],CodigoActividad,Tabla2[Actividades Programables Presupuestables],"",0))</f>
        <v/>
      </c>
      <c r="I1607" s="783" t="str">
        <f>IFERROR(VLOOKUP('Formulario PPGR3'!$G1607,'Formulario PPGR2'!$H$9:$V$536,15,FALSE),"")</f>
        <v/>
      </c>
      <c r="J1607" s="525"/>
      <c r="K1607" s="524"/>
      <c r="L1607" s="521" t="str">
        <f>IF(Tabla1[[#This Row],[Descripción]]="","",_xlfn.XLOOKUP(Tabla1[[#This Row],[Descripción]],Tabla10[Descripción],Tabla10[Unidad de Medida],"",0))</f>
        <v/>
      </c>
      <c r="M1607" s="317"/>
      <c r="N1607" s="535" t="str">
        <f>IF(Tabla1[[#This Row],[Descripción]]="","",_xlfn.XLOOKUP(Tabla1[[#This Row],[Descripción]],Tabla10[Descripción],Tabla10[Precio Unitario],0))</f>
        <v/>
      </c>
      <c r="O1607" s="535" t="str">
        <f>IF(Tabla1[[#This Row],[Cantidad de Insumos]]="","",Tabla1[[#This Row],[Precio Unitario]]*Tabla1[[#This Row],[Cantidad de Insumos]])</f>
        <v/>
      </c>
      <c r="P1607" s="522" t="str">
        <f>IF(Tabla1[[#This Row],[Descripción]]="","",_xlfn.XLOOKUP(Tabla1[[#This Row],[Descripción]],Tabla10[Descripción],Tabla10[CODIGO PRESUPUESTARIO],0))</f>
        <v/>
      </c>
      <c r="Q1607" s="523"/>
      <c r="R1607" s="523" t="str">
        <f>IF(Tabla1[[#This Row],[Insumos]]="","",_xlfn.XLOOKUP(Tabla1[[#This Row],[Insumos]],Tabla10[Insumo],Tabla10[InsumoAbrev],"",0))</f>
        <v/>
      </c>
      <c r="S1607" s="694"/>
      <c r="T1607" s="187"/>
      <c r="U1607" s="187"/>
    </row>
    <row r="1608" spans="2:21" ht="15" hidden="1" x14ac:dyDescent="0.25">
      <c r="B1608" s="187" t="str">
        <f>IF('Formulario PPGR3'!$G1608="","",CONCATENATE('Formulario PPGR3'!$C1608,".",'Formulario PPGR3'!$D1608,".",'Formulario PPGR3'!$E1608,".",'Formulario PPGR3'!$F1608))</f>
        <v/>
      </c>
      <c r="C1608" s="187" t="str">
        <f>IF('Formulario PPGR3'!$G1608="","",'Formulario PPGR1'!#REF!)</f>
        <v/>
      </c>
      <c r="D1608" s="187" t="str">
        <f>IF('Formulario PPGR3'!$G1608="","",'Formulario PPGR1'!#REF!)</f>
        <v/>
      </c>
      <c r="E1608" s="187" t="str">
        <f>IF('Formulario PPGR3'!$G1608="","",'Formulario PPGR1'!#REF!)</f>
        <v/>
      </c>
      <c r="F1608" s="187" t="str">
        <f>IF('Formulario PPGR3'!$G1608="","",'Formulario PPGR1'!#REF!)</f>
        <v/>
      </c>
      <c r="G1608" s="237"/>
      <c r="H1608" s="520" t="str" cm="1">
        <f t="array" ref="H1608">IF(Tabla1[[#This Row],[Código_Actividad]]="","",_xlfn.XLOOKUP(Tabla1[[#This Row],[Código_Actividad]],CodigoActividad,Tabla2[Actividades Programables Presupuestables],"",0))</f>
        <v/>
      </c>
      <c r="I1608" s="783" t="str">
        <f>IFERROR(VLOOKUP('Formulario PPGR3'!$G1608,'Formulario PPGR2'!$H$9:$V$536,15,FALSE),"")</f>
        <v/>
      </c>
      <c r="J1608" s="525"/>
      <c r="K1608" s="524"/>
      <c r="L1608" s="521" t="str">
        <f>IF(Tabla1[[#This Row],[Descripción]]="","",_xlfn.XLOOKUP(Tabla1[[#This Row],[Descripción]],Tabla10[Descripción],Tabla10[Unidad de Medida],"",0))</f>
        <v/>
      </c>
      <c r="M1608" s="317"/>
      <c r="N1608" s="535" t="str">
        <f>IF(Tabla1[[#This Row],[Descripción]]="","",_xlfn.XLOOKUP(Tabla1[[#This Row],[Descripción]],Tabla10[Descripción],Tabla10[Precio Unitario],0))</f>
        <v/>
      </c>
      <c r="O1608" s="535" t="str">
        <f>IF(Tabla1[[#This Row],[Cantidad de Insumos]]="","",Tabla1[[#This Row],[Precio Unitario]]*Tabla1[[#This Row],[Cantidad de Insumos]])</f>
        <v/>
      </c>
      <c r="P1608" s="522" t="str">
        <f>IF(Tabla1[[#This Row],[Descripción]]="","",_xlfn.XLOOKUP(Tabla1[[#This Row],[Descripción]],Tabla10[Descripción],Tabla10[CODIGO PRESUPUESTARIO],0))</f>
        <v/>
      </c>
      <c r="Q1608" s="523"/>
      <c r="R1608" s="523" t="str">
        <f>IF(Tabla1[[#This Row],[Insumos]]="","",_xlfn.XLOOKUP(Tabla1[[#This Row],[Insumos]],Tabla10[Insumo],Tabla10[InsumoAbrev],"",0))</f>
        <v/>
      </c>
      <c r="S1608" s="694"/>
      <c r="T1608" s="187"/>
      <c r="U1608" s="187"/>
    </row>
    <row r="1609" spans="2:21" ht="15" hidden="1" x14ac:dyDescent="0.25">
      <c r="B1609" s="187" t="str">
        <f>IF('Formulario PPGR3'!$G1609="","",CONCATENATE('Formulario PPGR3'!$C1609,".",'Formulario PPGR3'!$D1609,".",'Formulario PPGR3'!$E1609,".",'Formulario PPGR3'!$F1609))</f>
        <v/>
      </c>
      <c r="C1609" s="187" t="str">
        <f>IF('Formulario PPGR3'!$G1609="","",'Formulario PPGR1'!#REF!)</f>
        <v/>
      </c>
      <c r="D1609" s="187" t="str">
        <f>IF('Formulario PPGR3'!$G1609="","",'Formulario PPGR1'!#REF!)</f>
        <v/>
      </c>
      <c r="E1609" s="187" t="str">
        <f>IF('Formulario PPGR3'!$G1609="","",'Formulario PPGR1'!#REF!)</f>
        <v/>
      </c>
      <c r="F1609" s="187" t="str">
        <f>IF('Formulario PPGR3'!$G1609="","",'Formulario PPGR1'!#REF!)</f>
        <v/>
      </c>
      <c r="G1609" s="237"/>
      <c r="H1609" s="520" t="str" cm="1">
        <f t="array" ref="H1609">IF(Tabla1[[#This Row],[Código_Actividad]]="","",_xlfn.XLOOKUP(Tabla1[[#This Row],[Código_Actividad]],CodigoActividad,Tabla2[Actividades Programables Presupuestables],"",0))</f>
        <v/>
      </c>
      <c r="I1609" s="783" t="str">
        <f>IFERROR(VLOOKUP('Formulario PPGR3'!$G1609,'Formulario PPGR2'!$H$9:$V$536,15,FALSE),"")</f>
        <v/>
      </c>
      <c r="J1609" s="525"/>
      <c r="K1609" s="524"/>
      <c r="L1609" s="521" t="str">
        <f>IF(Tabla1[[#This Row],[Descripción]]="","",_xlfn.XLOOKUP(Tabla1[[#This Row],[Descripción]],Tabla10[Descripción],Tabla10[Unidad de Medida],"",0))</f>
        <v/>
      </c>
      <c r="M1609" s="317"/>
      <c r="N1609" s="535" t="str">
        <f>IF(Tabla1[[#This Row],[Descripción]]="","",_xlfn.XLOOKUP(Tabla1[[#This Row],[Descripción]],Tabla10[Descripción],Tabla10[Precio Unitario],0))</f>
        <v/>
      </c>
      <c r="O1609" s="535" t="str">
        <f>IF(Tabla1[[#This Row],[Cantidad de Insumos]]="","",Tabla1[[#This Row],[Precio Unitario]]*Tabla1[[#This Row],[Cantidad de Insumos]])</f>
        <v/>
      </c>
      <c r="P1609" s="522" t="str">
        <f>IF(Tabla1[[#This Row],[Descripción]]="","",_xlfn.XLOOKUP(Tabla1[[#This Row],[Descripción]],Tabla10[Descripción],Tabla10[CODIGO PRESUPUESTARIO],0))</f>
        <v/>
      </c>
      <c r="Q1609" s="523"/>
      <c r="R1609" s="523" t="str">
        <f>IF(Tabla1[[#This Row],[Insumos]]="","",_xlfn.XLOOKUP(Tabla1[[#This Row],[Insumos]],Tabla10[Insumo],Tabla10[InsumoAbrev],"",0))</f>
        <v/>
      </c>
      <c r="S1609" s="694"/>
      <c r="T1609" s="187"/>
      <c r="U1609" s="187"/>
    </row>
    <row r="1610" spans="2:21" ht="15" hidden="1" x14ac:dyDescent="0.25">
      <c r="B1610" s="187" t="str">
        <f>IF('Formulario PPGR3'!$G1610="","",CONCATENATE('Formulario PPGR3'!$C1610,".",'Formulario PPGR3'!$D1610,".",'Formulario PPGR3'!$E1610,".",'Formulario PPGR3'!$F1610))</f>
        <v/>
      </c>
      <c r="C1610" s="187" t="str">
        <f>IF('Formulario PPGR3'!$G1610="","",'Formulario PPGR1'!#REF!)</f>
        <v/>
      </c>
      <c r="D1610" s="187" t="str">
        <f>IF('Formulario PPGR3'!$G1610="","",'Formulario PPGR1'!#REF!)</f>
        <v/>
      </c>
      <c r="E1610" s="187" t="str">
        <f>IF('Formulario PPGR3'!$G1610="","",'Formulario PPGR1'!#REF!)</f>
        <v/>
      </c>
      <c r="F1610" s="187" t="str">
        <f>IF('Formulario PPGR3'!$G1610="","",'Formulario PPGR1'!#REF!)</f>
        <v/>
      </c>
      <c r="G1610" s="237"/>
      <c r="H1610" s="520" t="str" cm="1">
        <f t="array" ref="H1610">IF(Tabla1[[#This Row],[Código_Actividad]]="","",_xlfn.XLOOKUP(Tabla1[[#This Row],[Código_Actividad]],CodigoActividad,Tabla2[Actividades Programables Presupuestables],"",0))</f>
        <v/>
      </c>
      <c r="I1610" s="783" t="str">
        <f>IFERROR(VLOOKUP('Formulario PPGR3'!$G1610,'Formulario PPGR2'!$H$9:$V$536,15,FALSE),"")</f>
        <v/>
      </c>
      <c r="J1610" s="525"/>
      <c r="K1610" s="524"/>
      <c r="L1610" s="521" t="str">
        <f>IF(Tabla1[[#This Row],[Descripción]]="","",_xlfn.XLOOKUP(Tabla1[[#This Row],[Descripción]],Tabla10[Descripción],Tabla10[Unidad de Medida],"",0))</f>
        <v/>
      </c>
      <c r="M1610" s="317"/>
      <c r="N1610" s="535" t="str">
        <f>IF(Tabla1[[#This Row],[Descripción]]="","",_xlfn.XLOOKUP(Tabla1[[#This Row],[Descripción]],Tabla10[Descripción],Tabla10[Precio Unitario],0))</f>
        <v/>
      </c>
      <c r="O1610" s="535" t="str">
        <f>IF(Tabla1[[#This Row],[Cantidad de Insumos]]="","",Tabla1[[#This Row],[Precio Unitario]]*Tabla1[[#This Row],[Cantidad de Insumos]])</f>
        <v/>
      </c>
      <c r="P1610" s="522" t="str">
        <f>IF(Tabla1[[#This Row],[Descripción]]="","",_xlfn.XLOOKUP(Tabla1[[#This Row],[Descripción]],Tabla10[Descripción],Tabla10[CODIGO PRESUPUESTARIO],0))</f>
        <v/>
      </c>
      <c r="Q1610" s="523"/>
      <c r="R1610" s="523" t="str">
        <f>IF(Tabla1[[#This Row],[Insumos]]="","",_xlfn.XLOOKUP(Tabla1[[#This Row],[Insumos]],Tabla10[Insumo],Tabla10[InsumoAbrev],"",0))</f>
        <v/>
      </c>
      <c r="S1610" s="694"/>
      <c r="T1610" s="187"/>
      <c r="U1610" s="187"/>
    </row>
    <row r="1611" spans="2:21" ht="15" hidden="1" x14ac:dyDescent="0.25">
      <c r="B1611" s="187" t="str">
        <f>IF('Formulario PPGR3'!$G1611="","",CONCATENATE('Formulario PPGR3'!$C1611,".",'Formulario PPGR3'!$D1611,".",'Formulario PPGR3'!$E1611,".",'Formulario PPGR3'!$F1611))</f>
        <v/>
      </c>
      <c r="C1611" s="187" t="str">
        <f>IF('Formulario PPGR3'!$G1611="","",'Formulario PPGR1'!#REF!)</f>
        <v/>
      </c>
      <c r="D1611" s="187" t="str">
        <f>IF('Formulario PPGR3'!$G1611="","",'Formulario PPGR1'!#REF!)</f>
        <v/>
      </c>
      <c r="E1611" s="187" t="str">
        <f>IF('Formulario PPGR3'!$G1611="","",'Formulario PPGR1'!#REF!)</f>
        <v/>
      </c>
      <c r="F1611" s="187" t="str">
        <f>IF('Formulario PPGR3'!$G1611="","",'Formulario PPGR1'!#REF!)</f>
        <v/>
      </c>
      <c r="G1611" s="237"/>
      <c r="H1611" s="520" t="str" cm="1">
        <f t="array" ref="H1611">IF(Tabla1[[#This Row],[Código_Actividad]]="","",_xlfn.XLOOKUP(Tabla1[[#This Row],[Código_Actividad]],CodigoActividad,Tabla2[Actividades Programables Presupuestables],"",0))</f>
        <v/>
      </c>
      <c r="I1611" s="783" t="str">
        <f>IFERROR(VLOOKUP('Formulario PPGR3'!$G1611,'Formulario PPGR2'!$H$9:$V$536,15,FALSE),"")</f>
        <v/>
      </c>
      <c r="J1611" s="525"/>
      <c r="K1611" s="524"/>
      <c r="L1611" s="521" t="str">
        <f>IF(Tabla1[[#This Row],[Descripción]]="","",_xlfn.XLOOKUP(Tabla1[[#This Row],[Descripción]],Tabla10[Descripción],Tabla10[Unidad de Medida],"",0))</f>
        <v/>
      </c>
      <c r="M1611" s="317"/>
      <c r="N1611" s="535" t="str">
        <f>IF(Tabla1[[#This Row],[Descripción]]="","",_xlfn.XLOOKUP(Tabla1[[#This Row],[Descripción]],Tabla10[Descripción],Tabla10[Precio Unitario],0))</f>
        <v/>
      </c>
      <c r="O1611" s="535" t="str">
        <f>IF(Tabla1[[#This Row],[Cantidad de Insumos]]="","",Tabla1[[#This Row],[Precio Unitario]]*Tabla1[[#This Row],[Cantidad de Insumos]])</f>
        <v/>
      </c>
      <c r="P1611" s="522" t="str">
        <f>IF(Tabla1[[#This Row],[Descripción]]="","",_xlfn.XLOOKUP(Tabla1[[#This Row],[Descripción]],Tabla10[Descripción],Tabla10[CODIGO PRESUPUESTARIO],0))</f>
        <v/>
      </c>
      <c r="Q1611" s="523"/>
      <c r="R1611" s="523" t="str">
        <f>IF(Tabla1[[#This Row],[Insumos]]="","",_xlfn.XLOOKUP(Tabla1[[#This Row],[Insumos]],Tabla10[Insumo],Tabla10[InsumoAbrev],"",0))</f>
        <v/>
      </c>
      <c r="S1611" s="694"/>
      <c r="T1611" s="187"/>
      <c r="U1611" s="187"/>
    </row>
    <row r="1612" spans="2:21" ht="15" hidden="1" x14ac:dyDescent="0.25">
      <c r="B1612" s="187" t="str">
        <f>IF('Formulario PPGR3'!$G1612="","",CONCATENATE('Formulario PPGR3'!$C1612,".",'Formulario PPGR3'!$D1612,".",'Formulario PPGR3'!$E1612,".",'Formulario PPGR3'!$F1612))</f>
        <v/>
      </c>
      <c r="C1612" s="187" t="str">
        <f>IF('Formulario PPGR3'!$G1612="","",'Formulario PPGR1'!#REF!)</f>
        <v/>
      </c>
      <c r="D1612" s="187" t="str">
        <f>IF('Formulario PPGR3'!$G1612="","",'Formulario PPGR1'!#REF!)</f>
        <v/>
      </c>
      <c r="E1612" s="187" t="str">
        <f>IF('Formulario PPGR3'!$G1612="","",'Formulario PPGR1'!#REF!)</f>
        <v/>
      </c>
      <c r="F1612" s="187" t="str">
        <f>IF('Formulario PPGR3'!$G1612="","",'Formulario PPGR1'!#REF!)</f>
        <v/>
      </c>
      <c r="G1612" s="237"/>
      <c r="H1612" s="520" t="str" cm="1">
        <f t="array" ref="H1612">IF(Tabla1[[#This Row],[Código_Actividad]]="","",_xlfn.XLOOKUP(Tabla1[[#This Row],[Código_Actividad]],CodigoActividad,Tabla2[Actividades Programables Presupuestables],"",0))</f>
        <v/>
      </c>
      <c r="I1612" s="783" t="str">
        <f>IFERROR(VLOOKUP('Formulario PPGR3'!$G1612,'Formulario PPGR2'!$H$9:$V$536,15,FALSE),"")</f>
        <v/>
      </c>
      <c r="J1612" s="525"/>
      <c r="K1612" s="524"/>
      <c r="L1612" s="521" t="str">
        <f>IF(Tabla1[[#This Row],[Descripción]]="","",_xlfn.XLOOKUP(Tabla1[[#This Row],[Descripción]],Tabla10[Descripción],Tabla10[Unidad de Medida],"",0))</f>
        <v/>
      </c>
      <c r="M1612" s="317"/>
      <c r="N1612" s="535" t="str">
        <f>IF(Tabla1[[#This Row],[Descripción]]="","",_xlfn.XLOOKUP(Tabla1[[#This Row],[Descripción]],Tabla10[Descripción],Tabla10[Precio Unitario],0))</f>
        <v/>
      </c>
      <c r="O1612" s="535" t="str">
        <f>IF(Tabla1[[#This Row],[Cantidad de Insumos]]="","",Tabla1[[#This Row],[Precio Unitario]]*Tabla1[[#This Row],[Cantidad de Insumos]])</f>
        <v/>
      </c>
      <c r="P1612" s="522" t="str">
        <f>IF(Tabla1[[#This Row],[Descripción]]="","",_xlfn.XLOOKUP(Tabla1[[#This Row],[Descripción]],Tabla10[Descripción],Tabla10[CODIGO PRESUPUESTARIO],0))</f>
        <v/>
      </c>
      <c r="Q1612" s="523"/>
      <c r="R1612" s="523" t="str">
        <f>IF(Tabla1[[#This Row],[Insumos]]="","",_xlfn.XLOOKUP(Tabla1[[#This Row],[Insumos]],Tabla10[Insumo],Tabla10[InsumoAbrev],"",0))</f>
        <v/>
      </c>
      <c r="S1612" s="694"/>
      <c r="T1612" s="187"/>
      <c r="U1612" s="187"/>
    </row>
    <row r="1613" spans="2:21" ht="15" hidden="1" x14ac:dyDescent="0.25">
      <c r="B1613" s="187" t="str">
        <f>IF('Formulario PPGR3'!$G1613="","",CONCATENATE('Formulario PPGR3'!$C1613,".",'Formulario PPGR3'!$D1613,".",'Formulario PPGR3'!$E1613,".",'Formulario PPGR3'!$F1613))</f>
        <v/>
      </c>
      <c r="C1613" s="187" t="str">
        <f>IF('Formulario PPGR3'!$G1613="","",'Formulario PPGR1'!#REF!)</f>
        <v/>
      </c>
      <c r="D1613" s="187" t="str">
        <f>IF('Formulario PPGR3'!$G1613="","",'Formulario PPGR1'!#REF!)</f>
        <v/>
      </c>
      <c r="E1613" s="187" t="str">
        <f>IF('Formulario PPGR3'!$G1613="","",'Formulario PPGR1'!#REF!)</f>
        <v/>
      </c>
      <c r="F1613" s="187" t="str">
        <f>IF('Formulario PPGR3'!$G1613="","",'Formulario PPGR1'!#REF!)</f>
        <v/>
      </c>
      <c r="G1613" s="237"/>
      <c r="H1613" s="520" t="str" cm="1">
        <f t="array" ref="H1613">IF(Tabla1[[#This Row],[Código_Actividad]]="","",_xlfn.XLOOKUP(Tabla1[[#This Row],[Código_Actividad]],CodigoActividad,Tabla2[Actividades Programables Presupuestables],"",0))</f>
        <v/>
      </c>
      <c r="I1613" s="783" t="str">
        <f>IFERROR(VLOOKUP('Formulario PPGR3'!$G1613,'Formulario PPGR2'!$H$9:$V$536,15,FALSE),"")</f>
        <v/>
      </c>
      <c r="J1613" s="525"/>
      <c r="K1613" s="524"/>
      <c r="L1613" s="521" t="str">
        <f>IF(Tabla1[[#This Row],[Descripción]]="","",_xlfn.XLOOKUP(Tabla1[[#This Row],[Descripción]],Tabla10[Descripción],Tabla10[Unidad de Medida],"",0))</f>
        <v/>
      </c>
      <c r="M1613" s="317"/>
      <c r="N1613" s="535" t="str">
        <f>IF(Tabla1[[#This Row],[Descripción]]="","",_xlfn.XLOOKUP(Tabla1[[#This Row],[Descripción]],Tabla10[Descripción],Tabla10[Precio Unitario],0))</f>
        <v/>
      </c>
      <c r="O1613" s="535" t="str">
        <f>IF(Tabla1[[#This Row],[Cantidad de Insumos]]="","",Tabla1[[#This Row],[Precio Unitario]]*Tabla1[[#This Row],[Cantidad de Insumos]])</f>
        <v/>
      </c>
      <c r="P1613" s="522" t="str">
        <f>IF(Tabla1[[#This Row],[Descripción]]="","",_xlfn.XLOOKUP(Tabla1[[#This Row],[Descripción]],Tabla10[Descripción],Tabla10[CODIGO PRESUPUESTARIO],0))</f>
        <v/>
      </c>
      <c r="Q1613" s="523"/>
      <c r="R1613" s="523" t="str">
        <f>IF(Tabla1[[#This Row],[Insumos]]="","",_xlfn.XLOOKUP(Tabla1[[#This Row],[Insumos]],Tabla10[Insumo],Tabla10[InsumoAbrev],"",0))</f>
        <v/>
      </c>
      <c r="S1613" s="694"/>
      <c r="T1613" s="187"/>
      <c r="U1613" s="187"/>
    </row>
    <row r="1614" spans="2:21" ht="15" hidden="1" x14ac:dyDescent="0.25">
      <c r="B1614" s="187" t="str">
        <f>IF('Formulario PPGR3'!$G1614="","",CONCATENATE('Formulario PPGR3'!$C1614,".",'Formulario PPGR3'!$D1614,".",'Formulario PPGR3'!$E1614,".",'Formulario PPGR3'!$F1614))</f>
        <v/>
      </c>
      <c r="C1614" s="187" t="str">
        <f>IF('Formulario PPGR3'!$G1614="","",'Formulario PPGR1'!#REF!)</f>
        <v/>
      </c>
      <c r="D1614" s="187" t="str">
        <f>IF('Formulario PPGR3'!$G1614="","",'Formulario PPGR1'!#REF!)</f>
        <v/>
      </c>
      <c r="E1614" s="187" t="str">
        <f>IF('Formulario PPGR3'!$G1614="","",'Formulario PPGR1'!#REF!)</f>
        <v/>
      </c>
      <c r="F1614" s="187" t="str">
        <f>IF('Formulario PPGR3'!$G1614="","",'Formulario PPGR1'!#REF!)</f>
        <v/>
      </c>
      <c r="G1614" s="237"/>
      <c r="H1614" s="520" t="str" cm="1">
        <f t="array" ref="H1614">IF(Tabla1[[#This Row],[Código_Actividad]]="","",_xlfn.XLOOKUP(Tabla1[[#This Row],[Código_Actividad]],CodigoActividad,Tabla2[Actividades Programables Presupuestables],"",0))</f>
        <v/>
      </c>
      <c r="I1614" s="783" t="str">
        <f>IFERROR(VLOOKUP('Formulario PPGR3'!$G1614,'Formulario PPGR2'!$H$9:$V$536,15,FALSE),"")</f>
        <v/>
      </c>
      <c r="J1614" s="525"/>
      <c r="K1614" s="524"/>
      <c r="L1614" s="521" t="str">
        <f>IF(Tabla1[[#This Row],[Descripción]]="","",_xlfn.XLOOKUP(Tabla1[[#This Row],[Descripción]],Tabla10[Descripción],Tabla10[Unidad de Medida],"",0))</f>
        <v/>
      </c>
      <c r="M1614" s="317"/>
      <c r="N1614" s="535" t="str">
        <f>IF(Tabla1[[#This Row],[Descripción]]="","",_xlfn.XLOOKUP(Tabla1[[#This Row],[Descripción]],Tabla10[Descripción],Tabla10[Precio Unitario],0))</f>
        <v/>
      </c>
      <c r="O1614" s="535" t="str">
        <f>IF(Tabla1[[#This Row],[Cantidad de Insumos]]="","",Tabla1[[#This Row],[Precio Unitario]]*Tabla1[[#This Row],[Cantidad de Insumos]])</f>
        <v/>
      </c>
      <c r="P1614" s="522" t="str">
        <f>IF(Tabla1[[#This Row],[Descripción]]="","",_xlfn.XLOOKUP(Tabla1[[#This Row],[Descripción]],Tabla10[Descripción],Tabla10[CODIGO PRESUPUESTARIO],0))</f>
        <v/>
      </c>
      <c r="Q1614" s="523"/>
      <c r="R1614" s="523" t="str">
        <f>IF(Tabla1[[#This Row],[Insumos]]="","",_xlfn.XLOOKUP(Tabla1[[#This Row],[Insumos]],Tabla10[Insumo],Tabla10[InsumoAbrev],"",0))</f>
        <v/>
      </c>
      <c r="S1614" s="694"/>
      <c r="T1614" s="187"/>
      <c r="U1614" s="187"/>
    </row>
    <row r="1615" spans="2:21" ht="15" hidden="1" x14ac:dyDescent="0.25">
      <c r="B1615" s="187" t="str">
        <f>IF('Formulario PPGR3'!$G1615="","",CONCATENATE('Formulario PPGR3'!$C1615,".",'Formulario PPGR3'!$D1615,".",'Formulario PPGR3'!$E1615,".",'Formulario PPGR3'!$F1615))</f>
        <v/>
      </c>
      <c r="C1615" s="187" t="str">
        <f>IF('Formulario PPGR3'!$G1615="","",'Formulario PPGR1'!#REF!)</f>
        <v/>
      </c>
      <c r="D1615" s="187" t="str">
        <f>IF('Formulario PPGR3'!$G1615="","",'Formulario PPGR1'!#REF!)</f>
        <v/>
      </c>
      <c r="E1615" s="187" t="str">
        <f>IF('Formulario PPGR3'!$G1615="","",'Formulario PPGR1'!#REF!)</f>
        <v/>
      </c>
      <c r="F1615" s="187" t="str">
        <f>IF('Formulario PPGR3'!$G1615="","",'Formulario PPGR1'!#REF!)</f>
        <v/>
      </c>
      <c r="G1615" s="237"/>
      <c r="H1615" s="520" t="str" cm="1">
        <f t="array" ref="H1615">IF(Tabla1[[#This Row],[Código_Actividad]]="","",_xlfn.XLOOKUP(Tabla1[[#This Row],[Código_Actividad]],CodigoActividad,Tabla2[Actividades Programables Presupuestables],"",0))</f>
        <v/>
      </c>
      <c r="I1615" s="783" t="str">
        <f>IFERROR(VLOOKUP('Formulario PPGR3'!$G1615,'Formulario PPGR2'!$H$9:$V$536,15,FALSE),"")</f>
        <v/>
      </c>
      <c r="J1615" s="525"/>
      <c r="K1615" s="524"/>
      <c r="L1615" s="521" t="str">
        <f>IF(Tabla1[[#This Row],[Descripción]]="","",_xlfn.XLOOKUP(Tabla1[[#This Row],[Descripción]],Tabla10[Descripción],Tabla10[Unidad de Medida],"",0))</f>
        <v/>
      </c>
      <c r="M1615" s="317"/>
      <c r="N1615" s="535" t="str">
        <f>IF(Tabla1[[#This Row],[Descripción]]="","",_xlfn.XLOOKUP(Tabla1[[#This Row],[Descripción]],Tabla10[Descripción],Tabla10[Precio Unitario],0))</f>
        <v/>
      </c>
      <c r="O1615" s="535" t="str">
        <f>IF(Tabla1[[#This Row],[Cantidad de Insumos]]="","",Tabla1[[#This Row],[Precio Unitario]]*Tabla1[[#This Row],[Cantidad de Insumos]])</f>
        <v/>
      </c>
      <c r="P1615" s="522" t="str">
        <f>IF(Tabla1[[#This Row],[Descripción]]="","",_xlfn.XLOOKUP(Tabla1[[#This Row],[Descripción]],Tabla10[Descripción],Tabla10[CODIGO PRESUPUESTARIO],0))</f>
        <v/>
      </c>
      <c r="Q1615" s="523"/>
      <c r="R1615" s="523" t="str">
        <f>IF(Tabla1[[#This Row],[Insumos]]="","",_xlfn.XLOOKUP(Tabla1[[#This Row],[Insumos]],Tabla10[Insumo],Tabla10[InsumoAbrev],"",0))</f>
        <v/>
      </c>
      <c r="S1615" s="694"/>
      <c r="T1615" s="187"/>
      <c r="U1615" s="187"/>
    </row>
    <row r="1616" spans="2:21" ht="15" hidden="1" x14ac:dyDescent="0.25">
      <c r="B1616" s="187" t="str">
        <f>IF('Formulario PPGR3'!$G1616="","",CONCATENATE('Formulario PPGR3'!$C1616,".",'Formulario PPGR3'!$D1616,".",'Formulario PPGR3'!$E1616,".",'Formulario PPGR3'!$F1616))</f>
        <v/>
      </c>
      <c r="C1616" s="187" t="str">
        <f>IF('Formulario PPGR3'!$G1616="","",'Formulario PPGR1'!#REF!)</f>
        <v/>
      </c>
      <c r="D1616" s="187" t="str">
        <f>IF('Formulario PPGR3'!$G1616="","",'Formulario PPGR1'!#REF!)</f>
        <v/>
      </c>
      <c r="E1616" s="187" t="str">
        <f>IF('Formulario PPGR3'!$G1616="","",'Formulario PPGR1'!#REF!)</f>
        <v/>
      </c>
      <c r="F1616" s="187" t="str">
        <f>IF('Formulario PPGR3'!$G1616="","",'Formulario PPGR1'!#REF!)</f>
        <v/>
      </c>
      <c r="G1616" s="237"/>
      <c r="H1616" s="520" t="str" cm="1">
        <f t="array" ref="H1616">IF(Tabla1[[#This Row],[Código_Actividad]]="","",_xlfn.XLOOKUP(Tabla1[[#This Row],[Código_Actividad]],CodigoActividad,Tabla2[Actividades Programables Presupuestables],"",0))</f>
        <v/>
      </c>
      <c r="I1616" s="783" t="str">
        <f>IFERROR(VLOOKUP('Formulario PPGR3'!$G1616,'Formulario PPGR2'!$H$9:$V$536,15,FALSE),"")</f>
        <v/>
      </c>
      <c r="J1616" s="525"/>
      <c r="K1616" s="524"/>
      <c r="L1616" s="521" t="str">
        <f>IF(Tabla1[[#This Row],[Descripción]]="","",_xlfn.XLOOKUP(Tabla1[[#This Row],[Descripción]],Tabla10[Descripción],Tabla10[Unidad de Medida],"",0))</f>
        <v/>
      </c>
      <c r="M1616" s="317"/>
      <c r="N1616" s="535" t="str">
        <f>IF(Tabla1[[#This Row],[Descripción]]="","",_xlfn.XLOOKUP(Tabla1[[#This Row],[Descripción]],Tabla10[Descripción],Tabla10[Precio Unitario],0))</f>
        <v/>
      </c>
      <c r="O1616" s="535" t="str">
        <f>IF(Tabla1[[#This Row],[Cantidad de Insumos]]="","",Tabla1[[#This Row],[Precio Unitario]]*Tabla1[[#This Row],[Cantidad de Insumos]])</f>
        <v/>
      </c>
      <c r="P1616" s="522" t="str">
        <f>IF(Tabla1[[#This Row],[Descripción]]="","",_xlfn.XLOOKUP(Tabla1[[#This Row],[Descripción]],Tabla10[Descripción],Tabla10[CODIGO PRESUPUESTARIO],0))</f>
        <v/>
      </c>
      <c r="Q1616" s="523"/>
      <c r="R1616" s="523" t="str">
        <f>IF(Tabla1[[#This Row],[Insumos]]="","",_xlfn.XLOOKUP(Tabla1[[#This Row],[Insumos]],Tabla10[Insumo],Tabla10[InsumoAbrev],"",0))</f>
        <v/>
      </c>
      <c r="S1616" s="694"/>
      <c r="T1616" s="187"/>
      <c r="U1616" s="187"/>
    </row>
    <row r="1617" spans="2:21" ht="15" hidden="1" x14ac:dyDescent="0.25">
      <c r="B1617" s="187" t="str">
        <f>IF('Formulario PPGR3'!$G1617="","",CONCATENATE('Formulario PPGR3'!$C1617,".",'Formulario PPGR3'!$D1617,".",'Formulario PPGR3'!$E1617,".",'Formulario PPGR3'!$F1617))</f>
        <v/>
      </c>
      <c r="C1617" s="187" t="str">
        <f>IF('Formulario PPGR3'!$G1617="","",'Formulario PPGR1'!#REF!)</f>
        <v/>
      </c>
      <c r="D1617" s="187" t="str">
        <f>IF('Formulario PPGR3'!$G1617="","",'Formulario PPGR1'!#REF!)</f>
        <v/>
      </c>
      <c r="E1617" s="187" t="str">
        <f>IF('Formulario PPGR3'!$G1617="","",'Formulario PPGR1'!#REF!)</f>
        <v/>
      </c>
      <c r="F1617" s="187" t="str">
        <f>IF('Formulario PPGR3'!$G1617="","",'Formulario PPGR1'!#REF!)</f>
        <v/>
      </c>
      <c r="G1617" s="237"/>
      <c r="H1617" s="520" t="str" cm="1">
        <f t="array" ref="H1617">IF(Tabla1[[#This Row],[Código_Actividad]]="","",_xlfn.XLOOKUP(Tabla1[[#This Row],[Código_Actividad]],CodigoActividad,Tabla2[Actividades Programables Presupuestables],"",0))</f>
        <v/>
      </c>
      <c r="I1617" s="783" t="str">
        <f>IFERROR(VLOOKUP('Formulario PPGR3'!$G1617,'Formulario PPGR2'!$H$9:$V$536,15,FALSE),"")</f>
        <v/>
      </c>
      <c r="J1617" s="525"/>
      <c r="K1617" s="524"/>
      <c r="L1617" s="521" t="str">
        <f>IF(Tabla1[[#This Row],[Descripción]]="","",_xlfn.XLOOKUP(Tabla1[[#This Row],[Descripción]],Tabla10[Descripción],Tabla10[Unidad de Medida],"",0))</f>
        <v/>
      </c>
      <c r="M1617" s="317"/>
      <c r="N1617" s="535" t="str">
        <f>IF(Tabla1[[#This Row],[Descripción]]="","",_xlfn.XLOOKUP(Tabla1[[#This Row],[Descripción]],Tabla10[Descripción],Tabla10[Precio Unitario],0))</f>
        <v/>
      </c>
      <c r="O1617" s="535" t="str">
        <f>IF(Tabla1[[#This Row],[Cantidad de Insumos]]="","",Tabla1[[#This Row],[Precio Unitario]]*Tabla1[[#This Row],[Cantidad de Insumos]])</f>
        <v/>
      </c>
      <c r="P1617" s="522" t="str">
        <f>IF(Tabla1[[#This Row],[Descripción]]="","",_xlfn.XLOOKUP(Tabla1[[#This Row],[Descripción]],Tabla10[Descripción],Tabla10[CODIGO PRESUPUESTARIO],0))</f>
        <v/>
      </c>
      <c r="Q1617" s="523"/>
      <c r="R1617" s="523" t="str">
        <f>IF(Tabla1[[#This Row],[Insumos]]="","",_xlfn.XLOOKUP(Tabla1[[#This Row],[Insumos]],Tabla10[Insumo],Tabla10[InsumoAbrev],"",0))</f>
        <v/>
      </c>
      <c r="S1617" s="694"/>
      <c r="T1617" s="187"/>
      <c r="U1617" s="187"/>
    </row>
    <row r="1618" spans="2:21" ht="15" hidden="1" x14ac:dyDescent="0.25">
      <c r="B1618" s="187" t="str">
        <f>IF('Formulario PPGR3'!$G1618="","",CONCATENATE('Formulario PPGR3'!$C1618,".",'Formulario PPGR3'!$D1618,".",'Formulario PPGR3'!$E1618,".",'Formulario PPGR3'!$F1618))</f>
        <v/>
      </c>
      <c r="C1618" s="187" t="str">
        <f>IF('Formulario PPGR3'!$G1618="","",'Formulario PPGR1'!#REF!)</f>
        <v/>
      </c>
      <c r="D1618" s="187" t="str">
        <f>IF('Formulario PPGR3'!$G1618="","",'Formulario PPGR1'!#REF!)</f>
        <v/>
      </c>
      <c r="E1618" s="187" t="str">
        <f>IF('Formulario PPGR3'!$G1618="","",'Formulario PPGR1'!#REF!)</f>
        <v/>
      </c>
      <c r="F1618" s="187" t="str">
        <f>IF('Formulario PPGR3'!$G1618="","",'Formulario PPGR1'!#REF!)</f>
        <v/>
      </c>
      <c r="G1618" s="237"/>
      <c r="H1618" s="520" t="str" cm="1">
        <f t="array" ref="H1618">IF(Tabla1[[#This Row],[Código_Actividad]]="","",_xlfn.XLOOKUP(Tabla1[[#This Row],[Código_Actividad]],CodigoActividad,Tabla2[Actividades Programables Presupuestables],"",0))</f>
        <v/>
      </c>
      <c r="I1618" s="783" t="str">
        <f>IFERROR(VLOOKUP('Formulario PPGR3'!$G1618,'Formulario PPGR2'!$H$9:$V$536,15,FALSE),"")</f>
        <v/>
      </c>
      <c r="J1618" s="525"/>
      <c r="K1618" s="524"/>
      <c r="L1618" s="521" t="str">
        <f>IF(Tabla1[[#This Row],[Descripción]]="","",_xlfn.XLOOKUP(Tabla1[[#This Row],[Descripción]],Tabla10[Descripción],Tabla10[Unidad de Medida],"",0))</f>
        <v/>
      </c>
      <c r="M1618" s="317"/>
      <c r="N1618" s="535" t="str">
        <f>IF(Tabla1[[#This Row],[Descripción]]="","",_xlfn.XLOOKUP(Tabla1[[#This Row],[Descripción]],Tabla10[Descripción],Tabla10[Precio Unitario],0))</f>
        <v/>
      </c>
      <c r="O1618" s="535" t="str">
        <f>IF(Tabla1[[#This Row],[Cantidad de Insumos]]="","",Tabla1[[#This Row],[Precio Unitario]]*Tabla1[[#This Row],[Cantidad de Insumos]])</f>
        <v/>
      </c>
      <c r="P1618" s="522" t="str">
        <f>IF(Tabla1[[#This Row],[Descripción]]="","",_xlfn.XLOOKUP(Tabla1[[#This Row],[Descripción]],Tabla10[Descripción],Tabla10[CODIGO PRESUPUESTARIO],0))</f>
        <v/>
      </c>
      <c r="Q1618" s="523"/>
      <c r="R1618" s="523" t="str">
        <f>IF(Tabla1[[#This Row],[Insumos]]="","",_xlfn.XLOOKUP(Tabla1[[#This Row],[Insumos]],Tabla10[Insumo],Tabla10[InsumoAbrev],"",0))</f>
        <v/>
      </c>
      <c r="S1618" s="694"/>
      <c r="T1618" s="187"/>
      <c r="U1618" s="187"/>
    </row>
    <row r="1619" spans="2:21" ht="15" hidden="1" x14ac:dyDescent="0.25">
      <c r="B1619" s="187" t="str">
        <f>IF('Formulario PPGR3'!$G1619="","",CONCATENATE('Formulario PPGR3'!$C1619,".",'Formulario PPGR3'!$D1619,".",'Formulario PPGR3'!$E1619,".",'Formulario PPGR3'!$F1619))</f>
        <v/>
      </c>
      <c r="C1619" s="187" t="str">
        <f>IF('Formulario PPGR3'!$G1619="","",'Formulario PPGR1'!#REF!)</f>
        <v/>
      </c>
      <c r="D1619" s="187" t="str">
        <f>IF('Formulario PPGR3'!$G1619="","",'Formulario PPGR1'!#REF!)</f>
        <v/>
      </c>
      <c r="E1619" s="187" t="str">
        <f>IF('Formulario PPGR3'!$G1619="","",'Formulario PPGR1'!#REF!)</f>
        <v/>
      </c>
      <c r="F1619" s="187" t="str">
        <f>IF('Formulario PPGR3'!$G1619="","",'Formulario PPGR1'!#REF!)</f>
        <v/>
      </c>
      <c r="G1619" s="237"/>
      <c r="H1619" s="520" t="str" cm="1">
        <f t="array" ref="H1619">IF(Tabla1[[#This Row],[Código_Actividad]]="","",_xlfn.XLOOKUP(Tabla1[[#This Row],[Código_Actividad]],CodigoActividad,Tabla2[Actividades Programables Presupuestables],"",0))</f>
        <v/>
      </c>
      <c r="I1619" s="783" t="str">
        <f>IFERROR(VLOOKUP('Formulario PPGR3'!$G1619,'Formulario PPGR2'!$H$9:$V$536,15,FALSE),"")</f>
        <v/>
      </c>
      <c r="J1619" s="525"/>
      <c r="K1619" s="524"/>
      <c r="L1619" s="521" t="str">
        <f>IF(Tabla1[[#This Row],[Descripción]]="","",_xlfn.XLOOKUP(Tabla1[[#This Row],[Descripción]],Tabla10[Descripción],Tabla10[Unidad de Medida],"",0))</f>
        <v/>
      </c>
      <c r="M1619" s="317"/>
      <c r="N1619" s="535" t="str">
        <f>IF(Tabla1[[#This Row],[Descripción]]="","",_xlfn.XLOOKUP(Tabla1[[#This Row],[Descripción]],Tabla10[Descripción],Tabla10[Precio Unitario],0))</f>
        <v/>
      </c>
      <c r="O1619" s="535" t="str">
        <f>IF(Tabla1[[#This Row],[Cantidad de Insumos]]="","",Tabla1[[#This Row],[Precio Unitario]]*Tabla1[[#This Row],[Cantidad de Insumos]])</f>
        <v/>
      </c>
      <c r="P1619" s="522" t="str">
        <f>IF(Tabla1[[#This Row],[Descripción]]="","",_xlfn.XLOOKUP(Tabla1[[#This Row],[Descripción]],Tabla10[Descripción],Tabla10[CODIGO PRESUPUESTARIO],0))</f>
        <v/>
      </c>
      <c r="Q1619" s="523"/>
      <c r="R1619" s="523" t="str">
        <f>IF(Tabla1[[#This Row],[Insumos]]="","",_xlfn.XLOOKUP(Tabla1[[#This Row],[Insumos]],Tabla10[Insumo],Tabla10[InsumoAbrev],"",0))</f>
        <v/>
      </c>
      <c r="S1619" s="694"/>
      <c r="T1619" s="187"/>
      <c r="U1619" s="187"/>
    </row>
    <row r="1620" spans="2:21" ht="15" hidden="1" x14ac:dyDescent="0.25">
      <c r="B1620" s="187" t="str">
        <f>IF('Formulario PPGR3'!$G1620="","",CONCATENATE('Formulario PPGR3'!$C1620,".",'Formulario PPGR3'!$D1620,".",'Formulario PPGR3'!$E1620,".",'Formulario PPGR3'!$F1620))</f>
        <v/>
      </c>
      <c r="C1620" s="187" t="str">
        <f>IF('Formulario PPGR3'!$G1620="","",'Formulario PPGR1'!#REF!)</f>
        <v/>
      </c>
      <c r="D1620" s="187" t="str">
        <f>IF('Formulario PPGR3'!$G1620="","",'Formulario PPGR1'!#REF!)</f>
        <v/>
      </c>
      <c r="E1620" s="187" t="str">
        <f>IF('Formulario PPGR3'!$G1620="","",'Formulario PPGR1'!#REF!)</f>
        <v/>
      </c>
      <c r="F1620" s="187" t="str">
        <f>IF('Formulario PPGR3'!$G1620="","",'Formulario PPGR1'!#REF!)</f>
        <v/>
      </c>
      <c r="G1620" s="237"/>
      <c r="H1620" s="520" t="str" cm="1">
        <f t="array" ref="H1620">IF(Tabla1[[#This Row],[Código_Actividad]]="","",_xlfn.XLOOKUP(Tabla1[[#This Row],[Código_Actividad]],CodigoActividad,Tabla2[Actividades Programables Presupuestables],"",0))</f>
        <v/>
      </c>
      <c r="I1620" s="783" t="str">
        <f>IFERROR(VLOOKUP('Formulario PPGR3'!$G1620,'Formulario PPGR2'!$H$9:$V$536,15,FALSE),"")</f>
        <v/>
      </c>
      <c r="J1620" s="525"/>
      <c r="K1620" s="524"/>
      <c r="L1620" s="521" t="str">
        <f>IF(Tabla1[[#This Row],[Descripción]]="","",_xlfn.XLOOKUP(Tabla1[[#This Row],[Descripción]],Tabla10[Descripción],Tabla10[Unidad de Medida],"",0))</f>
        <v/>
      </c>
      <c r="M1620" s="317"/>
      <c r="N1620" s="535" t="str">
        <f>IF(Tabla1[[#This Row],[Descripción]]="","",_xlfn.XLOOKUP(Tabla1[[#This Row],[Descripción]],Tabla10[Descripción],Tabla10[Precio Unitario],0))</f>
        <v/>
      </c>
      <c r="O1620" s="535" t="str">
        <f>IF(Tabla1[[#This Row],[Cantidad de Insumos]]="","",Tabla1[[#This Row],[Precio Unitario]]*Tabla1[[#This Row],[Cantidad de Insumos]])</f>
        <v/>
      </c>
      <c r="P1620" s="522" t="str">
        <f>IF(Tabla1[[#This Row],[Descripción]]="","",_xlfn.XLOOKUP(Tabla1[[#This Row],[Descripción]],Tabla10[Descripción],Tabla10[CODIGO PRESUPUESTARIO],0))</f>
        <v/>
      </c>
      <c r="Q1620" s="523"/>
      <c r="R1620" s="523" t="str">
        <f>IF(Tabla1[[#This Row],[Insumos]]="","",_xlfn.XLOOKUP(Tabla1[[#This Row],[Insumos]],Tabla10[Insumo],Tabla10[InsumoAbrev],"",0))</f>
        <v/>
      </c>
      <c r="S1620" s="694"/>
      <c r="T1620" s="187"/>
      <c r="U1620" s="187"/>
    </row>
    <row r="1621" spans="2:21" ht="15" hidden="1" x14ac:dyDescent="0.25">
      <c r="B1621" s="187" t="str">
        <f>IF('Formulario PPGR3'!$G1621="","",CONCATENATE('Formulario PPGR3'!$C1621,".",'Formulario PPGR3'!$D1621,".",'Formulario PPGR3'!$E1621,".",'Formulario PPGR3'!$F1621))</f>
        <v/>
      </c>
      <c r="C1621" s="187" t="str">
        <f>IF('Formulario PPGR3'!$G1621="","",'Formulario PPGR1'!#REF!)</f>
        <v/>
      </c>
      <c r="D1621" s="187" t="str">
        <f>IF('Formulario PPGR3'!$G1621="","",'Formulario PPGR1'!#REF!)</f>
        <v/>
      </c>
      <c r="E1621" s="187" t="str">
        <f>IF('Formulario PPGR3'!$G1621="","",'Formulario PPGR1'!#REF!)</f>
        <v/>
      </c>
      <c r="F1621" s="187" t="str">
        <f>IF('Formulario PPGR3'!$G1621="","",'Formulario PPGR1'!#REF!)</f>
        <v/>
      </c>
      <c r="G1621" s="237"/>
      <c r="H1621" s="520" t="str" cm="1">
        <f t="array" ref="H1621">IF(Tabla1[[#This Row],[Código_Actividad]]="","",_xlfn.XLOOKUP(Tabla1[[#This Row],[Código_Actividad]],CodigoActividad,Tabla2[Actividades Programables Presupuestables],"",0))</f>
        <v/>
      </c>
      <c r="I1621" s="783" t="str">
        <f>IFERROR(VLOOKUP('Formulario PPGR3'!$G1621,'Formulario PPGR2'!$H$9:$V$536,15,FALSE),"")</f>
        <v/>
      </c>
      <c r="J1621" s="525"/>
      <c r="K1621" s="524"/>
      <c r="L1621" s="521" t="str">
        <f>IF(Tabla1[[#This Row],[Descripción]]="","",_xlfn.XLOOKUP(Tabla1[[#This Row],[Descripción]],Tabla10[Descripción],Tabla10[Unidad de Medida],"",0))</f>
        <v/>
      </c>
      <c r="M1621" s="317"/>
      <c r="N1621" s="535" t="str">
        <f>IF(Tabla1[[#This Row],[Descripción]]="","",_xlfn.XLOOKUP(Tabla1[[#This Row],[Descripción]],Tabla10[Descripción],Tabla10[Precio Unitario],0))</f>
        <v/>
      </c>
      <c r="O1621" s="535" t="str">
        <f>IF(Tabla1[[#This Row],[Cantidad de Insumos]]="","",Tabla1[[#This Row],[Precio Unitario]]*Tabla1[[#This Row],[Cantidad de Insumos]])</f>
        <v/>
      </c>
      <c r="P1621" s="522" t="str">
        <f>IF(Tabla1[[#This Row],[Descripción]]="","",_xlfn.XLOOKUP(Tabla1[[#This Row],[Descripción]],Tabla10[Descripción],Tabla10[CODIGO PRESUPUESTARIO],0))</f>
        <v/>
      </c>
      <c r="Q1621" s="523"/>
      <c r="R1621" s="523" t="str">
        <f>IF(Tabla1[[#This Row],[Insumos]]="","",_xlfn.XLOOKUP(Tabla1[[#This Row],[Insumos]],Tabla10[Insumo],Tabla10[InsumoAbrev],"",0))</f>
        <v/>
      </c>
      <c r="S1621" s="694"/>
      <c r="T1621" s="187"/>
      <c r="U1621" s="187"/>
    </row>
    <row r="1622" spans="2:21" ht="15" hidden="1" x14ac:dyDescent="0.25">
      <c r="B1622" s="187" t="str">
        <f>IF('Formulario PPGR3'!$G1622="","",CONCATENATE('Formulario PPGR3'!$C1622,".",'Formulario PPGR3'!$D1622,".",'Formulario PPGR3'!$E1622,".",'Formulario PPGR3'!$F1622))</f>
        <v/>
      </c>
      <c r="C1622" s="187" t="str">
        <f>IF('Formulario PPGR3'!$G1622="","",'Formulario PPGR1'!#REF!)</f>
        <v/>
      </c>
      <c r="D1622" s="187" t="str">
        <f>IF('Formulario PPGR3'!$G1622="","",'Formulario PPGR1'!#REF!)</f>
        <v/>
      </c>
      <c r="E1622" s="187" t="str">
        <f>IF('Formulario PPGR3'!$G1622="","",'Formulario PPGR1'!#REF!)</f>
        <v/>
      </c>
      <c r="F1622" s="187" t="str">
        <f>IF('Formulario PPGR3'!$G1622="","",'Formulario PPGR1'!#REF!)</f>
        <v/>
      </c>
      <c r="G1622" s="237"/>
      <c r="H1622" s="520" t="str" cm="1">
        <f t="array" ref="H1622">IF(Tabla1[[#This Row],[Código_Actividad]]="","",_xlfn.XLOOKUP(Tabla1[[#This Row],[Código_Actividad]],CodigoActividad,Tabla2[Actividades Programables Presupuestables],"",0))</f>
        <v/>
      </c>
      <c r="I1622" s="783" t="str">
        <f>IFERROR(VLOOKUP('Formulario PPGR3'!$G1622,'Formulario PPGR2'!$H$9:$V$536,15,FALSE),"")</f>
        <v/>
      </c>
      <c r="J1622" s="525"/>
      <c r="K1622" s="524"/>
      <c r="L1622" s="521" t="str">
        <f>IF(Tabla1[[#This Row],[Descripción]]="","",_xlfn.XLOOKUP(Tabla1[[#This Row],[Descripción]],Tabla10[Descripción],Tabla10[Unidad de Medida],"",0))</f>
        <v/>
      </c>
      <c r="M1622" s="317"/>
      <c r="N1622" s="535" t="str">
        <f>IF(Tabla1[[#This Row],[Descripción]]="","",_xlfn.XLOOKUP(Tabla1[[#This Row],[Descripción]],Tabla10[Descripción],Tabla10[Precio Unitario],0))</f>
        <v/>
      </c>
      <c r="O1622" s="535" t="str">
        <f>IF(Tabla1[[#This Row],[Cantidad de Insumos]]="","",Tabla1[[#This Row],[Precio Unitario]]*Tabla1[[#This Row],[Cantidad de Insumos]])</f>
        <v/>
      </c>
      <c r="P1622" s="522" t="str">
        <f>IF(Tabla1[[#This Row],[Descripción]]="","",_xlfn.XLOOKUP(Tabla1[[#This Row],[Descripción]],Tabla10[Descripción],Tabla10[CODIGO PRESUPUESTARIO],0))</f>
        <v/>
      </c>
      <c r="Q1622" s="523"/>
      <c r="R1622" s="523" t="str">
        <f>IF(Tabla1[[#This Row],[Insumos]]="","",_xlfn.XLOOKUP(Tabla1[[#This Row],[Insumos]],Tabla10[Insumo],Tabla10[InsumoAbrev],"",0))</f>
        <v/>
      </c>
      <c r="S1622" s="694"/>
      <c r="T1622" s="187"/>
      <c r="U1622" s="187"/>
    </row>
    <row r="1623" spans="2:21" ht="15" hidden="1" x14ac:dyDescent="0.25">
      <c r="B1623" s="187" t="str">
        <f>IF('Formulario PPGR3'!$G1623="","",CONCATENATE('Formulario PPGR3'!$C1623,".",'Formulario PPGR3'!$D1623,".",'Formulario PPGR3'!$E1623,".",'Formulario PPGR3'!$F1623))</f>
        <v/>
      </c>
      <c r="C1623" s="187" t="str">
        <f>IF('Formulario PPGR3'!$G1623="","",'Formulario PPGR1'!#REF!)</f>
        <v/>
      </c>
      <c r="D1623" s="187" t="str">
        <f>IF('Formulario PPGR3'!$G1623="","",'Formulario PPGR1'!#REF!)</f>
        <v/>
      </c>
      <c r="E1623" s="187" t="str">
        <f>IF('Formulario PPGR3'!$G1623="","",'Formulario PPGR1'!#REF!)</f>
        <v/>
      </c>
      <c r="F1623" s="187" t="str">
        <f>IF('Formulario PPGR3'!$G1623="","",'Formulario PPGR1'!#REF!)</f>
        <v/>
      </c>
      <c r="G1623" s="237"/>
      <c r="H1623" s="520" t="str" cm="1">
        <f t="array" ref="H1623">IF(Tabla1[[#This Row],[Código_Actividad]]="","",_xlfn.XLOOKUP(Tabla1[[#This Row],[Código_Actividad]],CodigoActividad,Tabla2[Actividades Programables Presupuestables],"",0))</f>
        <v/>
      </c>
      <c r="I1623" s="783" t="str">
        <f>IFERROR(VLOOKUP('Formulario PPGR3'!$G1623,'Formulario PPGR2'!$H$9:$V$536,15,FALSE),"")</f>
        <v/>
      </c>
      <c r="J1623" s="525"/>
      <c r="K1623" s="524"/>
      <c r="L1623" s="521" t="str">
        <f>IF(Tabla1[[#This Row],[Descripción]]="","",_xlfn.XLOOKUP(Tabla1[[#This Row],[Descripción]],Tabla10[Descripción],Tabla10[Unidad de Medida],"",0))</f>
        <v/>
      </c>
      <c r="M1623" s="317"/>
      <c r="N1623" s="535" t="str">
        <f>IF(Tabla1[[#This Row],[Descripción]]="","",_xlfn.XLOOKUP(Tabla1[[#This Row],[Descripción]],Tabla10[Descripción],Tabla10[Precio Unitario],0))</f>
        <v/>
      </c>
      <c r="O1623" s="535" t="str">
        <f>IF(Tabla1[[#This Row],[Cantidad de Insumos]]="","",Tabla1[[#This Row],[Precio Unitario]]*Tabla1[[#This Row],[Cantidad de Insumos]])</f>
        <v/>
      </c>
      <c r="P1623" s="522" t="str">
        <f>IF(Tabla1[[#This Row],[Descripción]]="","",_xlfn.XLOOKUP(Tabla1[[#This Row],[Descripción]],Tabla10[Descripción],Tabla10[CODIGO PRESUPUESTARIO],0))</f>
        <v/>
      </c>
      <c r="Q1623" s="523"/>
      <c r="R1623" s="523" t="str">
        <f>IF(Tabla1[[#This Row],[Insumos]]="","",_xlfn.XLOOKUP(Tabla1[[#This Row],[Insumos]],Tabla10[Insumo],Tabla10[InsumoAbrev],"",0))</f>
        <v/>
      </c>
      <c r="S1623" s="694"/>
      <c r="T1623" s="187"/>
      <c r="U1623" s="187"/>
    </row>
    <row r="1624" spans="2:21" ht="15" x14ac:dyDescent="0.25">
      <c r="B1624" s="187" t="str">
        <f>IF('Formulario PPGR3'!$G1624="","",CONCATENATE('Formulario PPGR3'!$C1624,".",'Formulario PPGR3'!$D1624,".",'Formulario PPGR3'!$E1624,".",'Formulario PPGR3'!$F1624))</f>
        <v/>
      </c>
      <c r="C1624" s="187" t="str">
        <f>IF('Formulario PPGR3'!$G1624="","",'Formulario PPGR1'!#REF!)</f>
        <v/>
      </c>
      <c r="D1624" s="187" t="str">
        <f>IF('Formulario PPGR3'!$G1624="","",'Formulario PPGR1'!#REF!)</f>
        <v/>
      </c>
      <c r="E1624" s="187" t="str">
        <f>IF('Formulario PPGR3'!$G1624="","",'Formulario PPGR1'!#REF!)</f>
        <v/>
      </c>
      <c r="F1624" s="187" t="str">
        <f>IF('Formulario PPGR3'!$G1624="","",'Formulario PPGR1'!#REF!)</f>
        <v/>
      </c>
      <c r="G1624" s="237"/>
      <c r="H1624" s="520" t="str" cm="1">
        <f t="array" ref="H1624">IF(Tabla1[[#This Row],[Código_Actividad]]="","",_xlfn.XLOOKUP(Tabla1[[#This Row],[Código_Actividad]],CodigoActividad,Tabla2[Actividades Programables Presupuestables],"",0))</f>
        <v/>
      </c>
      <c r="I1624" s="783" t="str">
        <f>IFERROR(VLOOKUP('Formulario PPGR3'!$G1624,'Formulario PPGR2'!$H$9:$V$536,15,FALSE),"")</f>
        <v/>
      </c>
      <c r="J1624" s="525"/>
      <c r="K1624" s="524"/>
      <c r="L1624" s="521" t="str">
        <f>IF(Tabla1[[#This Row],[Descripción]]="","",_xlfn.XLOOKUP(Tabla1[[#This Row],[Descripción]],Tabla10[Descripción],Tabla10[Unidad de Medida],"",0))</f>
        <v/>
      </c>
      <c r="M1624" s="317"/>
      <c r="N1624" s="535" t="str">
        <f>IF(Tabla1[[#This Row],[Descripción]]="","",_xlfn.XLOOKUP(Tabla1[[#This Row],[Descripción]],Tabla10[Descripción],Tabla10[Precio Unitario],0))</f>
        <v/>
      </c>
      <c r="O1624" s="535" t="str">
        <f>IF(Tabla1[[#This Row],[Cantidad de Insumos]]="","",Tabla1[[#This Row],[Precio Unitario]]*Tabla1[[#This Row],[Cantidad de Insumos]])</f>
        <v/>
      </c>
      <c r="P1624" s="522" t="str">
        <f>IF(Tabla1[[#This Row],[Descripción]]="","",_xlfn.XLOOKUP(Tabla1[[#This Row],[Descripción]],Tabla10[Descripción],Tabla10[CODIGO PRESUPUESTARIO],0))</f>
        <v/>
      </c>
      <c r="Q1624" s="523"/>
      <c r="R1624" s="523" t="str">
        <f>IF(Tabla1[[#This Row],[Insumos]]="","",_xlfn.XLOOKUP(Tabla1[[#This Row],[Insumos]],Tabla10[Insumo],Tabla10[InsumoAbrev],"",0))</f>
        <v/>
      </c>
      <c r="S1624" s="694"/>
      <c r="T1624" s="187"/>
      <c r="U1624" s="187"/>
    </row>
    <row r="1625" spans="2:21" ht="15" x14ac:dyDescent="0.25">
      <c r="B1625" s="187" t="str">
        <f>IF('Formulario PPGR3'!$G1625="","",CONCATENATE('Formulario PPGR3'!$C1625,".",'Formulario PPGR3'!$D1625,".",'Formulario PPGR3'!$E1625,".",'Formulario PPGR3'!$F1625))</f>
        <v/>
      </c>
      <c r="C1625" s="187" t="str">
        <f>IF('Formulario PPGR3'!$G1625="","",'Formulario PPGR1'!#REF!)</f>
        <v/>
      </c>
      <c r="D1625" s="187" t="str">
        <f>IF('Formulario PPGR3'!$G1625="","",'Formulario PPGR1'!#REF!)</f>
        <v/>
      </c>
      <c r="E1625" s="187" t="str">
        <f>IF('Formulario PPGR3'!$G1625="","",'Formulario PPGR1'!#REF!)</f>
        <v/>
      </c>
      <c r="F1625" s="187" t="str">
        <f>IF('Formulario PPGR3'!$G1625="","",'Formulario PPGR1'!#REF!)</f>
        <v/>
      </c>
      <c r="G1625" s="237"/>
      <c r="H1625" s="520" t="str" cm="1">
        <f t="array" ref="H1625">IF(Tabla1[[#This Row],[Código_Actividad]]="","",_xlfn.XLOOKUP(Tabla1[[#This Row],[Código_Actividad]],CodigoActividad,Tabla2[Actividades Programables Presupuestables],"",0))</f>
        <v/>
      </c>
      <c r="I1625" s="783" t="str">
        <f>IFERROR(VLOOKUP('Formulario PPGR3'!$G1625,'Formulario PPGR2'!$H$9:$V$536,15,FALSE),"")</f>
        <v/>
      </c>
      <c r="J1625" s="525"/>
      <c r="K1625" s="524"/>
      <c r="L1625" s="521" t="str">
        <f>IF(Tabla1[[#This Row],[Descripción]]="","",_xlfn.XLOOKUP(Tabla1[[#This Row],[Descripción]],Tabla10[Descripción],Tabla10[Unidad de Medida],"",0))</f>
        <v/>
      </c>
      <c r="M1625" s="317"/>
      <c r="N1625" s="535" t="str">
        <f>IF(Tabla1[[#This Row],[Descripción]]="","",_xlfn.XLOOKUP(Tabla1[[#This Row],[Descripción]],Tabla10[Descripción],Tabla10[Precio Unitario],0))</f>
        <v/>
      </c>
      <c r="O1625" s="535" t="str">
        <f>IF(Tabla1[[#This Row],[Cantidad de Insumos]]="","",Tabla1[[#This Row],[Precio Unitario]]*Tabla1[[#This Row],[Cantidad de Insumos]])</f>
        <v/>
      </c>
      <c r="P1625" s="522" t="str">
        <f>IF(Tabla1[[#This Row],[Descripción]]="","",_xlfn.XLOOKUP(Tabla1[[#This Row],[Descripción]],Tabla10[Descripción],Tabla10[CODIGO PRESUPUESTARIO],0))</f>
        <v/>
      </c>
      <c r="Q1625" s="523"/>
      <c r="R1625" s="523" t="str">
        <f>IF(Tabla1[[#This Row],[Insumos]]="","",_xlfn.XLOOKUP(Tabla1[[#This Row],[Insumos]],Tabla10[Insumo],Tabla10[InsumoAbrev],"",0))</f>
        <v/>
      </c>
      <c r="S1625" s="694"/>
      <c r="T1625" s="187"/>
      <c r="U1625" s="187"/>
    </row>
    <row r="1626" spans="2:21" ht="15" x14ac:dyDescent="0.25">
      <c r="B1626" s="187" t="str">
        <f>IF('Formulario PPGR3'!$G1626="","",CONCATENATE('Formulario PPGR3'!$C1626,".",'Formulario PPGR3'!$D1626,".",'Formulario PPGR3'!$E1626,".",'Formulario PPGR3'!$F1626))</f>
        <v/>
      </c>
      <c r="C1626" s="187" t="str">
        <f>IF('Formulario PPGR3'!$G1626="","",'Formulario PPGR1'!#REF!)</f>
        <v/>
      </c>
      <c r="D1626" s="187" t="str">
        <f>IF('Formulario PPGR3'!$G1626="","",'Formulario PPGR1'!#REF!)</f>
        <v/>
      </c>
      <c r="E1626" s="187" t="str">
        <f>IF('Formulario PPGR3'!$G1626="","",'Formulario PPGR1'!#REF!)</f>
        <v/>
      </c>
      <c r="F1626" s="187" t="str">
        <f>IF('Formulario PPGR3'!$G1626="","",'Formulario PPGR1'!#REF!)</f>
        <v/>
      </c>
      <c r="G1626" s="237"/>
      <c r="H1626" s="520" t="str" cm="1">
        <f t="array" ref="H1626">IF(Tabla1[[#This Row],[Código_Actividad]]="","",_xlfn.XLOOKUP(Tabla1[[#This Row],[Código_Actividad]],CodigoActividad,Tabla2[Actividades Programables Presupuestables],"",0))</f>
        <v/>
      </c>
      <c r="I1626" s="783" t="str">
        <f>IFERROR(VLOOKUP('Formulario PPGR3'!$G1626,'Formulario PPGR2'!$H$9:$V$536,15,FALSE),"")</f>
        <v/>
      </c>
      <c r="J1626" s="525"/>
      <c r="K1626" s="524"/>
      <c r="L1626" s="521" t="str">
        <f>IF(Tabla1[[#This Row],[Descripción]]="","",_xlfn.XLOOKUP(Tabla1[[#This Row],[Descripción]],Tabla10[Descripción],Tabla10[Unidad de Medida],"",0))</f>
        <v/>
      </c>
      <c r="M1626" s="317"/>
      <c r="N1626" s="535" t="str">
        <f>IF(Tabla1[[#This Row],[Descripción]]="","",_xlfn.XLOOKUP(Tabla1[[#This Row],[Descripción]],Tabla10[Descripción],Tabla10[Precio Unitario],0))</f>
        <v/>
      </c>
      <c r="O1626" s="535" t="str">
        <f>IF(Tabla1[[#This Row],[Cantidad de Insumos]]="","",Tabla1[[#This Row],[Precio Unitario]]*Tabla1[[#This Row],[Cantidad de Insumos]])</f>
        <v/>
      </c>
      <c r="P1626" s="522" t="str">
        <f>IF(Tabla1[[#This Row],[Descripción]]="","",_xlfn.XLOOKUP(Tabla1[[#This Row],[Descripción]],Tabla10[Descripción],Tabla10[CODIGO PRESUPUESTARIO],0))</f>
        <v/>
      </c>
      <c r="Q1626" s="523"/>
      <c r="R1626" s="523" t="str">
        <f>IF(Tabla1[[#This Row],[Insumos]]="","",_xlfn.XLOOKUP(Tabla1[[#This Row],[Insumos]],Tabla10[Insumo],Tabla10[InsumoAbrev],"",0))</f>
        <v/>
      </c>
      <c r="S1626" s="694"/>
      <c r="T1626" s="187"/>
      <c r="U1626" s="187"/>
    </row>
    <row r="1627" spans="2:21" ht="15" x14ac:dyDescent="0.25">
      <c r="B1627" s="187" t="str">
        <f>IF('Formulario PPGR3'!$G1627="","",CONCATENATE('Formulario PPGR3'!$C1627,".",'Formulario PPGR3'!$D1627,".",'Formulario PPGR3'!$E1627,".",'Formulario PPGR3'!$F1627))</f>
        <v/>
      </c>
      <c r="C1627" s="187" t="str">
        <f>IF('Formulario PPGR3'!$G1627="","",'Formulario PPGR1'!#REF!)</f>
        <v/>
      </c>
      <c r="D1627" s="187" t="str">
        <f>IF('Formulario PPGR3'!$G1627="","",'Formulario PPGR1'!#REF!)</f>
        <v/>
      </c>
      <c r="E1627" s="187" t="str">
        <f>IF('Formulario PPGR3'!$G1627="","",'Formulario PPGR1'!#REF!)</f>
        <v/>
      </c>
      <c r="F1627" s="187" t="str">
        <f>IF('Formulario PPGR3'!$G1627="","",'Formulario PPGR1'!#REF!)</f>
        <v/>
      </c>
      <c r="G1627" s="237"/>
      <c r="H1627" s="520" t="str" cm="1">
        <f t="array" ref="H1627">IF(Tabla1[[#This Row],[Código_Actividad]]="","",_xlfn.XLOOKUP(Tabla1[[#This Row],[Código_Actividad]],CodigoActividad,Tabla2[Actividades Programables Presupuestables],"",0))</f>
        <v/>
      </c>
      <c r="I1627" s="783" t="str">
        <f>IFERROR(VLOOKUP('Formulario PPGR3'!$G1627,'Formulario PPGR2'!$H$9:$V$536,15,FALSE),"")</f>
        <v/>
      </c>
      <c r="J1627" s="525"/>
      <c r="K1627" s="524"/>
      <c r="L1627" s="521" t="str">
        <f>IF(Tabla1[[#This Row],[Descripción]]="","",_xlfn.XLOOKUP(Tabla1[[#This Row],[Descripción]],Tabla10[Descripción],Tabla10[Unidad de Medida],"",0))</f>
        <v/>
      </c>
      <c r="M1627" s="317"/>
      <c r="N1627" s="535" t="str">
        <f>IF(Tabla1[[#This Row],[Descripción]]="","",_xlfn.XLOOKUP(Tabla1[[#This Row],[Descripción]],Tabla10[Descripción],Tabla10[Precio Unitario],0))</f>
        <v/>
      </c>
      <c r="O1627" s="535" t="str">
        <f>IF(Tabla1[[#This Row],[Cantidad de Insumos]]="","",Tabla1[[#This Row],[Precio Unitario]]*Tabla1[[#This Row],[Cantidad de Insumos]])</f>
        <v/>
      </c>
      <c r="P1627" s="522" t="str">
        <f>IF(Tabla1[[#This Row],[Descripción]]="","",_xlfn.XLOOKUP(Tabla1[[#This Row],[Descripción]],Tabla10[Descripción],Tabla10[CODIGO PRESUPUESTARIO],0))</f>
        <v/>
      </c>
      <c r="Q1627" s="523"/>
      <c r="R1627" s="523" t="str">
        <f>IF(Tabla1[[#This Row],[Insumos]]="","",_xlfn.XLOOKUP(Tabla1[[#This Row],[Insumos]],Tabla10[Insumo],Tabla10[InsumoAbrev],"",0))</f>
        <v/>
      </c>
      <c r="S1627" s="694"/>
      <c r="T1627" s="187"/>
      <c r="U1627" s="187"/>
    </row>
    <row r="1628" spans="2:21" ht="15" x14ac:dyDescent="0.25">
      <c r="B1628" s="187" t="str">
        <f>IF('Formulario PPGR3'!$G1628="","",CONCATENATE('Formulario PPGR3'!$C1628,".",'Formulario PPGR3'!$D1628,".",'Formulario PPGR3'!$E1628,".",'Formulario PPGR3'!$F1628))</f>
        <v/>
      </c>
      <c r="C1628" s="187" t="str">
        <f>IF('Formulario PPGR3'!$G1628="","",'Formulario PPGR1'!#REF!)</f>
        <v/>
      </c>
      <c r="D1628" s="187" t="str">
        <f>IF('Formulario PPGR3'!$G1628="","",'Formulario PPGR1'!#REF!)</f>
        <v/>
      </c>
      <c r="E1628" s="187" t="str">
        <f>IF('Formulario PPGR3'!$G1628="","",'Formulario PPGR1'!#REF!)</f>
        <v/>
      </c>
      <c r="F1628" s="187" t="str">
        <f>IF('Formulario PPGR3'!$G1628="","",'Formulario PPGR1'!#REF!)</f>
        <v/>
      </c>
      <c r="G1628" s="237"/>
      <c r="H1628" s="520" t="str" cm="1">
        <f t="array" ref="H1628">IF(Tabla1[[#This Row],[Código_Actividad]]="","",_xlfn.XLOOKUP(Tabla1[[#This Row],[Código_Actividad]],CodigoActividad,Tabla2[Actividades Programables Presupuestables],"",0))</f>
        <v/>
      </c>
      <c r="I1628" s="783" t="str">
        <f>IFERROR(VLOOKUP('Formulario PPGR3'!$G1628,'Formulario PPGR2'!$H$9:$V$536,15,FALSE),"")</f>
        <v/>
      </c>
      <c r="J1628" s="525"/>
      <c r="K1628" s="524"/>
      <c r="L1628" s="521" t="str">
        <f>IF(Tabla1[[#This Row],[Descripción]]="","",_xlfn.XLOOKUP(Tabla1[[#This Row],[Descripción]],Tabla10[Descripción],Tabla10[Unidad de Medida],"",0))</f>
        <v/>
      </c>
      <c r="M1628" s="317"/>
      <c r="N1628" s="535" t="str">
        <f>IF(Tabla1[[#This Row],[Descripción]]="","",_xlfn.XLOOKUP(Tabla1[[#This Row],[Descripción]],Tabla10[Descripción],Tabla10[Precio Unitario],0))</f>
        <v/>
      </c>
      <c r="O1628" s="535" t="str">
        <f>IF(Tabla1[[#This Row],[Cantidad de Insumos]]="","",Tabla1[[#This Row],[Precio Unitario]]*Tabla1[[#This Row],[Cantidad de Insumos]])</f>
        <v/>
      </c>
      <c r="P1628" s="522" t="str">
        <f>IF(Tabla1[[#This Row],[Descripción]]="","",_xlfn.XLOOKUP(Tabla1[[#This Row],[Descripción]],Tabla10[Descripción],Tabla10[CODIGO PRESUPUESTARIO],0))</f>
        <v/>
      </c>
      <c r="Q1628" s="523"/>
      <c r="R1628" s="523" t="str">
        <f>IF(Tabla1[[#This Row],[Insumos]]="","",_xlfn.XLOOKUP(Tabla1[[#This Row],[Insumos]],Tabla10[Insumo],Tabla10[InsumoAbrev],"",0))</f>
        <v/>
      </c>
      <c r="S1628" s="694"/>
      <c r="T1628" s="187"/>
      <c r="U1628" s="187"/>
    </row>
    <row r="1629" spans="2:21" ht="15" x14ac:dyDescent="0.25">
      <c r="B1629" s="187" t="str">
        <f>IF('Formulario PPGR3'!$G1629="","",CONCATENATE('Formulario PPGR3'!$C1629,".",'Formulario PPGR3'!$D1629,".",'Formulario PPGR3'!$E1629,".",'Formulario PPGR3'!$F1629))</f>
        <v/>
      </c>
      <c r="C1629" s="187" t="str">
        <f>IF('Formulario PPGR3'!$G1629="","",'Formulario PPGR1'!#REF!)</f>
        <v/>
      </c>
      <c r="D1629" s="187" t="str">
        <f>IF('Formulario PPGR3'!$G1629="","",'Formulario PPGR1'!#REF!)</f>
        <v/>
      </c>
      <c r="E1629" s="187" t="str">
        <f>IF('Formulario PPGR3'!$G1629="","",'Formulario PPGR1'!#REF!)</f>
        <v/>
      </c>
      <c r="F1629" s="187" t="str">
        <f>IF('Formulario PPGR3'!$G1629="","",'Formulario PPGR1'!#REF!)</f>
        <v/>
      </c>
      <c r="G1629" s="237"/>
      <c r="H1629" s="520" t="str" cm="1">
        <f t="array" ref="H1629">IF(Tabla1[[#This Row],[Código_Actividad]]="","",_xlfn.XLOOKUP(Tabla1[[#This Row],[Código_Actividad]],CodigoActividad,Tabla2[Actividades Programables Presupuestables],"",0))</f>
        <v/>
      </c>
      <c r="I1629" s="783" t="str">
        <f>IFERROR(VLOOKUP('Formulario PPGR3'!$G1629,'Formulario PPGR2'!$H$9:$V$536,15,FALSE),"")</f>
        <v/>
      </c>
      <c r="J1629" s="525"/>
      <c r="K1629" s="524"/>
      <c r="L1629" s="521" t="str">
        <f>IF(Tabla1[[#This Row],[Descripción]]="","",_xlfn.XLOOKUP(Tabla1[[#This Row],[Descripción]],Tabla10[Descripción],Tabla10[Unidad de Medida],"",0))</f>
        <v/>
      </c>
      <c r="M1629" s="317"/>
      <c r="N1629" s="535" t="str">
        <f>IF(Tabla1[[#This Row],[Descripción]]="","",_xlfn.XLOOKUP(Tabla1[[#This Row],[Descripción]],Tabla10[Descripción],Tabla10[Precio Unitario],0))</f>
        <v/>
      </c>
      <c r="O1629" s="535" t="str">
        <f>IF(Tabla1[[#This Row],[Cantidad de Insumos]]="","",Tabla1[[#This Row],[Precio Unitario]]*Tabla1[[#This Row],[Cantidad de Insumos]])</f>
        <v/>
      </c>
      <c r="P1629" s="522" t="str">
        <f>IF(Tabla1[[#This Row],[Descripción]]="","",_xlfn.XLOOKUP(Tabla1[[#This Row],[Descripción]],Tabla10[Descripción],Tabla10[CODIGO PRESUPUESTARIO],0))</f>
        <v/>
      </c>
      <c r="Q1629" s="523"/>
      <c r="R1629" s="523" t="str">
        <f>IF(Tabla1[[#This Row],[Insumos]]="","",_xlfn.XLOOKUP(Tabla1[[#This Row],[Insumos]],Tabla10[Insumo],Tabla10[InsumoAbrev],"",0))</f>
        <v/>
      </c>
      <c r="S1629" s="694"/>
      <c r="T1629" s="187"/>
      <c r="U1629" s="187"/>
    </row>
    <row r="1630" spans="2:21" ht="15" x14ac:dyDescent="0.25">
      <c r="B1630" s="187" t="str">
        <f>IF('Formulario PPGR3'!$G1630="","",CONCATENATE('Formulario PPGR3'!$C1630,".",'Formulario PPGR3'!$D1630,".",'Formulario PPGR3'!$E1630,".",'Formulario PPGR3'!$F1630))</f>
        <v/>
      </c>
      <c r="C1630" s="187" t="str">
        <f>IF('Formulario PPGR3'!$G1630="","",'Formulario PPGR1'!#REF!)</f>
        <v/>
      </c>
      <c r="D1630" s="187" t="str">
        <f>IF('Formulario PPGR3'!$G1630="","",'Formulario PPGR1'!#REF!)</f>
        <v/>
      </c>
      <c r="E1630" s="187" t="str">
        <f>IF('Formulario PPGR3'!$G1630="","",'Formulario PPGR1'!#REF!)</f>
        <v/>
      </c>
      <c r="F1630" s="187" t="str">
        <f>IF('Formulario PPGR3'!$G1630="","",'Formulario PPGR1'!#REF!)</f>
        <v/>
      </c>
      <c r="G1630" s="237"/>
      <c r="H1630" s="520" t="str" cm="1">
        <f t="array" ref="H1630">IF(Tabla1[[#This Row],[Código_Actividad]]="","",_xlfn.XLOOKUP(Tabla1[[#This Row],[Código_Actividad]],CodigoActividad,Tabla2[Actividades Programables Presupuestables],"",0))</f>
        <v/>
      </c>
      <c r="I1630" s="783" t="str">
        <f>IFERROR(VLOOKUP('Formulario PPGR3'!$G1630,'Formulario PPGR2'!$H$9:$V$536,15,FALSE),"")</f>
        <v/>
      </c>
      <c r="J1630" s="525"/>
      <c r="K1630" s="524"/>
      <c r="L1630" s="521" t="str">
        <f>IF(Tabla1[[#This Row],[Descripción]]="","",_xlfn.XLOOKUP(Tabla1[[#This Row],[Descripción]],Tabla10[Descripción],Tabla10[Unidad de Medida],"",0))</f>
        <v/>
      </c>
      <c r="M1630" s="317"/>
      <c r="N1630" s="535" t="str">
        <f>IF(Tabla1[[#This Row],[Descripción]]="","",_xlfn.XLOOKUP(Tabla1[[#This Row],[Descripción]],Tabla10[Descripción],Tabla10[Precio Unitario],0))</f>
        <v/>
      </c>
      <c r="O1630" s="535" t="str">
        <f>IF(Tabla1[[#This Row],[Cantidad de Insumos]]="","",Tabla1[[#This Row],[Precio Unitario]]*Tabla1[[#This Row],[Cantidad de Insumos]])</f>
        <v/>
      </c>
      <c r="P1630" s="522" t="str">
        <f>IF(Tabla1[[#This Row],[Descripción]]="","",_xlfn.XLOOKUP(Tabla1[[#This Row],[Descripción]],Tabla10[Descripción],Tabla10[CODIGO PRESUPUESTARIO],0))</f>
        <v/>
      </c>
      <c r="Q1630" s="523"/>
      <c r="R1630" s="523" t="str">
        <f>IF(Tabla1[[#This Row],[Insumos]]="","",_xlfn.XLOOKUP(Tabla1[[#This Row],[Insumos]],Tabla10[Insumo],Tabla10[InsumoAbrev],"",0))</f>
        <v/>
      </c>
      <c r="S1630" s="694"/>
      <c r="T1630" s="187"/>
      <c r="U1630" s="187"/>
    </row>
    <row r="1631" spans="2:21" ht="15" x14ac:dyDescent="0.25">
      <c r="B1631" s="187" t="str">
        <f>IF('Formulario PPGR3'!$G1631="","",CONCATENATE('Formulario PPGR3'!$C1631,".",'Formulario PPGR3'!$D1631,".",'Formulario PPGR3'!$E1631,".",'Formulario PPGR3'!$F1631))</f>
        <v/>
      </c>
      <c r="C1631" s="187" t="str">
        <f>IF('Formulario PPGR3'!$G1631="","",'Formulario PPGR1'!#REF!)</f>
        <v/>
      </c>
      <c r="D1631" s="187" t="str">
        <f>IF('Formulario PPGR3'!$G1631="","",'Formulario PPGR1'!#REF!)</f>
        <v/>
      </c>
      <c r="E1631" s="187" t="str">
        <f>IF('Formulario PPGR3'!$G1631="","",'Formulario PPGR1'!#REF!)</f>
        <v/>
      </c>
      <c r="F1631" s="187" t="str">
        <f>IF('Formulario PPGR3'!$G1631="","",'Formulario PPGR1'!#REF!)</f>
        <v/>
      </c>
      <c r="G1631" s="237"/>
      <c r="H1631" s="520" t="str" cm="1">
        <f t="array" ref="H1631">IF(Tabla1[[#This Row],[Código_Actividad]]="","",_xlfn.XLOOKUP(Tabla1[[#This Row],[Código_Actividad]],CodigoActividad,Tabla2[Actividades Programables Presupuestables],"",0))</f>
        <v/>
      </c>
      <c r="I1631" s="783" t="str">
        <f>IFERROR(VLOOKUP('Formulario PPGR3'!$G1631,'Formulario PPGR2'!$H$9:$V$536,15,FALSE),"")</f>
        <v/>
      </c>
      <c r="J1631" s="525"/>
      <c r="K1631" s="524"/>
      <c r="L1631" s="521" t="str">
        <f>IF(Tabla1[[#This Row],[Descripción]]="","",_xlfn.XLOOKUP(Tabla1[[#This Row],[Descripción]],Tabla10[Descripción],Tabla10[Unidad de Medida],"",0))</f>
        <v/>
      </c>
      <c r="M1631" s="317"/>
      <c r="N1631" s="535" t="str">
        <f>IF(Tabla1[[#This Row],[Descripción]]="","",_xlfn.XLOOKUP(Tabla1[[#This Row],[Descripción]],Tabla10[Descripción],Tabla10[Precio Unitario],0))</f>
        <v/>
      </c>
      <c r="O1631" s="535" t="str">
        <f>IF(Tabla1[[#This Row],[Cantidad de Insumos]]="","",Tabla1[[#This Row],[Precio Unitario]]*Tabla1[[#This Row],[Cantidad de Insumos]])</f>
        <v/>
      </c>
      <c r="P1631" s="522" t="str">
        <f>IF(Tabla1[[#This Row],[Descripción]]="","",_xlfn.XLOOKUP(Tabla1[[#This Row],[Descripción]],Tabla10[Descripción],Tabla10[CODIGO PRESUPUESTARIO],0))</f>
        <v/>
      </c>
      <c r="Q1631" s="523"/>
      <c r="R1631" s="523" t="str">
        <f>IF(Tabla1[[#This Row],[Insumos]]="","",_xlfn.XLOOKUP(Tabla1[[#This Row],[Insumos]],Tabla10[Insumo],Tabla10[InsumoAbrev],"",0))</f>
        <v/>
      </c>
      <c r="S1631" s="694"/>
      <c r="T1631" s="187"/>
      <c r="U1631" s="187"/>
    </row>
    <row r="1632" spans="2:21" ht="15" x14ac:dyDescent="0.25">
      <c r="B1632" s="187" t="str">
        <f>IF('Formulario PPGR3'!$G1632="","",CONCATENATE('Formulario PPGR3'!$C1632,".",'Formulario PPGR3'!$D1632,".",'Formulario PPGR3'!$E1632,".",'Formulario PPGR3'!$F1632))</f>
        <v/>
      </c>
      <c r="C1632" s="187" t="str">
        <f>IF('Formulario PPGR3'!$G1632="","",'Formulario PPGR1'!#REF!)</f>
        <v/>
      </c>
      <c r="D1632" s="187" t="str">
        <f>IF('Formulario PPGR3'!$G1632="","",'Formulario PPGR1'!#REF!)</f>
        <v/>
      </c>
      <c r="E1632" s="187" t="str">
        <f>IF('Formulario PPGR3'!$G1632="","",'Formulario PPGR1'!#REF!)</f>
        <v/>
      </c>
      <c r="F1632" s="187" t="str">
        <f>IF('Formulario PPGR3'!$G1632="","",'Formulario PPGR1'!#REF!)</f>
        <v/>
      </c>
      <c r="G1632" s="237"/>
      <c r="H1632" s="520" t="str" cm="1">
        <f t="array" ref="H1632">IF(Tabla1[[#This Row],[Código_Actividad]]="","",_xlfn.XLOOKUP(Tabla1[[#This Row],[Código_Actividad]],CodigoActividad,Tabla2[Actividades Programables Presupuestables],"",0))</f>
        <v/>
      </c>
      <c r="I1632" s="783" t="str">
        <f>IFERROR(VLOOKUP('Formulario PPGR3'!$G1632,'Formulario PPGR2'!$H$9:$V$536,15,FALSE),"")</f>
        <v/>
      </c>
      <c r="J1632" s="525"/>
      <c r="K1632" s="524"/>
      <c r="L1632" s="521" t="str">
        <f>IF(Tabla1[[#This Row],[Descripción]]="","",_xlfn.XLOOKUP(Tabla1[[#This Row],[Descripción]],Tabla10[Descripción],Tabla10[Unidad de Medida],"",0))</f>
        <v/>
      </c>
      <c r="M1632" s="317"/>
      <c r="N1632" s="535" t="str">
        <f>IF(Tabla1[[#This Row],[Descripción]]="","",_xlfn.XLOOKUP(Tabla1[[#This Row],[Descripción]],Tabla10[Descripción],Tabla10[Precio Unitario],0))</f>
        <v/>
      </c>
      <c r="O1632" s="535" t="str">
        <f>IF(Tabla1[[#This Row],[Cantidad de Insumos]]="","",Tabla1[[#This Row],[Precio Unitario]]*Tabla1[[#This Row],[Cantidad de Insumos]])</f>
        <v/>
      </c>
      <c r="P1632" s="522" t="str">
        <f>IF(Tabla1[[#This Row],[Descripción]]="","",_xlfn.XLOOKUP(Tabla1[[#This Row],[Descripción]],Tabla10[Descripción],Tabla10[CODIGO PRESUPUESTARIO],0))</f>
        <v/>
      </c>
      <c r="Q1632" s="523"/>
      <c r="R1632" s="523" t="str">
        <f>IF(Tabla1[[#This Row],[Insumos]]="","",_xlfn.XLOOKUP(Tabla1[[#This Row],[Insumos]],Tabla10[Insumo],Tabla10[InsumoAbrev],"",0))</f>
        <v/>
      </c>
      <c r="S1632" s="694"/>
      <c r="T1632" s="187"/>
      <c r="U1632" s="187"/>
    </row>
    <row r="1633" spans="2:21" ht="15" x14ac:dyDescent="0.25">
      <c r="B1633" s="187" t="str">
        <f>IF('Formulario PPGR3'!$G1633="","",CONCATENATE('Formulario PPGR3'!$C1633,".",'Formulario PPGR3'!$D1633,".",'Formulario PPGR3'!$E1633,".",'Formulario PPGR3'!$F1633))</f>
        <v/>
      </c>
      <c r="C1633" s="187" t="str">
        <f>IF('Formulario PPGR3'!$G1633="","",'Formulario PPGR1'!#REF!)</f>
        <v/>
      </c>
      <c r="D1633" s="187" t="str">
        <f>IF('Formulario PPGR3'!$G1633="","",'Formulario PPGR1'!#REF!)</f>
        <v/>
      </c>
      <c r="E1633" s="187" t="str">
        <f>IF('Formulario PPGR3'!$G1633="","",'Formulario PPGR1'!#REF!)</f>
        <v/>
      </c>
      <c r="F1633" s="187" t="str">
        <f>IF('Formulario PPGR3'!$G1633="","",'Formulario PPGR1'!#REF!)</f>
        <v/>
      </c>
      <c r="G1633" s="237"/>
      <c r="H1633" s="520" t="str" cm="1">
        <f t="array" ref="H1633">IF(Tabla1[[#This Row],[Código_Actividad]]="","",_xlfn.XLOOKUP(Tabla1[[#This Row],[Código_Actividad]],CodigoActividad,Tabla2[Actividades Programables Presupuestables],"",0))</f>
        <v/>
      </c>
      <c r="I1633" s="783" t="str">
        <f>IFERROR(VLOOKUP('Formulario PPGR3'!$G1633,'Formulario PPGR2'!$H$9:$V$536,15,FALSE),"")</f>
        <v/>
      </c>
      <c r="J1633" s="525"/>
      <c r="K1633" s="524"/>
      <c r="L1633" s="521" t="str">
        <f>IF(Tabla1[[#This Row],[Descripción]]="","",_xlfn.XLOOKUP(Tabla1[[#This Row],[Descripción]],Tabla10[Descripción],Tabla10[Unidad de Medida],"",0))</f>
        <v/>
      </c>
      <c r="M1633" s="317"/>
      <c r="N1633" s="535" t="str">
        <f>IF(Tabla1[[#This Row],[Descripción]]="","",_xlfn.XLOOKUP(Tabla1[[#This Row],[Descripción]],Tabla10[Descripción],Tabla10[Precio Unitario],0))</f>
        <v/>
      </c>
      <c r="O1633" s="535" t="str">
        <f>IF(Tabla1[[#This Row],[Cantidad de Insumos]]="","",Tabla1[[#This Row],[Precio Unitario]]*Tabla1[[#This Row],[Cantidad de Insumos]])</f>
        <v/>
      </c>
      <c r="P1633" s="522" t="str">
        <f>IF(Tabla1[[#This Row],[Descripción]]="","",_xlfn.XLOOKUP(Tabla1[[#This Row],[Descripción]],Tabla10[Descripción],Tabla10[CODIGO PRESUPUESTARIO],0))</f>
        <v/>
      </c>
      <c r="Q1633" s="523"/>
      <c r="R1633" s="523" t="str">
        <f>IF(Tabla1[[#This Row],[Insumos]]="","",_xlfn.XLOOKUP(Tabla1[[#This Row],[Insumos]],Tabla10[Insumo],Tabla10[InsumoAbrev],"",0))</f>
        <v/>
      </c>
      <c r="S1633" s="694"/>
      <c r="T1633" s="187"/>
      <c r="U1633" s="187"/>
    </row>
    <row r="1634" spans="2:21" ht="15" x14ac:dyDescent="0.25">
      <c r="B1634" s="187" t="str">
        <f>IF('Formulario PPGR3'!$G1634="","",CONCATENATE('Formulario PPGR3'!$C1634,".",'Formulario PPGR3'!$D1634,".",'Formulario PPGR3'!$E1634,".",'Formulario PPGR3'!$F1634))</f>
        <v/>
      </c>
      <c r="C1634" s="187" t="str">
        <f>IF('Formulario PPGR3'!$G1634="","",'Formulario PPGR1'!#REF!)</f>
        <v/>
      </c>
      <c r="D1634" s="187" t="str">
        <f>IF('Formulario PPGR3'!$G1634="","",'Formulario PPGR1'!#REF!)</f>
        <v/>
      </c>
      <c r="E1634" s="187" t="str">
        <f>IF('Formulario PPGR3'!$G1634="","",'Formulario PPGR1'!#REF!)</f>
        <v/>
      </c>
      <c r="F1634" s="187" t="str">
        <f>IF('Formulario PPGR3'!$G1634="","",'Formulario PPGR1'!#REF!)</f>
        <v/>
      </c>
      <c r="G1634" s="237"/>
      <c r="H1634" s="520" t="str" cm="1">
        <f t="array" ref="H1634">IF(Tabla1[[#This Row],[Código_Actividad]]="","",_xlfn.XLOOKUP(Tabla1[[#This Row],[Código_Actividad]],CodigoActividad,Tabla2[Actividades Programables Presupuestables],"",0))</f>
        <v/>
      </c>
      <c r="I1634" s="783" t="str">
        <f>IFERROR(VLOOKUP('Formulario PPGR3'!$G1634,'Formulario PPGR2'!$H$9:$V$536,15,FALSE),"")</f>
        <v/>
      </c>
      <c r="J1634" s="525"/>
      <c r="K1634" s="524"/>
      <c r="L1634" s="521" t="str">
        <f>IF(Tabla1[[#This Row],[Descripción]]="","",_xlfn.XLOOKUP(Tabla1[[#This Row],[Descripción]],Tabla10[Descripción],Tabla10[Unidad de Medida],"",0))</f>
        <v/>
      </c>
      <c r="M1634" s="317"/>
      <c r="N1634" s="535" t="str">
        <f>IF(Tabla1[[#This Row],[Descripción]]="","",_xlfn.XLOOKUP(Tabla1[[#This Row],[Descripción]],Tabla10[Descripción],Tabla10[Precio Unitario],0))</f>
        <v/>
      </c>
      <c r="O1634" s="535" t="str">
        <f>IF(Tabla1[[#This Row],[Cantidad de Insumos]]="","",Tabla1[[#This Row],[Precio Unitario]]*Tabla1[[#This Row],[Cantidad de Insumos]])</f>
        <v/>
      </c>
      <c r="P1634" s="522" t="str">
        <f>IF(Tabla1[[#This Row],[Descripción]]="","",_xlfn.XLOOKUP(Tabla1[[#This Row],[Descripción]],Tabla10[Descripción],Tabla10[CODIGO PRESUPUESTARIO],0))</f>
        <v/>
      </c>
      <c r="Q1634" s="523"/>
      <c r="R1634" s="523" t="str">
        <f>IF(Tabla1[[#This Row],[Insumos]]="","",_xlfn.XLOOKUP(Tabla1[[#This Row],[Insumos]],Tabla10[Insumo],Tabla10[InsumoAbrev],"",0))</f>
        <v/>
      </c>
      <c r="S1634" s="694"/>
      <c r="T1634" s="187"/>
      <c r="U1634" s="187"/>
    </row>
    <row r="1635" spans="2:21" ht="15" x14ac:dyDescent="0.25">
      <c r="B1635" s="187" t="str">
        <f>IF('Formulario PPGR3'!$G1635="","",CONCATENATE('Formulario PPGR3'!$C1635,".",'Formulario PPGR3'!$D1635,".",'Formulario PPGR3'!$E1635,".",'Formulario PPGR3'!$F1635))</f>
        <v/>
      </c>
      <c r="C1635" s="187" t="str">
        <f>IF('Formulario PPGR3'!$G1635="","",'Formulario PPGR1'!#REF!)</f>
        <v/>
      </c>
      <c r="D1635" s="187" t="str">
        <f>IF('Formulario PPGR3'!$G1635="","",'Formulario PPGR1'!#REF!)</f>
        <v/>
      </c>
      <c r="E1635" s="187" t="str">
        <f>IF('Formulario PPGR3'!$G1635="","",'Formulario PPGR1'!#REF!)</f>
        <v/>
      </c>
      <c r="F1635" s="187" t="str">
        <f>IF('Formulario PPGR3'!$G1635="","",'Formulario PPGR1'!#REF!)</f>
        <v/>
      </c>
      <c r="G1635" s="237"/>
      <c r="H1635" s="520" t="str" cm="1">
        <f t="array" ref="H1635">IF(Tabla1[[#This Row],[Código_Actividad]]="","",_xlfn.XLOOKUP(Tabla1[[#This Row],[Código_Actividad]],CodigoActividad,Tabla2[Actividades Programables Presupuestables],"",0))</f>
        <v/>
      </c>
      <c r="I1635" s="783" t="str">
        <f>IFERROR(VLOOKUP('Formulario PPGR3'!$G1635,'Formulario PPGR2'!$H$9:$V$536,15,FALSE),"")</f>
        <v/>
      </c>
      <c r="J1635" s="525"/>
      <c r="K1635" s="524"/>
      <c r="L1635" s="521" t="str">
        <f>IF(Tabla1[[#This Row],[Descripción]]="","",_xlfn.XLOOKUP(Tabla1[[#This Row],[Descripción]],Tabla10[Descripción],Tabla10[Unidad de Medida],"",0))</f>
        <v/>
      </c>
      <c r="M1635" s="317"/>
      <c r="N1635" s="535" t="str">
        <f>IF(Tabla1[[#This Row],[Descripción]]="","",_xlfn.XLOOKUP(Tabla1[[#This Row],[Descripción]],Tabla10[Descripción],Tabla10[Precio Unitario],0))</f>
        <v/>
      </c>
      <c r="O1635" s="535" t="str">
        <f>IF(Tabla1[[#This Row],[Cantidad de Insumos]]="","",Tabla1[[#This Row],[Precio Unitario]]*Tabla1[[#This Row],[Cantidad de Insumos]])</f>
        <v/>
      </c>
      <c r="P1635" s="522" t="str">
        <f>IF(Tabla1[[#This Row],[Descripción]]="","",_xlfn.XLOOKUP(Tabla1[[#This Row],[Descripción]],Tabla10[Descripción],Tabla10[CODIGO PRESUPUESTARIO],0))</f>
        <v/>
      </c>
      <c r="Q1635" s="523"/>
      <c r="R1635" s="523" t="str">
        <f>IF(Tabla1[[#This Row],[Insumos]]="","",_xlfn.XLOOKUP(Tabla1[[#This Row],[Insumos]],Tabla10[Insumo],Tabla10[InsumoAbrev],"",0))</f>
        <v/>
      </c>
      <c r="S1635" s="694"/>
      <c r="T1635" s="187"/>
      <c r="U1635" s="187"/>
    </row>
    <row r="1636" spans="2:21" ht="15" x14ac:dyDescent="0.25">
      <c r="B1636" s="187" t="str">
        <f>IF('Formulario PPGR3'!$G1636="","",CONCATENATE('Formulario PPGR3'!$C1636,".",'Formulario PPGR3'!$D1636,".",'Formulario PPGR3'!$E1636,".",'Formulario PPGR3'!$F1636))</f>
        <v/>
      </c>
      <c r="C1636" s="187" t="str">
        <f>IF('Formulario PPGR3'!$G1636="","",'Formulario PPGR1'!#REF!)</f>
        <v/>
      </c>
      <c r="D1636" s="187" t="str">
        <f>IF('Formulario PPGR3'!$G1636="","",'Formulario PPGR1'!#REF!)</f>
        <v/>
      </c>
      <c r="E1636" s="187" t="str">
        <f>IF('Formulario PPGR3'!$G1636="","",'Formulario PPGR1'!#REF!)</f>
        <v/>
      </c>
      <c r="F1636" s="187" t="str">
        <f>IF('Formulario PPGR3'!$G1636="","",'Formulario PPGR1'!#REF!)</f>
        <v/>
      </c>
      <c r="G1636" s="237"/>
      <c r="H1636" s="520" t="str" cm="1">
        <f t="array" ref="H1636">IF(Tabla1[[#This Row],[Código_Actividad]]="","",_xlfn.XLOOKUP(Tabla1[[#This Row],[Código_Actividad]],CodigoActividad,Tabla2[Actividades Programables Presupuestables],"",0))</f>
        <v/>
      </c>
      <c r="I1636" s="783" t="str">
        <f>IFERROR(VLOOKUP('Formulario PPGR3'!$G1636,'Formulario PPGR2'!$H$9:$V$536,15,FALSE),"")</f>
        <v/>
      </c>
      <c r="J1636" s="525"/>
      <c r="K1636" s="524"/>
      <c r="L1636" s="521" t="str">
        <f>IF(Tabla1[[#This Row],[Descripción]]="","",_xlfn.XLOOKUP(Tabla1[[#This Row],[Descripción]],Tabla10[Descripción],Tabla10[Unidad de Medida],"",0))</f>
        <v/>
      </c>
      <c r="M1636" s="317"/>
      <c r="N1636" s="535" t="str">
        <f>IF(Tabla1[[#This Row],[Descripción]]="","",_xlfn.XLOOKUP(Tabla1[[#This Row],[Descripción]],Tabla10[Descripción],Tabla10[Precio Unitario],0))</f>
        <v/>
      </c>
      <c r="O1636" s="535" t="str">
        <f>IF(Tabla1[[#This Row],[Cantidad de Insumos]]="","",Tabla1[[#This Row],[Precio Unitario]]*Tabla1[[#This Row],[Cantidad de Insumos]])</f>
        <v/>
      </c>
      <c r="P1636" s="522" t="str">
        <f>IF(Tabla1[[#This Row],[Descripción]]="","",_xlfn.XLOOKUP(Tabla1[[#This Row],[Descripción]],Tabla10[Descripción],Tabla10[CODIGO PRESUPUESTARIO],0))</f>
        <v/>
      </c>
      <c r="Q1636" s="523"/>
      <c r="R1636" s="523" t="str">
        <f>IF(Tabla1[[#This Row],[Insumos]]="","",_xlfn.XLOOKUP(Tabla1[[#This Row],[Insumos]],Tabla10[Insumo],Tabla10[InsumoAbrev],"",0))</f>
        <v/>
      </c>
      <c r="S1636" s="694"/>
      <c r="T1636" s="187"/>
      <c r="U1636" s="187"/>
    </row>
    <row r="1637" spans="2:21" ht="15" x14ac:dyDescent="0.25">
      <c r="B1637" s="187" t="str">
        <f>IF('Formulario PPGR3'!$G1637="","",CONCATENATE('Formulario PPGR3'!$C1637,".",'Formulario PPGR3'!$D1637,".",'Formulario PPGR3'!$E1637,".",'Formulario PPGR3'!$F1637))</f>
        <v/>
      </c>
      <c r="C1637" s="187" t="str">
        <f>IF('Formulario PPGR3'!$G1637="","",'Formulario PPGR1'!#REF!)</f>
        <v/>
      </c>
      <c r="D1637" s="187" t="str">
        <f>IF('Formulario PPGR3'!$G1637="","",'Formulario PPGR1'!#REF!)</f>
        <v/>
      </c>
      <c r="E1637" s="187" t="str">
        <f>IF('Formulario PPGR3'!$G1637="","",'Formulario PPGR1'!#REF!)</f>
        <v/>
      </c>
      <c r="F1637" s="187" t="str">
        <f>IF('Formulario PPGR3'!$G1637="","",'Formulario PPGR1'!#REF!)</f>
        <v/>
      </c>
      <c r="G1637" s="237"/>
      <c r="H1637" s="520" t="str" cm="1">
        <f t="array" ref="H1637">IF(Tabla1[[#This Row],[Código_Actividad]]="","",_xlfn.XLOOKUP(Tabla1[[#This Row],[Código_Actividad]],CodigoActividad,Tabla2[Actividades Programables Presupuestables],"",0))</f>
        <v/>
      </c>
      <c r="I1637" s="783" t="str">
        <f>IFERROR(VLOOKUP('Formulario PPGR3'!$G1637,'Formulario PPGR2'!$H$9:$V$536,15,FALSE),"")</f>
        <v/>
      </c>
      <c r="J1637" s="525"/>
      <c r="K1637" s="524"/>
      <c r="L1637" s="521" t="str">
        <f>IF(Tabla1[[#This Row],[Descripción]]="","",_xlfn.XLOOKUP(Tabla1[[#This Row],[Descripción]],Tabla10[Descripción],Tabla10[Unidad de Medida],"",0))</f>
        <v/>
      </c>
      <c r="M1637" s="317"/>
      <c r="N1637" s="535" t="str">
        <f>IF(Tabla1[[#This Row],[Descripción]]="","",_xlfn.XLOOKUP(Tabla1[[#This Row],[Descripción]],Tabla10[Descripción],Tabla10[Precio Unitario],0))</f>
        <v/>
      </c>
      <c r="O1637" s="535" t="str">
        <f>IF(Tabla1[[#This Row],[Cantidad de Insumos]]="","",Tabla1[[#This Row],[Precio Unitario]]*Tabla1[[#This Row],[Cantidad de Insumos]])</f>
        <v/>
      </c>
      <c r="P1637" s="522" t="str">
        <f>IF(Tabla1[[#This Row],[Descripción]]="","",_xlfn.XLOOKUP(Tabla1[[#This Row],[Descripción]],Tabla10[Descripción],Tabla10[CODIGO PRESUPUESTARIO],0))</f>
        <v/>
      </c>
      <c r="Q1637" s="523"/>
      <c r="R1637" s="523" t="str">
        <f>IF(Tabla1[[#This Row],[Insumos]]="","",_xlfn.XLOOKUP(Tabla1[[#This Row],[Insumos]],Tabla10[Insumo],Tabla10[InsumoAbrev],"",0))</f>
        <v/>
      </c>
      <c r="S1637" s="694"/>
      <c r="T1637" s="187"/>
      <c r="U1637" s="187"/>
    </row>
    <row r="1638" spans="2:21" ht="15" x14ac:dyDescent="0.25">
      <c r="B1638" s="187" t="str">
        <f>IF('Formulario PPGR3'!$G1638="","",CONCATENATE('Formulario PPGR3'!$C1638,".",'Formulario PPGR3'!$D1638,".",'Formulario PPGR3'!$E1638,".",'Formulario PPGR3'!$F1638))</f>
        <v/>
      </c>
      <c r="C1638" s="187" t="str">
        <f>IF('Formulario PPGR3'!$G1638="","",'Formulario PPGR1'!#REF!)</f>
        <v/>
      </c>
      <c r="D1638" s="187" t="str">
        <f>IF('Formulario PPGR3'!$G1638="","",'Formulario PPGR1'!#REF!)</f>
        <v/>
      </c>
      <c r="E1638" s="187" t="str">
        <f>IF('Formulario PPGR3'!$G1638="","",'Formulario PPGR1'!#REF!)</f>
        <v/>
      </c>
      <c r="F1638" s="187" t="str">
        <f>IF('Formulario PPGR3'!$G1638="","",'Formulario PPGR1'!#REF!)</f>
        <v/>
      </c>
      <c r="G1638" s="237"/>
      <c r="H1638" s="520" t="str" cm="1">
        <f t="array" ref="H1638">IF(Tabla1[[#This Row],[Código_Actividad]]="","",_xlfn.XLOOKUP(Tabla1[[#This Row],[Código_Actividad]],CodigoActividad,Tabla2[Actividades Programables Presupuestables],"",0))</f>
        <v/>
      </c>
      <c r="I1638" s="783" t="str">
        <f>IFERROR(VLOOKUP('Formulario PPGR3'!$G1638,'Formulario PPGR2'!$H$9:$V$536,15,FALSE),"")</f>
        <v/>
      </c>
      <c r="J1638" s="525"/>
      <c r="K1638" s="524"/>
      <c r="L1638" s="521" t="str">
        <f>IF(Tabla1[[#This Row],[Descripción]]="","",_xlfn.XLOOKUP(Tabla1[[#This Row],[Descripción]],Tabla10[Descripción],Tabla10[Unidad de Medida],"",0))</f>
        <v/>
      </c>
      <c r="M1638" s="317"/>
      <c r="N1638" s="535" t="str">
        <f>IF(Tabla1[[#This Row],[Descripción]]="","",_xlfn.XLOOKUP(Tabla1[[#This Row],[Descripción]],Tabla10[Descripción],Tabla10[Precio Unitario],0))</f>
        <v/>
      </c>
      <c r="O1638" s="535" t="str">
        <f>IF(Tabla1[[#This Row],[Cantidad de Insumos]]="","",Tabla1[[#This Row],[Precio Unitario]]*Tabla1[[#This Row],[Cantidad de Insumos]])</f>
        <v/>
      </c>
      <c r="P1638" s="522" t="str">
        <f>IF(Tabla1[[#This Row],[Descripción]]="","",_xlfn.XLOOKUP(Tabla1[[#This Row],[Descripción]],Tabla10[Descripción],Tabla10[CODIGO PRESUPUESTARIO],0))</f>
        <v/>
      </c>
      <c r="Q1638" s="523"/>
      <c r="R1638" s="523" t="str">
        <f>IF(Tabla1[[#This Row],[Insumos]]="","",_xlfn.XLOOKUP(Tabla1[[#This Row],[Insumos]],Tabla10[Insumo],Tabla10[InsumoAbrev],"",0))</f>
        <v/>
      </c>
      <c r="S1638" s="694"/>
      <c r="T1638" s="187"/>
      <c r="U1638" s="187"/>
    </row>
    <row r="1639" spans="2:21" ht="15" x14ac:dyDescent="0.25">
      <c r="B1639" s="187" t="str">
        <f>IF('Formulario PPGR3'!$G1639="","",CONCATENATE('Formulario PPGR3'!$C1639,".",'Formulario PPGR3'!$D1639,".",'Formulario PPGR3'!$E1639,".",'Formulario PPGR3'!$F1639))</f>
        <v/>
      </c>
      <c r="C1639" s="187" t="str">
        <f>IF('Formulario PPGR3'!$G1639="","",'Formulario PPGR1'!#REF!)</f>
        <v/>
      </c>
      <c r="D1639" s="187" t="str">
        <f>IF('Formulario PPGR3'!$G1639="","",'Formulario PPGR1'!#REF!)</f>
        <v/>
      </c>
      <c r="E1639" s="187" t="str">
        <f>IF('Formulario PPGR3'!$G1639="","",'Formulario PPGR1'!#REF!)</f>
        <v/>
      </c>
      <c r="F1639" s="187" t="str">
        <f>IF('Formulario PPGR3'!$G1639="","",'Formulario PPGR1'!#REF!)</f>
        <v/>
      </c>
      <c r="G1639" s="237"/>
      <c r="H1639" s="520" t="str" cm="1">
        <f t="array" ref="H1639">IF(Tabla1[[#This Row],[Código_Actividad]]="","",_xlfn.XLOOKUP(Tabla1[[#This Row],[Código_Actividad]],CodigoActividad,Tabla2[Actividades Programables Presupuestables],"",0))</f>
        <v/>
      </c>
      <c r="I1639" s="783" t="str">
        <f>IFERROR(VLOOKUP('Formulario PPGR3'!$G1639,'Formulario PPGR2'!$H$9:$V$536,15,FALSE),"")</f>
        <v/>
      </c>
      <c r="J1639" s="525"/>
      <c r="K1639" s="524"/>
      <c r="L1639" s="521" t="str">
        <f>IF(Tabla1[[#This Row],[Descripción]]="","",_xlfn.XLOOKUP(Tabla1[[#This Row],[Descripción]],Tabla10[Descripción],Tabla10[Unidad de Medida],"",0))</f>
        <v/>
      </c>
      <c r="M1639" s="317"/>
      <c r="N1639" s="535" t="str">
        <f>IF(Tabla1[[#This Row],[Descripción]]="","",_xlfn.XLOOKUP(Tabla1[[#This Row],[Descripción]],Tabla10[Descripción],Tabla10[Precio Unitario],0))</f>
        <v/>
      </c>
      <c r="O1639" s="535" t="str">
        <f>IF(Tabla1[[#This Row],[Cantidad de Insumos]]="","",Tabla1[[#This Row],[Precio Unitario]]*Tabla1[[#This Row],[Cantidad de Insumos]])</f>
        <v/>
      </c>
      <c r="P1639" s="522" t="str">
        <f>IF(Tabla1[[#This Row],[Descripción]]="","",_xlfn.XLOOKUP(Tabla1[[#This Row],[Descripción]],Tabla10[Descripción],Tabla10[CODIGO PRESUPUESTARIO],0))</f>
        <v/>
      </c>
      <c r="Q1639" s="523"/>
      <c r="R1639" s="523" t="str">
        <f>IF(Tabla1[[#This Row],[Insumos]]="","",_xlfn.XLOOKUP(Tabla1[[#This Row],[Insumos]],Tabla10[Insumo],Tabla10[InsumoAbrev],"",0))</f>
        <v/>
      </c>
      <c r="S1639" s="694"/>
      <c r="T1639" s="187"/>
      <c r="U1639" s="187"/>
    </row>
    <row r="1640" spans="2:21" ht="15" x14ac:dyDescent="0.25">
      <c r="B1640" s="187" t="str">
        <f>IF('Formulario PPGR3'!$G1640="","",CONCATENATE('Formulario PPGR3'!$C1640,".",'Formulario PPGR3'!$D1640,".",'Formulario PPGR3'!$E1640,".",'Formulario PPGR3'!$F1640))</f>
        <v/>
      </c>
      <c r="C1640" s="187" t="str">
        <f>IF('Formulario PPGR3'!$G1640="","",'Formulario PPGR1'!#REF!)</f>
        <v/>
      </c>
      <c r="D1640" s="187" t="str">
        <f>IF('Formulario PPGR3'!$G1640="","",'Formulario PPGR1'!#REF!)</f>
        <v/>
      </c>
      <c r="E1640" s="187" t="str">
        <f>IF('Formulario PPGR3'!$G1640="","",'Formulario PPGR1'!#REF!)</f>
        <v/>
      </c>
      <c r="F1640" s="187" t="str">
        <f>IF('Formulario PPGR3'!$G1640="","",'Formulario PPGR1'!#REF!)</f>
        <v/>
      </c>
      <c r="G1640" s="237"/>
      <c r="H1640" s="520" t="str" cm="1">
        <f t="array" ref="H1640">IF(Tabla1[[#This Row],[Código_Actividad]]="","",_xlfn.XLOOKUP(Tabla1[[#This Row],[Código_Actividad]],CodigoActividad,Tabla2[Actividades Programables Presupuestables],"",0))</f>
        <v/>
      </c>
      <c r="I1640" s="783" t="str">
        <f>IFERROR(VLOOKUP('Formulario PPGR3'!$G1640,'Formulario PPGR2'!$H$9:$V$536,15,FALSE),"")</f>
        <v/>
      </c>
      <c r="J1640" s="525"/>
      <c r="K1640" s="524"/>
      <c r="L1640" s="521" t="str">
        <f>IF(Tabla1[[#This Row],[Descripción]]="","",_xlfn.XLOOKUP(Tabla1[[#This Row],[Descripción]],Tabla10[Descripción],Tabla10[Unidad de Medida],"",0))</f>
        <v/>
      </c>
      <c r="M1640" s="317"/>
      <c r="N1640" s="535" t="str">
        <f>IF(Tabla1[[#This Row],[Descripción]]="","",_xlfn.XLOOKUP(Tabla1[[#This Row],[Descripción]],Tabla10[Descripción],Tabla10[Precio Unitario],0))</f>
        <v/>
      </c>
      <c r="O1640" s="535" t="str">
        <f>IF(Tabla1[[#This Row],[Cantidad de Insumos]]="","",Tabla1[[#This Row],[Precio Unitario]]*Tabla1[[#This Row],[Cantidad de Insumos]])</f>
        <v/>
      </c>
      <c r="P1640" s="522" t="str">
        <f>IF(Tabla1[[#This Row],[Descripción]]="","",_xlfn.XLOOKUP(Tabla1[[#This Row],[Descripción]],Tabla10[Descripción],Tabla10[CODIGO PRESUPUESTARIO],0))</f>
        <v/>
      </c>
      <c r="Q1640" s="523"/>
      <c r="R1640" s="523" t="str">
        <f>IF(Tabla1[[#This Row],[Insumos]]="","",_xlfn.XLOOKUP(Tabla1[[#This Row],[Insumos]],Tabla10[Insumo],Tabla10[InsumoAbrev],"",0))</f>
        <v/>
      </c>
      <c r="S1640" s="694"/>
      <c r="T1640" s="187"/>
      <c r="U1640" s="187"/>
    </row>
    <row r="1641" spans="2:21" ht="15" x14ac:dyDescent="0.25">
      <c r="B1641" s="187" t="str">
        <f>IF('Formulario PPGR3'!$G1641="","",CONCATENATE('Formulario PPGR3'!$C1641,".",'Formulario PPGR3'!$D1641,".",'Formulario PPGR3'!$E1641,".",'Formulario PPGR3'!$F1641))</f>
        <v/>
      </c>
      <c r="C1641" s="187" t="str">
        <f>IF('Formulario PPGR3'!$G1641="","",'Formulario PPGR1'!#REF!)</f>
        <v/>
      </c>
      <c r="D1641" s="187" t="str">
        <f>IF('Formulario PPGR3'!$G1641="","",'Formulario PPGR1'!#REF!)</f>
        <v/>
      </c>
      <c r="E1641" s="187" t="str">
        <f>IF('Formulario PPGR3'!$G1641="","",'Formulario PPGR1'!#REF!)</f>
        <v/>
      </c>
      <c r="F1641" s="187" t="str">
        <f>IF('Formulario PPGR3'!$G1641="","",'Formulario PPGR1'!#REF!)</f>
        <v/>
      </c>
      <c r="G1641" s="237"/>
      <c r="H1641" s="520" t="str" cm="1">
        <f t="array" ref="H1641">IF(Tabla1[[#This Row],[Código_Actividad]]="","",_xlfn.XLOOKUP(Tabla1[[#This Row],[Código_Actividad]],CodigoActividad,Tabla2[Actividades Programables Presupuestables],"",0))</f>
        <v/>
      </c>
      <c r="I1641" s="783" t="str">
        <f>IFERROR(VLOOKUP('Formulario PPGR3'!$G1641,'Formulario PPGR2'!$H$9:$V$536,15,FALSE),"")</f>
        <v/>
      </c>
      <c r="J1641" s="525"/>
      <c r="K1641" s="524"/>
      <c r="L1641" s="521" t="str">
        <f>IF(Tabla1[[#This Row],[Descripción]]="","",_xlfn.XLOOKUP(Tabla1[[#This Row],[Descripción]],Tabla10[Descripción],Tabla10[Unidad de Medida],"",0))</f>
        <v/>
      </c>
      <c r="M1641" s="317"/>
      <c r="N1641" s="535" t="str">
        <f>IF(Tabla1[[#This Row],[Descripción]]="","",_xlfn.XLOOKUP(Tabla1[[#This Row],[Descripción]],Tabla10[Descripción],Tabla10[Precio Unitario],0))</f>
        <v/>
      </c>
      <c r="O1641" s="535" t="str">
        <f>IF(Tabla1[[#This Row],[Cantidad de Insumos]]="","",Tabla1[[#This Row],[Precio Unitario]]*Tabla1[[#This Row],[Cantidad de Insumos]])</f>
        <v/>
      </c>
      <c r="P1641" s="522" t="str">
        <f>IF(Tabla1[[#This Row],[Descripción]]="","",_xlfn.XLOOKUP(Tabla1[[#This Row],[Descripción]],Tabla10[Descripción],Tabla10[CODIGO PRESUPUESTARIO],0))</f>
        <v/>
      </c>
      <c r="Q1641" s="523"/>
      <c r="R1641" s="523" t="str">
        <f>IF(Tabla1[[#This Row],[Insumos]]="","",_xlfn.XLOOKUP(Tabla1[[#This Row],[Insumos]],Tabla10[Insumo],Tabla10[InsumoAbrev],"",0))</f>
        <v/>
      </c>
      <c r="S1641" s="694"/>
      <c r="T1641" s="187"/>
      <c r="U1641" s="187"/>
    </row>
    <row r="1642" spans="2:21" ht="15" x14ac:dyDescent="0.25">
      <c r="B1642" s="187" t="str">
        <f>IF('Formulario PPGR3'!$G1642="","",CONCATENATE('Formulario PPGR3'!$C1642,".",'Formulario PPGR3'!$D1642,".",'Formulario PPGR3'!$E1642,".",'Formulario PPGR3'!$F1642))</f>
        <v/>
      </c>
      <c r="C1642" s="187" t="str">
        <f>IF('Formulario PPGR3'!$G1642="","",'Formulario PPGR1'!#REF!)</f>
        <v/>
      </c>
      <c r="D1642" s="187" t="str">
        <f>IF('Formulario PPGR3'!$G1642="","",'Formulario PPGR1'!#REF!)</f>
        <v/>
      </c>
      <c r="E1642" s="187" t="str">
        <f>IF('Formulario PPGR3'!$G1642="","",'Formulario PPGR1'!#REF!)</f>
        <v/>
      </c>
      <c r="F1642" s="187" t="str">
        <f>IF('Formulario PPGR3'!$G1642="","",'Formulario PPGR1'!#REF!)</f>
        <v/>
      </c>
      <c r="G1642" s="237"/>
      <c r="H1642" s="520" t="str" cm="1">
        <f t="array" ref="H1642">IF(Tabla1[[#This Row],[Código_Actividad]]="","",_xlfn.XLOOKUP(Tabla1[[#This Row],[Código_Actividad]],CodigoActividad,Tabla2[Actividades Programables Presupuestables],"",0))</f>
        <v/>
      </c>
      <c r="I1642" s="783" t="str">
        <f>IFERROR(VLOOKUP('Formulario PPGR3'!$G1642,'Formulario PPGR2'!$H$9:$V$536,15,FALSE),"")</f>
        <v/>
      </c>
      <c r="J1642" s="525"/>
      <c r="K1642" s="524"/>
      <c r="L1642" s="521" t="str">
        <f>IF(Tabla1[[#This Row],[Descripción]]="","",_xlfn.XLOOKUP(Tabla1[[#This Row],[Descripción]],Tabla10[Descripción],Tabla10[Unidad de Medida],"",0))</f>
        <v/>
      </c>
      <c r="M1642" s="317"/>
      <c r="N1642" s="535" t="str">
        <f>IF(Tabla1[[#This Row],[Descripción]]="","",_xlfn.XLOOKUP(Tabla1[[#This Row],[Descripción]],Tabla10[Descripción],Tabla10[Precio Unitario],0))</f>
        <v/>
      </c>
      <c r="O1642" s="535" t="str">
        <f>IF(Tabla1[[#This Row],[Cantidad de Insumos]]="","",Tabla1[[#This Row],[Precio Unitario]]*Tabla1[[#This Row],[Cantidad de Insumos]])</f>
        <v/>
      </c>
      <c r="P1642" s="522" t="str">
        <f>IF(Tabla1[[#This Row],[Descripción]]="","",_xlfn.XLOOKUP(Tabla1[[#This Row],[Descripción]],Tabla10[Descripción],Tabla10[CODIGO PRESUPUESTARIO],0))</f>
        <v/>
      </c>
      <c r="Q1642" s="523"/>
      <c r="R1642" s="523" t="str">
        <f>IF(Tabla1[[#This Row],[Insumos]]="","",_xlfn.XLOOKUP(Tabla1[[#This Row],[Insumos]],Tabla10[Insumo],Tabla10[InsumoAbrev],"",0))</f>
        <v/>
      </c>
      <c r="S1642" s="694"/>
      <c r="T1642" s="187"/>
      <c r="U1642" s="187"/>
    </row>
    <row r="1643" spans="2:21" ht="15" x14ac:dyDescent="0.25">
      <c r="B1643" s="187" t="str">
        <f>IF('Formulario PPGR3'!$G1643="","",CONCATENATE('Formulario PPGR3'!$C1643,".",'Formulario PPGR3'!$D1643,".",'Formulario PPGR3'!$E1643,".",'Formulario PPGR3'!$F1643))</f>
        <v/>
      </c>
      <c r="C1643" s="187" t="str">
        <f>IF('Formulario PPGR3'!$G1643="","",'Formulario PPGR1'!#REF!)</f>
        <v/>
      </c>
      <c r="D1643" s="187" t="str">
        <f>IF('Formulario PPGR3'!$G1643="","",'Formulario PPGR1'!#REF!)</f>
        <v/>
      </c>
      <c r="E1643" s="187" t="str">
        <f>IF('Formulario PPGR3'!$G1643="","",'Formulario PPGR1'!#REF!)</f>
        <v/>
      </c>
      <c r="F1643" s="187" t="str">
        <f>IF('Formulario PPGR3'!$G1643="","",'Formulario PPGR1'!#REF!)</f>
        <v/>
      </c>
      <c r="G1643" s="237"/>
      <c r="H1643" s="520" t="str" cm="1">
        <f t="array" ref="H1643">IF(Tabla1[[#This Row],[Código_Actividad]]="","",_xlfn.XLOOKUP(Tabla1[[#This Row],[Código_Actividad]],CodigoActividad,Tabla2[Actividades Programables Presupuestables],"",0))</f>
        <v/>
      </c>
      <c r="I1643" s="783" t="str">
        <f>IFERROR(VLOOKUP('Formulario PPGR3'!$G1643,'Formulario PPGR2'!$H$9:$V$536,15,FALSE),"")</f>
        <v/>
      </c>
      <c r="J1643" s="525"/>
      <c r="K1643" s="524"/>
      <c r="L1643" s="521" t="str">
        <f>IF(Tabla1[[#This Row],[Descripción]]="","",_xlfn.XLOOKUP(Tabla1[[#This Row],[Descripción]],Tabla10[Descripción],Tabla10[Unidad de Medida],"",0))</f>
        <v/>
      </c>
      <c r="M1643" s="317"/>
      <c r="N1643" s="535" t="str">
        <f>IF(Tabla1[[#This Row],[Descripción]]="","",_xlfn.XLOOKUP(Tabla1[[#This Row],[Descripción]],Tabla10[Descripción],Tabla10[Precio Unitario],0))</f>
        <v/>
      </c>
      <c r="O1643" s="535" t="str">
        <f>IF(Tabla1[[#This Row],[Cantidad de Insumos]]="","",Tabla1[[#This Row],[Precio Unitario]]*Tabla1[[#This Row],[Cantidad de Insumos]])</f>
        <v/>
      </c>
      <c r="P1643" s="522" t="str">
        <f>IF(Tabla1[[#This Row],[Descripción]]="","",_xlfn.XLOOKUP(Tabla1[[#This Row],[Descripción]],Tabla10[Descripción],Tabla10[CODIGO PRESUPUESTARIO],0))</f>
        <v/>
      </c>
      <c r="Q1643" s="523"/>
      <c r="R1643" s="523" t="str">
        <f>IF(Tabla1[[#This Row],[Insumos]]="","",_xlfn.XLOOKUP(Tabla1[[#This Row],[Insumos]],Tabla10[Insumo],Tabla10[InsumoAbrev],"",0))</f>
        <v/>
      </c>
      <c r="S1643" s="694"/>
      <c r="T1643" s="187"/>
      <c r="U1643" s="187"/>
    </row>
    <row r="1644" spans="2:21" ht="15" x14ac:dyDescent="0.25">
      <c r="B1644" s="187" t="str">
        <f>IF('Formulario PPGR3'!$G1644="","",CONCATENATE('Formulario PPGR3'!$C1644,".",'Formulario PPGR3'!$D1644,".",'Formulario PPGR3'!$E1644,".",'Formulario PPGR3'!$F1644))</f>
        <v/>
      </c>
      <c r="C1644" s="187" t="str">
        <f>IF('Formulario PPGR3'!$G1644="","",'Formulario PPGR1'!#REF!)</f>
        <v/>
      </c>
      <c r="D1644" s="187" t="str">
        <f>IF('Formulario PPGR3'!$G1644="","",'Formulario PPGR1'!#REF!)</f>
        <v/>
      </c>
      <c r="E1644" s="187" t="str">
        <f>IF('Formulario PPGR3'!$G1644="","",'Formulario PPGR1'!#REF!)</f>
        <v/>
      </c>
      <c r="F1644" s="187" t="str">
        <f>IF('Formulario PPGR3'!$G1644="","",'Formulario PPGR1'!#REF!)</f>
        <v/>
      </c>
      <c r="G1644" s="237"/>
      <c r="H1644" s="520" t="str" cm="1">
        <f t="array" ref="H1644">IF(Tabla1[[#This Row],[Código_Actividad]]="","",_xlfn.XLOOKUP(Tabla1[[#This Row],[Código_Actividad]],CodigoActividad,Tabla2[Actividades Programables Presupuestables],"",0))</f>
        <v/>
      </c>
      <c r="I1644" s="783" t="str">
        <f>IFERROR(VLOOKUP('Formulario PPGR3'!$G1644,'Formulario PPGR2'!$H$9:$V$536,15,FALSE),"")</f>
        <v/>
      </c>
      <c r="J1644" s="525"/>
      <c r="K1644" s="524"/>
      <c r="L1644" s="521" t="str">
        <f>IF(Tabla1[[#This Row],[Descripción]]="","",_xlfn.XLOOKUP(Tabla1[[#This Row],[Descripción]],Tabla10[Descripción],Tabla10[Unidad de Medida],"",0))</f>
        <v/>
      </c>
      <c r="M1644" s="317"/>
      <c r="N1644" s="535" t="str">
        <f>IF(Tabla1[[#This Row],[Descripción]]="","",_xlfn.XLOOKUP(Tabla1[[#This Row],[Descripción]],Tabla10[Descripción],Tabla10[Precio Unitario],0))</f>
        <v/>
      </c>
      <c r="O1644" s="535" t="str">
        <f>IF(Tabla1[[#This Row],[Cantidad de Insumos]]="","",Tabla1[[#This Row],[Precio Unitario]]*Tabla1[[#This Row],[Cantidad de Insumos]])</f>
        <v/>
      </c>
      <c r="P1644" s="522" t="str">
        <f>IF(Tabla1[[#This Row],[Descripción]]="","",_xlfn.XLOOKUP(Tabla1[[#This Row],[Descripción]],Tabla10[Descripción],Tabla10[CODIGO PRESUPUESTARIO],0))</f>
        <v/>
      </c>
      <c r="Q1644" s="523"/>
      <c r="R1644" s="523" t="str">
        <f>IF(Tabla1[[#This Row],[Insumos]]="","",_xlfn.XLOOKUP(Tabla1[[#This Row],[Insumos]],Tabla10[Insumo],Tabla10[InsumoAbrev],"",0))</f>
        <v/>
      </c>
      <c r="S1644" s="694"/>
      <c r="T1644" s="187"/>
      <c r="U1644" s="187"/>
    </row>
    <row r="1645" spans="2:21" ht="15" x14ac:dyDescent="0.25">
      <c r="B1645" s="187" t="str">
        <f>IF('Formulario PPGR3'!$G1645="","",CONCATENATE('Formulario PPGR3'!$C1645,".",'Formulario PPGR3'!$D1645,".",'Formulario PPGR3'!$E1645,".",'Formulario PPGR3'!$F1645))</f>
        <v/>
      </c>
      <c r="C1645" s="187" t="str">
        <f>IF('Formulario PPGR3'!$G1645="","",'Formulario PPGR1'!#REF!)</f>
        <v/>
      </c>
      <c r="D1645" s="187" t="str">
        <f>IF('Formulario PPGR3'!$G1645="","",'Formulario PPGR1'!#REF!)</f>
        <v/>
      </c>
      <c r="E1645" s="187" t="str">
        <f>IF('Formulario PPGR3'!$G1645="","",'Formulario PPGR1'!#REF!)</f>
        <v/>
      </c>
      <c r="F1645" s="187" t="str">
        <f>IF('Formulario PPGR3'!$G1645="","",'Formulario PPGR1'!#REF!)</f>
        <v/>
      </c>
      <c r="G1645" s="237"/>
      <c r="H1645" s="520" t="str" cm="1">
        <f t="array" ref="H1645">IF(Tabla1[[#This Row],[Código_Actividad]]="","",_xlfn.XLOOKUP(Tabla1[[#This Row],[Código_Actividad]],CodigoActividad,Tabla2[Actividades Programables Presupuestables],"",0))</f>
        <v/>
      </c>
      <c r="I1645" s="783" t="str">
        <f>IFERROR(VLOOKUP('Formulario PPGR3'!$G1645,'Formulario PPGR2'!$H$9:$V$536,15,FALSE),"")</f>
        <v/>
      </c>
      <c r="J1645" s="525"/>
      <c r="K1645" s="524"/>
      <c r="L1645" s="521" t="str">
        <f>IF(Tabla1[[#This Row],[Descripción]]="","",_xlfn.XLOOKUP(Tabla1[[#This Row],[Descripción]],Tabla10[Descripción],Tabla10[Unidad de Medida],"",0))</f>
        <v/>
      </c>
      <c r="M1645" s="317"/>
      <c r="N1645" s="535" t="str">
        <f>IF(Tabla1[[#This Row],[Descripción]]="","",_xlfn.XLOOKUP(Tabla1[[#This Row],[Descripción]],Tabla10[Descripción],Tabla10[Precio Unitario],0))</f>
        <v/>
      </c>
      <c r="O1645" s="535" t="str">
        <f>IF(Tabla1[[#This Row],[Cantidad de Insumos]]="","",Tabla1[[#This Row],[Precio Unitario]]*Tabla1[[#This Row],[Cantidad de Insumos]])</f>
        <v/>
      </c>
      <c r="P1645" s="522" t="str">
        <f>IF(Tabla1[[#This Row],[Descripción]]="","",_xlfn.XLOOKUP(Tabla1[[#This Row],[Descripción]],Tabla10[Descripción],Tabla10[CODIGO PRESUPUESTARIO],0))</f>
        <v/>
      </c>
      <c r="Q1645" s="523"/>
      <c r="R1645" s="523" t="str">
        <f>IF(Tabla1[[#This Row],[Insumos]]="","",_xlfn.XLOOKUP(Tabla1[[#This Row],[Insumos]],Tabla10[Insumo],Tabla10[InsumoAbrev],"",0))</f>
        <v/>
      </c>
      <c r="S1645" s="694"/>
      <c r="T1645" s="187"/>
      <c r="U1645" s="187"/>
    </row>
    <row r="1646" spans="2:21" ht="15" x14ac:dyDescent="0.25">
      <c r="B1646" s="187" t="str">
        <f>IF('Formulario PPGR3'!$G1646="","",CONCATENATE('Formulario PPGR3'!$C1646,".",'Formulario PPGR3'!$D1646,".",'Formulario PPGR3'!$E1646,".",'Formulario PPGR3'!$F1646))</f>
        <v/>
      </c>
      <c r="C1646" s="187" t="str">
        <f>IF('Formulario PPGR3'!$G1646="","",'Formulario PPGR1'!#REF!)</f>
        <v/>
      </c>
      <c r="D1646" s="187" t="str">
        <f>IF('Formulario PPGR3'!$G1646="","",'Formulario PPGR1'!#REF!)</f>
        <v/>
      </c>
      <c r="E1646" s="187" t="str">
        <f>IF('Formulario PPGR3'!$G1646="","",'Formulario PPGR1'!#REF!)</f>
        <v/>
      </c>
      <c r="F1646" s="187" t="str">
        <f>IF('Formulario PPGR3'!$G1646="","",'Formulario PPGR1'!#REF!)</f>
        <v/>
      </c>
      <c r="G1646" s="237"/>
      <c r="H1646" s="520" t="str" cm="1">
        <f t="array" ref="H1646">IF(Tabla1[[#This Row],[Código_Actividad]]="","",_xlfn.XLOOKUP(Tabla1[[#This Row],[Código_Actividad]],CodigoActividad,Tabla2[Actividades Programables Presupuestables],"",0))</f>
        <v/>
      </c>
      <c r="I1646" s="783" t="str">
        <f>IFERROR(VLOOKUP('Formulario PPGR3'!$G1646,'Formulario PPGR2'!$H$9:$V$536,15,FALSE),"")</f>
        <v/>
      </c>
      <c r="J1646" s="525"/>
      <c r="K1646" s="524"/>
      <c r="L1646" s="521" t="str">
        <f>IF(Tabla1[[#This Row],[Descripción]]="","",_xlfn.XLOOKUP(Tabla1[[#This Row],[Descripción]],Tabla10[Descripción],Tabla10[Unidad de Medida],"",0))</f>
        <v/>
      </c>
      <c r="M1646" s="317"/>
      <c r="N1646" s="535" t="str">
        <f>IF(Tabla1[[#This Row],[Descripción]]="","",_xlfn.XLOOKUP(Tabla1[[#This Row],[Descripción]],Tabla10[Descripción],Tabla10[Precio Unitario],0))</f>
        <v/>
      </c>
      <c r="O1646" s="535" t="str">
        <f>IF(Tabla1[[#This Row],[Cantidad de Insumos]]="","",Tabla1[[#This Row],[Precio Unitario]]*Tabla1[[#This Row],[Cantidad de Insumos]])</f>
        <v/>
      </c>
      <c r="P1646" s="522" t="str">
        <f>IF(Tabla1[[#This Row],[Descripción]]="","",_xlfn.XLOOKUP(Tabla1[[#This Row],[Descripción]],Tabla10[Descripción],Tabla10[CODIGO PRESUPUESTARIO],0))</f>
        <v/>
      </c>
      <c r="Q1646" s="523"/>
      <c r="R1646" s="523" t="str">
        <f>IF(Tabla1[[#This Row],[Insumos]]="","",_xlfn.XLOOKUP(Tabla1[[#This Row],[Insumos]],Tabla10[Insumo],Tabla10[InsumoAbrev],"",0))</f>
        <v/>
      </c>
      <c r="S1646" s="694"/>
      <c r="T1646" s="187"/>
      <c r="U1646" s="187"/>
    </row>
    <row r="1647" spans="2:21" ht="15" x14ac:dyDescent="0.25">
      <c r="B1647" s="187" t="str">
        <f>IF('Formulario PPGR3'!$G1647="","",CONCATENATE('Formulario PPGR3'!$C1647,".",'Formulario PPGR3'!$D1647,".",'Formulario PPGR3'!$E1647,".",'Formulario PPGR3'!$F1647))</f>
        <v/>
      </c>
      <c r="C1647" s="187" t="str">
        <f>IF('Formulario PPGR3'!$G1647="","",'Formulario PPGR1'!#REF!)</f>
        <v/>
      </c>
      <c r="D1647" s="187" t="str">
        <f>IF('Formulario PPGR3'!$G1647="","",'Formulario PPGR1'!#REF!)</f>
        <v/>
      </c>
      <c r="E1647" s="187" t="str">
        <f>IF('Formulario PPGR3'!$G1647="","",'Formulario PPGR1'!#REF!)</f>
        <v/>
      </c>
      <c r="F1647" s="187" t="str">
        <f>IF('Formulario PPGR3'!$G1647="","",'Formulario PPGR1'!#REF!)</f>
        <v/>
      </c>
      <c r="G1647" s="237"/>
      <c r="H1647" s="520" t="str" cm="1">
        <f t="array" ref="H1647">IF(Tabla1[[#This Row],[Código_Actividad]]="","",_xlfn.XLOOKUP(Tabla1[[#This Row],[Código_Actividad]],CodigoActividad,Tabla2[Actividades Programables Presupuestables],"",0))</f>
        <v/>
      </c>
      <c r="I1647" s="783" t="str">
        <f>IFERROR(VLOOKUP('Formulario PPGR3'!$G1647,'Formulario PPGR2'!$H$9:$V$536,15,FALSE),"")</f>
        <v/>
      </c>
      <c r="J1647" s="525"/>
      <c r="K1647" s="524"/>
      <c r="L1647" s="521" t="str">
        <f>IF(Tabla1[[#This Row],[Descripción]]="","",_xlfn.XLOOKUP(Tabla1[[#This Row],[Descripción]],Tabla10[Descripción],Tabla10[Unidad de Medida],"",0))</f>
        <v/>
      </c>
      <c r="M1647" s="317"/>
      <c r="N1647" s="535" t="str">
        <f>IF(Tabla1[[#This Row],[Descripción]]="","",_xlfn.XLOOKUP(Tabla1[[#This Row],[Descripción]],Tabla10[Descripción],Tabla10[Precio Unitario],0))</f>
        <v/>
      </c>
      <c r="O1647" s="535" t="str">
        <f>IF(Tabla1[[#This Row],[Cantidad de Insumos]]="","",Tabla1[[#This Row],[Precio Unitario]]*Tabla1[[#This Row],[Cantidad de Insumos]])</f>
        <v/>
      </c>
      <c r="P1647" s="522" t="str">
        <f>IF(Tabla1[[#This Row],[Descripción]]="","",_xlfn.XLOOKUP(Tabla1[[#This Row],[Descripción]],Tabla10[Descripción],Tabla10[CODIGO PRESUPUESTARIO],0))</f>
        <v/>
      </c>
      <c r="Q1647" s="523"/>
      <c r="R1647" s="523" t="str">
        <f>IF(Tabla1[[#This Row],[Insumos]]="","",_xlfn.XLOOKUP(Tabla1[[#This Row],[Insumos]],Tabla10[Insumo],Tabla10[InsumoAbrev],"",0))</f>
        <v/>
      </c>
      <c r="S1647" s="694"/>
      <c r="T1647" s="187"/>
      <c r="U1647" s="187"/>
    </row>
    <row r="1648" spans="2:21" ht="15" x14ac:dyDescent="0.25">
      <c r="B1648" s="187" t="str">
        <f>IF('Formulario PPGR3'!$G1648="","",CONCATENATE('Formulario PPGR3'!$C1648,".",'Formulario PPGR3'!$D1648,".",'Formulario PPGR3'!$E1648,".",'Formulario PPGR3'!$F1648))</f>
        <v/>
      </c>
      <c r="C1648" s="187" t="str">
        <f>IF('Formulario PPGR3'!$G1648="","",'Formulario PPGR1'!#REF!)</f>
        <v/>
      </c>
      <c r="D1648" s="187" t="str">
        <f>IF('Formulario PPGR3'!$G1648="","",'Formulario PPGR1'!#REF!)</f>
        <v/>
      </c>
      <c r="E1648" s="187" t="str">
        <f>IF('Formulario PPGR3'!$G1648="","",'Formulario PPGR1'!#REF!)</f>
        <v/>
      </c>
      <c r="F1648" s="187" t="str">
        <f>IF('Formulario PPGR3'!$G1648="","",'Formulario PPGR1'!#REF!)</f>
        <v/>
      </c>
      <c r="G1648" s="237"/>
      <c r="H1648" s="520" t="str" cm="1">
        <f t="array" ref="H1648">IF(Tabla1[[#This Row],[Código_Actividad]]="","",_xlfn.XLOOKUP(Tabla1[[#This Row],[Código_Actividad]],CodigoActividad,Tabla2[Actividades Programables Presupuestables],"",0))</f>
        <v/>
      </c>
      <c r="I1648" s="783" t="str">
        <f>IFERROR(VLOOKUP('Formulario PPGR3'!$G1648,'Formulario PPGR2'!$H$9:$V$536,15,FALSE),"")</f>
        <v/>
      </c>
      <c r="J1648" s="525"/>
      <c r="K1648" s="524"/>
      <c r="L1648" s="521" t="str">
        <f>IF(Tabla1[[#This Row],[Descripción]]="","",_xlfn.XLOOKUP(Tabla1[[#This Row],[Descripción]],Tabla10[Descripción],Tabla10[Unidad de Medida],"",0))</f>
        <v/>
      </c>
      <c r="M1648" s="317"/>
      <c r="N1648" s="535" t="str">
        <f>IF(Tabla1[[#This Row],[Descripción]]="","",_xlfn.XLOOKUP(Tabla1[[#This Row],[Descripción]],Tabla10[Descripción],Tabla10[Precio Unitario],0))</f>
        <v/>
      </c>
      <c r="O1648" s="535" t="str">
        <f>IF(Tabla1[[#This Row],[Cantidad de Insumos]]="","",Tabla1[[#This Row],[Precio Unitario]]*Tabla1[[#This Row],[Cantidad de Insumos]])</f>
        <v/>
      </c>
      <c r="P1648" s="522" t="str">
        <f>IF(Tabla1[[#This Row],[Descripción]]="","",_xlfn.XLOOKUP(Tabla1[[#This Row],[Descripción]],Tabla10[Descripción],Tabla10[CODIGO PRESUPUESTARIO],0))</f>
        <v/>
      </c>
      <c r="Q1648" s="523"/>
      <c r="R1648" s="523" t="str">
        <f>IF(Tabla1[[#This Row],[Insumos]]="","",_xlfn.XLOOKUP(Tabla1[[#This Row],[Insumos]],Tabla10[Insumo],Tabla10[InsumoAbrev],"",0))</f>
        <v/>
      </c>
      <c r="S1648" s="694"/>
      <c r="T1648" s="187"/>
      <c r="U1648" s="187"/>
    </row>
    <row r="1649" spans="2:21" ht="15" x14ac:dyDescent="0.25">
      <c r="B1649" s="187" t="str">
        <f>IF('Formulario PPGR3'!$G1649="","",CONCATENATE('Formulario PPGR3'!$C1649,".",'Formulario PPGR3'!$D1649,".",'Formulario PPGR3'!$E1649,".",'Formulario PPGR3'!$F1649))</f>
        <v/>
      </c>
      <c r="C1649" s="187" t="str">
        <f>IF('Formulario PPGR3'!$G1649="","",'Formulario PPGR1'!#REF!)</f>
        <v/>
      </c>
      <c r="D1649" s="187" t="str">
        <f>IF('Formulario PPGR3'!$G1649="","",'Formulario PPGR1'!#REF!)</f>
        <v/>
      </c>
      <c r="E1649" s="187" t="str">
        <f>IF('Formulario PPGR3'!$G1649="","",'Formulario PPGR1'!#REF!)</f>
        <v/>
      </c>
      <c r="F1649" s="187" t="str">
        <f>IF('Formulario PPGR3'!$G1649="","",'Formulario PPGR1'!#REF!)</f>
        <v/>
      </c>
      <c r="G1649" s="237"/>
      <c r="H1649" s="520" t="str" cm="1">
        <f t="array" ref="H1649">IF(Tabla1[[#This Row],[Código_Actividad]]="","",_xlfn.XLOOKUP(Tabla1[[#This Row],[Código_Actividad]],CodigoActividad,Tabla2[Actividades Programables Presupuestables],"",0))</f>
        <v/>
      </c>
      <c r="I1649" s="783" t="str">
        <f>IFERROR(VLOOKUP('Formulario PPGR3'!$G1649,'Formulario PPGR2'!$H$9:$V$536,15,FALSE),"")</f>
        <v/>
      </c>
      <c r="J1649" s="525"/>
      <c r="K1649" s="524"/>
      <c r="L1649" s="521" t="str">
        <f>IF(Tabla1[[#This Row],[Descripción]]="","",_xlfn.XLOOKUP(Tabla1[[#This Row],[Descripción]],Tabla10[Descripción],Tabla10[Unidad de Medida],"",0))</f>
        <v/>
      </c>
      <c r="M1649" s="317"/>
      <c r="N1649" s="535" t="str">
        <f>IF(Tabla1[[#This Row],[Descripción]]="","",_xlfn.XLOOKUP(Tabla1[[#This Row],[Descripción]],Tabla10[Descripción],Tabla10[Precio Unitario],0))</f>
        <v/>
      </c>
      <c r="O1649" s="535" t="str">
        <f>IF(Tabla1[[#This Row],[Cantidad de Insumos]]="","",Tabla1[[#This Row],[Precio Unitario]]*Tabla1[[#This Row],[Cantidad de Insumos]])</f>
        <v/>
      </c>
      <c r="P1649" s="522" t="str">
        <f>IF(Tabla1[[#This Row],[Descripción]]="","",_xlfn.XLOOKUP(Tabla1[[#This Row],[Descripción]],Tabla10[Descripción],Tabla10[CODIGO PRESUPUESTARIO],0))</f>
        <v/>
      </c>
      <c r="Q1649" s="523"/>
      <c r="R1649" s="523" t="str">
        <f>IF(Tabla1[[#This Row],[Insumos]]="","",_xlfn.XLOOKUP(Tabla1[[#This Row],[Insumos]],Tabla10[Insumo],Tabla10[InsumoAbrev],"",0))</f>
        <v/>
      </c>
      <c r="S1649" s="694"/>
      <c r="T1649" s="187"/>
      <c r="U1649" s="187"/>
    </row>
    <row r="1650" spans="2:21" ht="15" x14ac:dyDescent="0.25">
      <c r="B1650" s="187" t="str">
        <f>IF('Formulario PPGR3'!$G1650="","",CONCATENATE('Formulario PPGR3'!$C1650,".",'Formulario PPGR3'!$D1650,".",'Formulario PPGR3'!$E1650,".",'Formulario PPGR3'!$F1650))</f>
        <v/>
      </c>
      <c r="C1650" s="187" t="str">
        <f>IF('Formulario PPGR3'!$G1650="","",'Formulario PPGR1'!#REF!)</f>
        <v/>
      </c>
      <c r="D1650" s="187" t="str">
        <f>IF('Formulario PPGR3'!$G1650="","",'Formulario PPGR1'!#REF!)</f>
        <v/>
      </c>
      <c r="E1650" s="187" t="str">
        <f>IF('Formulario PPGR3'!$G1650="","",'Formulario PPGR1'!#REF!)</f>
        <v/>
      </c>
      <c r="F1650" s="187" t="str">
        <f>IF('Formulario PPGR3'!$G1650="","",'Formulario PPGR1'!#REF!)</f>
        <v/>
      </c>
      <c r="G1650" s="237"/>
      <c r="H1650" s="520" t="str" cm="1">
        <f t="array" ref="H1650">IF(Tabla1[[#This Row],[Código_Actividad]]="","",_xlfn.XLOOKUP(Tabla1[[#This Row],[Código_Actividad]],CodigoActividad,Tabla2[Actividades Programables Presupuestables],"",0))</f>
        <v/>
      </c>
      <c r="I1650" s="783" t="str">
        <f>IFERROR(VLOOKUP('Formulario PPGR3'!$G1650,'Formulario PPGR2'!$H$9:$V$536,15,FALSE),"")</f>
        <v/>
      </c>
      <c r="J1650" s="525"/>
      <c r="K1650" s="524"/>
      <c r="L1650" s="521" t="str">
        <f>IF(Tabla1[[#This Row],[Descripción]]="","",_xlfn.XLOOKUP(Tabla1[[#This Row],[Descripción]],Tabla10[Descripción],Tabla10[Unidad de Medida],"",0))</f>
        <v/>
      </c>
      <c r="M1650" s="317"/>
      <c r="N1650" s="535" t="str">
        <f>IF(Tabla1[[#This Row],[Descripción]]="","",_xlfn.XLOOKUP(Tabla1[[#This Row],[Descripción]],Tabla10[Descripción],Tabla10[Precio Unitario],0))</f>
        <v/>
      </c>
      <c r="O1650" s="535" t="str">
        <f>IF(Tabla1[[#This Row],[Cantidad de Insumos]]="","",Tabla1[[#This Row],[Precio Unitario]]*Tabla1[[#This Row],[Cantidad de Insumos]])</f>
        <v/>
      </c>
      <c r="P1650" s="522" t="str">
        <f>IF(Tabla1[[#This Row],[Descripción]]="","",_xlfn.XLOOKUP(Tabla1[[#This Row],[Descripción]],Tabla10[Descripción],Tabla10[CODIGO PRESUPUESTARIO],0))</f>
        <v/>
      </c>
      <c r="Q1650" s="523"/>
      <c r="R1650" s="523" t="str">
        <f>IF(Tabla1[[#This Row],[Insumos]]="","",_xlfn.XLOOKUP(Tabla1[[#This Row],[Insumos]],Tabla10[Insumo],Tabla10[InsumoAbrev],"",0))</f>
        <v/>
      </c>
      <c r="S1650" s="694"/>
      <c r="T1650" s="187"/>
      <c r="U1650" s="187"/>
    </row>
    <row r="1651" spans="2:21" ht="15" x14ac:dyDescent="0.25">
      <c r="B1651" s="187" t="str">
        <f>IF('Formulario PPGR3'!$G1651="","",CONCATENATE('Formulario PPGR3'!$C1651,".",'Formulario PPGR3'!$D1651,".",'Formulario PPGR3'!$E1651,".",'Formulario PPGR3'!$F1651))</f>
        <v/>
      </c>
      <c r="C1651" s="187" t="str">
        <f>IF('Formulario PPGR3'!$G1651="","",'Formulario PPGR1'!#REF!)</f>
        <v/>
      </c>
      <c r="D1651" s="187" t="str">
        <f>IF('Formulario PPGR3'!$G1651="","",'Formulario PPGR1'!#REF!)</f>
        <v/>
      </c>
      <c r="E1651" s="187" t="str">
        <f>IF('Formulario PPGR3'!$G1651="","",'Formulario PPGR1'!#REF!)</f>
        <v/>
      </c>
      <c r="F1651" s="187" t="str">
        <f>IF('Formulario PPGR3'!$G1651="","",'Formulario PPGR1'!#REF!)</f>
        <v/>
      </c>
      <c r="G1651" s="237"/>
      <c r="H1651" s="520" t="str" cm="1">
        <f t="array" ref="H1651">IF(Tabla1[[#This Row],[Código_Actividad]]="","",_xlfn.XLOOKUP(Tabla1[[#This Row],[Código_Actividad]],CodigoActividad,Tabla2[Actividades Programables Presupuestables],"",0))</f>
        <v/>
      </c>
      <c r="I1651" s="783" t="str">
        <f>IFERROR(VLOOKUP('Formulario PPGR3'!$G1651,'Formulario PPGR2'!$H$9:$V$536,15,FALSE),"")</f>
        <v/>
      </c>
      <c r="J1651" s="525"/>
      <c r="K1651" s="524"/>
      <c r="L1651" s="521" t="str">
        <f>IF(Tabla1[[#This Row],[Descripción]]="","",_xlfn.XLOOKUP(Tabla1[[#This Row],[Descripción]],Tabla10[Descripción],Tabla10[Unidad de Medida],"",0))</f>
        <v/>
      </c>
      <c r="M1651" s="317"/>
      <c r="N1651" s="535" t="str">
        <f>IF(Tabla1[[#This Row],[Descripción]]="","",_xlfn.XLOOKUP(Tabla1[[#This Row],[Descripción]],Tabla10[Descripción],Tabla10[Precio Unitario],0))</f>
        <v/>
      </c>
      <c r="O1651" s="535" t="str">
        <f>IF(Tabla1[[#This Row],[Cantidad de Insumos]]="","",Tabla1[[#This Row],[Precio Unitario]]*Tabla1[[#This Row],[Cantidad de Insumos]])</f>
        <v/>
      </c>
      <c r="P1651" s="522" t="str">
        <f>IF(Tabla1[[#This Row],[Descripción]]="","",_xlfn.XLOOKUP(Tabla1[[#This Row],[Descripción]],Tabla10[Descripción],Tabla10[CODIGO PRESUPUESTARIO],0))</f>
        <v/>
      </c>
      <c r="Q1651" s="523"/>
      <c r="R1651" s="523" t="str">
        <f>IF(Tabla1[[#This Row],[Insumos]]="","",_xlfn.XLOOKUP(Tabla1[[#This Row],[Insumos]],Tabla10[Insumo],Tabla10[InsumoAbrev],"",0))</f>
        <v/>
      </c>
      <c r="S1651" s="694"/>
      <c r="T1651" s="187"/>
      <c r="U1651" s="187"/>
    </row>
    <row r="1652" spans="2:21" ht="15" x14ac:dyDescent="0.25">
      <c r="B1652" s="187" t="str">
        <f>IF('Formulario PPGR3'!$G1652="","",CONCATENATE('Formulario PPGR3'!$C1652,".",'Formulario PPGR3'!$D1652,".",'Formulario PPGR3'!$E1652,".",'Formulario PPGR3'!$F1652))</f>
        <v/>
      </c>
      <c r="C1652" s="187" t="str">
        <f>IF('Formulario PPGR3'!$G1652="","",'Formulario PPGR1'!#REF!)</f>
        <v/>
      </c>
      <c r="D1652" s="187" t="str">
        <f>IF('Formulario PPGR3'!$G1652="","",'Formulario PPGR1'!#REF!)</f>
        <v/>
      </c>
      <c r="E1652" s="187" t="str">
        <f>IF('Formulario PPGR3'!$G1652="","",'Formulario PPGR1'!#REF!)</f>
        <v/>
      </c>
      <c r="F1652" s="187" t="str">
        <f>IF('Formulario PPGR3'!$G1652="","",'Formulario PPGR1'!#REF!)</f>
        <v/>
      </c>
      <c r="G1652" s="237"/>
      <c r="H1652" s="520" t="str" cm="1">
        <f t="array" ref="H1652">IF(Tabla1[[#This Row],[Código_Actividad]]="","",_xlfn.XLOOKUP(Tabla1[[#This Row],[Código_Actividad]],CodigoActividad,Tabla2[Actividades Programables Presupuestables],"",0))</f>
        <v/>
      </c>
      <c r="I1652" s="783" t="str">
        <f>IFERROR(VLOOKUP('Formulario PPGR3'!$G1652,'Formulario PPGR2'!$H$9:$V$536,15,FALSE),"")</f>
        <v/>
      </c>
      <c r="J1652" s="525"/>
      <c r="K1652" s="524"/>
      <c r="L1652" s="521" t="str">
        <f>IF(Tabla1[[#This Row],[Descripción]]="","",_xlfn.XLOOKUP(Tabla1[[#This Row],[Descripción]],Tabla10[Descripción],Tabla10[Unidad de Medida],"",0))</f>
        <v/>
      </c>
      <c r="M1652" s="317"/>
      <c r="N1652" s="535" t="str">
        <f>IF(Tabla1[[#This Row],[Descripción]]="","",_xlfn.XLOOKUP(Tabla1[[#This Row],[Descripción]],Tabla10[Descripción],Tabla10[Precio Unitario],0))</f>
        <v/>
      </c>
      <c r="O1652" s="535" t="str">
        <f>IF(Tabla1[[#This Row],[Cantidad de Insumos]]="","",Tabla1[[#This Row],[Precio Unitario]]*Tabla1[[#This Row],[Cantidad de Insumos]])</f>
        <v/>
      </c>
      <c r="P1652" s="522" t="str">
        <f>IF(Tabla1[[#This Row],[Descripción]]="","",_xlfn.XLOOKUP(Tabla1[[#This Row],[Descripción]],Tabla10[Descripción],Tabla10[CODIGO PRESUPUESTARIO],0))</f>
        <v/>
      </c>
      <c r="Q1652" s="523"/>
      <c r="R1652" s="523" t="str">
        <f>IF(Tabla1[[#This Row],[Insumos]]="","",_xlfn.XLOOKUP(Tabla1[[#This Row],[Insumos]],Tabla10[Insumo],Tabla10[InsumoAbrev],"",0))</f>
        <v/>
      </c>
      <c r="S1652" s="694"/>
      <c r="T1652" s="187"/>
      <c r="U1652" s="187"/>
    </row>
    <row r="1653" spans="2:21" ht="15" x14ac:dyDescent="0.25">
      <c r="B1653" s="187" t="str">
        <f>IF('Formulario PPGR3'!$G1653="","",CONCATENATE('Formulario PPGR3'!$C1653,".",'Formulario PPGR3'!$D1653,".",'Formulario PPGR3'!$E1653,".",'Formulario PPGR3'!$F1653))</f>
        <v/>
      </c>
      <c r="C1653" s="187" t="str">
        <f>IF('Formulario PPGR3'!$G1653="","",'Formulario PPGR1'!#REF!)</f>
        <v/>
      </c>
      <c r="D1653" s="187" t="str">
        <f>IF('Formulario PPGR3'!$G1653="","",'Formulario PPGR1'!#REF!)</f>
        <v/>
      </c>
      <c r="E1653" s="187" t="str">
        <f>IF('Formulario PPGR3'!$G1653="","",'Formulario PPGR1'!#REF!)</f>
        <v/>
      </c>
      <c r="F1653" s="187" t="str">
        <f>IF('Formulario PPGR3'!$G1653="","",'Formulario PPGR1'!#REF!)</f>
        <v/>
      </c>
      <c r="G1653" s="237"/>
      <c r="H1653" s="520" t="str" cm="1">
        <f t="array" ref="H1653">IF(Tabla1[[#This Row],[Código_Actividad]]="","",_xlfn.XLOOKUP(Tabla1[[#This Row],[Código_Actividad]],CodigoActividad,Tabla2[Actividades Programables Presupuestables],"",0))</f>
        <v/>
      </c>
      <c r="I1653" s="783" t="str">
        <f>IFERROR(VLOOKUP('Formulario PPGR3'!$G1653,'Formulario PPGR2'!$H$9:$V$536,15,FALSE),"")</f>
        <v/>
      </c>
      <c r="J1653" s="525"/>
      <c r="K1653" s="524"/>
      <c r="L1653" s="521" t="str">
        <f>IF(Tabla1[[#This Row],[Descripción]]="","",_xlfn.XLOOKUP(Tabla1[[#This Row],[Descripción]],Tabla10[Descripción],Tabla10[Unidad de Medida],"",0))</f>
        <v/>
      </c>
      <c r="M1653" s="317"/>
      <c r="N1653" s="535" t="str">
        <f>IF(Tabla1[[#This Row],[Descripción]]="","",_xlfn.XLOOKUP(Tabla1[[#This Row],[Descripción]],Tabla10[Descripción],Tabla10[Precio Unitario],0))</f>
        <v/>
      </c>
      <c r="O1653" s="535" t="str">
        <f>IF(Tabla1[[#This Row],[Cantidad de Insumos]]="","",Tabla1[[#This Row],[Precio Unitario]]*Tabla1[[#This Row],[Cantidad de Insumos]])</f>
        <v/>
      </c>
      <c r="P1653" s="522" t="str">
        <f>IF(Tabla1[[#This Row],[Descripción]]="","",_xlfn.XLOOKUP(Tabla1[[#This Row],[Descripción]],Tabla10[Descripción],Tabla10[CODIGO PRESUPUESTARIO],0))</f>
        <v/>
      </c>
      <c r="Q1653" s="523"/>
      <c r="R1653" s="523" t="str">
        <f>IF(Tabla1[[#This Row],[Insumos]]="","",_xlfn.XLOOKUP(Tabla1[[#This Row],[Insumos]],Tabla10[Insumo],Tabla10[InsumoAbrev],"",0))</f>
        <v/>
      </c>
      <c r="S1653" s="694"/>
      <c r="T1653" s="187"/>
      <c r="U1653" s="187"/>
    </row>
    <row r="1654" spans="2:21" ht="15" x14ac:dyDescent="0.25">
      <c r="B1654" s="187" t="str">
        <f>IF('Formulario PPGR3'!$G1654="","",CONCATENATE('Formulario PPGR3'!$C1654,".",'Formulario PPGR3'!$D1654,".",'Formulario PPGR3'!$E1654,".",'Formulario PPGR3'!$F1654))</f>
        <v/>
      </c>
      <c r="C1654" s="187" t="str">
        <f>IF('Formulario PPGR3'!$G1654="","",'Formulario PPGR1'!#REF!)</f>
        <v/>
      </c>
      <c r="D1654" s="187" t="str">
        <f>IF('Formulario PPGR3'!$G1654="","",'Formulario PPGR1'!#REF!)</f>
        <v/>
      </c>
      <c r="E1654" s="187" t="str">
        <f>IF('Formulario PPGR3'!$G1654="","",'Formulario PPGR1'!#REF!)</f>
        <v/>
      </c>
      <c r="F1654" s="187" t="str">
        <f>IF('Formulario PPGR3'!$G1654="","",'Formulario PPGR1'!#REF!)</f>
        <v/>
      </c>
      <c r="G1654" s="237"/>
      <c r="H1654" s="520" t="str" cm="1">
        <f t="array" ref="H1654">IF(Tabla1[[#This Row],[Código_Actividad]]="","",_xlfn.XLOOKUP(Tabla1[[#This Row],[Código_Actividad]],CodigoActividad,Tabla2[Actividades Programables Presupuestables],"",0))</f>
        <v/>
      </c>
      <c r="I1654" s="783" t="str">
        <f>IFERROR(VLOOKUP('Formulario PPGR3'!$G1654,'Formulario PPGR2'!$H$9:$V$536,15,FALSE),"")</f>
        <v/>
      </c>
      <c r="J1654" s="525"/>
      <c r="K1654" s="524"/>
      <c r="L1654" s="521" t="str">
        <f>IF(Tabla1[[#This Row],[Descripción]]="","",_xlfn.XLOOKUP(Tabla1[[#This Row],[Descripción]],Tabla10[Descripción],Tabla10[Unidad de Medida],"",0))</f>
        <v/>
      </c>
      <c r="M1654" s="317"/>
      <c r="N1654" s="535" t="str">
        <f>IF(Tabla1[[#This Row],[Descripción]]="","",_xlfn.XLOOKUP(Tabla1[[#This Row],[Descripción]],Tabla10[Descripción],Tabla10[Precio Unitario],0))</f>
        <v/>
      </c>
      <c r="O1654" s="535" t="str">
        <f>IF(Tabla1[[#This Row],[Cantidad de Insumos]]="","",Tabla1[[#This Row],[Precio Unitario]]*Tabla1[[#This Row],[Cantidad de Insumos]])</f>
        <v/>
      </c>
      <c r="P1654" s="522" t="str">
        <f>IF(Tabla1[[#This Row],[Descripción]]="","",_xlfn.XLOOKUP(Tabla1[[#This Row],[Descripción]],Tabla10[Descripción],Tabla10[CODIGO PRESUPUESTARIO],0))</f>
        <v/>
      </c>
      <c r="Q1654" s="523"/>
      <c r="R1654" s="523" t="str">
        <f>IF(Tabla1[[#This Row],[Insumos]]="","",_xlfn.XLOOKUP(Tabla1[[#This Row],[Insumos]],Tabla10[Insumo],Tabla10[InsumoAbrev],"",0))</f>
        <v/>
      </c>
      <c r="S1654" s="694"/>
      <c r="T1654" s="187"/>
      <c r="U1654" s="187"/>
    </row>
    <row r="1655" spans="2:21" ht="15" x14ac:dyDescent="0.25">
      <c r="B1655" s="187" t="str">
        <f>IF('Formulario PPGR3'!$G1655="","",CONCATENATE('Formulario PPGR3'!$C1655,".",'Formulario PPGR3'!$D1655,".",'Formulario PPGR3'!$E1655,".",'Formulario PPGR3'!$F1655))</f>
        <v/>
      </c>
      <c r="C1655" s="187" t="str">
        <f>IF('Formulario PPGR3'!$G1655="","",'Formulario PPGR1'!#REF!)</f>
        <v/>
      </c>
      <c r="D1655" s="187" t="str">
        <f>IF('Formulario PPGR3'!$G1655="","",'Formulario PPGR1'!#REF!)</f>
        <v/>
      </c>
      <c r="E1655" s="187" t="str">
        <f>IF('Formulario PPGR3'!$G1655="","",'Formulario PPGR1'!#REF!)</f>
        <v/>
      </c>
      <c r="F1655" s="187" t="str">
        <f>IF('Formulario PPGR3'!$G1655="","",'Formulario PPGR1'!#REF!)</f>
        <v/>
      </c>
      <c r="G1655" s="237"/>
      <c r="H1655" s="520" t="str" cm="1">
        <f t="array" ref="H1655">IF(Tabla1[[#This Row],[Código_Actividad]]="","",_xlfn.XLOOKUP(Tabla1[[#This Row],[Código_Actividad]],CodigoActividad,Tabla2[Actividades Programables Presupuestables],"",0))</f>
        <v/>
      </c>
      <c r="I1655" s="783" t="str">
        <f>IFERROR(VLOOKUP('Formulario PPGR3'!$G1655,'Formulario PPGR2'!$H$9:$V$536,15,FALSE),"")</f>
        <v/>
      </c>
      <c r="J1655" s="525"/>
      <c r="K1655" s="524"/>
      <c r="L1655" s="521" t="str">
        <f>IF(Tabla1[[#This Row],[Descripción]]="","",_xlfn.XLOOKUP(Tabla1[[#This Row],[Descripción]],Tabla10[Descripción],Tabla10[Unidad de Medida],"",0))</f>
        <v/>
      </c>
      <c r="M1655" s="317"/>
      <c r="N1655" s="535" t="str">
        <f>IF(Tabla1[[#This Row],[Descripción]]="","",_xlfn.XLOOKUP(Tabla1[[#This Row],[Descripción]],Tabla10[Descripción],Tabla10[Precio Unitario],0))</f>
        <v/>
      </c>
      <c r="O1655" s="535" t="str">
        <f>IF(Tabla1[[#This Row],[Cantidad de Insumos]]="","",Tabla1[[#This Row],[Precio Unitario]]*Tabla1[[#This Row],[Cantidad de Insumos]])</f>
        <v/>
      </c>
      <c r="P1655" s="522" t="str">
        <f>IF(Tabla1[[#This Row],[Descripción]]="","",_xlfn.XLOOKUP(Tabla1[[#This Row],[Descripción]],Tabla10[Descripción],Tabla10[CODIGO PRESUPUESTARIO],0))</f>
        <v/>
      </c>
      <c r="Q1655" s="523"/>
      <c r="R1655" s="523" t="str">
        <f>IF(Tabla1[[#This Row],[Insumos]]="","",_xlfn.XLOOKUP(Tabla1[[#This Row],[Insumos]],Tabla10[Insumo],Tabla10[InsumoAbrev],"",0))</f>
        <v/>
      </c>
      <c r="S1655" s="694"/>
      <c r="T1655" s="187"/>
      <c r="U1655" s="187"/>
    </row>
    <row r="1656" spans="2:21" ht="15" x14ac:dyDescent="0.25">
      <c r="B1656" s="187" t="str">
        <f>IF('Formulario PPGR3'!$G1656="","",CONCATENATE('Formulario PPGR3'!$C1656,".",'Formulario PPGR3'!$D1656,".",'Formulario PPGR3'!$E1656,".",'Formulario PPGR3'!$F1656))</f>
        <v/>
      </c>
      <c r="C1656" s="187" t="str">
        <f>IF('Formulario PPGR3'!$G1656="","",'Formulario PPGR1'!#REF!)</f>
        <v/>
      </c>
      <c r="D1656" s="187" t="str">
        <f>IF('Formulario PPGR3'!$G1656="","",'Formulario PPGR1'!#REF!)</f>
        <v/>
      </c>
      <c r="E1656" s="187" t="str">
        <f>IF('Formulario PPGR3'!$G1656="","",'Formulario PPGR1'!#REF!)</f>
        <v/>
      </c>
      <c r="F1656" s="187" t="str">
        <f>IF('Formulario PPGR3'!$G1656="","",'Formulario PPGR1'!#REF!)</f>
        <v/>
      </c>
      <c r="G1656" s="237"/>
      <c r="H1656" s="520" t="str" cm="1">
        <f t="array" ref="H1656">IF(Tabla1[[#This Row],[Código_Actividad]]="","",_xlfn.XLOOKUP(Tabla1[[#This Row],[Código_Actividad]],CodigoActividad,Tabla2[Actividades Programables Presupuestables],"",0))</f>
        <v/>
      </c>
      <c r="I1656" s="783" t="str">
        <f>IFERROR(VLOOKUP('Formulario PPGR3'!$G1656,'Formulario PPGR2'!$H$9:$V$536,15,FALSE),"")</f>
        <v/>
      </c>
      <c r="J1656" s="525"/>
      <c r="K1656" s="524"/>
      <c r="L1656" s="521" t="str">
        <f>IF(Tabla1[[#This Row],[Descripción]]="","",_xlfn.XLOOKUP(Tabla1[[#This Row],[Descripción]],Tabla10[Descripción],Tabla10[Unidad de Medida],"",0))</f>
        <v/>
      </c>
      <c r="M1656" s="317"/>
      <c r="N1656" s="535" t="str">
        <f>IF(Tabla1[[#This Row],[Descripción]]="","",_xlfn.XLOOKUP(Tabla1[[#This Row],[Descripción]],Tabla10[Descripción],Tabla10[Precio Unitario],0))</f>
        <v/>
      </c>
      <c r="O1656" s="535" t="str">
        <f>IF(Tabla1[[#This Row],[Cantidad de Insumos]]="","",Tabla1[[#This Row],[Precio Unitario]]*Tabla1[[#This Row],[Cantidad de Insumos]])</f>
        <v/>
      </c>
      <c r="P1656" s="522" t="str">
        <f>IF(Tabla1[[#This Row],[Descripción]]="","",_xlfn.XLOOKUP(Tabla1[[#This Row],[Descripción]],Tabla10[Descripción],Tabla10[CODIGO PRESUPUESTARIO],0))</f>
        <v/>
      </c>
      <c r="Q1656" s="523"/>
      <c r="R1656" s="523" t="str">
        <f>IF(Tabla1[[#This Row],[Insumos]]="","",_xlfn.XLOOKUP(Tabla1[[#This Row],[Insumos]],Tabla10[Insumo],Tabla10[InsumoAbrev],"",0))</f>
        <v/>
      </c>
      <c r="S1656" s="694"/>
      <c r="T1656" s="187"/>
      <c r="U1656" s="187"/>
    </row>
    <row r="1657" spans="2:21" ht="15" x14ac:dyDescent="0.25">
      <c r="B1657" s="187" t="str">
        <f>IF('Formulario PPGR3'!$G1657="","",CONCATENATE('Formulario PPGR3'!$C1657,".",'Formulario PPGR3'!$D1657,".",'Formulario PPGR3'!$E1657,".",'Formulario PPGR3'!$F1657))</f>
        <v/>
      </c>
      <c r="C1657" s="187" t="str">
        <f>IF('Formulario PPGR3'!$G1657="","",'Formulario PPGR1'!#REF!)</f>
        <v/>
      </c>
      <c r="D1657" s="187" t="str">
        <f>IF('Formulario PPGR3'!$G1657="","",'Formulario PPGR1'!#REF!)</f>
        <v/>
      </c>
      <c r="E1657" s="187" t="str">
        <f>IF('Formulario PPGR3'!$G1657="","",'Formulario PPGR1'!#REF!)</f>
        <v/>
      </c>
      <c r="F1657" s="187" t="str">
        <f>IF('Formulario PPGR3'!$G1657="","",'Formulario PPGR1'!#REF!)</f>
        <v/>
      </c>
      <c r="G1657" s="237"/>
      <c r="H1657" s="520" t="str" cm="1">
        <f t="array" ref="H1657">IF(Tabla1[[#This Row],[Código_Actividad]]="","",_xlfn.XLOOKUP(Tabla1[[#This Row],[Código_Actividad]],CodigoActividad,Tabla2[Actividades Programables Presupuestables],"",0))</f>
        <v/>
      </c>
      <c r="I1657" s="783" t="str">
        <f>IFERROR(VLOOKUP('Formulario PPGR3'!$G1657,'Formulario PPGR2'!$H$9:$V$536,15,FALSE),"")</f>
        <v/>
      </c>
      <c r="J1657" s="525"/>
      <c r="K1657" s="524"/>
      <c r="L1657" s="521" t="str">
        <f>IF(Tabla1[[#This Row],[Descripción]]="","",_xlfn.XLOOKUP(Tabla1[[#This Row],[Descripción]],Tabla10[Descripción],Tabla10[Unidad de Medida],"",0))</f>
        <v/>
      </c>
      <c r="M1657" s="317"/>
      <c r="N1657" s="535" t="str">
        <f>IF(Tabla1[[#This Row],[Descripción]]="","",_xlfn.XLOOKUP(Tabla1[[#This Row],[Descripción]],Tabla10[Descripción],Tabla10[Precio Unitario],0))</f>
        <v/>
      </c>
      <c r="O1657" s="535" t="str">
        <f>IF(Tabla1[[#This Row],[Cantidad de Insumos]]="","",Tabla1[[#This Row],[Precio Unitario]]*Tabla1[[#This Row],[Cantidad de Insumos]])</f>
        <v/>
      </c>
      <c r="P1657" s="522" t="str">
        <f>IF(Tabla1[[#This Row],[Descripción]]="","",_xlfn.XLOOKUP(Tabla1[[#This Row],[Descripción]],Tabla10[Descripción],Tabla10[CODIGO PRESUPUESTARIO],0))</f>
        <v/>
      </c>
      <c r="Q1657" s="523"/>
      <c r="R1657" s="523" t="str">
        <f>IF(Tabla1[[#This Row],[Insumos]]="","",_xlfn.XLOOKUP(Tabla1[[#This Row],[Insumos]],Tabla10[Insumo],Tabla10[InsumoAbrev],"",0))</f>
        <v/>
      </c>
      <c r="S1657" s="694"/>
      <c r="T1657" s="187"/>
      <c r="U1657" s="187"/>
    </row>
    <row r="1658" spans="2:21" ht="15" x14ac:dyDescent="0.25">
      <c r="B1658" s="187" t="str">
        <f>IF('Formulario PPGR3'!$G1658="","",CONCATENATE('Formulario PPGR3'!$C1658,".",'Formulario PPGR3'!$D1658,".",'Formulario PPGR3'!$E1658,".",'Formulario PPGR3'!$F1658))</f>
        <v/>
      </c>
      <c r="C1658" s="187" t="str">
        <f>IF('Formulario PPGR3'!$G1658="","",'Formulario PPGR1'!#REF!)</f>
        <v/>
      </c>
      <c r="D1658" s="187" t="str">
        <f>IF('Formulario PPGR3'!$G1658="","",'Formulario PPGR1'!#REF!)</f>
        <v/>
      </c>
      <c r="E1658" s="187" t="str">
        <f>IF('Formulario PPGR3'!$G1658="","",'Formulario PPGR1'!#REF!)</f>
        <v/>
      </c>
      <c r="F1658" s="187" t="str">
        <f>IF('Formulario PPGR3'!$G1658="","",'Formulario PPGR1'!#REF!)</f>
        <v/>
      </c>
      <c r="G1658" s="237"/>
      <c r="H1658" s="520" t="str" cm="1">
        <f t="array" ref="H1658">IF(Tabla1[[#This Row],[Código_Actividad]]="","",_xlfn.XLOOKUP(Tabla1[[#This Row],[Código_Actividad]],CodigoActividad,Tabla2[Actividades Programables Presupuestables],"",0))</f>
        <v/>
      </c>
      <c r="I1658" s="783" t="str">
        <f>IFERROR(VLOOKUP('Formulario PPGR3'!$G1658,'Formulario PPGR2'!$H$9:$V$536,15,FALSE),"")</f>
        <v/>
      </c>
      <c r="J1658" s="525"/>
      <c r="K1658" s="524"/>
      <c r="L1658" s="521" t="str">
        <f>IF(Tabla1[[#This Row],[Descripción]]="","",_xlfn.XLOOKUP(Tabla1[[#This Row],[Descripción]],Tabla10[Descripción],Tabla10[Unidad de Medida],"",0))</f>
        <v/>
      </c>
      <c r="M1658" s="317"/>
      <c r="N1658" s="535" t="str">
        <f>IF(Tabla1[[#This Row],[Descripción]]="","",_xlfn.XLOOKUP(Tabla1[[#This Row],[Descripción]],Tabla10[Descripción],Tabla10[Precio Unitario],0))</f>
        <v/>
      </c>
      <c r="O1658" s="535" t="str">
        <f>IF(Tabla1[[#This Row],[Cantidad de Insumos]]="","",Tabla1[[#This Row],[Precio Unitario]]*Tabla1[[#This Row],[Cantidad de Insumos]])</f>
        <v/>
      </c>
      <c r="P1658" s="522" t="str">
        <f>IF(Tabla1[[#This Row],[Descripción]]="","",_xlfn.XLOOKUP(Tabla1[[#This Row],[Descripción]],Tabla10[Descripción],Tabla10[CODIGO PRESUPUESTARIO],0))</f>
        <v/>
      </c>
      <c r="Q1658" s="523"/>
      <c r="R1658" s="523" t="str">
        <f>IF(Tabla1[[#This Row],[Insumos]]="","",_xlfn.XLOOKUP(Tabla1[[#This Row],[Insumos]],Tabla10[Insumo],Tabla10[InsumoAbrev],"",0))</f>
        <v/>
      </c>
      <c r="S1658" s="694"/>
      <c r="T1658" s="187"/>
      <c r="U1658" s="187"/>
    </row>
    <row r="1659" spans="2:21" ht="15" x14ac:dyDescent="0.25">
      <c r="B1659" s="187" t="str">
        <f>IF('Formulario PPGR3'!$G1659="","",CONCATENATE('Formulario PPGR3'!$C1659,".",'Formulario PPGR3'!$D1659,".",'Formulario PPGR3'!$E1659,".",'Formulario PPGR3'!$F1659))</f>
        <v/>
      </c>
      <c r="C1659" s="187" t="str">
        <f>IF('Formulario PPGR3'!$G1659="","",'Formulario PPGR1'!#REF!)</f>
        <v/>
      </c>
      <c r="D1659" s="187" t="str">
        <f>IF('Formulario PPGR3'!$G1659="","",'Formulario PPGR1'!#REF!)</f>
        <v/>
      </c>
      <c r="E1659" s="187" t="str">
        <f>IF('Formulario PPGR3'!$G1659="","",'Formulario PPGR1'!#REF!)</f>
        <v/>
      </c>
      <c r="F1659" s="187" t="str">
        <f>IF('Formulario PPGR3'!$G1659="","",'Formulario PPGR1'!#REF!)</f>
        <v/>
      </c>
      <c r="G1659" s="237"/>
      <c r="H1659" s="520" t="str" cm="1">
        <f t="array" ref="H1659">IF(Tabla1[[#This Row],[Código_Actividad]]="","",_xlfn.XLOOKUP(Tabla1[[#This Row],[Código_Actividad]],CodigoActividad,Tabla2[Actividades Programables Presupuestables],"",0))</f>
        <v/>
      </c>
      <c r="I1659" s="783" t="str">
        <f>IFERROR(VLOOKUP('Formulario PPGR3'!$G1659,'Formulario PPGR2'!$H$9:$V$536,15,FALSE),"")</f>
        <v/>
      </c>
      <c r="J1659" s="525"/>
      <c r="K1659" s="524"/>
      <c r="L1659" s="521" t="str">
        <f>IF(Tabla1[[#This Row],[Descripción]]="","",_xlfn.XLOOKUP(Tabla1[[#This Row],[Descripción]],Tabla10[Descripción],Tabla10[Unidad de Medida],"",0))</f>
        <v/>
      </c>
      <c r="M1659" s="317"/>
      <c r="N1659" s="535" t="str">
        <f>IF(Tabla1[[#This Row],[Descripción]]="","",_xlfn.XLOOKUP(Tabla1[[#This Row],[Descripción]],Tabla10[Descripción],Tabla10[Precio Unitario],0))</f>
        <v/>
      </c>
      <c r="O1659" s="535" t="str">
        <f>IF(Tabla1[[#This Row],[Cantidad de Insumos]]="","",Tabla1[[#This Row],[Precio Unitario]]*Tabla1[[#This Row],[Cantidad de Insumos]])</f>
        <v/>
      </c>
      <c r="P1659" s="522" t="str">
        <f>IF(Tabla1[[#This Row],[Descripción]]="","",_xlfn.XLOOKUP(Tabla1[[#This Row],[Descripción]],Tabla10[Descripción],Tabla10[CODIGO PRESUPUESTARIO],0))</f>
        <v/>
      </c>
      <c r="Q1659" s="523"/>
      <c r="R1659" s="523" t="str">
        <f>IF(Tabla1[[#This Row],[Insumos]]="","",_xlfn.XLOOKUP(Tabla1[[#This Row],[Insumos]],Tabla10[Insumo],Tabla10[InsumoAbrev],"",0))</f>
        <v/>
      </c>
      <c r="S1659" s="694"/>
      <c r="T1659" s="187"/>
      <c r="U1659" s="187"/>
    </row>
    <row r="1660" spans="2:21" ht="15" x14ac:dyDescent="0.25">
      <c r="B1660" s="187" t="str">
        <f>IF('Formulario PPGR3'!$G1660="","",CONCATENATE('Formulario PPGR3'!$C1660,".",'Formulario PPGR3'!$D1660,".",'Formulario PPGR3'!$E1660,".",'Formulario PPGR3'!$F1660))</f>
        <v/>
      </c>
      <c r="C1660" s="187" t="str">
        <f>IF('Formulario PPGR3'!$G1660="","",'Formulario PPGR1'!#REF!)</f>
        <v/>
      </c>
      <c r="D1660" s="187" t="str">
        <f>IF('Formulario PPGR3'!$G1660="","",'Formulario PPGR1'!#REF!)</f>
        <v/>
      </c>
      <c r="E1660" s="187" t="str">
        <f>IF('Formulario PPGR3'!$G1660="","",'Formulario PPGR1'!#REF!)</f>
        <v/>
      </c>
      <c r="F1660" s="187" t="str">
        <f>IF('Formulario PPGR3'!$G1660="","",'Formulario PPGR1'!#REF!)</f>
        <v/>
      </c>
      <c r="G1660" s="237"/>
      <c r="H1660" s="520" t="str" cm="1">
        <f t="array" ref="H1660">IF(Tabla1[[#This Row],[Código_Actividad]]="","",_xlfn.XLOOKUP(Tabla1[[#This Row],[Código_Actividad]],CodigoActividad,Tabla2[Actividades Programables Presupuestables],"",0))</f>
        <v/>
      </c>
      <c r="I1660" s="783" t="str">
        <f>IFERROR(VLOOKUP('Formulario PPGR3'!$G1660,'Formulario PPGR2'!$H$9:$V$536,15,FALSE),"")</f>
        <v/>
      </c>
      <c r="J1660" s="525"/>
      <c r="K1660" s="524"/>
      <c r="L1660" s="521" t="str">
        <f>IF(Tabla1[[#This Row],[Descripción]]="","",_xlfn.XLOOKUP(Tabla1[[#This Row],[Descripción]],Tabla10[Descripción],Tabla10[Unidad de Medida],"",0))</f>
        <v/>
      </c>
      <c r="M1660" s="317"/>
      <c r="N1660" s="535" t="str">
        <f>IF(Tabla1[[#This Row],[Descripción]]="","",_xlfn.XLOOKUP(Tabla1[[#This Row],[Descripción]],Tabla10[Descripción],Tabla10[Precio Unitario],0))</f>
        <v/>
      </c>
      <c r="O1660" s="535" t="str">
        <f>IF(Tabla1[[#This Row],[Cantidad de Insumos]]="","",Tabla1[[#This Row],[Precio Unitario]]*Tabla1[[#This Row],[Cantidad de Insumos]])</f>
        <v/>
      </c>
      <c r="P1660" s="522" t="str">
        <f>IF(Tabla1[[#This Row],[Descripción]]="","",_xlfn.XLOOKUP(Tabla1[[#This Row],[Descripción]],Tabla10[Descripción],Tabla10[CODIGO PRESUPUESTARIO],0))</f>
        <v/>
      </c>
      <c r="Q1660" s="523"/>
      <c r="R1660" s="523" t="str">
        <f>IF(Tabla1[[#This Row],[Insumos]]="","",_xlfn.XLOOKUP(Tabla1[[#This Row],[Insumos]],Tabla10[Insumo],Tabla10[InsumoAbrev],"",0))</f>
        <v/>
      </c>
      <c r="S1660" s="694"/>
      <c r="T1660" s="187"/>
      <c r="U1660" s="187"/>
    </row>
    <row r="1661" spans="2:21" ht="15" x14ac:dyDescent="0.25">
      <c r="B1661" s="187" t="str">
        <f>IF('Formulario PPGR3'!$G1661="","",CONCATENATE('Formulario PPGR3'!$C1661,".",'Formulario PPGR3'!$D1661,".",'Formulario PPGR3'!$E1661,".",'Formulario PPGR3'!$F1661))</f>
        <v/>
      </c>
      <c r="C1661" s="187" t="str">
        <f>IF('Formulario PPGR3'!$G1661="","",'Formulario PPGR1'!#REF!)</f>
        <v/>
      </c>
      <c r="D1661" s="187" t="str">
        <f>IF('Formulario PPGR3'!$G1661="","",'Formulario PPGR1'!#REF!)</f>
        <v/>
      </c>
      <c r="E1661" s="187" t="str">
        <f>IF('Formulario PPGR3'!$G1661="","",'Formulario PPGR1'!#REF!)</f>
        <v/>
      </c>
      <c r="F1661" s="187" t="str">
        <f>IF('Formulario PPGR3'!$G1661="","",'Formulario PPGR1'!#REF!)</f>
        <v/>
      </c>
      <c r="G1661" s="237"/>
      <c r="H1661" s="520" t="str" cm="1">
        <f t="array" ref="H1661">IF(Tabla1[[#This Row],[Código_Actividad]]="","",_xlfn.XLOOKUP(Tabla1[[#This Row],[Código_Actividad]],CodigoActividad,Tabla2[Actividades Programables Presupuestables],"",0))</f>
        <v/>
      </c>
      <c r="I1661" s="783" t="str">
        <f>IFERROR(VLOOKUP('Formulario PPGR3'!$G1661,'Formulario PPGR2'!$H$9:$V$536,15,FALSE),"")</f>
        <v/>
      </c>
      <c r="J1661" s="525"/>
      <c r="K1661" s="524"/>
      <c r="L1661" s="521" t="str">
        <f>IF(Tabla1[[#This Row],[Descripción]]="","",_xlfn.XLOOKUP(Tabla1[[#This Row],[Descripción]],Tabla10[Descripción],Tabla10[Unidad de Medida],"",0))</f>
        <v/>
      </c>
      <c r="M1661" s="317"/>
      <c r="N1661" s="535" t="str">
        <f>IF(Tabla1[[#This Row],[Descripción]]="","",_xlfn.XLOOKUP(Tabla1[[#This Row],[Descripción]],Tabla10[Descripción],Tabla10[Precio Unitario],0))</f>
        <v/>
      </c>
      <c r="O1661" s="535" t="str">
        <f>IF(Tabla1[[#This Row],[Cantidad de Insumos]]="","",Tabla1[[#This Row],[Precio Unitario]]*Tabla1[[#This Row],[Cantidad de Insumos]])</f>
        <v/>
      </c>
      <c r="P1661" s="522" t="str">
        <f>IF(Tabla1[[#This Row],[Descripción]]="","",_xlfn.XLOOKUP(Tabla1[[#This Row],[Descripción]],Tabla10[Descripción],Tabla10[CODIGO PRESUPUESTARIO],0))</f>
        <v/>
      </c>
      <c r="Q1661" s="523"/>
      <c r="R1661" s="523" t="str">
        <f>IF(Tabla1[[#This Row],[Insumos]]="","",_xlfn.XLOOKUP(Tabla1[[#This Row],[Insumos]],Tabla10[Insumo],Tabla10[InsumoAbrev],"",0))</f>
        <v/>
      </c>
      <c r="S1661" s="694"/>
      <c r="T1661" s="187"/>
      <c r="U1661" s="187"/>
    </row>
    <row r="1662" spans="2:21" ht="15" x14ac:dyDescent="0.25">
      <c r="B1662" s="187" t="str">
        <f>IF('Formulario PPGR3'!$G1662="","",CONCATENATE('Formulario PPGR3'!$C1662,".",'Formulario PPGR3'!$D1662,".",'Formulario PPGR3'!$E1662,".",'Formulario PPGR3'!$F1662))</f>
        <v/>
      </c>
      <c r="C1662" s="187" t="str">
        <f>IF('Formulario PPGR3'!$G1662="","",'Formulario PPGR1'!#REF!)</f>
        <v/>
      </c>
      <c r="D1662" s="187" t="str">
        <f>IF('Formulario PPGR3'!$G1662="","",'Formulario PPGR1'!#REF!)</f>
        <v/>
      </c>
      <c r="E1662" s="187" t="str">
        <f>IF('Formulario PPGR3'!$G1662="","",'Formulario PPGR1'!#REF!)</f>
        <v/>
      </c>
      <c r="F1662" s="187" t="str">
        <f>IF('Formulario PPGR3'!$G1662="","",'Formulario PPGR1'!#REF!)</f>
        <v/>
      </c>
      <c r="G1662" s="237"/>
      <c r="H1662" s="520" t="str" cm="1">
        <f t="array" ref="H1662">IF(Tabla1[[#This Row],[Código_Actividad]]="","",_xlfn.XLOOKUP(Tabla1[[#This Row],[Código_Actividad]],CodigoActividad,Tabla2[Actividades Programables Presupuestables],"",0))</f>
        <v/>
      </c>
      <c r="I1662" s="783" t="str">
        <f>IFERROR(VLOOKUP('Formulario PPGR3'!$G1662,'Formulario PPGR2'!$H$9:$V$536,15,FALSE),"")</f>
        <v/>
      </c>
      <c r="J1662" s="525"/>
      <c r="K1662" s="524"/>
      <c r="L1662" s="521" t="str">
        <f>IF(Tabla1[[#This Row],[Descripción]]="","",_xlfn.XLOOKUP(Tabla1[[#This Row],[Descripción]],Tabla10[Descripción],Tabla10[Unidad de Medida],"",0))</f>
        <v/>
      </c>
      <c r="M1662" s="317"/>
      <c r="N1662" s="535" t="str">
        <f>IF(Tabla1[[#This Row],[Descripción]]="","",_xlfn.XLOOKUP(Tabla1[[#This Row],[Descripción]],Tabla10[Descripción],Tabla10[Precio Unitario],0))</f>
        <v/>
      </c>
      <c r="O1662" s="535" t="str">
        <f>IF(Tabla1[[#This Row],[Cantidad de Insumos]]="","",Tabla1[[#This Row],[Precio Unitario]]*Tabla1[[#This Row],[Cantidad de Insumos]])</f>
        <v/>
      </c>
      <c r="P1662" s="522" t="str">
        <f>IF(Tabla1[[#This Row],[Descripción]]="","",_xlfn.XLOOKUP(Tabla1[[#This Row],[Descripción]],Tabla10[Descripción],Tabla10[CODIGO PRESUPUESTARIO],0))</f>
        <v/>
      </c>
      <c r="Q1662" s="523"/>
      <c r="R1662" s="523" t="str">
        <f>IF(Tabla1[[#This Row],[Insumos]]="","",_xlfn.XLOOKUP(Tabla1[[#This Row],[Insumos]],Tabla10[Insumo],Tabla10[InsumoAbrev],"",0))</f>
        <v/>
      </c>
      <c r="S1662" s="694"/>
      <c r="T1662" s="187"/>
      <c r="U1662" s="187"/>
    </row>
    <row r="1663" spans="2:21" ht="15" x14ac:dyDescent="0.25">
      <c r="B1663" s="187" t="str">
        <f>IF('Formulario PPGR3'!$G1663="","",CONCATENATE('Formulario PPGR3'!$C1663,".",'Formulario PPGR3'!$D1663,".",'Formulario PPGR3'!$E1663,".",'Formulario PPGR3'!$F1663))</f>
        <v/>
      </c>
      <c r="C1663" s="187" t="str">
        <f>IF('Formulario PPGR3'!$G1663="","",'Formulario PPGR1'!#REF!)</f>
        <v/>
      </c>
      <c r="D1663" s="187" t="str">
        <f>IF('Formulario PPGR3'!$G1663="","",'Formulario PPGR1'!#REF!)</f>
        <v/>
      </c>
      <c r="E1663" s="187" t="str">
        <f>IF('Formulario PPGR3'!$G1663="","",'Formulario PPGR1'!#REF!)</f>
        <v/>
      </c>
      <c r="F1663" s="187" t="str">
        <f>IF('Formulario PPGR3'!$G1663="","",'Formulario PPGR1'!#REF!)</f>
        <v/>
      </c>
      <c r="G1663" s="237"/>
      <c r="H1663" s="520" t="str" cm="1">
        <f t="array" ref="H1663">IF(Tabla1[[#This Row],[Código_Actividad]]="","",_xlfn.XLOOKUP(Tabla1[[#This Row],[Código_Actividad]],CodigoActividad,Tabla2[Actividades Programables Presupuestables],"",0))</f>
        <v/>
      </c>
      <c r="I1663" s="783" t="str">
        <f>IFERROR(VLOOKUP('Formulario PPGR3'!$G1663,'Formulario PPGR2'!$H$9:$V$536,15,FALSE),"")</f>
        <v/>
      </c>
      <c r="J1663" s="525"/>
      <c r="K1663" s="524"/>
      <c r="L1663" s="521" t="str">
        <f>IF(Tabla1[[#This Row],[Descripción]]="","",_xlfn.XLOOKUP(Tabla1[[#This Row],[Descripción]],Tabla10[Descripción],Tabla10[Unidad de Medida],"",0))</f>
        <v/>
      </c>
      <c r="M1663" s="317"/>
      <c r="N1663" s="535" t="str">
        <f>IF(Tabla1[[#This Row],[Descripción]]="","",_xlfn.XLOOKUP(Tabla1[[#This Row],[Descripción]],Tabla10[Descripción],Tabla10[Precio Unitario],0))</f>
        <v/>
      </c>
      <c r="O1663" s="535" t="str">
        <f>IF(Tabla1[[#This Row],[Cantidad de Insumos]]="","",Tabla1[[#This Row],[Precio Unitario]]*Tabla1[[#This Row],[Cantidad de Insumos]])</f>
        <v/>
      </c>
      <c r="P1663" s="522" t="str">
        <f>IF(Tabla1[[#This Row],[Descripción]]="","",_xlfn.XLOOKUP(Tabla1[[#This Row],[Descripción]],Tabla10[Descripción],Tabla10[CODIGO PRESUPUESTARIO],0))</f>
        <v/>
      </c>
      <c r="Q1663" s="523"/>
      <c r="R1663" s="523" t="str">
        <f>IF(Tabla1[[#This Row],[Insumos]]="","",_xlfn.XLOOKUP(Tabla1[[#This Row],[Insumos]],Tabla10[Insumo],Tabla10[InsumoAbrev],"",0))</f>
        <v/>
      </c>
      <c r="S1663" s="694"/>
      <c r="T1663" s="187"/>
      <c r="U1663" s="187"/>
    </row>
    <row r="1664" spans="2:21" ht="15" x14ac:dyDescent="0.25">
      <c r="B1664" s="187" t="str">
        <f>IF('Formulario PPGR3'!$G1664="","",CONCATENATE('Formulario PPGR3'!$C1664,".",'Formulario PPGR3'!$D1664,".",'Formulario PPGR3'!$E1664,".",'Formulario PPGR3'!$F1664))</f>
        <v/>
      </c>
      <c r="C1664" s="187" t="str">
        <f>IF('Formulario PPGR3'!$G1664="","",'Formulario PPGR1'!#REF!)</f>
        <v/>
      </c>
      <c r="D1664" s="187" t="str">
        <f>IF('Formulario PPGR3'!$G1664="","",'Formulario PPGR1'!#REF!)</f>
        <v/>
      </c>
      <c r="E1664" s="187" t="str">
        <f>IF('Formulario PPGR3'!$G1664="","",'Formulario PPGR1'!#REF!)</f>
        <v/>
      </c>
      <c r="F1664" s="187" t="str">
        <f>IF('Formulario PPGR3'!$G1664="","",'Formulario PPGR1'!#REF!)</f>
        <v/>
      </c>
      <c r="G1664" s="237"/>
      <c r="H1664" s="520" t="str" cm="1">
        <f t="array" ref="H1664">IF(Tabla1[[#This Row],[Código_Actividad]]="","",_xlfn.XLOOKUP(Tabla1[[#This Row],[Código_Actividad]],CodigoActividad,Tabla2[Actividades Programables Presupuestables],"",0))</f>
        <v/>
      </c>
      <c r="I1664" s="783" t="str">
        <f>IFERROR(VLOOKUP('Formulario PPGR3'!$G1664,'Formulario PPGR2'!$H$9:$V$536,15,FALSE),"")</f>
        <v/>
      </c>
      <c r="J1664" s="525"/>
      <c r="K1664" s="524"/>
      <c r="L1664" s="521" t="str">
        <f>IF(Tabla1[[#This Row],[Descripción]]="","",_xlfn.XLOOKUP(Tabla1[[#This Row],[Descripción]],Tabla10[Descripción],Tabla10[Unidad de Medida],"",0))</f>
        <v/>
      </c>
      <c r="M1664" s="317"/>
      <c r="N1664" s="535" t="str">
        <f>IF(Tabla1[[#This Row],[Descripción]]="","",_xlfn.XLOOKUP(Tabla1[[#This Row],[Descripción]],Tabla10[Descripción],Tabla10[Precio Unitario],0))</f>
        <v/>
      </c>
      <c r="O1664" s="535" t="str">
        <f>IF(Tabla1[[#This Row],[Cantidad de Insumos]]="","",Tabla1[[#This Row],[Precio Unitario]]*Tabla1[[#This Row],[Cantidad de Insumos]])</f>
        <v/>
      </c>
      <c r="P1664" s="522" t="str">
        <f>IF(Tabla1[[#This Row],[Descripción]]="","",_xlfn.XLOOKUP(Tabla1[[#This Row],[Descripción]],Tabla10[Descripción],Tabla10[CODIGO PRESUPUESTARIO],0))</f>
        <v/>
      </c>
      <c r="Q1664" s="523"/>
      <c r="R1664" s="523" t="str">
        <f>IF(Tabla1[[#This Row],[Insumos]]="","",_xlfn.XLOOKUP(Tabla1[[#This Row],[Insumos]],Tabla10[Insumo],Tabla10[InsumoAbrev],"",0))</f>
        <v/>
      </c>
      <c r="S1664" s="694"/>
      <c r="T1664" s="187"/>
      <c r="U1664" s="187"/>
    </row>
    <row r="1665" spans="2:21" ht="15" x14ac:dyDescent="0.25">
      <c r="B1665" s="187" t="str">
        <f>IF('Formulario PPGR3'!$G1665="","",CONCATENATE('Formulario PPGR3'!$C1665,".",'Formulario PPGR3'!$D1665,".",'Formulario PPGR3'!$E1665,".",'Formulario PPGR3'!$F1665))</f>
        <v/>
      </c>
      <c r="C1665" s="187" t="str">
        <f>IF('Formulario PPGR3'!$G1665="","",'Formulario PPGR1'!#REF!)</f>
        <v/>
      </c>
      <c r="D1665" s="187" t="str">
        <f>IF('Formulario PPGR3'!$G1665="","",'Formulario PPGR1'!#REF!)</f>
        <v/>
      </c>
      <c r="E1665" s="187" t="str">
        <f>IF('Formulario PPGR3'!$G1665="","",'Formulario PPGR1'!#REF!)</f>
        <v/>
      </c>
      <c r="F1665" s="187" t="str">
        <f>IF('Formulario PPGR3'!$G1665="","",'Formulario PPGR1'!#REF!)</f>
        <v/>
      </c>
      <c r="G1665" s="237"/>
      <c r="H1665" s="520" t="str" cm="1">
        <f t="array" ref="H1665">IF(Tabla1[[#This Row],[Código_Actividad]]="","",_xlfn.XLOOKUP(Tabla1[[#This Row],[Código_Actividad]],CodigoActividad,Tabla2[Actividades Programables Presupuestables],"",0))</f>
        <v/>
      </c>
      <c r="I1665" s="783" t="str">
        <f>IFERROR(VLOOKUP('Formulario PPGR3'!$G1665,'Formulario PPGR2'!$H$9:$V$536,15,FALSE),"")</f>
        <v/>
      </c>
      <c r="J1665" s="525"/>
      <c r="K1665" s="524"/>
      <c r="L1665" s="521" t="str">
        <f>IF(Tabla1[[#This Row],[Descripción]]="","",_xlfn.XLOOKUP(Tabla1[[#This Row],[Descripción]],Tabla10[Descripción],Tabla10[Unidad de Medida],"",0))</f>
        <v/>
      </c>
      <c r="M1665" s="317"/>
      <c r="N1665" s="535" t="str">
        <f>IF(Tabla1[[#This Row],[Descripción]]="","",_xlfn.XLOOKUP(Tabla1[[#This Row],[Descripción]],Tabla10[Descripción],Tabla10[Precio Unitario],0))</f>
        <v/>
      </c>
      <c r="O1665" s="535" t="str">
        <f>IF(Tabla1[[#This Row],[Cantidad de Insumos]]="","",Tabla1[[#This Row],[Precio Unitario]]*Tabla1[[#This Row],[Cantidad de Insumos]])</f>
        <v/>
      </c>
      <c r="P1665" s="522" t="str">
        <f>IF(Tabla1[[#This Row],[Descripción]]="","",_xlfn.XLOOKUP(Tabla1[[#This Row],[Descripción]],Tabla10[Descripción],Tabla10[CODIGO PRESUPUESTARIO],0))</f>
        <v/>
      </c>
      <c r="Q1665" s="523"/>
      <c r="R1665" s="523" t="str">
        <f>IF(Tabla1[[#This Row],[Insumos]]="","",_xlfn.XLOOKUP(Tabla1[[#This Row],[Insumos]],Tabla10[Insumo],Tabla10[InsumoAbrev],"",0))</f>
        <v/>
      </c>
      <c r="S1665" s="694"/>
      <c r="T1665" s="187"/>
      <c r="U1665" s="187"/>
    </row>
    <row r="1666" spans="2:21" ht="15" x14ac:dyDescent="0.25">
      <c r="B1666" s="187" t="str">
        <f>IF('Formulario PPGR3'!$G1666="","",CONCATENATE('Formulario PPGR3'!$C1666,".",'Formulario PPGR3'!$D1666,".",'Formulario PPGR3'!$E1666,".",'Formulario PPGR3'!$F1666))</f>
        <v/>
      </c>
      <c r="C1666" s="187" t="str">
        <f>IF('Formulario PPGR3'!$G1666="","",'Formulario PPGR1'!#REF!)</f>
        <v/>
      </c>
      <c r="D1666" s="187" t="str">
        <f>IF('Formulario PPGR3'!$G1666="","",'Formulario PPGR1'!#REF!)</f>
        <v/>
      </c>
      <c r="E1666" s="187" t="str">
        <f>IF('Formulario PPGR3'!$G1666="","",'Formulario PPGR1'!#REF!)</f>
        <v/>
      </c>
      <c r="F1666" s="187" t="str">
        <f>IF('Formulario PPGR3'!$G1666="","",'Formulario PPGR1'!#REF!)</f>
        <v/>
      </c>
      <c r="G1666" s="237"/>
      <c r="H1666" s="520" t="str" cm="1">
        <f t="array" ref="H1666">IF(Tabla1[[#This Row],[Código_Actividad]]="","",_xlfn.XLOOKUP(Tabla1[[#This Row],[Código_Actividad]],CodigoActividad,Tabla2[Actividades Programables Presupuestables],"",0))</f>
        <v/>
      </c>
      <c r="I1666" s="783" t="str">
        <f>IFERROR(VLOOKUP('Formulario PPGR3'!$G1666,'Formulario PPGR2'!$H$9:$V$536,15,FALSE),"")</f>
        <v/>
      </c>
      <c r="J1666" s="525"/>
      <c r="K1666" s="524"/>
      <c r="L1666" s="521" t="str">
        <f>IF(Tabla1[[#This Row],[Descripción]]="","",_xlfn.XLOOKUP(Tabla1[[#This Row],[Descripción]],Tabla10[Descripción],Tabla10[Unidad de Medida],"",0))</f>
        <v/>
      </c>
      <c r="M1666" s="317"/>
      <c r="N1666" s="535" t="str">
        <f>IF(Tabla1[[#This Row],[Descripción]]="","",_xlfn.XLOOKUP(Tabla1[[#This Row],[Descripción]],Tabla10[Descripción],Tabla10[Precio Unitario],0))</f>
        <v/>
      </c>
      <c r="O1666" s="535" t="str">
        <f>IF(Tabla1[[#This Row],[Cantidad de Insumos]]="","",Tabla1[[#This Row],[Precio Unitario]]*Tabla1[[#This Row],[Cantidad de Insumos]])</f>
        <v/>
      </c>
      <c r="P1666" s="522" t="str">
        <f>IF(Tabla1[[#This Row],[Descripción]]="","",_xlfn.XLOOKUP(Tabla1[[#This Row],[Descripción]],Tabla10[Descripción],Tabla10[CODIGO PRESUPUESTARIO],0))</f>
        <v/>
      </c>
      <c r="Q1666" s="523"/>
      <c r="R1666" s="523" t="str">
        <f>IF(Tabla1[[#This Row],[Insumos]]="","",_xlfn.XLOOKUP(Tabla1[[#This Row],[Insumos]],Tabla10[Insumo],Tabla10[InsumoAbrev],"",0))</f>
        <v/>
      </c>
      <c r="S1666" s="694"/>
      <c r="T1666" s="187"/>
      <c r="U1666" s="187"/>
    </row>
    <row r="1667" spans="2:21" ht="15" x14ac:dyDescent="0.25">
      <c r="B1667" s="187" t="str">
        <f>IF('Formulario PPGR3'!$G1667="","",CONCATENATE('Formulario PPGR3'!$C1667,".",'Formulario PPGR3'!$D1667,".",'Formulario PPGR3'!$E1667,".",'Formulario PPGR3'!$F1667))</f>
        <v/>
      </c>
      <c r="C1667" s="187" t="str">
        <f>IF('Formulario PPGR3'!$G1667="","",'Formulario PPGR1'!#REF!)</f>
        <v/>
      </c>
      <c r="D1667" s="187" t="str">
        <f>IF('Formulario PPGR3'!$G1667="","",'Formulario PPGR1'!#REF!)</f>
        <v/>
      </c>
      <c r="E1667" s="187" t="str">
        <f>IF('Formulario PPGR3'!$G1667="","",'Formulario PPGR1'!#REF!)</f>
        <v/>
      </c>
      <c r="F1667" s="187" t="str">
        <f>IF('Formulario PPGR3'!$G1667="","",'Formulario PPGR1'!#REF!)</f>
        <v/>
      </c>
      <c r="G1667" s="237"/>
      <c r="H1667" s="520" t="str" cm="1">
        <f t="array" ref="H1667">IF(Tabla1[[#This Row],[Código_Actividad]]="","",_xlfn.XLOOKUP(Tabla1[[#This Row],[Código_Actividad]],CodigoActividad,Tabla2[Actividades Programables Presupuestables],"",0))</f>
        <v/>
      </c>
      <c r="I1667" s="783" t="str">
        <f>IFERROR(VLOOKUP('Formulario PPGR3'!$G1667,'Formulario PPGR2'!$H$9:$V$536,15,FALSE),"")</f>
        <v/>
      </c>
      <c r="J1667" s="525"/>
      <c r="K1667" s="524"/>
      <c r="L1667" s="521" t="str">
        <f>IF(Tabla1[[#This Row],[Descripción]]="","",_xlfn.XLOOKUP(Tabla1[[#This Row],[Descripción]],Tabla10[Descripción],Tabla10[Unidad de Medida],"",0))</f>
        <v/>
      </c>
      <c r="M1667" s="317"/>
      <c r="N1667" s="535" t="str">
        <f>IF(Tabla1[[#This Row],[Descripción]]="","",_xlfn.XLOOKUP(Tabla1[[#This Row],[Descripción]],Tabla10[Descripción],Tabla10[Precio Unitario],0))</f>
        <v/>
      </c>
      <c r="O1667" s="535" t="str">
        <f>IF(Tabla1[[#This Row],[Cantidad de Insumos]]="","",Tabla1[[#This Row],[Precio Unitario]]*Tabla1[[#This Row],[Cantidad de Insumos]])</f>
        <v/>
      </c>
      <c r="P1667" s="522" t="str">
        <f>IF(Tabla1[[#This Row],[Descripción]]="","",_xlfn.XLOOKUP(Tabla1[[#This Row],[Descripción]],Tabla10[Descripción],Tabla10[CODIGO PRESUPUESTARIO],0))</f>
        <v/>
      </c>
      <c r="Q1667" s="523"/>
      <c r="R1667" s="523" t="str">
        <f>IF(Tabla1[[#This Row],[Insumos]]="","",_xlfn.XLOOKUP(Tabla1[[#This Row],[Insumos]],Tabla10[Insumo],Tabla10[InsumoAbrev],"",0))</f>
        <v/>
      </c>
      <c r="S1667" s="694"/>
      <c r="T1667" s="187"/>
      <c r="U1667" s="187"/>
    </row>
    <row r="1668" spans="2:21" ht="15" x14ac:dyDescent="0.25">
      <c r="B1668" s="187" t="str">
        <f>IF('Formulario PPGR3'!$G1668="","",CONCATENATE('Formulario PPGR3'!$C1668,".",'Formulario PPGR3'!$D1668,".",'Formulario PPGR3'!$E1668,".",'Formulario PPGR3'!$F1668))</f>
        <v/>
      </c>
      <c r="C1668" s="187" t="str">
        <f>IF('Formulario PPGR3'!$G1668="","",'Formulario PPGR1'!#REF!)</f>
        <v/>
      </c>
      <c r="D1668" s="187" t="str">
        <f>IF('Formulario PPGR3'!$G1668="","",'Formulario PPGR1'!#REF!)</f>
        <v/>
      </c>
      <c r="E1668" s="187" t="str">
        <f>IF('Formulario PPGR3'!$G1668="","",'Formulario PPGR1'!#REF!)</f>
        <v/>
      </c>
      <c r="F1668" s="187" t="str">
        <f>IF('Formulario PPGR3'!$G1668="","",'Formulario PPGR1'!#REF!)</f>
        <v/>
      </c>
      <c r="G1668" s="237"/>
      <c r="H1668" s="520" t="str" cm="1">
        <f t="array" ref="H1668">IF(Tabla1[[#This Row],[Código_Actividad]]="","",_xlfn.XLOOKUP(Tabla1[[#This Row],[Código_Actividad]],CodigoActividad,Tabla2[Actividades Programables Presupuestables],"",0))</f>
        <v/>
      </c>
      <c r="I1668" s="783" t="str">
        <f>IFERROR(VLOOKUP('Formulario PPGR3'!$G1668,'Formulario PPGR2'!$H$9:$V$536,15,FALSE),"")</f>
        <v/>
      </c>
      <c r="J1668" s="525"/>
      <c r="K1668" s="524"/>
      <c r="L1668" s="521" t="str">
        <f>IF(Tabla1[[#This Row],[Descripción]]="","",_xlfn.XLOOKUP(Tabla1[[#This Row],[Descripción]],Tabla10[Descripción],Tabla10[Unidad de Medida],"",0))</f>
        <v/>
      </c>
      <c r="M1668" s="317"/>
      <c r="N1668" s="535" t="str">
        <f>IF(Tabla1[[#This Row],[Descripción]]="","",_xlfn.XLOOKUP(Tabla1[[#This Row],[Descripción]],Tabla10[Descripción],Tabla10[Precio Unitario],0))</f>
        <v/>
      </c>
      <c r="O1668" s="535" t="str">
        <f>IF(Tabla1[[#This Row],[Cantidad de Insumos]]="","",Tabla1[[#This Row],[Precio Unitario]]*Tabla1[[#This Row],[Cantidad de Insumos]])</f>
        <v/>
      </c>
      <c r="P1668" s="522" t="str">
        <f>IF(Tabla1[[#This Row],[Descripción]]="","",_xlfn.XLOOKUP(Tabla1[[#This Row],[Descripción]],Tabla10[Descripción],Tabla10[CODIGO PRESUPUESTARIO],0))</f>
        <v/>
      </c>
      <c r="Q1668" s="523"/>
      <c r="R1668" s="523" t="str">
        <f>IF(Tabla1[[#This Row],[Insumos]]="","",_xlfn.XLOOKUP(Tabla1[[#This Row],[Insumos]],Tabla10[Insumo],Tabla10[InsumoAbrev],"",0))</f>
        <v/>
      </c>
      <c r="S1668" s="694"/>
      <c r="T1668" s="187"/>
      <c r="U1668" s="187"/>
    </row>
    <row r="1669" spans="2:21" ht="15" x14ac:dyDescent="0.25">
      <c r="B1669" s="187" t="str">
        <f>IF('Formulario PPGR3'!$G1669="","",CONCATENATE('Formulario PPGR3'!$C1669,".",'Formulario PPGR3'!$D1669,".",'Formulario PPGR3'!$E1669,".",'Formulario PPGR3'!$F1669))</f>
        <v/>
      </c>
      <c r="C1669" s="187" t="str">
        <f>IF('Formulario PPGR3'!$G1669="","",'Formulario PPGR1'!#REF!)</f>
        <v/>
      </c>
      <c r="D1669" s="187" t="str">
        <f>IF('Formulario PPGR3'!$G1669="","",'Formulario PPGR1'!#REF!)</f>
        <v/>
      </c>
      <c r="E1669" s="187" t="str">
        <f>IF('Formulario PPGR3'!$G1669="","",'Formulario PPGR1'!#REF!)</f>
        <v/>
      </c>
      <c r="F1669" s="187" t="str">
        <f>IF('Formulario PPGR3'!$G1669="","",'Formulario PPGR1'!#REF!)</f>
        <v/>
      </c>
      <c r="G1669" s="237"/>
      <c r="H1669" s="520" t="str" cm="1">
        <f t="array" ref="H1669">IF(Tabla1[[#This Row],[Código_Actividad]]="","",_xlfn.XLOOKUP(Tabla1[[#This Row],[Código_Actividad]],CodigoActividad,Tabla2[Actividades Programables Presupuestables],"",0))</f>
        <v/>
      </c>
      <c r="I1669" s="783" t="str">
        <f>IFERROR(VLOOKUP('Formulario PPGR3'!$G1669,'Formulario PPGR2'!$H$9:$V$536,15,FALSE),"")</f>
        <v/>
      </c>
      <c r="J1669" s="525"/>
      <c r="K1669" s="524"/>
      <c r="L1669" s="521" t="str">
        <f>IF(Tabla1[[#This Row],[Descripción]]="","",_xlfn.XLOOKUP(Tabla1[[#This Row],[Descripción]],Tabla10[Descripción],Tabla10[Unidad de Medida],"",0))</f>
        <v/>
      </c>
      <c r="M1669" s="317"/>
      <c r="N1669" s="535" t="str">
        <f>IF(Tabla1[[#This Row],[Descripción]]="","",_xlfn.XLOOKUP(Tabla1[[#This Row],[Descripción]],Tabla10[Descripción],Tabla10[Precio Unitario],0))</f>
        <v/>
      </c>
      <c r="O1669" s="535" t="str">
        <f>IF(Tabla1[[#This Row],[Cantidad de Insumos]]="","",Tabla1[[#This Row],[Precio Unitario]]*Tabla1[[#This Row],[Cantidad de Insumos]])</f>
        <v/>
      </c>
      <c r="P1669" s="522" t="str">
        <f>IF(Tabla1[[#This Row],[Descripción]]="","",_xlfn.XLOOKUP(Tabla1[[#This Row],[Descripción]],Tabla10[Descripción],Tabla10[CODIGO PRESUPUESTARIO],0))</f>
        <v/>
      </c>
      <c r="Q1669" s="523"/>
      <c r="R1669" s="523" t="str">
        <f>IF(Tabla1[[#This Row],[Insumos]]="","",_xlfn.XLOOKUP(Tabla1[[#This Row],[Insumos]],Tabla10[Insumo],Tabla10[InsumoAbrev],"",0))</f>
        <v/>
      </c>
      <c r="S1669" s="694"/>
      <c r="T1669" s="187"/>
      <c r="U1669" s="187"/>
    </row>
    <row r="1670" spans="2:21" ht="15" x14ac:dyDescent="0.25">
      <c r="B1670" s="187" t="str">
        <f>IF('Formulario PPGR3'!$G1670="","",CONCATENATE('Formulario PPGR3'!$C1670,".",'Formulario PPGR3'!$D1670,".",'Formulario PPGR3'!$E1670,".",'Formulario PPGR3'!$F1670))</f>
        <v/>
      </c>
      <c r="C1670" s="187" t="str">
        <f>IF('Formulario PPGR3'!$G1670="","",'Formulario PPGR1'!#REF!)</f>
        <v/>
      </c>
      <c r="D1670" s="187" t="str">
        <f>IF('Formulario PPGR3'!$G1670="","",'Formulario PPGR1'!#REF!)</f>
        <v/>
      </c>
      <c r="E1670" s="187" t="str">
        <f>IF('Formulario PPGR3'!$G1670="","",'Formulario PPGR1'!#REF!)</f>
        <v/>
      </c>
      <c r="F1670" s="187" t="str">
        <f>IF('Formulario PPGR3'!$G1670="","",'Formulario PPGR1'!#REF!)</f>
        <v/>
      </c>
      <c r="G1670" s="237"/>
      <c r="H1670" s="520" t="str" cm="1">
        <f t="array" ref="H1670">IF(Tabla1[[#This Row],[Código_Actividad]]="","",_xlfn.XLOOKUP(Tabla1[[#This Row],[Código_Actividad]],CodigoActividad,Tabla2[Actividades Programables Presupuestables],"",0))</f>
        <v/>
      </c>
      <c r="I1670" s="783" t="str">
        <f>IFERROR(VLOOKUP('Formulario PPGR3'!$G1670,'Formulario PPGR2'!$H$9:$V$536,15,FALSE),"")</f>
        <v/>
      </c>
      <c r="J1670" s="525"/>
      <c r="K1670" s="524"/>
      <c r="L1670" s="521" t="str">
        <f>IF(Tabla1[[#This Row],[Descripción]]="","",_xlfn.XLOOKUP(Tabla1[[#This Row],[Descripción]],Tabla10[Descripción],Tabla10[Unidad de Medida],"",0))</f>
        <v/>
      </c>
      <c r="M1670" s="317"/>
      <c r="N1670" s="535" t="str">
        <f>IF(Tabla1[[#This Row],[Descripción]]="","",_xlfn.XLOOKUP(Tabla1[[#This Row],[Descripción]],Tabla10[Descripción],Tabla10[Precio Unitario],0))</f>
        <v/>
      </c>
      <c r="O1670" s="535" t="str">
        <f>IF(Tabla1[[#This Row],[Cantidad de Insumos]]="","",Tabla1[[#This Row],[Precio Unitario]]*Tabla1[[#This Row],[Cantidad de Insumos]])</f>
        <v/>
      </c>
      <c r="P1670" s="522" t="str">
        <f>IF(Tabla1[[#This Row],[Descripción]]="","",_xlfn.XLOOKUP(Tabla1[[#This Row],[Descripción]],Tabla10[Descripción],Tabla10[CODIGO PRESUPUESTARIO],0))</f>
        <v/>
      </c>
      <c r="Q1670" s="523"/>
      <c r="R1670" s="523" t="str">
        <f>IF(Tabla1[[#This Row],[Insumos]]="","",_xlfn.XLOOKUP(Tabla1[[#This Row],[Insumos]],Tabla10[Insumo],Tabla10[InsumoAbrev],"",0))</f>
        <v/>
      </c>
      <c r="S1670" s="694"/>
      <c r="T1670" s="187"/>
      <c r="U1670" s="187"/>
    </row>
    <row r="1671" spans="2:21" ht="15" x14ac:dyDescent="0.25">
      <c r="B1671" s="187" t="str">
        <f>IF('Formulario PPGR3'!$G1671="","",CONCATENATE('Formulario PPGR3'!$C1671,".",'Formulario PPGR3'!$D1671,".",'Formulario PPGR3'!$E1671,".",'Formulario PPGR3'!$F1671))</f>
        <v/>
      </c>
      <c r="C1671" s="187" t="str">
        <f>IF('Formulario PPGR3'!$G1671="","",'Formulario PPGR1'!#REF!)</f>
        <v/>
      </c>
      <c r="D1671" s="187" t="str">
        <f>IF('Formulario PPGR3'!$G1671="","",'Formulario PPGR1'!#REF!)</f>
        <v/>
      </c>
      <c r="E1671" s="187" t="str">
        <f>IF('Formulario PPGR3'!$G1671="","",'Formulario PPGR1'!#REF!)</f>
        <v/>
      </c>
      <c r="F1671" s="187" t="str">
        <f>IF('Formulario PPGR3'!$G1671="","",'Formulario PPGR1'!#REF!)</f>
        <v/>
      </c>
      <c r="G1671" s="237"/>
      <c r="H1671" s="520" t="str" cm="1">
        <f t="array" ref="H1671">IF(Tabla1[[#This Row],[Código_Actividad]]="","",_xlfn.XLOOKUP(Tabla1[[#This Row],[Código_Actividad]],CodigoActividad,Tabla2[Actividades Programables Presupuestables],"",0))</f>
        <v/>
      </c>
      <c r="I1671" s="783" t="str">
        <f>IFERROR(VLOOKUP('Formulario PPGR3'!$G1671,'Formulario PPGR2'!$H$9:$V$536,15,FALSE),"")</f>
        <v/>
      </c>
      <c r="J1671" s="525"/>
      <c r="K1671" s="524"/>
      <c r="L1671" s="521" t="str">
        <f>IF(Tabla1[[#This Row],[Descripción]]="","",_xlfn.XLOOKUP(Tabla1[[#This Row],[Descripción]],Tabla10[Descripción],Tabla10[Unidad de Medida],"",0))</f>
        <v/>
      </c>
      <c r="M1671" s="317"/>
      <c r="N1671" s="535" t="str">
        <f>IF(Tabla1[[#This Row],[Descripción]]="","",_xlfn.XLOOKUP(Tabla1[[#This Row],[Descripción]],Tabla10[Descripción],Tabla10[Precio Unitario],0))</f>
        <v/>
      </c>
      <c r="O1671" s="535" t="str">
        <f>IF(Tabla1[[#This Row],[Cantidad de Insumos]]="","",Tabla1[[#This Row],[Precio Unitario]]*Tabla1[[#This Row],[Cantidad de Insumos]])</f>
        <v/>
      </c>
      <c r="P1671" s="522" t="str">
        <f>IF(Tabla1[[#This Row],[Descripción]]="","",_xlfn.XLOOKUP(Tabla1[[#This Row],[Descripción]],Tabla10[Descripción],Tabla10[CODIGO PRESUPUESTARIO],0))</f>
        <v/>
      </c>
      <c r="Q1671" s="523"/>
      <c r="R1671" s="523" t="str">
        <f>IF(Tabla1[[#This Row],[Insumos]]="","",_xlfn.XLOOKUP(Tabla1[[#This Row],[Insumos]],Tabla10[Insumo],Tabla10[InsumoAbrev],"",0))</f>
        <v/>
      </c>
      <c r="S1671" s="694"/>
      <c r="T1671" s="187"/>
      <c r="U1671" s="187"/>
    </row>
    <row r="1672" spans="2:21" ht="15" x14ac:dyDescent="0.25">
      <c r="B1672" s="187" t="str">
        <f>IF('Formulario PPGR3'!$G1672="","",CONCATENATE('Formulario PPGR3'!$C1672,".",'Formulario PPGR3'!$D1672,".",'Formulario PPGR3'!$E1672,".",'Formulario PPGR3'!$F1672))</f>
        <v/>
      </c>
      <c r="C1672" s="187" t="str">
        <f>IF('Formulario PPGR3'!$G1672="","",'Formulario PPGR1'!#REF!)</f>
        <v/>
      </c>
      <c r="D1672" s="187" t="str">
        <f>IF('Formulario PPGR3'!$G1672="","",'Formulario PPGR1'!#REF!)</f>
        <v/>
      </c>
      <c r="E1672" s="187" t="str">
        <f>IF('Formulario PPGR3'!$G1672="","",'Formulario PPGR1'!#REF!)</f>
        <v/>
      </c>
      <c r="F1672" s="187" t="str">
        <f>IF('Formulario PPGR3'!$G1672="","",'Formulario PPGR1'!#REF!)</f>
        <v/>
      </c>
      <c r="G1672" s="237"/>
      <c r="H1672" s="520" t="str" cm="1">
        <f t="array" ref="H1672">IF(Tabla1[[#This Row],[Código_Actividad]]="","",_xlfn.XLOOKUP(Tabla1[[#This Row],[Código_Actividad]],CodigoActividad,Tabla2[Actividades Programables Presupuestables],"",0))</f>
        <v/>
      </c>
      <c r="I1672" s="783" t="str">
        <f>IFERROR(VLOOKUP('Formulario PPGR3'!$G1672,'Formulario PPGR2'!$H$9:$V$536,15,FALSE),"")</f>
        <v/>
      </c>
      <c r="J1672" s="525"/>
      <c r="K1672" s="524"/>
      <c r="L1672" s="521" t="str">
        <f>IF(Tabla1[[#This Row],[Descripción]]="","",_xlfn.XLOOKUP(Tabla1[[#This Row],[Descripción]],Tabla10[Descripción],Tabla10[Unidad de Medida],"",0))</f>
        <v/>
      </c>
      <c r="M1672" s="317"/>
      <c r="N1672" s="535" t="str">
        <f>IF(Tabla1[[#This Row],[Descripción]]="","",_xlfn.XLOOKUP(Tabla1[[#This Row],[Descripción]],Tabla10[Descripción],Tabla10[Precio Unitario],0))</f>
        <v/>
      </c>
      <c r="O1672" s="535" t="str">
        <f>IF(Tabla1[[#This Row],[Cantidad de Insumos]]="","",Tabla1[[#This Row],[Precio Unitario]]*Tabla1[[#This Row],[Cantidad de Insumos]])</f>
        <v/>
      </c>
      <c r="P1672" s="522" t="str">
        <f>IF(Tabla1[[#This Row],[Descripción]]="","",_xlfn.XLOOKUP(Tabla1[[#This Row],[Descripción]],Tabla10[Descripción],Tabla10[CODIGO PRESUPUESTARIO],0))</f>
        <v/>
      </c>
      <c r="Q1672" s="523"/>
      <c r="R1672" s="523" t="str">
        <f>IF(Tabla1[[#This Row],[Insumos]]="","",_xlfn.XLOOKUP(Tabla1[[#This Row],[Insumos]],Tabla10[Insumo],Tabla10[InsumoAbrev],"",0))</f>
        <v/>
      </c>
      <c r="S1672" s="694"/>
      <c r="T1672" s="187"/>
      <c r="U1672" s="187"/>
    </row>
    <row r="1673" spans="2:21" ht="15" x14ac:dyDescent="0.25">
      <c r="B1673" s="187" t="str">
        <f>IF('Formulario PPGR3'!$G1673="","",CONCATENATE('Formulario PPGR3'!$C1673,".",'Formulario PPGR3'!$D1673,".",'Formulario PPGR3'!$E1673,".",'Formulario PPGR3'!$F1673))</f>
        <v/>
      </c>
      <c r="C1673" s="187" t="str">
        <f>IF('Formulario PPGR3'!$G1673="","",'Formulario PPGR1'!#REF!)</f>
        <v/>
      </c>
      <c r="D1673" s="187" t="str">
        <f>IF('Formulario PPGR3'!$G1673="","",'Formulario PPGR1'!#REF!)</f>
        <v/>
      </c>
      <c r="E1673" s="187" t="str">
        <f>IF('Formulario PPGR3'!$G1673="","",'Formulario PPGR1'!#REF!)</f>
        <v/>
      </c>
      <c r="F1673" s="187" t="str">
        <f>IF('Formulario PPGR3'!$G1673="","",'Formulario PPGR1'!#REF!)</f>
        <v/>
      </c>
      <c r="G1673" s="237"/>
      <c r="H1673" s="520" t="str" cm="1">
        <f t="array" ref="H1673">IF(Tabla1[[#This Row],[Código_Actividad]]="","",_xlfn.XLOOKUP(Tabla1[[#This Row],[Código_Actividad]],CodigoActividad,Tabla2[Actividades Programables Presupuestables],"",0))</f>
        <v/>
      </c>
      <c r="I1673" s="783" t="str">
        <f>IFERROR(VLOOKUP('Formulario PPGR3'!$G1673,'Formulario PPGR2'!$H$9:$V$536,15,FALSE),"")</f>
        <v/>
      </c>
      <c r="J1673" s="525"/>
      <c r="K1673" s="524"/>
      <c r="L1673" s="521" t="str">
        <f>IF(Tabla1[[#This Row],[Descripción]]="","",_xlfn.XLOOKUP(Tabla1[[#This Row],[Descripción]],Tabla10[Descripción],Tabla10[Unidad de Medida],"",0))</f>
        <v/>
      </c>
      <c r="M1673" s="317"/>
      <c r="N1673" s="535" t="str">
        <f>IF(Tabla1[[#This Row],[Descripción]]="","",_xlfn.XLOOKUP(Tabla1[[#This Row],[Descripción]],Tabla10[Descripción],Tabla10[Precio Unitario],0))</f>
        <v/>
      </c>
      <c r="O1673" s="535" t="str">
        <f>IF(Tabla1[[#This Row],[Cantidad de Insumos]]="","",Tabla1[[#This Row],[Precio Unitario]]*Tabla1[[#This Row],[Cantidad de Insumos]])</f>
        <v/>
      </c>
      <c r="P1673" s="522" t="str">
        <f>IF(Tabla1[[#This Row],[Descripción]]="","",_xlfn.XLOOKUP(Tabla1[[#This Row],[Descripción]],Tabla10[Descripción],Tabla10[CODIGO PRESUPUESTARIO],0))</f>
        <v/>
      </c>
      <c r="Q1673" s="523"/>
      <c r="R1673" s="523" t="str">
        <f>IF(Tabla1[[#This Row],[Insumos]]="","",_xlfn.XLOOKUP(Tabla1[[#This Row],[Insumos]],Tabla10[Insumo],Tabla10[InsumoAbrev],"",0))</f>
        <v/>
      </c>
      <c r="S1673" s="694"/>
      <c r="T1673" s="187"/>
      <c r="U1673" s="187"/>
    </row>
    <row r="1674" spans="2:21" ht="15" x14ac:dyDescent="0.25">
      <c r="B1674" s="187" t="str">
        <f>IF('Formulario PPGR3'!$G1674="","",CONCATENATE('Formulario PPGR3'!$C1674,".",'Formulario PPGR3'!$D1674,".",'Formulario PPGR3'!$E1674,".",'Formulario PPGR3'!$F1674))</f>
        <v/>
      </c>
      <c r="C1674" s="187" t="str">
        <f>IF('Formulario PPGR3'!$G1674="","",'Formulario PPGR1'!#REF!)</f>
        <v/>
      </c>
      <c r="D1674" s="187" t="str">
        <f>IF('Formulario PPGR3'!$G1674="","",'Formulario PPGR1'!#REF!)</f>
        <v/>
      </c>
      <c r="E1674" s="187" t="str">
        <f>IF('Formulario PPGR3'!$G1674="","",'Formulario PPGR1'!#REF!)</f>
        <v/>
      </c>
      <c r="F1674" s="187" t="str">
        <f>IF('Formulario PPGR3'!$G1674="","",'Formulario PPGR1'!#REF!)</f>
        <v/>
      </c>
      <c r="G1674" s="237"/>
      <c r="H1674" s="520" t="str" cm="1">
        <f t="array" ref="H1674">IF(Tabla1[[#This Row],[Código_Actividad]]="","",_xlfn.XLOOKUP(Tabla1[[#This Row],[Código_Actividad]],CodigoActividad,Tabla2[Actividades Programables Presupuestables],"",0))</f>
        <v/>
      </c>
      <c r="I1674" s="783" t="str">
        <f>IFERROR(VLOOKUP('Formulario PPGR3'!$G1674,'Formulario PPGR2'!$H$9:$V$536,15,FALSE),"")</f>
        <v/>
      </c>
      <c r="J1674" s="525"/>
      <c r="K1674" s="524"/>
      <c r="L1674" s="521" t="str">
        <f>IF(Tabla1[[#This Row],[Descripción]]="","",_xlfn.XLOOKUP(Tabla1[[#This Row],[Descripción]],Tabla10[Descripción],Tabla10[Unidad de Medida],"",0))</f>
        <v/>
      </c>
      <c r="M1674" s="317"/>
      <c r="N1674" s="535" t="str">
        <f>IF(Tabla1[[#This Row],[Descripción]]="","",_xlfn.XLOOKUP(Tabla1[[#This Row],[Descripción]],Tabla10[Descripción],Tabla10[Precio Unitario],0))</f>
        <v/>
      </c>
      <c r="O1674" s="535" t="str">
        <f>IF(Tabla1[[#This Row],[Cantidad de Insumos]]="","",Tabla1[[#This Row],[Precio Unitario]]*Tabla1[[#This Row],[Cantidad de Insumos]])</f>
        <v/>
      </c>
      <c r="P1674" s="522" t="str">
        <f>IF(Tabla1[[#This Row],[Descripción]]="","",_xlfn.XLOOKUP(Tabla1[[#This Row],[Descripción]],Tabla10[Descripción],Tabla10[CODIGO PRESUPUESTARIO],0))</f>
        <v/>
      </c>
      <c r="Q1674" s="523"/>
      <c r="R1674" s="523" t="str">
        <f>IF(Tabla1[[#This Row],[Insumos]]="","",_xlfn.XLOOKUP(Tabla1[[#This Row],[Insumos]],Tabla10[Insumo],Tabla10[InsumoAbrev],"",0))</f>
        <v/>
      </c>
      <c r="S1674" s="694"/>
      <c r="T1674" s="187"/>
      <c r="U1674" s="187"/>
    </row>
    <row r="1675" spans="2:21" ht="15" x14ac:dyDescent="0.25">
      <c r="B1675" s="187" t="str">
        <f>IF('Formulario PPGR3'!$G1675="","",CONCATENATE('Formulario PPGR3'!$C1675,".",'Formulario PPGR3'!$D1675,".",'Formulario PPGR3'!$E1675,".",'Formulario PPGR3'!$F1675))</f>
        <v/>
      </c>
      <c r="C1675" s="187" t="str">
        <f>IF('Formulario PPGR3'!$G1675="","",'Formulario PPGR1'!#REF!)</f>
        <v/>
      </c>
      <c r="D1675" s="187" t="str">
        <f>IF('Formulario PPGR3'!$G1675="","",'Formulario PPGR1'!#REF!)</f>
        <v/>
      </c>
      <c r="E1675" s="187" t="str">
        <f>IF('Formulario PPGR3'!$G1675="","",'Formulario PPGR1'!#REF!)</f>
        <v/>
      </c>
      <c r="F1675" s="187" t="str">
        <f>IF('Formulario PPGR3'!$G1675="","",'Formulario PPGR1'!#REF!)</f>
        <v/>
      </c>
      <c r="G1675" s="237"/>
      <c r="H1675" s="520" t="str" cm="1">
        <f t="array" ref="H1675">IF(Tabla1[[#This Row],[Código_Actividad]]="","",_xlfn.XLOOKUP(Tabla1[[#This Row],[Código_Actividad]],CodigoActividad,Tabla2[Actividades Programables Presupuestables],"",0))</f>
        <v/>
      </c>
      <c r="I1675" s="783" t="str">
        <f>IFERROR(VLOOKUP('Formulario PPGR3'!$G1675,'Formulario PPGR2'!$H$9:$V$536,15,FALSE),"")</f>
        <v/>
      </c>
      <c r="J1675" s="525"/>
      <c r="K1675" s="524"/>
      <c r="L1675" s="521" t="str">
        <f>IF(Tabla1[[#This Row],[Descripción]]="","",_xlfn.XLOOKUP(Tabla1[[#This Row],[Descripción]],Tabla10[Descripción],Tabla10[Unidad de Medida],"",0))</f>
        <v/>
      </c>
      <c r="M1675" s="317"/>
      <c r="N1675" s="535" t="str">
        <f>IF(Tabla1[[#This Row],[Descripción]]="","",_xlfn.XLOOKUP(Tabla1[[#This Row],[Descripción]],Tabla10[Descripción],Tabla10[Precio Unitario],0))</f>
        <v/>
      </c>
      <c r="O1675" s="535" t="str">
        <f>IF(Tabla1[[#This Row],[Cantidad de Insumos]]="","",Tabla1[[#This Row],[Precio Unitario]]*Tabla1[[#This Row],[Cantidad de Insumos]])</f>
        <v/>
      </c>
      <c r="P1675" s="522" t="str">
        <f>IF(Tabla1[[#This Row],[Descripción]]="","",_xlfn.XLOOKUP(Tabla1[[#This Row],[Descripción]],Tabla10[Descripción],Tabla10[CODIGO PRESUPUESTARIO],0))</f>
        <v/>
      </c>
      <c r="Q1675" s="523"/>
      <c r="R1675" s="523" t="str">
        <f>IF(Tabla1[[#This Row],[Insumos]]="","",_xlfn.XLOOKUP(Tabla1[[#This Row],[Insumos]],Tabla10[Insumo],Tabla10[InsumoAbrev],"",0))</f>
        <v/>
      </c>
      <c r="S1675" s="694"/>
      <c r="T1675" s="187"/>
      <c r="U1675" s="187"/>
    </row>
    <row r="1676" spans="2:21" ht="15" x14ac:dyDescent="0.25">
      <c r="B1676" s="187" t="str">
        <f>IF('Formulario PPGR3'!$G1676="","",CONCATENATE('Formulario PPGR3'!$C1676,".",'Formulario PPGR3'!$D1676,".",'Formulario PPGR3'!$E1676,".",'Formulario PPGR3'!$F1676))</f>
        <v/>
      </c>
      <c r="C1676" s="187" t="str">
        <f>IF('Formulario PPGR3'!$G1676="","",'Formulario PPGR1'!#REF!)</f>
        <v/>
      </c>
      <c r="D1676" s="187" t="str">
        <f>IF('Formulario PPGR3'!$G1676="","",'Formulario PPGR1'!#REF!)</f>
        <v/>
      </c>
      <c r="E1676" s="187" t="str">
        <f>IF('Formulario PPGR3'!$G1676="","",'Formulario PPGR1'!#REF!)</f>
        <v/>
      </c>
      <c r="F1676" s="187" t="str">
        <f>IF('Formulario PPGR3'!$G1676="","",'Formulario PPGR1'!#REF!)</f>
        <v/>
      </c>
      <c r="G1676" s="237"/>
      <c r="H1676" s="520" t="str" cm="1">
        <f t="array" ref="H1676">IF(Tabla1[[#This Row],[Código_Actividad]]="","",_xlfn.XLOOKUP(Tabla1[[#This Row],[Código_Actividad]],CodigoActividad,Tabla2[Actividades Programables Presupuestables],"",0))</f>
        <v/>
      </c>
      <c r="I1676" s="783" t="str">
        <f>IFERROR(VLOOKUP('Formulario PPGR3'!$G1676,'Formulario PPGR2'!$H$9:$V$536,15,FALSE),"")</f>
        <v/>
      </c>
      <c r="J1676" s="525"/>
      <c r="K1676" s="524"/>
      <c r="L1676" s="521" t="str">
        <f>IF(Tabla1[[#This Row],[Descripción]]="","",_xlfn.XLOOKUP(Tabla1[[#This Row],[Descripción]],Tabla10[Descripción],Tabla10[Unidad de Medida],"",0))</f>
        <v/>
      </c>
      <c r="M1676" s="317"/>
      <c r="N1676" s="535" t="str">
        <f>IF(Tabla1[[#This Row],[Descripción]]="","",_xlfn.XLOOKUP(Tabla1[[#This Row],[Descripción]],Tabla10[Descripción],Tabla10[Precio Unitario],0))</f>
        <v/>
      </c>
      <c r="O1676" s="535" t="str">
        <f>IF(Tabla1[[#This Row],[Cantidad de Insumos]]="","",Tabla1[[#This Row],[Precio Unitario]]*Tabla1[[#This Row],[Cantidad de Insumos]])</f>
        <v/>
      </c>
      <c r="P1676" s="522" t="str">
        <f>IF(Tabla1[[#This Row],[Descripción]]="","",_xlfn.XLOOKUP(Tabla1[[#This Row],[Descripción]],Tabla10[Descripción],Tabla10[CODIGO PRESUPUESTARIO],0))</f>
        <v/>
      </c>
      <c r="Q1676" s="523"/>
      <c r="R1676" s="523" t="str">
        <f>IF(Tabla1[[#This Row],[Insumos]]="","",_xlfn.XLOOKUP(Tabla1[[#This Row],[Insumos]],Tabla10[Insumo],Tabla10[InsumoAbrev],"",0))</f>
        <v/>
      </c>
      <c r="S1676" s="694"/>
      <c r="T1676" s="187"/>
      <c r="U1676" s="187"/>
    </row>
    <row r="1677" spans="2:21" ht="15" x14ac:dyDescent="0.25">
      <c r="B1677" s="187" t="str">
        <f>IF('Formulario PPGR3'!$G1677="","",CONCATENATE('Formulario PPGR3'!$C1677,".",'Formulario PPGR3'!$D1677,".",'Formulario PPGR3'!$E1677,".",'Formulario PPGR3'!$F1677))</f>
        <v/>
      </c>
      <c r="C1677" s="187" t="str">
        <f>IF('Formulario PPGR3'!$G1677="","",'Formulario PPGR1'!#REF!)</f>
        <v/>
      </c>
      <c r="D1677" s="187" t="str">
        <f>IF('Formulario PPGR3'!$G1677="","",'Formulario PPGR1'!#REF!)</f>
        <v/>
      </c>
      <c r="E1677" s="187" t="str">
        <f>IF('Formulario PPGR3'!$G1677="","",'Formulario PPGR1'!#REF!)</f>
        <v/>
      </c>
      <c r="F1677" s="187" t="str">
        <f>IF('Formulario PPGR3'!$G1677="","",'Formulario PPGR1'!#REF!)</f>
        <v/>
      </c>
      <c r="G1677" s="237"/>
      <c r="H1677" s="520" t="str" cm="1">
        <f t="array" ref="H1677">IF(Tabla1[[#This Row],[Código_Actividad]]="","",_xlfn.XLOOKUP(Tabla1[[#This Row],[Código_Actividad]],CodigoActividad,Tabla2[Actividades Programables Presupuestables],"",0))</f>
        <v/>
      </c>
      <c r="I1677" s="783" t="str">
        <f>IFERROR(VLOOKUP('Formulario PPGR3'!$G1677,'Formulario PPGR2'!$H$9:$V$536,15,FALSE),"")</f>
        <v/>
      </c>
      <c r="J1677" s="525"/>
      <c r="K1677" s="524"/>
      <c r="L1677" s="521" t="str">
        <f>IF(Tabla1[[#This Row],[Descripción]]="","",_xlfn.XLOOKUP(Tabla1[[#This Row],[Descripción]],Tabla10[Descripción],Tabla10[Unidad de Medida],"",0))</f>
        <v/>
      </c>
      <c r="M1677" s="317"/>
      <c r="N1677" s="535" t="str">
        <f>IF(Tabla1[[#This Row],[Descripción]]="","",_xlfn.XLOOKUP(Tabla1[[#This Row],[Descripción]],Tabla10[Descripción],Tabla10[Precio Unitario],0))</f>
        <v/>
      </c>
      <c r="O1677" s="535" t="str">
        <f>IF(Tabla1[[#This Row],[Cantidad de Insumos]]="","",Tabla1[[#This Row],[Precio Unitario]]*Tabla1[[#This Row],[Cantidad de Insumos]])</f>
        <v/>
      </c>
      <c r="P1677" s="522" t="str">
        <f>IF(Tabla1[[#This Row],[Descripción]]="","",_xlfn.XLOOKUP(Tabla1[[#This Row],[Descripción]],Tabla10[Descripción],Tabla10[CODIGO PRESUPUESTARIO],0))</f>
        <v/>
      </c>
      <c r="Q1677" s="523"/>
      <c r="R1677" s="523" t="str">
        <f>IF(Tabla1[[#This Row],[Insumos]]="","",_xlfn.XLOOKUP(Tabla1[[#This Row],[Insumos]],Tabla10[Insumo],Tabla10[InsumoAbrev],"",0))</f>
        <v/>
      </c>
      <c r="S1677" s="694"/>
      <c r="T1677" s="187"/>
      <c r="U1677" s="187"/>
    </row>
    <row r="1678" spans="2:21" ht="15" x14ac:dyDescent="0.25">
      <c r="B1678" s="187" t="str">
        <f>IF('Formulario PPGR3'!$G1678="","",CONCATENATE('Formulario PPGR3'!$C1678,".",'Formulario PPGR3'!$D1678,".",'Formulario PPGR3'!$E1678,".",'Formulario PPGR3'!$F1678))</f>
        <v/>
      </c>
      <c r="C1678" s="187" t="str">
        <f>IF('Formulario PPGR3'!$G1678="","",'Formulario PPGR1'!#REF!)</f>
        <v/>
      </c>
      <c r="D1678" s="187" t="str">
        <f>IF('Formulario PPGR3'!$G1678="","",'Formulario PPGR1'!#REF!)</f>
        <v/>
      </c>
      <c r="E1678" s="187" t="str">
        <f>IF('Formulario PPGR3'!$G1678="","",'Formulario PPGR1'!#REF!)</f>
        <v/>
      </c>
      <c r="F1678" s="187" t="str">
        <f>IF('Formulario PPGR3'!$G1678="","",'Formulario PPGR1'!#REF!)</f>
        <v/>
      </c>
      <c r="G1678" s="237"/>
      <c r="H1678" s="520" t="str" cm="1">
        <f t="array" ref="H1678">IF(Tabla1[[#This Row],[Código_Actividad]]="","",_xlfn.XLOOKUP(Tabla1[[#This Row],[Código_Actividad]],CodigoActividad,Tabla2[Actividades Programables Presupuestables],"",0))</f>
        <v/>
      </c>
      <c r="I1678" s="783" t="str">
        <f>IFERROR(VLOOKUP('Formulario PPGR3'!$G1678,'Formulario PPGR2'!$H$9:$V$536,15,FALSE),"")</f>
        <v/>
      </c>
      <c r="J1678" s="525"/>
      <c r="K1678" s="524"/>
      <c r="L1678" s="521" t="str">
        <f>IF(Tabla1[[#This Row],[Descripción]]="","",_xlfn.XLOOKUP(Tabla1[[#This Row],[Descripción]],Tabla10[Descripción],Tabla10[Unidad de Medida],"",0))</f>
        <v/>
      </c>
      <c r="M1678" s="317"/>
      <c r="N1678" s="535" t="str">
        <f>IF(Tabla1[[#This Row],[Descripción]]="","",_xlfn.XLOOKUP(Tabla1[[#This Row],[Descripción]],Tabla10[Descripción],Tabla10[Precio Unitario],0))</f>
        <v/>
      </c>
      <c r="O1678" s="535" t="str">
        <f>IF(Tabla1[[#This Row],[Cantidad de Insumos]]="","",Tabla1[[#This Row],[Precio Unitario]]*Tabla1[[#This Row],[Cantidad de Insumos]])</f>
        <v/>
      </c>
      <c r="P1678" s="522" t="str">
        <f>IF(Tabla1[[#This Row],[Descripción]]="","",_xlfn.XLOOKUP(Tabla1[[#This Row],[Descripción]],Tabla10[Descripción],Tabla10[CODIGO PRESUPUESTARIO],0))</f>
        <v/>
      </c>
      <c r="Q1678" s="523"/>
      <c r="R1678" s="523" t="str">
        <f>IF(Tabla1[[#This Row],[Insumos]]="","",_xlfn.XLOOKUP(Tabla1[[#This Row],[Insumos]],Tabla10[Insumo],Tabla10[InsumoAbrev],"",0))</f>
        <v/>
      </c>
      <c r="S1678" s="694"/>
      <c r="T1678" s="187"/>
      <c r="U1678" s="187"/>
    </row>
    <row r="1679" spans="2:21" ht="15" x14ac:dyDescent="0.25">
      <c r="B1679" s="187" t="str">
        <f>IF('Formulario PPGR3'!$G1679="","",CONCATENATE('Formulario PPGR3'!$C1679,".",'Formulario PPGR3'!$D1679,".",'Formulario PPGR3'!$E1679,".",'Formulario PPGR3'!$F1679))</f>
        <v/>
      </c>
      <c r="C1679" s="187" t="str">
        <f>IF('Formulario PPGR3'!$G1679="","",'Formulario PPGR1'!#REF!)</f>
        <v/>
      </c>
      <c r="D1679" s="187" t="str">
        <f>IF('Formulario PPGR3'!$G1679="","",'Formulario PPGR1'!#REF!)</f>
        <v/>
      </c>
      <c r="E1679" s="187" t="str">
        <f>IF('Formulario PPGR3'!$G1679="","",'Formulario PPGR1'!#REF!)</f>
        <v/>
      </c>
      <c r="F1679" s="187" t="str">
        <f>IF('Formulario PPGR3'!$G1679="","",'Formulario PPGR1'!#REF!)</f>
        <v/>
      </c>
      <c r="G1679" s="237"/>
      <c r="H1679" s="520" t="str" cm="1">
        <f t="array" ref="H1679">IF(Tabla1[[#This Row],[Código_Actividad]]="","",_xlfn.XLOOKUP(Tabla1[[#This Row],[Código_Actividad]],CodigoActividad,Tabla2[Actividades Programables Presupuestables],"",0))</f>
        <v/>
      </c>
      <c r="I1679" s="783" t="str">
        <f>IFERROR(VLOOKUP('Formulario PPGR3'!$G1679,'Formulario PPGR2'!$H$9:$V$536,15,FALSE),"")</f>
        <v/>
      </c>
      <c r="J1679" s="525"/>
      <c r="K1679" s="524"/>
      <c r="L1679" s="521" t="str">
        <f>IF(Tabla1[[#This Row],[Descripción]]="","",_xlfn.XLOOKUP(Tabla1[[#This Row],[Descripción]],Tabla10[Descripción],Tabla10[Unidad de Medida],"",0))</f>
        <v/>
      </c>
      <c r="M1679" s="317"/>
      <c r="N1679" s="535" t="str">
        <f>IF(Tabla1[[#This Row],[Descripción]]="","",_xlfn.XLOOKUP(Tabla1[[#This Row],[Descripción]],Tabla10[Descripción],Tabla10[Precio Unitario],0))</f>
        <v/>
      </c>
      <c r="O1679" s="535" t="str">
        <f>IF(Tabla1[[#This Row],[Cantidad de Insumos]]="","",Tabla1[[#This Row],[Precio Unitario]]*Tabla1[[#This Row],[Cantidad de Insumos]])</f>
        <v/>
      </c>
      <c r="P1679" s="522" t="str">
        <f>IF(Tabla1[[#This Row],[Descripción]]="","",_xlfn.XLOOKUP(Tabla1[[#This Row],[Descripción]],Tabla10[Descripción],Tabla10[CODIGO PRESUPUESTARIO],0))</f>
        <v/>
      </c>
      <c r="Q1679" s="523"/>
      <c r="R1679" s="523" t="str">
        <f>IF(Tabla1[[#This Row],[Insumos]]="","",_xlfn.XLOOKUP(Tabla1[[#This Row],[Insumos]],Tabla10[Insumo],Tabla10[InsumoAbrev],"",0))</f>
        <v/>
      </c>
      <c r="S1679" s="694"/>
      <c r="T1679" s="187"/>
      <c r="U1679" s="187"/>
    </row>
    <row r="1680" spans="2:21" ht="15" x14ac:dyDescent="0.25">
      <c r="B1680" s="187" t="str">
        <f>IF('Formulario PPGR3'!$G1680="","",CONCATENATE('Formulario PPGR3'!$C1680,".",'Formulario PPGR3'!$D1680,".",'Formulario PPGR3'!$E1680,".",'Formulario PPGR3'!$F1680))</f>
        <v/>
      </c>
      <c r="C1680" s="187" t="str">
        <f>IF('Formulario PPGR3'!$G1680="","",'Formulario PPGR1'!#REF!)</f>
        <v/>
      </c>
      <c r="D1680" s="187" t="str">
        <f>IF('Formulario PPGR3'!$G1680="","",'Formulario PPGR1'!#REF!)</f>
        <v/>
      </c>
      <c r="E1680" s="187" t="str">
        <f>IF('Formulario PPGR3'!$G1680="","",'Formulario PPGR1'!#REF!)</f>
        <v/>
      </c>
      <c r="F1680" s="187" t="str">
        <f>IF('Formulario PPGR3'!$G1680="","",'Formulario PPGR1'!#REF!)</f>
        <v/>
      </c>
      <c r="G1680" s="237"/>
      <c r="H1680" s="520" t="str" cm="1">
        <f t="array" ref="H1680">IF(Tabla1[[#This Row],[Código_Actividad]]="","",_xlfn.XLOOKUP(Tabla1[[#This Row],[Código_Actividad]],CodigoActividad,Tabla2[Actividades Programables Presupuestables],"",0))</f>
        <v/>
      </c>
      <c r="I1680" s="783" t="str">
        <f>IFERROR(VLOOKUP('Formulario PPGR3'!$G1680,'Formulario PPGR2'!$H$9:$V$536,15,FALSE),"")</f>
        <v/>
      </c>
      <c r="J1680" s="525"/>
      <c r="K1680" s="524"/>
      <c r="L1680" s="521" t="str">
        <f>IF(Tabla1[[#This Row],[Descripción]]="","",_xlfn.XLOOKUP(Tabla1[[#This Row],[Descripción]],Tabla10[Descripción],Tabla10[Unidad de Medida],"",0))</f>
        <v/>
      </c>
      <c r="M1680" s="317"/>
      <c r="N1680" s="535" t="str">
        <f>IF(Tabla1[[#This Row],[Descripción]]="","",_xlfn.XLOOKUP(Tabla1[[#This Row],[Descripción]],Tabla10[Descripción],Tabla10[Precio Unitario],0))</f>
        <v/>
      </c>
      <c r="O1680" s="535" t="str">
        <f>IF(Tabla1[[#This Row],[Cantidad de Insumos]]="","",Tabla1[[#This Row],[Precio Unitario]]*Tabla1[[#This Row],[Cantidad de Insumos]])</f>
        <v/>
      </c>
      <c r="P1680" s="522" t="str">
        <f>IF(Tabla1[[#This Row],[Descripción]]="","",_xlfn.XLOOKUP(Tabla1[[#This Row],[Descripción]],Tabla10[Descripción],Tabla10[CODIGO PRESUPUESTARIO],0))</f>
        <v/>
      </c>
      <c r="Q1680" s="523"/>
      <c r="R1680" s="523" t="str">
        <f>IF(Tabla1[[#This Row],[Insumos]]="","",_xlfn.XLOOKUP(Tabla1[[#This Row],[Insumos]],Tabla10[Insumo],Tabla10[InsumoAbrev],"",0))</f>
        <v/>
      </c>
      <c r="S1680" s="694"/>
      <c r="T1680" s="187"/>
      <c r="U1680" s="187"/>
    </row>
    <row r="1681" spans="2:21" ht="15" x14ac:dyDescent="0.25">
      <c r="B1681" s="187" t="str">
        <f>IF('Formulario PPGR3'!$G1681="","",CONCATENATE('Formulario PPGR3'!$C1681,".",'Formulario PPGR3'!$D1681,".",'Formulario PPGR3'!$E1681,".",'Formulario PPGR3'!$F1681))</f>
        <v/>
      </c>
      <c r="C1681" s="187" t="str">
        <f>IF('Formulario PPGR3'!$G1681="","",'Formulario PPGR1'!#REF!)</f>
        <v/>
      </c>
      <c r="D1681" s="187" t="str">
        <f>IF('Formulario PPGR3'!$G1681="","",'Formulario PPGR1'!#REF!)</f>
        <v/>
      </c>
      <c r="E1681" s="187" t="str">
        <f>IF('Formulario PPGR3'!$G1681="","",'Formulario PPGR1'!#REF!)</f>
        <v/>
      </c>
      <c r="F1681" s="187" t="str">
        <f>IF('Formulario PPGR3'!$G1681="","",'Formulario PPGR1'!#REF!)</f>
        <v/>
      </c>
      <c r="G1681" s="237"/>
      <c r="H1681" s="520" t="str" cm="1">
        <f t="array" ref="H1681">IF(Tabla1[[#This Row],[Código_Actividad]]="","",_xlfn.XLOOKUP(Tabla1[[#This Row],[Código_Actividad]],CodigoActividad,Tabla2[Actividades Programables Presupuestables],"",0))</f>
        <v/>
      </c>
      <c r="I1681" s="783" t="str">
        <f>IFERROR(VLOOKUP('Formulario PPGR3'!$G1681,'Formulario PPGR2'!$H$9:$V$536,15,FALSE),"")</f>
        <v/>
      </c>
      <c r="J1681" s="525"/>
      <c r="K1681" s="524"/>
      <c r="L1681" s="521" t="str">
        <f>IF(Tabla1[[#This Row],[Descripción]]="","",_xlfn.XLOOKUP(Tabla1[[#This Row],[Descripción]],Tabla10[Descripción],Tabla10[Unidad de Medida],"",0))</f>
        <v/>
      </c>
      <c r="M1681" s="317"/>
      <c r="N1681" s="535" t="str">
        <f>IF(Tabla1[[#This Row],[Descripción]]="","",_xlfn.XLOOKUP(Tabla1[[#This Row],[Descripción]],Tabla10[Descripción],Tabla10[Precio Unitario],0))</f>
        <v/>
      </c>
      <c r="O1681" s="535" t="str">
        <f>IF(Tabla1[[#This Row],[Cantidad de Insumos]]="","",Tabla1[[#This Row],[Precio Unitario]]*Tabla1[[#This Row],[Cantidad de Insumos]])</f>
        <v/>
      </c>
      <c r="P1681" s="522" t="str">
        <f>IF(Tabla1[[#This Row],[Descripción]]="","",_xlfn.XLOOKUP(Tabla1[[#This Row],[Descripción]],Tabla10[Descripción],Tabla10[CODIGO PRESUPUESTARIO],0))</f>
        <v/>
      </c>
      <c r="Q1681" s="523"/>
      <c r="R1681" s="523" t="str">
        <f>IF(Tabla1[[#This Row],[Insumos]]="","",_xlfn.XLOOKUP(Tabla1[[#This Row],[Insumos]],Tabla10[Insumo],Tabla10[InsumoAbrev],"",0))</f>
        <v/>
      </c>
      <c r="S1681" s="694"/>
      <c r="T1681" s="187"/>
      <c r="U1681" s="187"/>
    </row>
    <row r="1682" spans="2:21" ht="15" x14ac:dyDescent="0.25">
      <c r="B1682" s="187" t="str">
        <f>IF('Formulario PPGR3'!$G1682="","",CONCATENATE('Formulario PPGR3'!$C1682,".",'Formulario PPGR3'!$D1682,".",'Formulario PPGR3'!$E1682,".",'Formulario PPGR3'!$F1682))</f>
        <v/>
      </c>
      <c r="C1682" s="187" t="str">
        <f>IF('Formulario PPGR3'!$G1682="","",'Formulario PPGR1'!#REF!)</f>
        <v/>
      </c>
      <c r="D1682" s="187" t="str">
        <f>IF('Formulario PPGR3'!$G1682="","",'Formulario PPGR1'!#REF!)</f>
        <v/>
      </c>
      <c r="E1682" s="187" t="str">
        <f>IF('Formulario PPGR3'!$G1682="","",'Formulario PPGR1'!#REF!)</f>
        <v/>
      </c>
      <c r="F1682" s="187" t="str">
        <f>IF('Formulario PPGR3'!$G1682="","",'Formulario PPGR1'!#REF!)</f>
        <v/>
      </c>
      <c r="G1682" s="237"/>
      <c r="H1682" s="520" t="str" cm="1">
        <f t="array" ref="H1682">IF(Tabla1[[#This Row],[Código_Actividad]]="","",_xlfn.XLOOKUP(Tabla1[[#This Row],[Código_Actividad]],CodigoActividad,Tabla2[Actividades Programables Presupuestables],"",0))</f>
        <v/>
      </c>
      <c r="I1682" s="783" t="str">
        <f>IFERROR(VLOOKUP('Formulario PPGR3'!$G1682,'Formulario PPGR2'!$H$9:$V$536,15,FALSE),"")</f>
        <v/>
      </c>
      <c r="J1682" s="525"/>
      <c r="K1682" s="524"/>
      <c r="L1682" s="521" t="str">
        <f>IF(Tabla1[[#This Row],[Descripción]]="","",_xlfn.XLOOKUP(Tabla1[[#This Row],[Descripción]],Tabla10[Descripción],Tabla10[Unidad de Medida],"",0))</f>
        <v/>
      </c>
      <c r="M1682" s="317"/>
      <c r="N1682" s="535" t="str">
        <f>IF(Tabla1[[#This Row],[Descripción]]="","",_xlfn.XLOOKUP(Tabla1[[#This Row],[Descripción]],Tabla10[Descripción],Tabla10[Precio Unitario],0))</f>
        <v/>
      </c>
      <c r="O1682" s="535" t="str">
        <f>IF(Tabla1[[#This Row],[Cantidad de Insumos]]="","",Tabla1[[#This Row],[Precio Unitario]]*Tabla1[[#This Row],[Cantidad de Insumos]])</f>
        <v/>
      </c>
      <c r="P1682" s="522" t="str">
        <f>IF(Tabla1[[#This Row],[Descripción]]="","",_xlfn.XLOOKUP(Tabla1[[#This Row],[Descripción]],Tabla10[Descripción],Tabla10[CODIGO PRESUPUESTARIO],0))</f>
        <v/>
      </c>
      <c r="Q1682" s="523"/>
      <c r="R1682" s="523" t="str">
        <f>IF(Tabla1[[#This Row],[Insumos]]="","",_xlfn.XLOOKUP(Tabla1[[#This Row],[Insumos]],Tabla10[Insumo],Tabla10[InsumoAbrev],"",0))</f>
        <v/>
      </c>
      <c r="S1682" s="694"/>
      <c r="T1682" s="187"/>
      <c r="U1682" s="187"/>
    </row>
    <row r="1683" spans="2:21" ht="15" x14ac:dyDescent="0.25">
      <c r="B1683" s="187" t="str">
        <f>IF('Formulario PPGR3'!$G1683="","",CONCATENATE('Formulario PPGR3'!$C1683,".",'Formulario PPGR3'!$D1683,".",'Formulario PPGR3'!$E1683,".",'Formulario PPGR3'!$F1683))</f>
        <v/>
      </c>
      <c r="C1683" s="187" t="str">
        <f>IF('Formulario PPGR3'!$G1683="","",'Formulario PPGR1'!#REF!)</f>
        <v/>
      </c>
      <c r="D1683" s="187" t="str">
        <f>IF('Formulario PPGR3'!$G1683="","",'Formulario PPGR1'!#REF!)</f>
        <v/>
      </c>
      <c r="E1683" s="187" t="str">
        <f>IF('Formulario PPGR3'!$G1683="","",'Formulario PPGR1'!#REF!)</f>
        <v/>
      </c>
      <c r="F1683" s="187" t="str">
        <f>IF('Formulario PPGR3'!$G1683="","",'Formulario PPGR1'!#REF!)</f>
        <v/>
      </c>
      <c r="G1683" s="237"/>
      <c r="H1683" s="520" t="str" cm="1">
        <f t="array" ref="H1683">IF(Tabla1[[#This Row],[Código_Actividad]]="","",_xlfn.XLOOKUP(Tabla1[[#This Row],[Código_Actividad]],CodigoActividad,Tabla2[Actividades Programables Presupuestables],"",0))</f>
        <v/>
      </c>
      <c r="I1683" s="783" t="str">
        <f>IFERROR(VLOOKUP('Formulario PPGR3'!$G1683,'Formulario PPGR2'!$H$9:$V$536,15,FALSE),"")</f>
        <v/>
      </c>
      <c r="J1683" s="525"/>
      <c r="K1683" s="524"/>
      <c r="L1683" s="521" t="str">
        <f>IF(Tabla1[[#This Row],[Descripción]]="","",_xlfn.XLOOKUP(Tabla1[[#This Row],[Descripción]],Tabla10[Descripción],Tabla10[Unidad de Medida],"",0))</f>
        <v/>
      </c>
      <c r="M1683" s="317"/>
      <c r="N1683" s="535" t="str">
        <f>IF(Tabla1[[#This Row],[Descripción]]="","",_xlfn.XLOOKUP(Tabla1[[#This Row],[Descripción]],Tabla10[Descripción],Tabla10[Precio Unitario],0))</f>
        <v/>
      </c>
      <c r="O1683" s="535" t="str">
        <f>IF(Tabla1[[#This Row],[Cantidad de Insumos]]="","",Tabla1[[#This Row],[Precio Unitario]]*Tabla1[[#This Row],[Cantidad de Insumos]])</f>
        <v/>
      </c>
      <c r="P1683" s="522" t="str">
        <f>IF(Tabla1[[#This Row],[Descripción]]="","",_xlfn.XLOOKUP(Tabla1[[#This Row],[Descripción]],Tabla10[Descripción],Tabla10[CODIGO PRESUPUESTARIO],0))</f>
        <v/>
      </c>
      <c r="Q1683" s="523"/>
      <c r="R1683" s="523" t="str">
        <f>IF(Tabla1[[#This Row],[Insumos]]="","",_xlfn.XLOOKUP(Tabla1[[#This Row],[Insumos]],Tabla10[Insumo],Tabla10[InsumoAbrev],"",0))</f>
        <v/>
      </c>
      <c r="S1683" s="694"/>
      <c r="T1683" s="187"/>
      <c r="U1683" s="187"/>
    </row>
    <row r="1684" spans="2:21" ht="15" x14ac:dyDescent="0.25">
      <c r="B1684" s="187" t="str">
        <f>IF('Formulario PPGR3'!$G1684="","",CONCATENATE('Formulario PPGR3'!$C1684,".",'Formulario PPGR3'!$D1684,".",'Formulario PPGR3'!$E1684,".",'Formulario PPGR3'!$F1684))</f>
        <v/>
      </c>
      <c r="C1684" s="187" t="str">
        <f>IF('Formulario PPGR3'!$G1684="","",'Formulario PPGR1'!#REF!)</f>
        <v/>
      </c>
      <c r="D1684" s="187" t="str">
        <f>IF('Formulario PPGR3'!$G1684="","",'Formulario PPGR1'!#REF!)</f>
        <v/>
      </c>
      <c r="E1684" s="187" t="str">
        <f>IF('Formulario PPGR3'!$G1684="","",'Formulario PPGR1'!#REF!)</f>
        <v/>
      </c>
      <c r="F1684" s="187" t="str">
        <f>IF('Formulario PPGR3'!$G1684="","",'Formulario PPGR1'!#REF!)</f>
        <v/>
      </c>
      <c r="G1684" s="237"/>
      <c r="H1684" s="520" t="str" cm="1">
        <f t="array" ref="H1684">IF(Tabla1[[#This Row],[Código_Actividad]]="","",_xlfn.XLOOKUP(Tabla1[[#This Row],[Código_Actividad]],CodigoActividad,Tabla2[Actividades Programables Presupuestables],"",0))</f>
        <v/>
      </c>
      <c r="I1684" s="783" t="str">
        <f>IFERROR(VLOOKUP('Formulario PPGR3'!$G1684,'Formulario PPGR2'!$H$9:$V$536,15,FALSE),"")</f>
        <v/>
      </c>
      <c r="J1684" s="525"/>
      <c r="K1684" s="524"/>
      <c r="L1684" s="521" t="str">
        <f>IF(Tabla1[[#This Row],[Descripción]]="","",_xlfn.XLOOKUP(Tabla1[[#This Row],[Descripción]],Tabla10[Descripción],Tabla10[Unidad de Medida],"",0))</f>
        <v/>
      </c>
      <c r="M1684" s="317"/>
      <c r="N1684" s="535" t="str">
        <f>IF(Tabla1[[#This Row],[Descripción]]="","",_xlfn.XLOOKUP(Tabla1[[#This Row],[Descripción]],Tabla10[Descripción],Tabla10[Precio Unitario],0))</f>
        <v/>
      </c>
      <c r="O1684" s="535" t="str">
        <f>IF(Tabla1[[#This Row],[Cantidad de Insumos]]="","",Tabla1[[#This Row],[Precio Unitario]]*Tabla1[[#This Row],[Cantidad de Insumos]])</f>
        <v/>
      </c>
      <c r="P1684" s="522" t="str">
        <f>IF(Tabla1[[#This Row],[Descripción]]="","",_xlfn.XLOOKUP(Tabla1[[#This Row],[Descripción]],Tabla10[Descripción],Tabla10[CODIGO PRESUPUESTARIO],0))</f>
        <v/>
      </c>
      <c r="Q1684" s="523"/>
      <c r="R1684" s="523" t="str">
        <f>IF(Tabla1[[#This Row],[Insumos]]="","",_xlfn.XLOOKUP(Tabla1[[#This Row],[Insumos]],Tabla10[Insumo],Tabla10[InsumoAbrev],"",0))</f>
        <v/>
      </c>
      <c r="S1684" s="694"/>
      <c r="T1684" s="187"/>
      <c r="U1684" s="187"/>
    </row>
    <row r="1685" spans="2:21" ht="15" x14ac:dyDescent="0.25">
      <c r="B1685" s="187" t="str">
        <f>IF('Formulario PPGR3'!$G1685="","",CONCATENATE('Formulario PPGR3'!$C1685,".",'Formulario PPGR3'!$D1685,".",'Formulario PPGR3'!$E1685,".",'Formulario PPGR3'!$F1685))</f>
        <v/>
      </c>
      <c r="C1685" s="187" t="str">
        <f>IF('Formulario PPGR3'!$G1685="","",'Formulario PPGR1'!#REF!)</f>
        <v/>
      </c>
      <c r="D1685" s="187" t="str">
        <f>IF('Formulario PPGR3'!$G1685="","",'Formulario PPGR1'!#REF!)</f>
        <v/>
      </c>
      <c r="E1685" s="187" t="str">
        <f>IF('Formulario PPGR3'!$G1685="","",'Formulario PPGR1'!#REF!)</f>
        <v/>
      </c>
      <c r="F1685" s="187" t="str">
        <f>IF('Formulario PPGR3'!$G1685="","",'Formulario PPGR1'!#REF!)</f>
        <v/>
      </c>
      <c r="G1685" s="237"/>
      <c r="H1685" s="520" t="str" cm="1">
        <f t="array" ref="H1685">IF(Tabla1[[#This Row],[Código_Actividad]]="","",_xlfn.XLOOKUP(Tabla1[[#This Row],[Código_Actividad]],CodigoActividad,Tabla2[Actividades Programables Presupuestables],"",0))</f>
        <v/>
      </c>
      <c r="I1685" s="783" t="str">
        <f>IFERROR(VLOOKUP('Formulario PPGR3'!$G1685,'Formulario PPGR2'!$H$9:$V$536,15,FALSE),"")</f>
        <v/>
      </c>
      <c r="J1685" s="525"/>
      <c r="K1685" s="524"/>
      <c r="L1685" s="521" t="str">
        <f>IF(Tabla1[[#This Row],[Descripción]]="","",_xlfn.XLOOKUP(Tabla1[[#This Row],[Descripción]],Tabla10[Descripción],Tabla10[Unidad de Medida],"",0))</f>
        <v/>
      </c>
      <c r="M1685" s="317"/>
      <c r="N1685" s="535" t="str">
        <f>IF(Tabla1[[#This Row],[Descripción]]="","",_xlfn.XLOOKUP(Tabla1[[#This Row],[Descripción]],Tabla10[Descripción],Tabla10[Precio Unitario],0))</f>
        <v/>
      </c>
      <c r="O1685" s="535" t="str">
        <f>IF(Tabla1[[#This Row],[Cantidad de Insumos]]="","",Tabla1[[#This Row],[Precio Unitario]]*Tabla1[[#This Row],[Cantidad de Insumos]])</f>
        <v/>
      </c>
      <c r="P1685" s="522" t="str">
        <f>IF(Tabla1[[#This Row],[Descripción]]="","",_xlfn.XLOOKUP(Tabla1[[#This Row],[Descripción]],Tabla10[Descripción],Tabla10[CODIGO PRESUPUESTARIO],0))</f>
        <v/>
      </c>
      <c r="Q1685" s="523"/>
      <c r="R1685" s="523" t="str">
        <f>IF(Tabla1[[#This Row],[Insumos]]="","",_xlfn.XLOOKUP(Tabla1[[#This Row],[Insumos]],Tabla10[Insumo],Tabla10[InsumoAbrev],"",0))</f>
        <v/>
      </c>
      <c r="S1685" s="694"/>
      <c r="T1685" s="187"/>
      <c r="U1685" s="187"/>
    </row>
    <row r="1686" spans="2:21" ht="15" x14ac:dyDescent="0.25">
      <c r="B1686" s="187" t="str">
        <f>IF('Formulario PPGR3'!$G1686="","",CONCATENATE('Formulario PPGR3'!$C1686,".",'Formulario PPGR3'!$D1686,".",'Formulario PPGR3'!$E1686,".",'Formulario PPGR3'!$F1686))</f>
        <v/>
      </c>
      <c r="C1686" s="187" t="str">
        <f>IF('Formulario PPGR3'!$G1686="","",'Formulario PPGR1'!#REF!)</f>
        <v/>
      </c>
      <c r="D1686" s="187" t="str">
        <f>IF('Formulario PPGR3'!$G1686="","",'Formulario PPGR1'!#REF!)</f>
        <v/>
      </c>
      <c r="E1686" s="187" t="str">
        <f>IF('Formulario PPGR3'!$G1686="","",'Formulario PPGR1'!#REF!)</f>
        <v/>
      </c>
      <c r="F1686" s="187" t="str">
        <f>IF('Formulario PPGR3'!$G1686="","",'Formulario PPGR1'!#REF!)</f>
        <v/>
      </c>
      <c r="G1686" s="237"/>
      <c r="H1686" s="520" t="str" cm="1">
        <f t="array" ref="H1686">IF(Tabla1[[#This Row],[Código_Actividad]]="","",_xlfn.XLOOKUP(Tabla1[[#This Row],[Código_Actividad]],CodigoActividad,Tabla2[Actividades Programables Presupuestables],"",0))</f>
        <v/>
      </c>
      <c r="I1686" s="783" t="str">
        <f>IFERROR(VLOOKUP('Formulario PPGR3'!$G1686,'Formulario PPGR2'!$H$9:$V$536,15,FALSE),"")</f>
        <v/>
      </c>
      <c r="J1686" s="525"/>
      <c r="K1686" s="524"/>
      <c r="L1686" s="521" t="str">
        <f>IF(Tabla1[[#This Row],[Descripción]]="","",_xlfn.XLOOKUP(Tabla1[[#This Row],[Descripción]],Tabla10[Descripción],Tabla10[Unidad de Medida],"",0))</f>
        <v/>
      </c>
      <c r="M1686" s="317"/>
      <c r="N1686" s="535" t="str">
        <f>IF(Tabla1[[#This Row],[Descripción]]="","",_xlfn.XLOOKUP(Tabla1[[#This Row],[Descripción]],Tabla10[Descripción],Tabla10[Precio Unitario],0))</f>
        <v/>
      </c>
      <c r="O1686" s="535" t="str">
        <f>IF(Tabla1[[#This Row],[Cantidad de Insumos]]="","",Tabla1[[#This Row],[Precio Unitario]]*Tabla1[[#This Row],[Cantidad de Insumos]])</f>
        <v/>
      </c>
      <c r="P1686" s="522" t="str">
        <f>IF(Tabla1[[#This Row],[Descripción]]="","",_xlfn.XLOOKUP(Tabla1[[#This Row],[Descripción]],Tabla10[Descripción],Tabla10[CODIGO PRESUPUESTARIO],0))</f>
        <v/>
      </c>
      <c r="Q1686" s="523"/>
      <c r="R1686" s="523" t="str">
        <f>IF(Tabla1[[#This Row],[Insumos]]="","",_xlfn.XLOOKUP(Tabla1[[#This Row],[Insumos]],Tabla10[Insumo],Tabla10[InsumoAbrev],"",0))</f>
        <v/>
      </c>
      <c r="S1686" s="694"/>
      <c r="T1686" s="187"/>
      <c r="U1686" s="187"/>
    </row>
    <row r="1687" spans="2:21" ht="15" x14ac:dyDescent="0.25">
      <c r="B1687" s="187" t="str">
        <f>IF('Formulario PPGR3'!$G1687="","",CONCATENATE('Formulario PPGR3'!$C1687,".",'Formulario PPGR3'!$D1687,".",'Formulario PPGR3'!$E1687,".",'Formulario PPGR3'!$F1687))</f>
        <v/>
      </c>
      <c r="C1687" s="187" t="str">
        <f>IF('Formulario PPGR3'!$G1687="","",'Formulario PPGR1'!#REF!)</f>
        <v/>
      </c>
      <c r="D1687" s="187" t="str">
        <f>IF('Formulario PPGR3'!$G1687="","",'Formulario PPGR1'!#REF!)</f>
        <v/>
      </c>
      <c r="E1687" s="187" t="str">
        <f>IF('Formulario PPGR3'!$G1687="","",'Formulario PPGR1'!#REF!)</f>
        <v/>
      </c>
      <c r="F1687" s="187" t="str">
        <f>IF('Formulario PPGR3'!$G1687="","",'Formulario PPGR1'!#REF!)</f>
        <v/>
      </c>
      <c r="G1687" s="237"/>
      <c r="H1687" s="520" t="str" cm="1">
        <f t="array" ref="H1687">IF(Tabla1[[#This Row],[Código_Actividad]]="","",_xlfn.XLOOKUP(Tabla1[[#This Row],[Código_Actividad]],CodigoActividad,Tabla2[Actividades Programables Presupuestables],"",0))</f>
        <v/>
      </c>
      <c r="I1687" s="783" t="str">
        <f>IFERROR(VLOOKUP('Formulario PPGR3'!$G1687,'Formulario PPGR2'!$H$9:$V$536,15,FALSE),"")</f>
        <v/>
      </c>
      <c r="J1687" s="525"/>
      <c r="K1687" s="524"/>
      <c r="L1687" s="521" t="str">
        <f>IF(Tabla1[[#This Row],[Descripción]]="","",_xlfn.XLOOKUP(Tabla1[[#This Row],[Descripción]],Tabla10[Descripción],Tabla10[Unidad de Medida],"",0))</f>
        <v/>
      </c>
      <c r="M1687" s="317"/>
      <c r="N1687" s="535" t="str">
        <f>IF(Tabla1[[#This Row],[Descripción]]="","",_xlfn.XLOOKUP(Tabla1[[#This Row],[Descripción]],Tabla10[Descripción],Tabla10[Precio Unitario],0))</f>
        <v/>
      </c>
      <c r="O1687" s="535" t="str">
        <f>IF(Tabla1[[#This Row],[Cantidad de Insumos]]="","",Tabla1[[#This Row],[Precio Unitario]]*Tabla1[[#This Row],[Cantidad de Insumos]])</f>
        <v/>
      </c>
      <c r="P1687" s="522" t="str">
        <f>IF(Tabla1[[#This Row],[Descripción]]="","",_xlfn.XLOOKUP(Tabla1[[#This Row],[Descripción]],Tabla10[Descripción],Tabla10[CODIGO PRESUPUESTARIO],0))</f>
        <v/>
      </c>
      <c r="Q1687" s="523"/>
      <c r="R1687" s="523" t="str">
        <f>IF(Tabla1[[#This Row],[Insumos]]="","",_xlfn.XLOOKUP(Tabla1[[#This Row],[Insumos]],Tabla10[Insumo],Tabla10[InsumoAbrev],"",0))</f>
        <v/>
      </c>
      <c r="S1687" s="694"/>
      <c r="T1687" s="187"/>
      <c r="U1687" s="187"/>
    </row>
    <row r="1688" spans="2:21" ht="15" x14ac:dyDescent="0.25">
      <c r="B1688" s="187" t="str">
        <f>IF('Formulario PPGR3'!$G1688="","",CONCATENATE('Formulario PPGR3'!$C1688,".",'Formulario PPGR3'!$D1688,".",'Formulario PPGR3'!$E1688,".",'Formulario PPGR3'!$F1688))</f>
        <v/>
      </c>
      <c r="C1688" s="187" t="str">
        <f>IF('Formulario PPGR3'!$G1688="","",'Formulario PPGR1'!#REF!)</f>
        <v/>
      </c>
      <c r="D1688" s="187" t="str">
        <f>IF('Formulario PPGR3'!$G1688="","",'Formulario PPGR1'!#REF!)</f>
        <v/>
      </c>
      <c r="E1688" s="187" t="str">
        <f>IF('Formulario PPGR3'!$G1688="","",'Formulario PPGR1'!#REF!)</f>
        <v/>
      </c>
      <c r="F1688" s="187" t="str">
        <f>IF('Formulario PPGR3'!$G1688="","",'Formulario PPGR1'!#REF!)</f>
        <v/>
      </c>
      <c r="G1688" s="237"/>
      <c r="H1688" s="520" t="str" cm="1">
        <f t="array" ref="H1688">IF(Tabla1[[#This Row],[Código_Actividad]]="","",_xlfn.XLOOKUP(Tabla1[[#This Row],[Código_Actividad]],CodigoActividad,Tabla2[Actividades Programables Presupuestables],"",0))</f>
        <v/>
      </c>
      <c r="I1688" s="783" t="str">
        <f>IFERROR(VLOOKUP('Formulario PPGR3'!$G1688,'Formulario PPGR2'!$H$9:$V$536,15,FALSE),"")</f>
        <v/>
      </c>
      <c r="J1688" s="525"/>
      <c r="K1688" s="524"/>
      <c r="L1688" s="521" t="str">
        <f>IF(Tabla1[[#This Row],[Descripción]]="","",_xlfn.XLOOKUP(Tabla1[[#This Row],[Descripción]],Tabla10[Descripción],Tabla10[Unidad de Medida],"",0))</f>
        <v/>
      </c>
      <c r="M1688" s="317"/>
      <c r="N1688" s="535" t="str">
        <f>IF(Tabla1[[#This Row],[Descripción]]="","",_xlfn.XLOOKUP(Tabla1[[#This Row],[Descripción]],Tabla10[Descripción],Tabla10[Precio Unitario],0))</f>
        <v/>
      </c>
      <c r="O1688" s="535" t="str">
        <f>IF(Tabla1[[#This Row],[Cantidad de Insumos]]="","",Tabla1[[#This Row],[Precio Unitario]]*Tabla1[[#This Row],[Cantidad de Insumos]])</f>
        <v/>
      </c>
      <c r="P1688" s="522" t="str">
        <f>IF(Tabla1[[#This Row],[Descripción]]="","",_xlfn.XLOOKUP(Tabla1[[#This Row],[Descripción]],Tabla10[Descripción],Tabla10[CODIGO PRESUPUESTARIO],0))</f>
        <v/>
      </c>
      <c r="Q1688" s="523"/>
      <c r="R1688" s="523" t="str">
        <f>IF(Tabla1[[#This Row],[Insumos]]="","",_xlfn.XLOOKUP(Tabla1[[#This Row],[Insumos]],Tabla10[Insumo],Tabla10[InsumoAbrev],"",0))</f>
        <v/>
      </c>
      <c r="S1688" s="694"/>
      <c r="T1688" s="187"/>
      <c r="U1688" s="187"/>
    </row>
    <row r="1689" spans="2:21" ht="15" x14ac:dyDescent="0.25">
      <c r="B1689" s="187" t="str">
        <f>IF('Formulario PPGR3'!$G1689="","",CONCATENATE('Formulario PPGR3'!$C1689,".",'Formulario PPGR3'!$D1689,".",'Formulario PPGR3'!$E1689,".",'Formulario PPGR3'!$F1689))</f>
        <v/>
      </c>
      <c r="C1689" s="187" t="str">
        <f>IF('Formulario PPGR3'!$G1689="","",'Formulario PPGR1'!#REF!)</f>
        <v/>
      </c>
      <c r="D1689" s="187" t="str">
        <f>IF('Formulario PPGR3'!$G1689="","",'Formulario PPGR1'!#REF!)</f>
        <v/>
      </c>
      <c r="E1689" s="187" t="str">
        <f>IF('Formulario PPGR3'!$G1689="","",'Formulario PPGR1'!#REF!)</f>
        <v/>
      </c>
      <c r="F1689" s="187" t="str">
        <f>IF('Formulario PPGR3'!$G1689="","",'Formulario PPGR1'!#REF!)</f>
        <v/>
      </c>
      <c r="G1689" s="237"/>
      <c r="H1689" s="520" t="str" cm="1">
        <f t="array" ref="H1689">IF(Tabla1[[#This Row],[Código_Actividad]]="","",_xlfn.XLOOKUP(Tabla1[[#This Row],[Código_Actividad]],CodigoActividad,Tabla2[Actividades Programables Presupuestables],"",0))</f>
        <v/>
      </c>
      <c r="I1689" s="783" t="str">
        <f>IFERROR(VLOOKUP('Formulario PPGR3'!$G1689,'Formulario PPGR2'!$H$9:$V$536,15,FALSE),"")</f>
        <v/>
      </c>
      <c r="J1689" s="525"/>
      <c r="K1689" s="524"/>
      <c r="L1689" s="521" t="str">
        <f>IF(Tabla1[[#This Row],[Descripción]]="","",_xlfn.XLOOKUP(Tabla1[[#This Row],[Descripción]],Tabla10[Descripción],Tabla10[Unidad de Medida],"",0))</f>
        <v/>
      </c>
      <c r="M1689" s="317"/>
      <c r="N1689" s="535" t="str">
        <f>IF(Tabla1[[#This Row],[Descripción]]="","",_xlfn.XLOOKUP(Tabla1[[#This Row],[Descripción]],Tabla10[Descripción],Tabla10[Precio Unitario],0))</f>
        <v/>
      </c>
      <c r="O1689" s="535" t="str">
        <f>IF(Tabla1[[#This Row],[Cantidad de Insumos]]="","",Tabla1[[#This Row],[Precio Unitario]]*Tabla1[[#This Row],[Cantidad de Insumos]])</f>
        <v/>
      </c>
      <c r="P1689" s="522" t="str">
        <f>IF(Tabla1[[#This Row],[Descripción]]="","",_xlfn.XLOOKUP(Tabla1[[#This Row],[Descripción]],Tabla10[Descripción],Tabla10[CODIGO PRESUPUESTARIO],0))</f>
        <v/>
      </c>
      <c r="Q1689" s="523"/>
      <c r="R1689" s="523" t="str">
        <f>IF(Tabla1[[#This Row],[Insumos]]="","",_xlfn.XLOOKUP(Tabla1[[#This Row],[Insumos]],Tabla10[Insumo],Tabla10[InsumoAbrev],"",0))</f>
        <v/>
      </c>
      <c r="S1689" s="694"/>
      <c r="T1689" s="187"/>
      <c r="U1689" s="187"/>
    </row>
    <row r="1690" spans="2:21" x14ac:dyDescent="0.25">
      <c r="G1690" s="348"/>
    </row>
    <row r="1691" spans="2:21" x14ac:dyDescent="0.25">
      <c r="G1691" s="348"/>
    </row>
    <row r="1692" spans="2:21" x14ac:dyDescent="0.25">
      <c r="G1692" s="348"/>
    </row>
    <row r="1693" spans="2:21" x14ac:dyDescent="0.25">
      <c r="G1693" s="348"/>
    </row>
    <row r="1694" spans="2:21" x14ac:dyDescent="0.25">
      <c r="G1694" s="348"/>
    </row>
    <row r="1695" spans="2:21" x14ac:dyDescent="0.25">
      <c r="G1695" s="348"/>
    </row>
    <row r="1696" spans="2:21" x14ac:dyDescent="0.25">
      <c r="G1696" s="348"/>
    </row>
    <row r="1697" spans="7:7" x14ac:dyDescent="0.25">
      <c r="G1697" s="348"/>
    </row>
    <row r="1698" spans="7:7" x14ac:dyDescent="0.25">
      <c r="G1698" s="348"/>
    </row>
    <row r="1699" spans="7:7" x14ac:dyDescent="0.25">
      <c r="G1699" s="348"/>
    </row>
    <row r="1700" spans="7:7" x14ac:dyDescent="0.25">
      <c r="G1700" s="348"/>
    </row>
    <row r="1701" spans="7:7" x14ac:dyDescent="0.25">
      <c r="G1701" s="348"/>
    </row>
    <row r="1702" spans="7:7" x14ac:dyDescent="0.25">
      <c r="G1702" s="348"/>
    </row>
    <row r="1703" spans="7:7" x14ac:dyDescent="0.25">
      <c r="G1703" s="348"/>
    </row>
    <row r="1704" spans="7:7" x14ac:dyDescent="0.25">
      <c r="G1704" s="348"/>
    </row>
    <row r="1705" spans="7:7" x14ac:dyDescent="0.25">
      <c r="G1705" s="348"/>
    </row>
    <row r="1706" spans="7:7" x14ac:dyDescent="0.25">
      <c r="G1706" s="348"/>
    </row>
    <row r="1707" spans="7:7" x14ac:dyDescent="0.25">
      <c r="G1707" s="348"/>
    </row>
    <row r="1708" spans="7:7" x14ac:dyDescent="0.25">
      <c r="G1708" s="348"/>
    </row>
    <row r="1709" spans="7:7" x14ac:dyDescent="0.25">
      <c r="G1709" s="348"/>
    </row>
    <row r="1710" spans="7:7" x14ac:dyDescent="0.25">
      <c r="G1710" s="348"/>
    </row>
    <row r="1711" spans="7:7" x14ac:dyDescent="0.25">
      <c r="G1711" s="348"/>
    </row>
    <row r="1712" spans="7:7" x14ac:dyDescent="0.25">
      <c r="G1712" s="348"/>
    </row>
    <row r="1713" spans="7:7" x14ac:dyDescent="0.25">
      <c r="G1713" s="348"/>
    </row>
    <row r="1714" spans="7:7" x14ac:dyDescent="0.25">
      <c r="G1714" s="348"/>
    </row>
    <row r="1715" spans="7:7" x14ac:dyDescent="0.25">
      <c r="G1715" s="348"/>
    </row>
    <row r="1716" spans="7:7" x14ac:dyDescent="0.25">
      <c r="G1716" s="348"/>
    </row>
    <row r="1717" spans="7:7" x14ac:dyDescent="0.25">
      <c r="G1717" s="348"/>
    </row>
    <row r="1718" spans="7:7" x14ac:dyDescent="0.25">
      <c r="G1718" s="348"/>
    </row>
    <row r="1719" spans="7:7" x14ac:dyDescent="0.25">
      <c r="G1719" s="348"/>
    </row>
    <row r="1720" spans="7:7" x14ac:dyDescent="0.25">
      <c r="G1720" s="348"/>
    </row>
    <row r="1721" spans="7:7" x14ac:dyDescent="0.25">
      <c r="G1721" s="348"/>
    </row>
    <row r="1722" spans="7:7" x14ac:dyDescent="0.25">
      <c r="G1722" s="348"/>
    </row>
    <row r="1723" spans="7:7" x14ac:dyDescent="0.25">
      <c r="G1723" s="348"/>
    </row>
    <row r="1724" spans="7:7" x14ac:dyDescent="0.25">
      <c r="G1724" s="348"/>
    </row>
    <row r="1725" spans="7:7" x14ac:dyDescent="0.25">
      <c r="G1725" s="348"/>
    </row>
    <row r="1726" spans="7:7" x14ac:dyDescent="0.25">
      <c r="G1726" s="348"/>
    </row>
    <row r="1727" spans="7:7" x14ac:dyDescent="0.25">
      <c r="G1727" s="348"/>
    </row>
    <row r="1728" spans="7:7" x14ac:dyDescent="0.25">
      <c r="G1728" s="348"/>
    </row>
    <row r="1729" spans="7:7" x14ac:dyDescent="0.25">
      <c r="G1729" s="348"/>
    </row>
    <row r="1730" spans="7:7" x14ac:dyDescent="0.25">
      <c r="G1730" s="348"/>
    </row>
    <row r="1731" spans="7:7" x14ac:dyDescent="0.25">
      <c r="G1731" s="348"/>
    </row>
    <row r="1732" spans="7:7" x14ac:dyDescent="0.25">
      <c r="G1732" s="348"/>
    </row>
    <row r="1733" spans="7:7" x14ac:dyDescent="0.25">
      <c r="G1733" s="348"/>
    </row>
    <row r="1734" spans="7:7" x14ac:dyDescent="0.25">
      <c r="G1734" s="348"/>
    </row>
    <row r="1735" spans="7:7" x14ac:dyDescent="0.25">
      <c r="G1735" s="348"/>
    </row>
    <row r="1736" spans="7:7" x14ac:dyDescent="0.25">
      <c r="G1736" s="348"/>
    </row>
    <row r="1737" spans="7:7" x14ac:dyDescent="0.25">
      <c r="G1737" s="348"/>
    </row>
    <row r="1738" spans="7:7" x14ac:dyDescent="0.25">
      <c r="G1738" s="348"/>
    </row>
    <row r="1739" spans="7:7" x14ac:dyDescent="0.25">
      <c r="G1739" s="348"/>
    </row>
    <row r="1740" spans="7:7" x14ac:dyDescent="0.25">
      <c r="G1740" s="348"/>
    </row>
    <row r="1741" spans="7:7" x14ac:dyDescent="0.25">
      <c r="G1741" s="348"/>
    </row>
    <row r="1742" spans="7:7" x14ac:dyDescent="0.25">
      <c r="G1742" s="348"/>
    </row>
    <row r="1743" spans="7:7" x14ac:dyDescent="0.25">
      <c r="G1743" s="348"/>
    </row>
    <row r="1744" spans="7:7" x14ac:dyDescent="0.25">
      <c r="G1744" s="348"/>
    </row>
    <row r="1745" spans="7:7" x14ac:dyDescent="0.25">
      <c r="G1745" s="348"/>
    </row>
    <row r="1746" spans="7:7" x14ac:dyDescent="0.25">
      <c r="G1746" s="348"/>
    </row>
    <row r="1747" spans="7:7" x14ac:dyDescent="0.25">
      <c r="G1747" s="348"/>
    </row>
    <row r="1748" spans="7:7" x14ac:dyDescent="0.25">
      <c r="G1748" s="348"/>
    </row>
    <row r="1749" spans="7:7" x14ac:dyDescent="0.25">
      <c r="G1749" s="348"/>
    </row>
    <row r="1750" spans="7:7" x14ac:dyDescent="0.25">
      <c r="G1750" s="348"/>
    </row>
    <row r="1751" spans="7:7" x14ac:dyDescent="0.25">
      <c r="G1751" s="348"/>
    </row>
    <row r="1752" spans="7:7" x14ac:dyDescent="0.25">
      <c r="G1752" s="348"/>
    </row>
    <row r="1753" spans="7:7" x14ac:dyDescent="0.25">
      <c r="G1753" s="348"/>
    </row>
    <row r="1754" spans="7:7" x14ac:dyDescent="0.25">
      <c r="G1754" s="348"/>
    </row>
    <row r="1755" spans="7:7" x14ac:dyDescent="0.25">
      <c r="G1755" s="348"/>
    </row>
    <row r="1756" spans="7:7" x14ac:dyDescent="0.25">
      <c r="G1756" s="348"/>
    </row>
    <row r="1757" spans="7:7" x14ac:dyDescent="0.25">
      <c r="G1757" s="348"/>
    </row>
    <row r="1758" spans="7:7" x14ac:dyDescent="0.25">
      <c r="G1758" s="348"/>
    </row>
    <row r="1759" spans="7:7" x14ac:dyDescent="0.25">
      <c r="G1759" s="348"/>
    </row>
    <row r="1760" spans="7:7" x14ac:dyDescent="0.25">
      <c r="G1760" s="348"/>
    </row>
    <row r="1761" spans="7:7" x14ac:dyDescent="0.25">
      <c r="G1761" s="348"/>
    </row>
    <row r="1762" spans="7:7" x14ac:dyDescent="0.25">
      <c r="G1762" s="348"/>
    </row>
    <row r="1763" spans="7:7" x14ac:dyDescent="0.25">
      <c r="G1763" s="348"/>
    </row>
    <row r="1764" spans="7:7" x14ac:dyDescent="0.25">
      <c r="G1764" s="348"/>
    </row>
    <row r="1765" spans="7:7" x14ac:dyDescent="0.25">
      <c r="G1765" s="348"/>
    </row>
    <row r="1766" spans="7:7" x14ac:dyDescent="0.25">
      <c r="G1766" s="348"/>
    </row>
    <row r="1767" spans="7:7" x14ac:dyDescent="0.25">
      <c r="G1767" s="348"/>
    </row>
    <row r="1768" spans="7:7" x14ac:dyDescent="0.25">
      <c r="G1768" s="348"/>
    </row>
    <row r="1769" spans="7:7" x14ac:dyDescent="0.25">
      <c r="G1769" s="348"/>
    </row>
    <row r="1770" spans="7:7" x14ac:dyDescent="0.25">
      <c r="G1770" s="348"/>
    </row>
    <row r="1771" spans="7:7" x14ac:dyDescent="0.25">
      <c r="G1771" s="348"/>
    </row>
    <row r="1772" spans="7:7" x14ac:dyDescent="0.25">
      <c r="G1772" s="348"/>
    </row>
    <row r="1773" spans="7:7" x14ac:dyDescent="0.25">
      <c r="G1773" s="348"/>
    </row>
    <row r="1774" spans="7:7" x14ac:dyDescent="0.25">
      <c r="G1774" s="348"/>
    </row>
    <row r="1775" spans="7:7" x14ac:dyDescent="0.25">
      <c r="G1775" s="348"/>
    </row>
    <row r="1776" spans="7:7" x14ac:dyDescent="0.25">
      <c r="G1776" s="348"/>
    </row>
    <row r="1777" spans="7:7" x14ac:dyDescent="0.25">
      <c r="G1777" s="348"/>
    </row>
    <row r="1778" spans="7:7" x14ac:dyDescent="0.25">
      <c r="G1778" s="348"/>
    </row>
    <row r="1779" spans="7:7" x14ac:dyDescent="0.25">
      <c r="G1779" s="348"/>
    </row>
    <row r="1780" spans="7:7" x14ac:dyDescent="0.25">
      <c r="G1780" s="348"/>
    </row>
    <row r="1781" spans="7:7" x14ac:dyDescent="0.25">
      <c r="G1781" s="348"/>
    </row>
    <row r="1782" spans="7:7" x14ac:dyDescent="0.25">
      <c r="G1782" s="348"/>
    </row>
    <row r="1783" spans="7:7" x14ac:dyDescent="0.25">
      <c r="G1783" s="348"/>
    </row>
    <row r="1784" spans="7:7" x14ac:dyDescent="0.25">
      <c r="G1784" s="348"/>
    </row>
    <row r="1785" spans="7:7" x14ac:dyDescent="0.25">
      <c r="G1785" s="348"/>
    </row>
    <row r="1786" spans="7:7" x14ac:dyDescent="0.25">
      <c r="G1786" s="348"/>
    </row>
    <row r="1787" spans="7:7" x14ac:dyDescent="0.25">
      <c r="G1787" s="348"/>
    </row>
    <row r="1788" spans="7:7" x14ac:dyDescent="0.25">
      <c r="G1788" s="348"/>
    </row>
    <row r="1789" spans="7:7" x14ac:dyDescent="0.25">
      <c r="G1789" s="348"/>
    </row>
    <row r="1790" spans="7:7" x14ac:dyDescent="0.25">
      <c r="G1790" s="348"/>
    </row>
    <row r="1791" spans="7:7" x14ac:dyDescent="0.25">
      <c r="G1791" s="348"/>
    </row>
    <row r="1792" spans="7:7" x14ac:dyDescent="0.25">
      <c r="G1792" s="348"/>
    </row>
    <row r="1793" spans="7:7" x14ac:dyDescent="0.25">
      <c r="G1793" s="348"/>
    </row>
    <row r="1794" spans="7:7" x14ac:dyDescent="0.25">
      <c r="G1794" s="348"/>
    </row>
    <row r="1795" spans="7:7" x14ac:dyDescent="0.25">
      <c r="G1795" s="348"/>
    </row>
    <row r="1796" spans="7:7" x14ac:dyDescent="0.25">
      <c r="G1796" s="348"/>
    </row>
    <row r="1797" spans="7:7" x14ac:dyDescent="0.25">
      <c r="G1797" s="348"/>
    </row>
    <row r="1798" spans="7:7" x14ac:dyDescent="0.25">
      <c r="G1798" s="348"/>
    </row>
    <row r="1799" spans="7:7" x14ac:dyDescent="0.25">
      <c r="G1799" s="348"/>
    </row>
    <row r="1800" spans="7:7" x14ac:dyDescent="0.25">
      <c r="G1800" s="348"/>
    </row>
    <row r="1801" spans="7:7" x14ac:dyDescent="0.25">
      <c r="G1801" s="348"/>
    </row>
    <row r="1802" spans="7:7" x14ac:dyDescent="0.25">
      <c r="G1802" s="348"/>
    </row>
    <row r="1803" spans="7:7" x14ac:dyDescent="0.25">
      <c r="G1803" s="348"/>
    </row>
    <row r="1804" spans="7:7" x14ac:dyDescent="0.25">
      <c r="G1804" s="348"/>
    </row>
    <row r="1805" spans="7:7" x14ac:dyDescent="0.25">
      <c r="G1805" s="348"/>
    </row>
    <row r="1806" spans="7:7" x14ac:dyDescent="0.25">
      <c r="G1806" s="348"/>
    </row>
    <row r="1807" spans="7:7" x14ac:dyDescent="0.25">
      <c r="G1807" s="348"/>
    </row>
    <row r="1808" spans="7:7" x14ac:dyDescent="0.25">
      <c r="G1808" s="348"/>
    </row>
    <row r="1809" spans="7:7" x14ac:dyDescent="0.25">
      <c r="G1809" s="348"/>
    </row>
    <row r="1810" spans="7:7" x14ac:dyDescent="0.25">
      <c r="G1810" s="348"/>
    </row>
    <row r="1811" spans="7:7" x14ac:dyDescent="0.25">
      <c r="G1811" s="348"/>
    </row>
    <row r="1812" spans="7:7" x14ac:dyDescent="0.25">
      <c r="G1812" s="348"/>
    </row>
    <row r="1813" spans="7:7" x14ac:dyDescent="0.25">
      <c r="G1813" s="348"/>
    </row>
    <row r="1814" spans="7:7" x14ac:dyDescent="0.25">
      <c r="G1814" s="348"/>
    </row>
    <row r="1815" spans="7:7" x14ac:dyDescent="0.25">
      <c r="G1815" s="348"/>
    </row>
    <row r="1816" spans="7:7" x14ac:dyDescent="0.25">
      <c r="G1816" s="348"/>
    </row>
    <row r="1817" spans="7:7" x14ac:dyDescent="0.25">
      <c r="G1817" s="348"/>
    </row>
    <row r="1818" spans="7:7" x14ac:dyDescent="0.25">
      <c r="G1818" s="348"/>
    </row>
    <row r="1819" spans="7:7" x14ac:dyDescent="0.25">
      <c r="G1819" s="348"/>
    </row>
    <row r="1820" spans="7:7" x14ac:dyDescent="0.25">
      <c r="G1820" s="348"/>
    </row>
    <row r="1821" spans="7:7" x14ac:dyDescent="0.25">
      <c r="G1821" s="348"/>
    </row>
  </sheetData>
  <sheetProtection insertRows="0" insertHyperlinks="0" sort="0" autoFilter="0" pivotTables="0"/>
  <phoneticPr fontId="28" type="noConversion"/>
  <dataValidations count="4">
    <dataValidation type="list" allowBlank="1" showInputMessage="1" showErrorMessage="1" sqref="J754:J1689 J9:J362 J364:J752" xr:uid="{00000000-0002-0000-0300-000001000000}">
      <formula1>lsInsumos</formula1>
    </dataValidation>
    <dataValidation type="list" allowBlank="1" showInputMessage="1" showErrorMessage="1" sqref="K9:K1689" xr:uid="{00000000-0002-0000-0300-000002000000}">
      <formula1>INDIRECT($R9)</formula1>
    </dataValidation>
    <dataValidation type="list" allowBlank="1" showInputMessage="1" showErrorMessage="1" sqref="G9:G1689" xr:uid="{00000000-0002-0000-0300-000000000000}">
      <formula1>CodigoActividad</formula1>
    </dataValidation>
    <dataValidation type="list" allowBlank="1" showInputMessage="1" showErrorMessage="1" sqref="Q9:Q1689" xr:uid="{00000000-0002-0000-0300-000003000000}">
      <formula1>lsFuentesFinanciamiento</formula1>
    </dataValidation>
  </dataValidations>
  <pageMargins left="0.7" right="0.7" top="0.75" bottom="0.75" header="0.3" footer="0.3"/>
  <pageSetup paperSize="5" scale="54" orientation="landscape" r:id="rId1"/>
  <colBreaks count="1" manualBreakCount="1">
    <brk id="18" max="1048575" man="1"/>
  </colBreaks>
  <drawing r:id="rId2"/>
  <legacyDrawing r:id="rId3"/>
  <controls>
    <mc:AlternateContent xmlns:mc="http://schemas.openxmlformats.org/markup-compatibility/2006">
      <mc:Choice Requires="x14">
        <control shapeId="10449" r:id="rId4" name="CommandButton1">
          <controlPr defaultSize="0" autoLine="0" r:id="rId5">
            <anchor moveWithCells="1">
              <from>
                <xdr:col>6</xdr:col>
                <xdr:colOff>95250</xdr:colOff>
                <xdr:row>5</xdr:row>
                <xdr:rowOff>85725</xdr:rowOff>
              </from>
              <to>
                <xdr:col>7</xdr:col>
                <xdr:colOff>76200</xdr:colOff>
                <xdr:row>7</xdr:row>
                <xdr:rowOff>47625</xdr:rowOff>
              </to>
            </anchor>
          </controlPr>
        </control>
      </mc:Choice>
      <mc:Fallback>
        <control shapeId="10449" r:id="rId4" name="CommandButton1"/>
      </mc:Fallback>
    </mc:AlternateContent>
  </controls>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1:AD103"/>
  <sheetViews>
    <sheetView showGridLines="0" topLeftCell="A11" zoomScaleNormal="100" workbookViewId="0">
      <selection activeCell="J14" sqref="J14"/>
    </sheetView>
  </sheetViews>
  <sheetFormatPr baseColWidth="10" defaultColWidth="9.140625" defaultRowHeight="15" x14ac:dyDescent="0.25"/>
  <cols>
    <col min="1" max="1" width="5" style="2" customWidth="1"/>
    <col min="2" max="6" width="5" style="2" hidden="1" customWidth="1"/>
    <col min="7" max="7" width="41.140625" style="4" customWidth="1"/>
    <col min="8" max="8" width="19.7109375" style="4" customWidth="1"/>
    <col min="9" max="9" width="31.28515625" style="4" customWidth="1"/>
    <col min="10" max="10" width="19" style="4" customWidth="1"/>
    <col min="11" max="11" width="2.7109375" style="4" hidden="1" customWidth="1"/>
    <col min="12" max="12" width="20.5703125" style="4" bestFit="1" customWidth="1"/>
    <col min="13" max="13" width="17.5703125" style="4" customWidth="1"/>
    <col min="14" max="14" width="16.140625" style="4" customWidth="1"/>
    <col min="15" max="15" width="21" style="194" customWidth="1"/>
    <col min="16" max="16" width="23.28515625" style="4" customWidth="1"/>
    <col min="17" max="18" width="9.140625" style="88" customWidth="1"/>
    <col min="19" max="19" width="19.140625" style="88" bestFit="1" customWidth="1"/>
    <col min="20" max="20" width="24.140625" style="88" bestFit="1" customWidth="1"/>
    <col min="21" max="21" width="9.140625" style="88" customWidth="1"/>
    <col min="22" max="29" width="9.140625" style="87" customWidth="1"/>
    <col min="30" max="30" width="9.140625" customWidth="1"/>
    <col min="31" max="16384" width="9.140625" style="2"/>
  </cols>
  <sheetData>
    <row r="1" spans="2:29" ht="15" customHeight="1" x14ac:dyDescent="0.25">
      <c r="G1" s="171"/>
      <c r="H1" s="171"/>
      <c r="I1" s="171"/>
      <c r="J1" s="171"/>
      <c r="K1" s="171"/>
      <c r="L1" s="171"/>
      <c r="M1" s="171"/>
      <c r="N1" s="171"/>
      <c r="O1" s="191"/>
      <c r="P1" s="171"/>
      <c r="Q1" s="2"/>
      <c r="R1" s="2"/>
      <c r="S1" s="2"/>
      <c r="T1" s="2"/>
      <c r="U1" s="2"/>
      <c r="V1" s="172"/>
      <c r="W1" s="172"/>
      <c r="X1" s="172"/>
      <c r="Y1" s="172"/>
      <c r="Z1" s="172"/>
      <c r="AA1" s="172"/>
      <c r="AB1" s="172"/>
      <c r="AC1" s="172"/>
    </row>
    <row r="2" spans="2:29" customFormat="1" ht="15.75" x14ac:dyDescent="0.25">
      <c r="H2" s="168" t="str">
        <f>'Formulario PPGR1'!I2</f>
        <v>Servicio Nacional de Salud</v>
      </c>
      <c r="L2" s="1"/>
      <c r="M2" s="1"/>
      <c r="N2" s="1"/>
      <c r="O2" s="192"/>
      <c r="P2" s="1"/>
      <c r="Q2" s="1"/>
      <c r="R2" s="1"/>
      <c r="S2" s="1"/>
      <c r="T2" s="1"/>
      <c r="U2" s="1"/>
      <c r="V2" s="127"/>
      <c r="W2" s="125"/>
      <c r="X2" s="125"/>
      <c r="Y2" s="125"/>
      <c r="Z2" s="126"/>
    </row>
    <row r="3" spans="2:29" customFormat="1" x14ac:dyDescent="0.25">
      <c r="H3" s="169" t="str">
        <f>'Formulario PPGR1'!I3</f>
        <v>Dirección de Planificación y Desarrollo</v>
      </c>
      <c r="L3" s="1"/>
      <c r="M3" s="1"/>
      <c r="N3" s="1"/>
      <c r="O3" s="192"/>
      <c r="P3" s="1"/>
      <c r="Q3" s="1"/>
      <c r="R3" s="1"/>
      <c r="S3" s="1"/>
      <c r="T3" s="1"/>
      <c r="U3" s="1"/>
      <c r="V3" s="127"/>
      <c r="W3" s="125"/>
      <c r="X3" s="125"/>
      <c r="Y3" s="125"/>
      <c r="Z3" s="126"/>
    </row>
    <row r="4" spans="2:29" customFormat="1" x14ac:dyDescent="0.25">
      <c r="H4" s="170" t="str">
        <f>'Formulario PPGR1'!I4</f>
        <v xml:space="preserve">Plan Operativo Anual </v>
      </c>
      <c r="L4" s="1"/>
      <c r="M4" s="1"/>
      <c r="N4" s="1"/>
      <c r="O4" s="192"/>
      <c r="P4" s="1"/>
      <c r="Q4" s="1"/>
      <c r="R4" s="1"/>
      <c r="S4" s="1"/>
      <c r="T4" s="1"/>
      <c r="U4" s="1"/>
      <c r="V4" s="127"/>
      <c r="W4" s="125"/>
      <c r="X4" s="125"/>
      <c r="Y4" s="125"/>
      <c r="Z4" s="126"/>
    </row>
    <row r="5" spans="2:29" customFormat="1" x14ac:dyDescent="0.25">
      <c r="H5" s="170" t="s">
        <v>153</v>
      </c>
      <c r="L5" s="1"/>
      <c r="M5" s="1"/>
      <c r="N5" s="1"/>
      <c r="O5" s="192"/>
      <c r="P5" s="1"/>
      <c r="Q5" s="1"/>
      <c r="R5" s="1"/>
      <c r="S5" s="1"/>
      <c r="T5" s="1"/>
      <c r="U5" s="1"/>
      <c r="V5" s="127"/>
      <c r="W5" s="125"/>
      <c r="X5" s="125"/>
      <c r="Y5" s="125"/>
      <c r="Z5" s="126"/>
    </row>
    <row r="6" spans="2:29" x14ac:dyDescent="0.25">
      <c r="G6" s="173"/>
      <c r="H6" s="117" t="str">
        <f>'Formulario PPGR1'!$L$3</f>
        <v>R3 - SRS Cibao Nordeste</v>
      </c>
      <c r="I6" s="2"/>
      <c r="J6"/>
      <c r="K6"/>
      <c r="L6" s="1"/>
      <c r="M6" s="1"/>
      <c r="N6" s="1"/>
      <c r="O6" s="192"/>
      <c r="P6" s="1"/>
      <c r="Q6" s="1"/>
      <c r="R6" s="1"/>
      <c r="S6" s="2"/>
      <c r="T6" s="2"/>
      <c r="U6" s="2"/>
      <c r="V6" s="172"/>
      <c r="W6" s="172"/>
      <c r="X6" s="172"/>
      <c r="Y6" s="172"/>
      <c r="Z6" s="172"/>
      <c r="AA6" s="172"/>
      <c r="AB6" s="172"/>
      <c r="AC6" s="172"/>
    </row>
    <row r="7" spans="2:29" ht="18.75" customHeight="1" x14ac:dyDescent="0.25">
      <c r="G7" s="173"/>
      <c r="H7" s="173"/>
      <c r="I7" s="173"/>
      <c r="J7"/>
      <c r="K7"/>
      <c r="L7" s="1"/>
      <c r="M7" s="1"/>
      <c r="N7" s="1"/>
      <c r="O7" s="192"/>
      <c r="P7" s="1"/>
      <c r="Q7" s="1"/>
      <c r="R7" s="1"/>
      <c r="S7" s="2"/>
      <c r="T7" s="2"/>
      <c r="U7" s="2"/>
      <c r="V7" s="172"/>
      <c r="W7" s="172"/>
      <c r="X7" s="172"/>
      <c r="Y7" s="172"/>
      <c r="Z7" s="172"/>
      <c r="AA7" s="172"/>
      <c r="AB7" s="172"/>
      <c r="AC7" s="172"/>
    </row>
    <row r="8" spans="2:29" ht="102" x14ac:dyDescent="0.25">
      <c r="B8" s="200" t="s">
        <v>94</v>
      </c>
      <c r="C8" s="201" t="s">
        <v>95</v>
      </c>
      <c r="D8" s="201" t="s">
        <v>96</v>
      </c>
      <c r="E8" s="201" t="s">
        <v>97</v>
      </c>
      <c r="F8" s="202" t="s">
        <v>118</v>
      </c>
      <c r="G8" s="174" t="s">
        <v>154</v>
      </c>
      <c r="H8" s="174" t="s">
        <v>155</v>
      </c>
      <c r="I8" s="174" t="s">
        <v>156</v>
      </c>
      <c r="J8" s="174" t="s">
        <v>157</v>
      </c>
      <c r="K8" s="174" t="s">
        <v>158</v>
      </c>
      <c r="L8" s="174" t="s">
        <v>159</v>
      </c>
      <c r="M8" s="176" t="s">
        <v>146</v>
      </c>
      <c r="N8" s="175" t="s">
        <v>160</v>
      </c>
      <c r="O8" s="193" t="s">
        <v>150</v>
      </c>
      <c r="P8" s="177" t="s">
        <v>151</v>
      </c>
    </row>
    <row r="9" spans="2:29" ht="51" x14ac:dyDescent="0.25">
      <c r="B9" s="190" t="e">
        <f>IF('Formulario PPGR4'!$G9="","",CONCATENATE('Formulario PPGR4'!$C9,".",'Formulario PPGR4'!$D9,".",'Formulario PPGR4'!$E9,".",'Formulario PPGR4'!$F9))</f>
        <v>#REF!</v>
      </c>
      <c r="C9" s="190" t="e">
        <f>IF('Formulario PPGR4'!$G9="","",'Formulario PPGR1'!#REF!)</f>
        <v>#REF!</v>
      </c>
      <c r="D9" s="190" t="e">
        <f>IF('Formulario PPGR4'!$G9="","",'Formulario PPGR1'!#REF!)</f>
        <v>#REF!</v>
      </c>
      <c r="E9" s="190" t="e">
        <f>IF('Formulario PPGR4'!$G9="","",'Formulario PPGR1'!#REF!)</f>
        <v>#REF!</v>
      </c>
      <c r="F9" s="190" t="e">
        <f>IF('Formulario PPGR4'!$G9="","",'Formulario PPGR1'!#REF!)</f>
        <v>#REF!</v>
      </c>
      <c r="G9" s="746" t="s">
        <v>1116</v>
      </c>
      <c r="H9" s="746" t="s">
        <v>96</v>
      </c>
      <c r="I9" s="189" t="s">
        <v>2862</v>
      </c>
      <c r="J9" s="189" t="s">
        <v>616</v>
      </c>
      <c r="K9" s="189" t="str">
        <f>IFERROR(VLOOKUP('Formulario PPGR4'!$J9,Prov!$A$2:$B$156,2,FALSE),"")</f>
        <v>Duarte</v>
      </c>
      <c r="L9" s="190" t="s">
        <v>669</v>
      </c>
      <c r="M9" s="190" t="s">
        <v>1455</v>
      </c>
      <c r="N9" s="190"/>
      <c r="O9" s="193" t="str">
        <f>IFERROR(VLOOKUP($G9,Catalogo!$G$20:$H$25,2,FALSE),"")</f>
        <v>2.7.1.1.01</v>
      </c>
      <c r="P9" s="195"/>
    </row>
    <row r="10" spans="2:29" ht="51" x14ac:dyDescent="0.25">
      <c r="B10" s="190" t="e">
        <f>IF('Formulario PPGR4'!$G10="","",CONCATENATE('Formulario PPGR4'!$C10,".",'Formulario PPGR4'!$D10,".",'Formulario PPGR4'!$E10,".",'Formulario PPGR4'!$F10))</f>
        <v>#REF!</v>
      </c>
      <c r="C10" s="190" t="e">
        <f>IF('Formulario PPGR4'!$G10="","",'Formulario PPGR1'!#REF!)</f>
        <v>#REF!</v>
      </c>
      <c r="D10" s="190" t="e">
        <f>IF('Formulario PPGR4'!$G10="","",'Formulario PPGR1'!#REF!)</f>
        <v>#REF!</v>
      </c>
      <c r="E10" s="190" t="e">
        <f>IF('Formulario PPGR4'!$G10="","",'Formulario PPGR1'!#REF!)</f>
        <v>#REF!</v>
      </c>
      <c r="F10" s="190" t="e">
        <f>IF('Formulario PPGR4'!$G10="","",'Formulario PPGR1'!#REF!)</f>
        <v>#REF!</v>
      </c>
      <c r="G10" s="746" t="s">
        <v>1116</v>
      </c>
      <c r="H10" s="746" t="s">
        <v>1722</v>
      </c>
      <c r="I10" s="189" t="s">
        <v>2863</v>
      </c>
      <c r="J10" s="189" t="s">
        <v>616</v>
      </c>
      <c r="K10" s="189" t="str">
        <f>IFERROR(VLOOKUP('Formulario PPGR4'!$J10,Prov!$A$2:$B$156,2,FALSE),"")</f>
        <v>Duarte</v>
      </c>
      <c r="L10" s="190" t="s">
        <v>669</v>
      </c>
      <c r="M10" s="190" t="s">
        <v>1455</v>
      </c>
      <c r="N10" s="190"/>
      <c r="O10" s="193" t="str">
        <f>IFERROR(VLOOKUP($G10,Catalogo!$G$20:$H$25,2,FALSE),"")</f>
        <v>2.7.1.1.01</v>
      </c>
      <c r="P10" s="195"/>
    </row>
    <row r="11" spans="2:29" ht="153" x14ac:dyDescent="0.25">
      <c r="B11" s="190" t="e">
        <f>IF('Formulario PPGR4'!$G11="","",CONCATENATE('Formulario PPGR4'!$C11,".",'Formulario PPGR4'!$D11,".",'Formulario PPGR4'!$E11,".",'Formulario PPGR4'!$F11))</f>
        <v>#REF!</v>
      </c>
      <c r="C11" s="190" t="e">
        <f>IF('Formulario PPGR4'!$G11="","",'Formulario PPGR1'!#REF!)</f>
        <v>#REF!</v>
      </c>
      <c r="D11" s="190" t="e">
        <f>IF('Formulario PPGR4'!$G11="","",'Formulario PPGR1'!#REF!)</f>
        <v>#REF!</v>
      </c>
      <c r="E11" s="190" t="e">
        <f>IF('Formulario PPGR4'!$G11="","",'Formulario PPGR1'!#REF!)</f>
        <v>#REF!</v>
      </c>
      <c r="F11" s="190" t="e">
        <f>IF('Formulario PPGR4'!$G11="","",'Formulario PPGR1'!#REF!)</f>
        <v>#REF!</v>
      </c>
      <c r="G11" s="746" t="s">
        <v>1116</v>
      </c>
      <c r="H11" s="746" t="s">
        <v>1722</v>
      </c>
      <c r="I11" s="189" t="s">
        <v>2864</v>
      </c>
      <c r="J11" s="189" t="s">
        <v>618</v>
      </c>
      <c r="K11" s="189" t="str">
        <f>IFERROR(VLOOKUP('Formulario PPGR4'!$J11,Prov!$A$2:$B$156,2,FALSE),"")</f>
        <v>Hermanas_Mirabal</v>
      </c>
      <c r="L11" s="190" t="s">
        <v>696</v>
      </c>
      <c r="M11" s="190" t="s">
        <v>1455</v>
      </c>
      <c r="N11" s="190"/>
      <c r="O11" s="193" t="str">
        <f>IFERROR(VLOOKUP($G11,Catalogo!$G$20:$H$25,2,FALSE),"")</f>
        <v>2.7.1.1.01</v>
      </c>
      <c r="P11" s="195"/>
    </row>
    <row r="12" spans="2:29" ht="178.5" x14ac:dyDescent="0.25">
      <c r="B12" s="190" t="e">
        <f>IF('Formulario PPGR4'!$G12="","",CONCATENATE('Formulario PPGR4'!$C12,".",'Formulario PPGR4'!$D12,".",'Formulario PPGR4'!$E12,".",'Formulario PPGR4'!$F12))</f>
        <v>#REF!</v>
      </c>
      <c r="C12" s="190" t="e">
        <f>IF('Formulario PPGR4'!$G12="","",'Formulario PPGR1'!#REF!)</f>
        <v>#REF!</v>
      </c>
      <c r="D12" s="190" t="e">
        <f>IF('Formulario PPGR4'!$G12="","",'Formulario PPGR1'!#REF!)</f>
        <v>#REF!</v>
      </c>
      <c r="E12" s="190" t="e">
        <f>IF('Formulario PPGR4'!$G12="","",'Formulario PPGR1'!#REF!)</f>
        <v>#REF!</v>
      </c>
      <c r="F12" s="190" t="e">
        <f>IF('Formulario PPGR4'!$G12="","",'Formulario PPGR1'!#REF!)</f>
        <v>#REF!</v>
      </c>
      <c r="G12" s="746" t="s">
        <v>1116</v>
      </c>
      <c r="H12" s="746" t="s">
        <v>1722</v>
      </c>
      <c r="I12" s="189" t="s">
        <v>2865</v>
      </c>
      <c r="J12" s="189" t="s">
        <v>622</v>
      </c>
      <c r="K12" s="189" t="str">
        <f>IFERROR(VLOOKUP('Formulario PPGR4'!$J12,Prov!$A$2:$B$156,2,FALSE),"")</f>
        <v>Maria_Trinidad_Sanchez</v>
      </c>
      <c r="L12" s="190" t="s">
        <v>719</v>
      </c>
      <c r="M12" s="190" t="s">
        <v>1455</v>
      </c>
      <c r="N12" s="190"/>
      <c r="O12" s="193" t="str">
        <f>IFERROR(VLOOKUP($G12,Catalogo!$G$20:$H$25,2,FALSE),"")</f>
        <v>2.7.1.1.01</v>
      </c>
      <c r="P12" s="195"/>
    </row>
    <row r="13" spans="2:29" ht="63.75" x14ac:dyDescent="0.25">
      <c r="B13" s="190" t="e">
        <f>IF('Formulario PPGR4'!$G13="","",CONCATENATE('Formulario PPGR4'!$C13,".",'Formulario PPGR4'!$D13,".",'Formulario PPGR4'!$E13,".",'Formulario PPGR4'!$F13))</f>
        <v>#REF!</v>
      </c>
      <c r="C13" s="190" t="e">
        <f>IF('Formulario PPGR4'!$G13="","",'Formulario PPGR1'!#REF!)</f>
        <v>#REF!</v>
      </c>
      <c r="D13" s="190" t="e">
        <f>IF('Formulario PPGR4'!$G13="","",'Formulario PPGR1'!#REF!)</f>
        <v>#REF!</v>
      </c>
      <c r="E13" s="190" t="e">
        <f>IF('Formulario PPGR4'!$G13="","",'Formulario PPGR1'!#REF!)</f>
        <v>#REF!</v>
      </c>
      <c r="F13" s="190" t="e">
        <f>IF('Formulario PPGR4'!$G13="","",'Formulario PPGR1'!#REF!)</f>
        <v>#REF!</v>
      </c>
      <c r="G13" s="746" t="s">
        <v>1116</v>
      </c>
      <c r="H13" s="746" t="s">
        <v>1722</v>
      </c>
      <c r="I13" s="189" t="s">
        <v>2866</v>
      </c>
      <c r="J13" s="189" t="s">
        <v>624</v>
      </c>
      <c r="K13" s="189" t="str">
        <f>IFERROR(VLOOKUP('Formulario PPGR4'!$J13,Prov!$A$2:$B$156,2,FALSE),"")</f>
        <v>Samana</v>
      </c>
      <c r="L13" s="190" t="s">
        <v>757</v>
      </c>
      <c r="M13" s="190" t="s">
        <v>1455</v>
      </c>
      <c r="N13" s="190"/>
      <c r="O13" s="193" t="str">
        <f>IFERROR(VLOOKUP($G13,Catalogo!$G$20:$H$25,2,FALSE),"")</f>
        <v>2.7.1.1.01</v>
      </c>
      <c r="P13" s="195"/>
    </row>
    <row r="14" spans="2:29" ht="51" x14ac:dyDescent="0.25">
      <c r="B14" s="190" t="e">
        <f>IF('Formulario PPGR4'!$G14="","",CONCATENATE('Formulario PPGR4'!$C14,".",'Formulario PPGR4'!$D14,".",'Formulario PPGR4'!$E14,".",'Formulario PPGR4'!$F14))</f>
        <v>#REF!</v>
      </c>
      <c r="C14" s="190" t="e">
        <f>IF('Formulario PPGR4'!$G14="","",'Formulario PPGR1'!#REF!)</f>
        <v>#REF!</v>
      </c>
      <c r="D14" s="190" t="e">
        <f>IF('Formulario PPGR4'!$G14="","",'Formulario PPGR1'!#REF!)</f>
        <v>#REF!</v>
      </c>
      <c r="E14" s="190" t="e">
        <f>IF('Formulario PPGR4'!$G14="","",'Formulario PPGR1'!#REF!)</f>
        <v>#REF!</v>
      </c>
      <c r="F14" s="190" t="e">
        <f>IF('Formulario PPGR4'!$G14="","",'Formulario PPGR1'!#REF!)</f>
        <v>#REF!</v>
      </c>
      <c r="G14" s="746" t="s">
        <v>1745</v>
      </c>
      <c r="H14" s="746" t="s">
        <v>96</v>
      </c>
      <c r="I14" s="189" t="s">
        <v>2862</v>
      </c>
      <c r="J14" s="189" t="s">
        <v>616</v>
      </c>
      <c r="K14" s="189" t="str">
        <f>IFERROR(VLOOKUP('Formulario PPGR4'!$J14,Prov!$A$2:$B$156,2,FALSE),"")</f>
        <v>Duarte</v>
      </c>
      <c r="L14" s="190" t="s">
        <v>669</v>
      </c>
      <c r="M14" s="190" t="s">
        <v>1455</v>
      </c>
      <c r="N14" s="190"/>
      <c r="O14" s="193" t="str">
        <f>IFERROR(VLOOKUP($G14,Catalogo!$G$20:$H$25,2,FALSE),"")</f>
        <v>2.7.1.6.01</v>
      </c>
      <c r="P14" s="195"/>
    </row>
    <row r="15" spans="2:29" ht="51" x14ac:dyDescent="0.25">
      <c r="B15" s="190" t="e">
        <f>IF('Formulario PPGR4'!$G15="","",CONCATENATE('Formulario PPGR4'!$C15,".",'Formulario PPGR4'!$D15,".",'Formulario PPGR4'!$E15,".",'Formulario PPGR4'!$F15))</f>
        <v>#REF!</v>
      </c>
      <c r="C15" s="190" t="e">
        <f>IF('Formulario PPGR4'!$G15="","",'Formulario PPGR1'!#REF!)</f>
        <v>#REF!</v>
      </c>
      <c r="D15" s="190" t="e">
        <f>IF('Formulario PPGR4'!$G15="","",'Formulario PPGR1'!#REF!)</f>
        <v>#REF!</v>
      </c>
      <c r="E15" s="190" t="e">
        <f>IF('Formulario PPGR4'!$G15="","",'Formulario PPGR1'!#REF!)</f>
        <v>#REF!</v>
      </c>
      <c r="F15" s="190" t="e">
        <f>IF('Formulario PPGR4'!$G15="","",'Formulario PPGR1'!#REF!)</f>
        <v>#REF!</v>
      </c>
      <c r="G15" s="746" t="s">
        <v>1745</v>
      </c>
      <c r="H15" s="746" t="s">
        <v>1725</v>
      </c>
      <c r="I15" s="189" t="s">
        <v>2867</v>
      </c>
      <c r="J15" s="189" t="s">
        <v>616</v>
      </c>
      <c r="K15" s="189" t="str">
        <f>IFERROR(VLOOKUP('Formulario PPGR4'!$J15,Prov!$A$2:$B$156,2,FALSE),"")</f>
        <v>Duarte</v>
      </c>
      <c r="L15" s="190" t="s">
        <v>669</v>
      </c>
      <c r="M15" s="190" t="s">
        <v>1455</v>
      </c>
      <c r="N15" s="190"/>
      <c r="O15" s="193" t="str">
        <f>IFERROR(VLOOKUP($G15,Catalogo!$G$20:$H$25,2,FALSE),"")</f>
        <v>2.7.1.6.01</v>
      </c>
      <c r="P15" s="195"/>
    </row>
    <row r="16" spans="2:29" ht="153" x14ac:dyDescent="0.25">
      <c r="B16" s="190" t="e">
        <f>IF('Formulario PPGR4'!$G16="","",CONCATENATE('Formulario PPGR4'!$C16,".",'Formulario PPGR4'!$D16,".",'Formulario PPGR4'!$E16,".",'Formulario PPGR4'!$F16))</f>
        <v>#REF!</v>
      </c>
      <c r="C16" s="190" t="e">
        <f>IF('Formulario PPGR4'!$G16="","",'Formulario PPGR1'!#REF!)</f>
        <v>#REF!</v>
      </c>
      <c r="D16" s="190" t="e">
        <f>IF('Formulario PPGR4'!$G16="","",'Formulario PPGR1'!#REF!)</f>
        <v>#REF!</v>
      </c>
      <c r="E16" s="190" t="e">
        <f>IF('Formulario PPGR4'!$G16="","",'Formulario PPGR1'!#REF!)</f>
        <v>#REF!</v>
      </c>
      <c r="F16" s="190" t="e">
        <f>IF('Formulario PPGR4'!$G16="","",'Formulario PPGR1'!#REF!)</f>
        <v>#REF!</v>
      </c>
      <c r="G16" s="746" t="s">
        <v>1745</v>
      </c>
      <c r="H16" s="746" t="s">
        <v>1725</v>
      </c>
      <c r="I16" s="189" t="s">
        <v>2868</v>
      </c>
      <c r="J16" s="189" t="s">
        <v>618</v>
      </c>
      <c r="K16" s="189" t="str">
        <f>IFERROR(VLOOKUP('Formulario PPGR4'!$J16,Prov!$A$2:$B$156,2,FALSE),"")</f>
        <v>Hermanas_Mirabal</v>
      </c>
      <c r="L16" s="190" t="s">
        <v>697</v>
      </c>
      <c r="M16" s="190" t="s">
        <v>1455</v>
      </c>
      <c r="N16" s="190"/>
      <c r="O16" s="193" t="str">
        <f>IFERROR(VLOOKUP($G16,Catalogo!$G$20:$H$25,2,FALSE),"")</f>
        <v>2.7.1.6.01</v>
      </c>
      <c r="P16" s="195"/>
    </row>
    <row r="17" spans="2:16" ht="153" x14ac:dyDescent="0.25">
      <c r="B17" s="190" t="e">
        <f>IF('Formulario PPGR4'!$G17="","",CONCATENATE('Formulario PPGR4'!$C17,".",'Formulario PPGR4'!$D17,".",'Formulario PPGR4'!$E17,".",'Formulario PPGR4'!$F17))</f>
        <v>#REF!</v>
      </c>
      <c r="C17" s="190" t="e">
        <f>IF('Formulario PPGR4'!$G17="","",'Formulario PPGR1'!#REF!)</f>
        <v>#REF!</v>
      </c>
      <c r="D17" s="190" t="e">
        <f>IF('Formulario PPGR4'!$G17="","",'Formulario PPGR1'!#REF!)</f>
        <v>#REF!</v>
      </c>
      <c r="E17" s="190" t="e">
        <f>IF('Formulario PPGR4'!$G17="","",'Formulario PPGR1'!#REF!)</f>
        <v>#REF!</v>
      </c>
      <c r="F17" s="190" t="e">
        <f>IF('Formulario PPGR4'!$G17="","",'Formulario PPGR1'!#REF!)</f>
        <v>#REF!</v>
      </c>
      <c r="G17" s="746" t="s">
        <v>1745</v>
      </c>
      <c r="H17" s="746" t="s">
        <v>1725</v>
      </c>
      <c r="I17" s="189" t="s">
        <v>2869</v>
      </c>
      <c r="J17" s="189" t="s">
        <v>618</v>
      </c>
      <c r="K17" s="189" t="str">
        <f>IFERROR(VLOOKUP('Formulario PPGR4'!$J17,Prov!$A$2:$B$156,2,FALSE),"")</f>
        <v>Hermanas_Mirabal</v>
      </c>
      <c r="L17" s="190" t="s">
        <v>698</v>
      </c>
      <c r="M17" s="190" t="s">
        <v>1455</v>
      </c>
      <c r="N17" s="190"/>
      <c r="O17" s="193" t="str">
        <f>IFERROR(VLOOKUP($G17,Catalogo!$G$20:$H$25,2,FALSE),"")</f>
        <v>2.7.1.6.01</v>
      </c>
      <c r="P17" s="195"/>
    </row>
    <row r="18" spans="2:16" ht="178.5" x14ac:dyDescent="0.25">
      <c r="B18" s="190" t="e">
        <f>IF('Formulario PPGR4'!$G18="","",CONCATENATE('Formulario PPGR4'!$C18,".",'Formulario PPGR4'!$D18,".",'Formulario PPGR4'!$E18,".",'Formulario PPGR4'!$F18))</f>
        <v>#REF!</v>
      </c>
      <c r="C18" s="190" t="e">
        <f>IF('Formulario PPGR4'!$G18="","",'Formulario PPGR1'!#REF!)</f>
        <v>#REF!</v>
      </c>
      <c r="D18" s="190" t="e">
        <f>IF('Formulario PPGR4'!$G18="","",'Formulario PPGR1'!#REF!)</f>
        <v>#REF!</v>
      </c>
      <c r="E18" s="190" t="e">
        <f>IF('Formulario PPGR4'!$G18="","",'Formulario PPGR1'!#REF!)</f>
        <v>#REF!</v>
      </c>
      <c r="F18" s="190" t="e">
        <f>IF('Formulario PPGR4'!$G18="","",'Formulario PPGR1'!#REF!)</f>
        <v>#REF!</v>
      </c>
      <c r="G18" s="746" t="s">
        <v>1745</v>
      </c>
      <c r="H18" s="746" t="s">
        <v>1725</v>
      </c>
      <c r="I18" s="189" t="s">
        <v>2870</v>
      </c>
      <c r="J18" s="189" t="s">
        <v>622</v>
      </c>
      <c r="K18" s="189" t="str">
        <f>IFERROR(VLOOKUP('Formulario PPGR4'!$J18,Prov!$A$2:$B$156,2,FALSE),"")</f>
        <v>Maria_Trinidad_Sanchez</v>
      </c>
      <c r="L18" s="190" t="s">
        <v>719</v>
      </c>
      <c r="M18" s="190" t="s">
        <v>1455</v>
      </c>
      <c r="N18" s="190"/>
      <c r="O18" s="193" t="str">
        <f>IFERROR(VLOOKUP($G18,Catalogo!$G$20:$H$25,2,FALSE),"")</f>
        <v>2.7.1.6.01</v>
      </c>
      <c r="P18" s="195"/>
    </row>
    <row r="19" spans="2:16" ht="63.75" x14ac:dyDescent="0.25">
      <c r="B19" s="190" t="e">
        <f>IF('Formulario PPGR4'!$G19="","",CONCATENATE('Formulario PPGR4'!$C19,".",'Formulario PPGR4'!$D19,".",'Formulario PPGR4'!$E19,".",'Formulario PPGR4'!$F19))</f>
        <v>#REF!</v>
      </c>
      <c r="C19" s="190" t="e">
        <f>IF('Formulario PPGR4'!$G19="","",'Formulario PPGR1'!#REF!)</f>
        <v>#REF!</v>
      </c>
      <c r="D19" s="190" t="e">
        <f>IF('Formulario PPGR4'!$G19="","",'Formulario PPGR1'!#REF!)</f>
        <v>#REF!</v>
      </c>
      <c r="E19" s="190" t="e">
        <f>IF('Formulario PPGR4'!$G19="","",'Formulario PPGR1'!#REF!)</f>
        <v>#REF!</v>
      </c>
      <c r="F19" s="190" t="e">
        <f>IF('Formulario PPGR4'!$G19="","",'Formulario PPGR1'!#REF!)</f>
        <v>#REF!</v>
      </c>
      <c r="G19" s="746" t="s">
        <v>1745</v>
      </c>
      <c r="H19" s="746" t="s">
        <v>1725</v>
      </c>
      <c r="I19" s="189" t="s">
        <v>2871</v>
      </c>
      <c r="J19" s="189" t="s">
        <v>624</v>
      </c>
      <c r="K19" s="189" t="str">
        <f>IFERROR(VLOOKUP('Formulario PPGR4'!$J19,Prov!$A$2:$B$156,2,FALSE),"")</f>
        <v>Samana</v>
      </c>
      <c r="L19" s="190" t="s">
        <v>757</v>
      </c>
      <c r="M19" s="190" t="s">
        <v>1455</v>
      </c>
      <c r="N19" s="190"/>
      <c r="O19" s="193" t="str">
        <f>IFERROR(VLOOKUP($G19,Catalogo!$G$20:$H$25,2,FALSE),"")</f>
        <v>2.7.1.6.01</v>
      </c>
      <c r="P19" s="195"/>
    </row>
    <row r="20" spans="2:16" ht="51" x14ac:dyDescent="0.25">
      <c r="B20" s="190" t="e">
        <f>IF('Formulario PPGR4'!$G20="","",CONCATENATE('Formulario PPGR4'!$C20,".",'Formulario PPGR4'!$D20,".",'Formulario PPGR4'!$E20,".",'Formulario PPGR4'!$F20))</f>
        <v>#REF!</v>
      </c>
      <c r="C20" s="190" t="e">
        <f>IF('Formulario PPGR4'!$G20="","",'Formulario PPGR1'!#REF!)</f>
        <v>#REF!</v>
      </c>
      <c r="D20" s="190" t="e">
        <f>IF('Formulario PPGR4'!$G20="","",'Formulario PPGR1'!#REF!)</f>
        <v>#REF!</v>
      </c>
      <c r="E20" s="190" t="e">
        <f>IF('Formulario PPGR4'!$G20="","",'Formulario PPGR1'!#REF!)</f>
        <v>#REF!</v>
      </c>
      <c r="F20" s="190" t="e">
        <f>IF('Formulario PPGR4'!$G20="","",'Formulario PPGR1'!#REF!)</f>
        <v>#REF!</v>
      </c>
      <c r="G20" s="746" t="s">
        <v>1745</v>
      </c>
      <c r="H20" s="746" t="s">
        <v>1722</v>
      </c>
      <c r="I20" s="189" t="s">
        <v>2872</v>
      </c>
      <c r="J20" s="189" t="s">
        <v>616</v>
      </c>
      <c r="K20" s="189" t="str">
        <f>IFERROR(VLOOKUP('Formulario PPGR4'!$J20,Prov!$A$2:$B$156,2,FALSE),"")</f>
        <v>Duarte</v>
      </c>
      <c r="L20" s="190" t="s">
        <v>671</v>
      </c>
      <c r="M20" s="190" t="s">
        <v>1455</v>
      </c>
      <c r="N20" s="190"/>
      <c r="O20" s="193" t="str">
        <f>IFERROR(VLOOKUP($G20,Catalogo!$G$20:$H$25,2,FALSE),"")</f>
        <v>2.7.1.6.01</v>
      </c>
      <c r="P20" s="195"/>
    </row>
    <row r="21" spans="2:16" ht="51" x14ac:dyDescent="0.25">
      <c r="B21" s="190" t="e">
        <f>IF('Formulario PPGR4'!$G21="","",CONCATENATE('Formulario PPGR4'!$C21,".",'Formulario PPGR4'!$D21,".",'Formulario PPGR4'!$E21,".",'Formulario PPGR4'!$F21))</f>
        <v>#REF!</v>
      </c>
      <c r="C21" s="190" t="e">
        <f>IF('Formulario PPGR4'!$G21="","",'Formulario PPGR1'!#REF!)</f>
        <v>#REF!</v>
      </c>
      <c r="D21" s="190" t="e">
        <f>IF('Formulario PPGR4'!$G21="","",'Formulario PPGR1'!#REF!)</f>
        <v>#REF!</v>
      </c>
      <c r="E21" s="190" t="e">
        <f>IF('Formulario PPGR4'!$G21="","",'Formulario PPGR1'!#REF!)</f>
        <v>#REF!</v>
      </c>
      <c r="F21" s="190" t="e">
        <f>IF('Formulario PPGR4'!$G21="","",'Formulario PPGR1'!#REF!)</f>
        <v>#REF!</v>
      </c>
      <c r="G21" s="746" t="s">
        <v>1745</v>
      </c>
      <c r="H21" s="746" t="s">
        <v>1722</v>
      </c>
      <c r="I21" s="189" t="s">
        <v>2873</v>
      </c>
      <c r="J21" s="189" t="s">
        <v>616</v>
      </c>
      <c r="K21" s="189" t="str">
        <f>IFERROR(VLOOKUP('Formulario PPGR4'!$J21,Prov!$A$2:$B$156,2,FALSE),"")</f>
        <v>Duarte</v>
      </c>
      <c r="L21" s="190" t="s">
        <v>673</v>
      </c>
      <c r="M21" s="190" t="s">
        <v>1455</v>
      </c>
      <c r="N21" s="190"/>
      <c r="O21" s="193" t="str">
        <f>IFERROR(VLOOKUP($G21,Catalogo!$G$20:$H$25,2,FALSE),"")</f>
        <v>2.7.1.6.01</v>
      </c>
      <c r="P21" s="195"/>
    </row>
    <row r="22" spans="2:16" ht="51" x14ac:dyDescent="0.25">
      <c r="B22" s="190" t="e">
        <f>IF('Formulario PPGR4'!$G22="","",CONCATENATE('Formulario PPGR4'!$C22,".",'Formulario PPGR4'!$D22,".",'Formulario PPGR4'!$E22,".",'Formulario PPGR4'!$F22))</f>
        <v>#REF!</v>
      </c>
      <c r="C22" s="190" t="e">
        <f>IF('Formulario PPGR4'!$G22="","",'Formulario PPGR1'!#REF!)</f>
        <v>#REF!</v>
      </c>
      <c r="D22" s="190" t="e">
        <f>IF('Formulario PPGR4'!$G22="","",'Formulario PPGR1'!#REF!)</f>
        <v>#REF!</v>
      </c>
      <c r="E22" s="190" t="e">
        <f>IF('Formulario PPGR4'!$G22="","",'Formulario PPGR1'!#REF!)</f>
        <v>#REF!</v>
      </c>
      <c r="F22" s="190" t="e">
        <f>IF('Formulario PPGR4'!$G22="","",'Formulario PPGR1'!#REF!)</f>
        <v>#REF!</v>
      </c>
      <c r="G22" s="746" t="s">
        <v>1745</v>
      </c>
      <c r="H22" s="746" t="s">
        <v>1722</v>
      </c>
      <c r="I22" s="189" t="s">
        <v>2874</v>
      </c>
      <c r="J22" s="189" t="s">
        <v>616</v>
      </c>
      <c r="K22" s="189" t="str">
        <f>IFERROR(VLOOKUP('Formulario PPGR4'!$J22,Prov!$A$2:$B$156,2,FALSE),"")</f>
        <v>Duarte</v>
      </c>
      <c r="L22" s="190" t="s">
        <v>670</v>
      </c>
      <c r="M22" s="190" t="s">
        <v>1455</v>
      </c>
      <c r="N22" s="190"/>
      <c r="O22" s="193" t="str">
        <f>IFERROR(VLOOKUP($G22,Catalogo!$G$20:$H$25,2,FALSE),"")</f>
        <v>2.7.1.6.01</v>
      </c>
      <c r="P22" s="195"/>
    </row>
    <row r="23" spans="2:16" ht="51" x14ac:dyDescent="0.25">
      <c r="B23" s="190" t="e">
        <f>IF('Formulario PPGR4'!$G23="","",CONCATENATE('Formulario PPGR4'!$C23,".",'Formulario PPGR4'!$D23,".",'Formulario PPGR4'!$E23,".",'Formulario PPGR4'!$F23))</f>
        <v>#REF!</v>
      </c>
      <c r="C23" s="190" t="e">
        <f>IF('Formulario PPGR4'!$G23="","",'Formulario PPGR1'!#REF!)</f>
        <v>#REF!</v>
      </c>
      <c r="D23" s="190" t="e">
        <f>IF('Formulario PPGR4'!$G23="","",'Formulario PPGR1'!#REF!)</f>
        <v>#REF!</v>
      </c>
      <c r="E23" s="190" t="e">
        <f>IF('Formulario PPGR4'!$G23="","",'Formulario PPGR1'!#REF!)</f>
        <v>#REF!</v>
      </c>
      <c r="F23" s="190" t="e">
        <f>IF('Formulario PPGR4'!$G23="","",'Formulario PPGR1'!#REF!)</f>
        <v>#REF!</v>
      </c>
      <c r="G23" s="746" t="s">
        <v>1745</v>
      </c>
      <c r="H23" s="746" t="s">
        <v>1722</v>
      </c>
      <c r="I23" s="189" t="s">
        <v>2875</v>
      </c>
      <c r="J23" s="189" t="s">
        <v>616</v>
      </c>
      <c r="K23" s="189" t="str">
        <f>IFERROR(VLOOKUP('Formulario PPGR4'!$J23,Prov!$A$2:$B$156,2,FALSE),"")</f>
        <v>Duarte</v>
      </c>
      <c r="L23" s="190" t="s">
        <v>669</v>
      </c>
      <c r="M23" s="190" t="s">
        <v>1455</v>
      </c>
      <c r="N23" s="190"/>
      <c r="O23" s="193" t="str">
        <f>IFERROR(VLOOKUP($G23,Catalogo!$G$20:$H$25,2,FALSE),"")</f>
        <v>2.7.1.6.01</v>
      </c>
      <c r="P23" s="195"/>
    </row>
    <row r="24" spans="2:16" ht="25.5" x14ac:dyDescent="0.25">
      <c r="B24" s="190" t="e">
        <f>IF('Formulario PPGR4'!$G24="","",CONCATENATE('Formulario PPGR4'!$C24,".",'Formulario PPGR4'!$D24,".",'Formulario PPGR4'!$E24,".",'Formulario PPGR4'!$F24))</f>
        <v>#REF!</v>
      </c>
      <c r="C24" s="190" t="e">
        <f>IF('Formulario PPGR4'!$G24="","",'Formulario PPGR1'!#REF!)</f>
        <v>#REF!</v>
      </c>
      <c r="D24" s="190" t="e">
        <f>IF('Formulario PPGR4'!$G24="","",'Formulario PPGR1'!#REF!)</f>
        <v>#REF!</v>
      </c>
      <c r="E24" s="190" t="e">
        <f>IF('Formulario PPGR4'!$G24="","",'Formulario PPGR1'!#REF!)</f>
        <v>#REF!</v>
      </c>
      <c r="F24" s="190" t="e">
        <f>IF('Formulario PPGR4'!$G24="","",'Formulario PPGR1'!#REF!)</f>
        <v>#REF!</v>
      </c>
      <c r="G24" s="746" t="s">
        <v>1745</v>
      </c>
      <c r="H24" s="746" t="s">
        <v>1722</v>
      </c>
      <c r="I24" s="189" t="s">
        <v>2876</v>
      </c>
      <c r="J24" s="189" t="s">
        <v>616</v>
      </c>
      <c r="K24" s="189"/>
      <c r="L24" s="190" t="s">
        <v>669</v>
      </c>
      <c r="M24" s="190" t="s">
        <v>1455</v>
      </c>
      <c r="N24" s="190"/>
      <c r="O24" s="193" t="str">
        <f>IFERROR(VLOOKUP($G24,Catalogo!$G$20:$H$25,2,FALSE),"")</f>
        <v>2.7.1.6.01</v>
      </c>
      <c r="P24" s="195"/>
    </row>
    <row r="25" spans="2:16" ht="51" x14ac:dyDescent="0.25">
      <c r="B25" s="190" t="e">
        <f>IF('Formulario PPGR4'!$G25="","",CONCATENATE('Formulario PPGR4'!$C25,".",'Formulario PPGR4'!$D25,".",'Formulario PPGR4'!$E25,".",'Formulario PPGR4'!$F25))</f>
        <v>#REF!</v>
      </c>
      <c r="C25" s="190" t="e">
        <f>IF('Formulario PPGR4'!$G25="","",'Formulario PPGR1'!#REF!)</f>
        <v>#REF!</v>
      </c>
      <c r="D25" s="190" t="e">
        <f>IF('Formulario PPGR4'!$G25="","",'Formulario PPGR1'!#REF!)</f>
        <v>#REF!</v>
      </c>
      <c r="E25" s="190" t="e">
        <f>IF('Formulario PPGR4'!$G25="","",'Formulario PPGR1'!#REF!)</f>
        <v>#REF!</v>
      </c>
      <c r="F25" s="190" t="e">
        <f>IF('Formulario PPGR4'!$G25="","",'Formulario PPGR1'!#REF!)</f>
        <v>#REF!</v>
      </c>
      <c r="G25" s="746" t="s">
        <v>1745</v>
      </c>
      <c r="H25" s="746" t="s">
        <v>1722</v>
      </c>
      <c r="I25" s="189" t="s">
        <v>2877</v>
      </c>
      <c r="J25" s="189" t="s">
        <v>616</v>
      </c>
      <c r="K25" s="189" t="str">
        <f>IFERROR(VLOOKUP('Formulario PPGR4'!$J25,Prov!$A$2:$B$156,2,FALSE),"")</f>
        <v>Duarte</v>
      </c>
      <c r="L25" s="190" t="s">
        <v>672</v>
      </c>
      <c r="M25" s="190" t="s">
        <v>1455</v>
      </c>
      <c r="N25" s="190"/>
      <c r="O25" s="193" t="str">
        <f>IFERROR(VLOOKUP($G25,Catalogo!$G$20:$H$25,2,FALSE),"")</f>
        <v>2.7.1.6.01</v>
      </c>
      <c r="P25" s="195"/>
    </row>
    <row r="26" spans="2:16" ht="51" x14ac:dyDescent="0.25">
      <c r="B26" s="190" t="e">
        <f>IF('Formulario PPGR4'!$G26="","",CONCATENATE('Formulario PPGR4'!$C26,".",'Formulario PPGR4'!$D26,".",'Formulario PPGR4'!$E26,".",'Formulario PPGR4'!$F26))</f>
        <v>#REF!</v>
      </c>
      <c r="C26" s="190" t="e">
        <f>IF('Formulario PPGR4'!$G26="","",'Formulario PPGR1'!#REF!)</f>
        <v>#REF!</v>
      </c>
      <c r="D26" s="190" t="e">
        <f>IF('Formulario PPGR4'!$G26="","",'Formulario PPGR1'!#REF!)</f>
        <v>#REF!</v>
      </c>
      <c r="E26" s="190" t="e">
        <f>IF('Formulario PPGR4'!$G26="","",'Formulario PPGR1'!#REF!)</f>
        <v>#REF!</v>
      </c>
      <c r="F26" s="190" t="e">
        <f>IF('Formulario PPGR4'!$G26="","",'Formulario PPGR1'!#REF!)</f>
        <v>#REF!</v>
      </c>
      <c r="G26" s="746" t="s">
        <v>1745</v>
      </c>
      <c r="H26" s="746" t="s">
        <v>1722</v>
      </c>
      <c r="I26" s="189" t="s">
        <v>2878</v>
      </c>
      <c r="J26" s="189" t="s">
        <v>616</v>
      </c>
      <c r="K26" s="189" t="str">
        <f>IFERROR(VLOOKUP('Formulario PPGR4'!$J26,Prov!$A$2:$B$156,2,FALSE),"")</f>
        <v>Duarte</v>
      </c>
      <c r="L26" s="190" t="s">
        <v>675</v>
      </c>
      <c r="M26" s="190" t="s">
        <v>1455</v>
      </c>
      <c r="N26" s="190"/>
      <c r="O26" s="193"/>
      <c r="P26" s="195"/>
    </row>
    <row r="27" spans="2:16" ht="15" customHeight="1" x14ac:dyDescent="0.25">
      <c r="B27" s="190" t="e">
        <f>IF('Formulario PPGR4'!$G27="","",CONCATENATE('Formulario PPGR4'!$C27,".",'Formulario PPGR4'!$D27,".",'Formulario PPGR4'!$E27,".",'Formulario PPGR4'!$F27))</f>
        <v>#REF!</v>
      </c>
      <c r="C27" s="190" t="e">
        <f>IF('Formulario PPGR4'!$G27="","",'Formulario PPGR1'!#REF!)</f>
        <v>#REF!</v>
      </c>
      <c r="D27" s="190" t="e">
        <f>IF('Formulario PPGR4'!$G27="","",'Formulario PPGR1'!#REF!)</f>
        <v>#REF!</v>
      </c>
      <c r="E27" s="190" t="e">
        <f>IF('Formulario PPGR4'!$G27="","",'Formulario PPGR1'!#REF!)</f>
        <v>#REF!</v>
      </c>
      <c r="F27" s="190" t="e">
        <f>IF('Formulario PPGR4'!$G27="","",'Formulario PPGR1'!#REF!)</f>
        <v>#REF!</v>
      </c>
      <c r="G27" s="746" t="s">
        <v>1745</v>
      </c>
      <c r="H27" s="746" t="s">
        <v>1722</v>
      </c>
      <c r="I27" s="189" t="s">
        <v>2879</v>
      </c>
      <c r="J27" s="189" t="s">
        <v>616</v>
      </c>
      <c r="K27" s="189" t="str">
        <f>IFERROR(VLOOKUP('Formulario PPGR4'!$J27,Prov!$A$2:$B$156,2,FALSE),"")</f>
        <v>Duarte</v>
      </c>
      <c r="L27" s="190" t="s">
        <v>669</v>
      </c>
      <c r="M27" s="190" t="s">
        <v>1455</v>
      </c>
      <c r="N27" s="190"/>
      <c r="O27" s="193" t="str">
        <f>IFERROR(VLOOKUP($G27,Catalogo!$G$20:$H$25,2,FALSE),"")</f>
        <v>2.7.1.6.01</v>
      </c>
      <c r="P27" s="195"/>
    </row>
    <row r="28" spans="2:16" ht="51" x14ac:dyDescent="0.25">
      <c r="B28" s="190" t="e">
        <f>IF('Formulario PPGR4'!$G28="","",CONCATENATE('Formulario PPGR4'!$C28,".",'Formulario PPGR4'!$D28,".",'Formulario PPGR4'!$E28,".",'Formulario PPGR4'!$F28))</f>
        <v>#REF!</v>
      </c>
      <c r="C28" s="190" t="e">
        <f>IF('Formulario PPGR4'!$G28="","",'Formulario PPGR1'!#REF!)</f>
        <v>#REF!</v>
      </c>
      <c r="D28" s="190" t="e">
        <f>IF('Formulario PPGR4'!$G28="","",'Formulario PPGR1'!#REF!)</f>
        <v>#REF!</v>
      </c>
      <c r="E28" s="190" t="e">
        <f>IF('Formulario PPGR4'!$G28="","",'Formulario PPGR1'!#REF!)</f>
        <v>#REF!</v>
      </c>
      <c r="F28" s="190" t="e">
        <f>IF('Formulario PPGR4'!$G28="","",'Formulario PPGR1'!#REF!)</f>
        <v>#REF!</v>
      </c>
      <c r="G28" s="746" t="s">
        <v>1745</v>
      </c>
      <c r="H28" s="746" t="s">
        <v>1722</v>
      </c>
      <c r="I28" s="189" t="s">
        <v>2880</v>
      </c>
      <c r="J28" s="189" t="s">
        <v>616</v>
      </c>
      <c r="K28" s="189" t="str">
        <f>IFERROR(VLOOKUP('Formulario PPGR4'!$J28,Prov!$A$2:$B$156,2,FALSE),"")</f>
        <v>Duarte</v>
      </c>
      <c r="L28" s="190" t="s">
        <v>671</v>
      </c>
      <c r="M28" s="190" t="s">
        <v>1455</v>
      </c>
      <c r="N28" s="190"/>
      <c r="O28" s="193" t="str">
        <f>IFERROR(VLOOKUP($G28,Catalogo!$G$20:$H$25,2,FALSE),"")</f>
        <v>2.7.1.6.01</v>
      </c>
      <c r="P28" s="195"/>
    </row>
    <row r="29" spans="2:16" ht="15" customHeight="1" x14ac:dyDescent="0.25">
      <c r="B29" s="190" t="e">
        <f>IF('Formulario PPGR4'!$G29="","",CONCATENATE('Formulario PPGR4'!$C29,".",'Formulario PPGR4'!$D29,".",'Formulario PPGR4'!$E29,".",'Formulario PPGR4'!$F29))</f>
        <v>#REF!</v>
      </c>
      <c r="C29" s="190" t="e">
        <f>IF('Formulario PPGR4'!$G29="","",'Formulario PPGR1'!#REF!)</f>
        <v>#REF!</v>
      </c>
      <c r="D29" s="190" t="e">
        <f>IF('Formulario PPGR4'!$G29="","",'Formulario PPGR1'!#REF!)</f>
        <v>#REF!</v>
      </c>
      <c r="E29" s="190" t="e">
        <f>IF('Formulario PPGR4'!$G29="","",'Formulario PPGR1'!#REF!)</f>
        <v>#REF!</v>
      </c>
      <c r="F29" s="190" t="e">
        <f>IF('Formulario PPGR4'!$G29="","",'Formulario PPGR1'!#REF!)</f>
        <v>#REF!</v>
      </c>
      <c r="G29" s="746" t="s">
        <v>1745</v>
      </c>
      <c r="H29" s="746" t="s">
        <v>1722</v>
      </c>
      <c r="I29" s="189" t="s">
        <v>2881</v>
      </c>
      <c r="J29" s="189" t="s">
        <v>616</v>
      </c>
      <c r="K29" s="189" t="str">
        <f>IFERROR(VLOOKUP('Formulario PPGR4'!$J29,Prov!$A$2:$B$156,2,FALSE),"")</f>
        <v>Duarte</v>
      </c>
      <c r="L29" s="190" t="s">
        <v>669</v>
      </c>
      <c r="M29" s="190" t="s">
        <v>1455</v>
      </c>
      <c r="N29" s="190"/>
      <c r="O29" s="193" t="str">
        <f>IFERROR(VLOOKUP($G29,Catalogo!$G$20:$H$25,2,FALSE),"")</f>
        <v>2.7.1.6.01</v>
      </c>
      <c r="P29" s="195"/>
    </row>
    <row r="30" spans="2:16" ht="15" customHeight="1" x14ac:dyDescent="0.25">
      <c r="B30" s="190" t="e">
        <f>IF('Formulario PPGR4'!$G30="","",CONCATENATE('Formulario PPGR4'!$C30,".",'Formulario PPGR4'!$D30,".",'Formulario PPGR4'!$E30,".",'Formulario PPGR4'!$F30))</f>
        <v>#REF!</v>
      </c>
      <c r="C30" s="190" t="e">
        <f>IF('Formulario PPGR4'!$G30="","",'Formulario PPGR1'!#REF!)</f>
        <v>#REF!</v>
      </c>
      <c r="D30" s="190" t="e">
        <f>IF('Formulario PPGR4'!$G30="","",'Formulario PPGR1'!#REF!)</f>
        <v>#REF!</v>
      </c>
      <c r="E30" s="190" t="e">
        <f>IF('Formulario PPGR4'!$G30="","",'Formulario PPGR1'!#REF!)</f>
        <v>#REF!</v>
      </c>
      <c r="F30" s="190" t="e">
        <f>IF('Formulario PPGR4'!$G30="","",'Formulario PPGR1'!#REF!)</f>
        <v>#REF!</v>
      </c>
      <c r="G30" s="746" t="s">
        <v>1745</v>
      </c>
      <c r="H30" s="746" t="s">
        <v>1722</v>
      </c>
      <c r="I30" s="189" t="s">
        <v>2882</v>
      </c>
      <c r="J30" s="189" t="s">
        <v>616</v>
      </c>
      <c r="K30" s="189" t="str">
        <f>IFERROR(VLOOKUP('Formulario PPGR4'!$J30,Prov!$A$2:$B$156,2,FALSE),"")</f>
        <v>Duarte</v>
      </c>
      <c r="L30" s="190" t="s">
        <v>675</v>
      </c>
      <c r="M30" s="190" t="s">
        <v>1455</v>
      </c>
      <c r="N30" s="190"/>
      <c r="O30" s="193" t="str">
        <f>IFERROR(VLOOKUP($G30,Catalogo!$G$20:$H$25,2,FALSE),"")</f>
        <v>2.7.1.6.01</v>
      </c>
      <c r="P30" s="195"/>
    </row>
    <row r="31" spans="2:16" ht="15" customHeight="1" x14ac:dyDescent="0.25">
      <c r="B31" s="190" t="e">
        <f>IF('Formulario PPGR4'!$G31="","",CONCATENATE('Formulario PPGR4'!$C31,".",'Formulario PPGR4'!$D31,".",'Formulario PPGR4'!$E31,".",'Formulario PPGR4'!$F31))</f>
        <v>#REF!</v>
      </c>
      <c r="C31" s="190" t="e">
        <f>IF('Formulario PPGR4'!$G31="","",'Formulario PPGR1'!#REF!)</f>
        <v>#REF!</v>
      </c>
      <c r="D31" s="190" t="e">
        <f>IF('Formulario PPGR4'!$G31="","",'Formulario PPGR1'!#REF!)</f>
        <v>#REF!</v>
      </c>
      <c r="E31" s="190" t="e">
        <f>IF('Formulario PPGR4'!$G31="","",'Formulario PPGR1'!#REF!)</f>
        <v>#REF!</v>
      </c>
      <c r="F31" s="190" t="e">
        <f>IF('Formulario PPGR4'!$G31="","",'Formulario PPGR1'!#REF!)</f>
        <v>#REF!</v>
      </c>
      <c r="G31" s="746" t="s">
        <v>1745</v>
      </c>
      <c r="H31" s="746" t="s">
        <v>1722</v>
      </c>
      <c r="I31" s="189" t="s">
        <v>2883</v>
      </c>
      <c r="J31" s="189" t="s">
        <v>616</v>
      </c>
      <c r="K31" s="189" t="str">
        <f>IFERROR(VLOOKUP('Formulario PPGR4'!$J31,Prov!$A$2:$B$156,2,FALSE),"")</f>
        <v>Duarte</v>
      </c>
      <c r="L31" s="190" t="s">
        <v>675</v>
      </c>
      <c r="M31" s="190" t="s">
        <v>1455</v>
      </c>
      <c r="N31" s="190"/>
      <c r="O31" s="193" t="str">
        <f>IFERROR(VLOOKUP(#REF!,Catalogo!$G$20:$H$25,2,FALSE),"")</f>
        <v/>
      </c>
      <c r="P31" s="195"/>
    </row>
    <row r="32" spans="2:16" ht="15" customHeight="1" x14ac:dyDescent="0.25">
      <c r="B32" s="190" t="e">
        <f>IF('Formulario PPGR4'!$G32="","",CONCATENATE('Formulario PPGR4'!$C32,".",'Formulario PPGR4'!$D32,".",'Formulario PPGR4'!$E32,".",'Formulario PPGR4'!$F32))</f>
        <v>#REF!</v>
      </c>
      <c r="C32" s="190" t="e">
        <f>IF('Formulario PPGR4'!$G32="","",'Formulario PPGR1'!#REF!)</f>
        <v>#REF!</v>
      </c>
      <c r="D32" s="190" t="e">
        <f>IF('Formulario PPGR4'!$G32="","",'Formulario PPGR1'!#REF!)</f>
        <v>#REF!</v>
      </c>
      <c r="E32" s="190" t="e">
        <f>IF('Formulario PPGR4'!$G32="","",'Formulario PPGR1'!#REF!)</f>
        <v>#REF!</v>
      </c>
      <c r="F32" s="190" t="e">
        <f>IF('Formulario PPGR4'!$G32="","",'Formulario PPGR1'!#REF!)</f>
        <v>#REF!</v>
      </c>
      <c r="G32" s="746" t="s">
        <v>1745</v>
      </c>
      <c r="H32" s="746" t="s">
        <v>1722</v>
      </c>
      <c r="I32" s="189" t="s">
        <v>2884</v>
      </c>
      <c r="J32" s="189" t="s">
        <v>618</v>
      </c>
      <c r="K32" s="189" t="str">
        <f>IFERROR(VLOOKUP('Formulario PPGR4'!$J32,Prov!$A$2:$B$156,2,FALSE),"")</f>
        <v>Hermanas_Mirabal</v>
      </c>
      <c r="L32" s="190" t="s">
        <v>696</v>
      </c>
      <c r="M32" s="190" t="s">
        <v>1455</v>
      </c>
      <c r="N32" s="190"/>
      <c r="O32" s="193" t="str">
        <f>IFERROR(VLOOKUP($G31,Catalogo!$G$20:$H$25,2,FALSE),"")</f>
        <v>2.7.1.6.01</v>
      </c>
      <c r="P32" s="195"/>
    </row>
    <row r="33" spans="2:16" ht="15" customHeight="1" x14ac:dyDescent="0.25">
      <c r="B33" s="190" t="e">
        <f>IF('Formulario PPGR4'!$G33="","",CONCATENATE('Formulario PPGR4'!$C33,".",'Formulario PPGR4'!$D33,".",'Formulario PPGR4'!$E33,".",'Formulario PPGR4'!$F33))</f>
        <v>#REF!</v>
      </c>
      <c r="C33" s="190" t="e">
        <f>IF('Formulario PPGR4'!$G33="","",'Formulario PPGR1'!#REF!)</f>
        <v>#REF!</v>
      </c>
      <c r="D33" s="190" t="e">
        <f>IF('Formulario PPGR4'!$G33="","",'Formulario PPGR1'!#REF!)</f>
        <v>#REF!</v>
      </c>
      <c r="E33" s="190" t="e">
        <f>IF('Formulario PPGR4'!$G33="","",'Formulario PPGR1'!#REF!)</f>
        <v>#REF!</v>
      </c>
      <c r="F33" s="190" t="e">
        <f>IF('Formulario PPGR4'!$G33="","",'Formulario PPGR1'!#REF!)</f>
        <v>#REF!</v>
      </c>
      <c r="G33" s="746" t="s">
        <v>1745</v>
      </c>
      <c r="H33" s="746" t="s">
        <v>1722</v>
      </c>
      <c r="I33" s="189" t="s">
        <v>2885</v>
      </c>
      <c r="J33" s="189" t="s">
        <v>618</v>
      </c>
      <c r="K33" s="189" t="str">
        <f>IFERROR(VLOOKUP('Formulario PPGR4'!$J33,Prov!$A$2:$B$156,2,FALSE),"")</f>
        <v>Hermanas_Mirabal</v>
      </c>
      <c r="L33" s="190" t="s">
        <v>698</v>
      </c>
      <c r="M33" s="190" t="s">
        <v>1455</v>
      </c>
      <c r="N33" s="190"/>
      <c r="O33" s="193" t="str">
        <f>IFERROR(VLOOKUP($G33,Catalogo!$G$20:$H$25,2,FALSE),"")</f>
        <v>2.7.1.6.01</v>
      </c>
      <c r="P33" s="195"/>
    </row>
    <row r="34" spans="2:16" ht="15" customHeight="1" x14ac:dyDescent="0.25">
      <c r="B34" s="190" t="e">
        <f>IF('Formulario PPGR4'!$G34="","",CONCATENATE('Formulario PPGR4'!$C34,".",'Formulario PPGR4'!$D34,".",'Formulario PPGR4'!$E34,".",'Formulario PPGR4'!$F34))</f>
        <v>#REF!</v>
      </c>
      <c r="C34" s="190" t="e">
        <f>IF('Formulario PPGR4'!$G34="","",'Formulario PPGR1'!#REF!)</f>
        <v>#REF!</v>
      </c>
      <c r="D34" s="190" t="e">
        <f>IF('Formulario PPGR4'!$G34="","",'Formulario PPGR1'!#REF!)</f>
        <v>#REF!</v>
      </c>
      <c r="E34" s="190" t="e">
        <f>IF('Formulario PPGR4'!$G34="","",'Formulario PPGR1'!#REF!)</f>
        <v>#REF!</v>
      </c>
      <c r="F34" s="190" t="e">
        <f>IF('Formulario PPGR4'!$G34="","",'Formulario PPGR1'!#REF!)</f>
        <v>#REF!</v>
      </c>
      <c r="G34" s="746" t="s">
        <v>1745</v>
      </c>
      <c r="H34" s="746" t="s">
        <v>1722</v>
      </c>
      <c r="I34" s="189" t="s">
        <v>2886</v>
      </c>
      <c r="J34" s="189" t="s">
        <v>618</v>
      </c>
      <c r="K34" s="189" t="str">
        <f>IFERROR(VLOOKUP('Formulario PPGR4'!$J34,Prov!$A$2:$B$156,2,FALSE),"")</f>
        <v>Hermanas_Mirabal</v>
      </c>
      <c r="L34" s="190" t="s">
        <v>696</v>
      </c>
      <c r="M34" s="190" t="s">
        <v>1455</v>
      </c>
      <c r="N34" s="190"/>
      <c r="O34" s="193" t="str">
        <f>IFERROR(VLOOKUP($G34,Catalogo!$G$20:$H$25,2,FALSE),"")</f>
        <v>2.7.1.6.01</v>
      </c>
      <c r="P34" s="195"/>
    </row>
    <row r="35" spans="2:16" ht="15" customHeight="1" x14ac:dyDescent="0.25">
      <c r="B35" s="190" t="e">
        <f>IF('Formulario PPGR4'!$G35="","",CONCATENATE('Formulario PPGR4'!$C35,".",'Formulario PPGR4'!$D35,".",'Formulario PPGR4'!$E35,".",'Formulario PPGR4'!$F35))</f>
        <v>#REF!</v>
      </c>
      <c r="C35" s="190" t="e">
        <f>IF('Formulario PPGR4'!$G35="","",'Formulario PPGR1'!#REF!)</f>
        <v>#REF!</v>
      </c>
      <c r="D35" s="190" t="e">
        <f>IF('Formulario PPGR4'!$G35="","",'Formulario PPGR1'!#REF!)</f>
        <v>#REF!</v>
      </c>
      <c r="E35" s="190" t="e">
        <f>IF('Formulario PPGR4'!$G35="","",'Formulario PPGR1'!#REF!)</f>
        <v>#REF!</v>
      </c>
      <c r="F35" s="190" t="e">
        <f>IF('Formulario PPGR4'!$G35="","",'Formulario PPGR1'!#REF!)</f>
        <v>#REF!</v>
      </c>
      <c r="G35" s="746" t="s">
        <v>1745</v>
      </c>
      <c r="H35" s="746" t="s">
        <v>1722</v>
      </c>
      <c r="I35" s="189" t="s">
        <v>2887</v>
      </c>
      <c r="J35" s="189" t="s">
        <v>618</v>
      </c>
      <c r="K35" s="189" t="str">
        <f>IFERROR(VLOOKUP('Formulario PPGR4'!$J35,Prov!$A$2:$B$156,2,FALSE),"")</f>
        <v>Hermanas_Mirabal</v>
      </c>
      <c r="L35" s="190" t="s">
        <v>698</v>
      </c>
      <c r="M35" s="190" t="s">
        <v>1455</v>
      </c>
      <c r="N35" s="190"/>
      <c r="O35" s="193" t="str">
        <f>IFERROR(VLOOKUP($G35,Catalogo!$G$20:$H$25,2,FALSE),"")</f>
        <v>2.7.1.6.01</v>
      </c>
      <c r="P35" s="195"/>
    </row>
    <row r="36" spans="2:16" ht="15" customHeight="1" x14ac:dyDescent="0.25">
      <c r="B36" s="190" t="e">
        <f>IF('Formulario PPGR4'!$G36="","",CONCATENATE('Formulario PPGR4'!$C36,".",'Formulario PPGR4'!$D36,".",'Formulario PPGR4'!$E36,".",'Formulario PPGR4'!$F36))</f>
        <v>#REF!</v>
      </c>
      <c r="C36" s="190" t="e">
        <f>IF('Formulario PPGR4'!$G36="","",'Formulario PPGR1'!#REF!)</f>
        <v>#REF!</v>
      </c>
      <c r="D36" s="190" t="e">
        <f>IF('Formulario PPGR4'!$G36="","",'Formulario PPGR1'!#REF!)</f>
        <v>#REF!</v>
      </c>
      <c r="E36" s="190" t="e">
        <f>IF('Formulario PPGR4'!$G36="","",'Formulario PPGR1'!#REF!)</f>
        <v>#REF!</v>
      </c>
      <c r="F36" s="190" t="e">
        <f>IF('Formulario PPGR4'!$G36="","",'Formulario PPGR1'!#REF!)</f>
        <v>#REF!</v>
      </c>
      <c r="G36" s="746" t="s">
        <v>1745</v>
      </c>
      <c r="H36" s="746" t="s">
        <v>1722</v>
      </c>
      <c r="I36" s="189" t="s">
        <v>2888</v>
      </c>
      <c r="J36" s="189" t="s">
        <v>622</v>
      </c>
      <c r="K36" s="189" t="str">
        <f>IFERROR(VLOOKUP('Formulario PPGR4'!$J36,Prov!$A$2:$B$156,2,FALSE),"")</f>
        <v>Maria_Trinidad_Sanchez</v>
      </c>
      <c r="L36" s="190" t="s">
        <v>720</v>
      </c>
      <c r="M36" s="190" t="s">
        <v>1455</v>
      </c>
      <c r="N36" s="190"/>
      <c r="O36" s="193" t="str">
        <f>IFERROR(VLOOKUP($G36,Catalogo!$G$20:$H$25,2,FALSE),"")</f>
        <v>2.7.1.6.01</v>
      </c>
      <c r="P36" s="195"/>
    </row>
    <row r="37" spans="2:16" ht="15" customHeight="1" x14ac:dyDescent="0.25">
      <c r="B37" s="190" t="e">
        <f>IF('Formulario PPGR4'!$G37="","",CONCATENATE('Formulario PPGR4'!$C37,".",'Formulario PPGR4'!$D37,".",'Formulario PPGR4'!$E37,".",'Formulario PPGR4'!$F37))</f>
        <v>#REF!</v>
      </c>
      <c r="C37" s="190" t="e">
        <f>IF('Formulario PPGR4'!$G37="","",'Formulario PPGR1'!#REF!)</f>
        <v>#REF!</v>
      </c>
      <c r="D37" s="190" t="e">
        <f>IF('Formulario PPGR4'!$G37="","",'Formulario PPGR1'!#REF!)</f>
        <v>#REF!</v>
      </c>
      <c r="E37" s="190" t="e">
        <f>IF('Formulario PPGR4'!$G37="","",'Formulario PPGR1'!#REF!)</f>
        <v>#REF!</v>
      </c>
      <c r="F37" s="190" t="e">
        <f>IF('Formulario PPGR4'!$G37="","",'Formulario PPGR1'!#REF!)</f>
        <v>#REF!</v>
      </c>
      <c r="G37" s="746" t="s">
        <v>1745</v>
      </c>
      <c r="H37" s="746" t="s">
        <v>1722</v>
      </c>
      <c r="I37" s="189" t="s">
        <v>2889</v>
      </c>
      <c r="J37" s="189" t="s">
        <v>622</v>
      </c>
      <c r="K37" s="189" t="str">
        <f>IFERROR(VLOOKUP('Formulario PPGR4'!$J37,Prov!$A$2:$B$156,2,FALSE),"")</f>
        <v>Maria_Trinidad_Sanchez</v>
      </c>
      <c r="L37" s="190" t="s">
        <v>720</v>
      </c>
      <c r="M37" s="190" t="s">
        <v>1455</v>
      </c>
      <c r="N37" s="190"/>
      <c r="O37" s="193" t="str">
        <f>IFERROR(VLOOKUP($G37,Catalogo!$G$20:$H$25,2,FALSE),"")</f>
        <v>2.7.1.6.01</v>
      </c>
      <c r="P37" s="195"/>
    </row>
    <row r="38" spans="2:16" ht="178.5" x14ac:dyDescent="0.25">
      <c r="B38" s="190" t="e">
        <f>IF('Formulario PPGR4'!$G38="","",CONCATENATE('Formulario PPGR4'!$C38,".",'Formulario PPGR4'!$D38,".",'Formulario PPGR4'!$E38,".",'Formulario PPGR4'!$F38))</f>
        <v>#REF!</v>
      </c>
      <c r="C38" s="190" t="e">
        <f>IF('Formulario PPGR4'!$G38="","",'Formulario PPGR1'!#REF!)</f>
        <v>#REF!</v>
      </c>
      <c r="D38" s="190" t="e">
        <f>IF('Formulario PPGR4'!$G38="","",'Formulario PPGR1'!#REF!)</f>
        <v>#REF!</v>
      </c>
      <c r="E38" s="190" t="e">
        <f>IF('Formulario PPGR4'!$G38="","",'Formulario PPGR1'!#REF!)</f>
        <v>#REF!</v>
      </c>
      <c r="F38" s="190" t="e">
        <f>IF('Formulario PPGR4'!$G38="","",'Formulario PPGR1'!#REF!)</f>
        <v>#REF!</v>
      </c>
      <c r="G38" s="746" t="s">
        <v>1745</v>
      </c>
      <c r="H38" s="746" t="s">
        <v>1722</v>
      </c>
      <c r="I38" s="189" t="s">
        <v>2890</v>
      </c>
      <c r="J38" s="189" t="s">
        <v>622</v>
      </c>
      <c r="K38" s="189" t="str">
        <f>IFERROR(VLOOKUP('Formulario PPGR4'!$J38,Prov!$A$2:$B$156,2,FALSE),"")</f>
        <v>Maria_Trinidad_Sanchez</v>
      </c>
      <c r="L38" s="190" t="s">
        <v>719</v>
      </c>
      <c r="M38" s="190" t="s">
        <v>1455</v>
      </c>
      <c r="N38" s="190"/>
      <c r="O38" s="193" t="str">
        <f>IFERROR(VLOOKUP($G38,Catalogo!$G$20:$H$25,2,FALSE),"")</f>
        <v>2.7.1.6.01</v>
      </c>
      <c r="P38" s="195"/>
    </row>
    <row r="39" spans="2:16" ht="178.5" x14ac:dyDescent="0.25">
      <c r="B39" s="190" t="e">
        <f>IF('Formulario PPGR4'!$G39="","",CONCATENATE('Formulario PPGR4'!$C39,".",'Formulario PPGR4'!$D39,".",'Formulario PPGR4'!$E39,".",'Formulario PPGR4'!$F39))</f>
        <v>#REF!</v>
      </c>
      <c r="C39" s="190" t="e">
        <f>IF('Formulario PPGR4'!$G39="","",'Formulario PPGR1'!#REF!)</f>
        <v>#REF!</v>
      </c>
      <c r="D39" s="190" t="e">
        <f>IF('Formulario PPGR4'!$G39="","",'Formulario PPGR1'!#REF!)</f>
        <v>#REF!</v>
      </c>
      <c r="E39" s="190" t="e">
        <f>IF('Formulario PPGR4'!$G39="","",'Formulario PPGR1'!#REF!)</f>
        <v>#REF!</v>
      </c>
      <c r="F39" s="190" t="e">
        <f>IF('Formulario PPGR4'!$G39="","",'Formulario PPGR1'!#REF!)</f>
        <v>#REF!</v>
      </c>
      <c r="G39" s="746" t="s">
        <v>1745</v>
      </c>
      <c r="H39" s="746" t="s">
        <v>1722</v>
      </c>
      <c r="I39" s="189" t="s">
        <v>2891</v>
      </c>
      <c r="J39" s="189" t="s">
        <v>622</v>
      </c>
      <c r="K39" s="189" t="str">
        <f>IFERROR(VLOOKUP('Formulario PPGR4'!$J39,Prov!$A$2:$B$156,2,FALSE),"")</f>
        <v>Maria_Trinidad_Sanchez</v>
      </c>
      <c r="L39" s="190" t="s">
        <v>719</v>
      </c>
      <c r="M39" s="190" t="s">
        <v>1455</v>
      </c>
      <c r="N39" s="190"/>
      <c r="O39" s="193" t="str">
        <f>IFERROR(VLOOKUP($G39,Catalogo!$G$20:$H$25,2,FALSE),"")</f>
        <v>2.7.1.6.01</v>
      </c>
      <c r="P39" s="195"/>
    </row>
    <row r="40" spans="2:16" ht="63.75" x14ac:dyDescent="0.25">
      <c r="B40" s="190" t="e">
        <f>IF('Formulario PPGR4'!$G40="","",CONCATENATE('Formulario PPGR4'!$C40,".",'Formulario PPGR4'!$D40,".",'Formulario PPGR4'!$E40,".",'Formulario PPGR4'!$F40))</f>
        <v>#REF!</v>
      </c>
      <c r="C40" s="190" t="e">
        <f>IF('Formulario PPGR4'!$G40="","",'Formulario PPGR1'!#REF!)</f>
        <v>#REF!</v>
      </c>
      <c r="D40" s="190" t="e">
        <f>IF('Formulario PPGR4'!$G40="","",'Formulario PPGR1'!#REF!)</f>
        <v>#REF!</v>
      </c>
      <c r="E40" s="190" t="e">
        <f>IF('Formulario PPGR4'!$G40="","",'Formulario PPGR1'!#REF!)</f>
        <v>#REF!</v>
      </c>
      <c r="F40" s="190" t="e">
        <f>IF('Formulario PPGR4'!$G40="","",'Formulario PPGR1'!#REF!)</f>
        <v>#REF!</v>
      </c>
      <c r="G40" s="746" t="s">
        <v>1745</v>
      </c>
      <c r="H40" s="746" t="s">
        <v>1722</v>
      </c>
      <c r="I40" s="189" t="s">
        <v>2892</v>
      </c>
      <c r="J40" s="189" t="s">
        <v>624</v>
      </c>
      <c r="K40" s="189" t="str">
        <f>IFERROR(VLOOKUP('Formulario PPGR4'!$J40,Prov!$A$2:$B$156,2,FALSE),"")</f>
        <v>Samana</v>
      </c>
      <c r="L40" s="190" t="s">
        <v>758</v>
      </c>
      <c r="M40" s="190" t="s">
        <v>1455</v>
      </c>
      <c r="N40" s="190"/>
      <c r="O40" s="193" t="str">
        <f>IFERROR(VLOOKUP($G40,Catalogo!$G$20:$H$25,2,FALSE),"")</f>
        <v>2.7.1.6.01</v>
      </c>
      <c r="P40" s="195"/>
    </row>
    <row r="41" spans="2:16" ht="63.75" x14ac:dyDescent="0.25">
      <c r="B41" s="190" t="e">
        <f>IF('Formulario PPGR4'!$G41="","",CONCATENATE('Formulario PPGR4'!$C41,".",'Formulario PPGR4'!$D41,".",'Formulario PPGR4'!$E41,".",'Formulario PPGR4'!$F41))</f>
        <v>#REF!</v>
      </c>
      <c r="C41" s="190" t="e">
        <f>IF('Formulario PPGR4'!$G41="","",'Formulario PPGR1'!#REF!)</f>
        <v>#REF!</v>
      </c>
      <c r="D41" s="190" t="e">
        <f>IF('Formulario PPGR4'!$G41="","",'Formulario PPGR1'!#REF!)</f>
        <v>#REF!</v>
      </c>
      <c r="E41" s="190" t="e">
        <f>IF('Formulario PPGR4'!$G41="","",'Formulario PPGR1'!#REF!)</f>
        <v>#REF!</v>
      </c>
      <c r="F41" s="190" t="e">
        <f>IF('Formulario PPGR4'!$G41="","",'Formulario PPGR1'!#REF!)</f>
        <v>#REF!</v>
      </c>
      <c r="G41" s="746" t="s">
        <v>1745</v>
      </c>
      <c r="H41" s="746" t="s">
        <v>1722</v>
      </c>
      <c r="I41" s="189" t="s">
        <v>2893</v>
      </c>
      <c r="J41" s="189" t="s">
        <v>624</v>
      </c>
      <c r="K41" s="189" t="str">
        <f>IFERROR(VLOOKUP('Formulario PPGR4'!$J41,Prov!$A$2:$B$156,2,FALSE),"")</f>
        <v>Samana</v>
      </c>
      <c r="L41" s="190" t="s">
        <v>757</v>
      </c>
      <c r="M41" s="190" t="s">
        <v>1455</v>
      </c>
      <c r="N41" s="190"/>
      <c r="O41" s="193" t="str">
        <f>IFERROR(VLOOKUP($G41,Catalogo!$G$20:$H$25,2,FALSE),"")</f>
        <v>2.7.1.6.01</v>
      </c>
      <c r="P41" s="195"/>
    </row>
    <row r="42" spans="2:16" ht="63.75" x14ac:dyDescent="0.25">
      <c r="B42" s="190" t="e">
        <f>IF('Formulario PPGR4'!$G42="","",CONCATENATE('Formulario PPGR4'!$C42,".",'Formulario PPGR4'!$D42,".",'Formulario PPGR4'!$E42,".",'Formulario PPGR4'!$F42))</f>
        <v>#REF!</v>
      </c>
      <c r="C42" s="190" t="e">
        <f>IF('Formulario PPGR4'!$G42="","",'Formulario PPGR1'!#REF!)</f>
        <v>#REF!</v>
      </c>
      <c r="D42" s="190" t="e">
        <f>IF('Formulario PPGR4'!$G42="","",'Formulario PPGR1'!#REF!)</f>
        <v>#REF!</v>
      </c>
      <c r="E42" s="190" t="e">
        <f>IF('Formulario PPGR4'!$G42="","",'Formulario PPGR1'!#REF!)</f>
        <v>#REF!</v>
      </c>
      <c r="F42" s="190" t="e">
        <f>IF('Formulario PPGR4'!$G42="","",'Formulario PPGR1'!#REF!)</f>
        <v>#REF!</v>
      </c>
      <c r="G42" s="746" t="s">
        <v>1745</v>
      </c>
      <c r="H42" s="746" t="s">
        <v>1722</v>
      </c>
      <c r="I42" s="189" t="s">
        <v>2894</v>
      </c>
      <c r="J42" s="189" t="s">
        <v>624</v>
      </c>
      <c r="K42" s="189" t="str">
        <f>IFERROR(VLOOKUP('Formulario PPGR4'!$J42,Prov!$A$2:$B$156,2,FALSE),"")</f>
        <v>Samana</v>
      </c>
      <c r="L42" s="190" t="s">
        <v>757</v>
      </c>
      <c r="M42" s="190" t="s">
        <v>1455</v>
      </c>
      <c r="N42" s="190"/>
      <c r="O42" s="193" t="str">
        <f>IFERROR(VLOOKUP($G42,Catalogo!$G$20:$H$25,2,FALSE),"")</f>
        <v>2.7.1.6.01</v>
      </c>
      <c r="P42" s="195"/>
    </row>
    <row r="43" spans="2:16" ht="63.75" x14ac:dyDescent="0.25">
      <c r="B43" s="190" t="e">
        <f>IF('Formulario PPGR4'!$G43="","",CONCATENATE('Formulario PPGR4'!$C43,".",'Formulario PPGR4'!$D43,".",'Formulario PPGR4'!$E43,".",'Formulario PPGR4'!$F43))</f>
        <v>#REF!</v>
      </c>
      <c r="C43" s="190" t="e">
        <f>IF('Formulario PPGR4'!$G43="","",'Formulario PPGR1'!#REF!)</f>
        <v>#REF!</v>
      </c>
      <c r="D43" s="190" t="e">
        <f>IF('Formulario PPGR4'!$G43="","",'Formulario PPGR1'!#REF!)</f>
        <v>#REF!</v>
      </c>
      <c r="E43" s="190" t="e">
        <f>IF('Formulario PPGR4'!$G43="","",'Formulario PPGR1'!#REF!)</f>
        <v>#REF!</v>
      </c>
      <c r="F43" s="190" t="e">
        <f>IF('Formulario PPGR4'!$G43="","",'Formulario PPGR1'!#REF!)</f>
        <v>#REF!</v>
      </c>
      <c r="G43" s="746" t="s">
        <v>1745</v>
      </c>
      <c r="H43" s="746" t="s">
        <v>1722</v>
      </c>
      <c r="I43" s="189" t="s">
        <v>2895</v>
      </c>
      <c r="J43" s="189" t="s">
        <v>624</v>
      </c>
      <c r="K43" s="189" t="str">
        <f>IFERROR(VLOOKUP('Formulario PPGR4'!$J43,Prov!$A$2:$B$156,2,FALSE),"")</f>
        <v>Samana</v>
      </c>
      <c r="L43" s="190" t="s">
        <v>759</v>
      </c>
      <c r="M43" s="190" t="s">
        <v>1455</v>
      </c>
      <c r="N43" s="190"/>
      <c r="O43" s="193" t="str">
        <f>IFERROR(VLOOKUP($G43,Catalogo!$G$20:$H$25,2,FALSE),"")</f>
        <v>2.7.1.6.01</v>
      </c>
      <c r="P43" s="195"/>
    </row>
    <row r="44" spans="2:16" ht="51" x14ac:dyDescent="0.25">
      <c r="B44" s="190" t="e">
        <f>IF('Formulario PPGR4'!$G44="","",CONCATENATE('Formulario PPGR4'!$C44,".",'Formulario PPGR4'!$D44,".",'Formulario PPGR4'!$E44,".",'Formulario PPGR4'!$F44))</f>
        <v>#REF!</v>
      </c>
      <c r="C44" s="190" t="e">
        <f>IF('Formulario PPGR4'!$G44="","",'Formulario PPGR1'!#REF!)</f>
        <v>#REF!</v>
      </c>
      <c r="D44" s="190" t="e">
        <f>IF('Formulario PPGR4'!$G44="","",'Formulario PPGR1'!#REF!)</f>
        <v>#REF!</v>
      </c>
      <c r="E44" s="190" t="e">
        <f>IF('Formulario PPGR4'!$G44="","",'Formulario PPGR1'!#REF!)</f>
        <v>#REF!</v>
      </c>
      <c r="F44" s="190" t="e">
        <f>IF('Formulario PPGR4'!$G44="","",'Formulario PPGR1'!#REF!)</f>
        <v>#REF!</v>
      </c>
      <c r="G44" s="746" t="s">
        <v>1748</v>
      </c>
      <c r="H44" s="746" t="s">
        <v>96</v>
      </c>
      <c r="I44" s="189" t="s">
        <v>2862</v>
      </c>
      <c r="J44" s="189" t="s">
        <v>616</v>
      </c>
      <c r="K44" s="189" t="str">
        <f>IFERROR(VLOOKUP('Formulario PPGR4'!$J44,Prov!$A$2:$B$156,2,FALSE),"")</f>
        <v>Duarte</v>
      </c>
      <c r="L44" s="190" t="s">
        <v>669</v>
      </c>
      <c r="M44" s="190" t="s">
        <v>1455</v>
      </c>
      <c r="N44" s="190"/>
      <c r="O44" s="193" t="str">
        <f>IFERROR(VLOOKUP($G44,Catalogo!$G$20:$H$25,2,FALSE),"")</f>
        <v>2.7.1.7.01</v>
      </c>
      <c r="P44" s="195"/>
    </row>
    <row r="45" spans="2:16" ht="51" x14ac:dyDescent="0.25">
      <c r="B45" s="190" t="e">
        <f>IF('Formulario PPGR4'!$G45="","",CONCATENATE('Formulario PPGR4'!$C45,".",'Formulario PPGR4'!$D45,".",'Formulario PPGR4'!$E45,".",'Formulario PPGR4'!$F45))</f>
        <v>#REF!</v>
      </c>
      <c r="C45" s="190" t="e">
        <f>IF('Formulario PPGR4'!$G45="","",'Formulario PPGR1'!#REF!)</f>
        <v>#REF!</v>
      </c>
      <c r="D45" s="190" t="e">
        <f>IF('Formulario PPGR4'!$G45="","",'Formulario PPGR1'!#REF!)</f>
        <v>#REF!</v>
      </c>
      <c r="E45" s="190" t="e">
        <f>IF('Formulario PPGR4'!$G45="","",'Formulario PPGR1'!#REF!)</f>
        <v>#REF!</v>
      </c>
      <c r="F45" s="190" t="e">
        <f>IF('Formulario PPGR4'!$G45="","",'Formulario PPGR1'!#REF!)</f>
        <v>#REF!</v>
      </c>
      <c r="G45" s="746" t="s">
        <v>1748</v>
      </c>
      <c r="H45" s="746" t="s">
        <v>1725</v>
      </c>
      <c r="I45" s="189" t="s">
        <v>2867</v>
      </c>
      <c r="J45" s="189" t="s">
        <v>616</v>
      </c>
      <c r="K45" s="189" t="str">
        <f>IFERROR(VLOOKUP('Formulario PPGR4'!$J45,Prov!$A$2:$B$156,2,FALSE),"")</f>
        <v>Duarte</v>
      </c>
      <c r="L45" s="190" t="s">
        <v>669</v>
      </c>
      <c r="M45" s="190" t="s">
        <v>1455</v>
      </c>
      <c r="N45" s="190"/>
      <c r="O45" s="193" t="str">
        <f>IFERROR(VLOOKUP($G45,Catalogo!$G$20:$H$25,2,FALSE),"")</f>
        <v>2.7.1.7.01</v>
      </c>
      <c r="P45" s="195"/>
    </row>
    <row r="46" spans="2:16" ht="153" x14ac:dyDescent="0.25">
      <c r="B46" s="190" t="e">
        <f>IF('Formulario PPGR4'!$G46="","",CONCATENATE('Formulario PPGR4'!$C46,".",'Formulario PPGR4'!$D46,".",'Formulario PPGR4'!$E46,".",'Formulario PPGR4'!$F46))</f>
        <v>#REF!</v>
      </c>
      <c r="C46" s="190" t="e">
        <f>IF('Formulario PPGR4'!$G46="","",'Formulario PPGR1'!#REF!)</f>
        <v>#REF!</v>
      </c>
      <c r="D46" s="190" t="e">
        <f>IF('Formulario PPGR4'!$G46="","",'Formulario PPGR1'!#REF!)</f>
        <v>#REF!</v>
      </c>
      <c r="E46" s="190" t="e">
        <f>IF('Formulario PPGR4'!$G46="","",'Formulario PPGR1'!#REF!)</f>
        <v>#REF!</v>
      </c>
      <c r="F46" s="190" t="e">
        <f>IF('Formulario PPGR4'!$G46="","",'Formulario PPGR1'!#REF!)</f>
        <v>#REF!</v>
      </c>
      <c r="G46" s="746" t="s">
        <v>1748</v>
      </c>
      <c r="H46" s="746" t="s">
        <v>1725</v>
      </c>
      <c r="I46" s="189" t="s">
        <v>2868</v>
      </c>
      <c r="J46" s="189" t="s">
        <v>618</v>
      </c>
      <c r="K46" s="189" t="str">
        <f>IFERROR(VLOOKUP('Formulario PPGR4'!$J46,Prov!$A$2:$B$156,2,FALSE),"")</f>
        <v>Hermanas_Mirabal</v>
      </c>
      <c r="L46" s="190" t="s">
        <v>697</v>
      </c>
      <c r="M46" s="190" t="s">
        <v>1455</v>
      </c>
      <c r="N46" s="190"/>
      <c r="O46" s="193" t="str">
        <f>IFERROR(VLOOKUP($G46,Catalogo!$G$20:$H$25,2,FALSE),"")</f>
        <v>2.7.1.7.01</v>
      </c>
      <c r="P46" s="195"/>
    </row>
    <row r="47" spans="2:16" ht="153" x14ac:dyDescent="0.25">
      <c r="B47" s="190" t="e">
        <f>IF('Formulario PPGR4'!$G47="","",CONCATENATE('Formulario PPGR4'!$C47,".",'Formulario PPGR4'!$D47,".",'Formulario PPGR4'!$E47,".",'Formulario PPGR4'!$F47))</f>
        <v>#REF!</v>
      </c>
      <c r="C47" s="190" t="e">
        <f>IF('Formulario PPGR4'!$G47="","",'Formulario PPGR1'!#REF!)</f>
        <v>#REF!</v>
      </c>
      <c r="D47" s="190" t="e">
        <f>IF('Formulario PPGR4'!$G47="","",'Formulario PPGR1'!#REF!)</f>
        <v>#REF!</v>
      </c>
      <c r="E47" s="190" t="e">
        <f>IF('Formulario PPGR4'!$G47="","",'Formulario PPGR1'!#REF!)</f>
        <v>#REF!</v>
      </c>
      <c r="F47" s="190" t="e">
        <f>IF('Formulario PPGR4'!$G47="","",'Formulario PPGR1'!#REF!)</f>
        <v>#REF!</v>
      </c>
      <c r="G47" s="746" t="s">
        <v>1748</v>
      </c>
      <c r="H47" s="746" t="s">
        <v>1725</v>
      </c>
      <c r="I47" s="189" t="s">
        <v>2869</v>
      </c>
      <c r="J47" s="189" t="s">
        <v>618</v>
      </c>
      <c r="K47" s="189" t="str">
        <f>IFERROR(VLOOKUP('Formulario PPGR4'!$J47,Prov!$A$2:$B$156,2,FALSE),"")</f>
        <v>Hermanas_Mirabal</v>
      </c>
      <c r="L47" s="190" t="s">
        <v>698</v>
      </c>
      <c r="M47" s="190" t="s">
        <v>1455</v>
      </c>
      <c r="N47" s="190"/>
      <c r="O47" s="193" t="str">
        <f>IFERROR(VLOOKUP($G47,Catalogo!$G$20:$H$25,2,FALSE),"")</f>
        <v>2.7.1.7.01</v>
      </c>
      <c r="P47" s="195"/>
    </row>
    <row r="48" spans="2:16" ht="178.5" x14ac:dyDescent="0.25">
      <c r="B48" s="190" t="e">
        <f>IF('Formulario PPGR4'!$G48="","",CONCATENATE('Formulario PPGR4'!$C48,".",'Formulario PPGR4'!$D48,".",'Formulario PPGR4'!$E48,".",'Formulario PPGR4'!$F48))</f>
        <v>#REF!</v>
      </c>
      <c r="C48" s="190" t="e">
        <f>IF('Formulario PPGR4'!$G48="","",'Formulario PPGR1'!#REF!)</f>
        <v>#REF!</v>
      </c>
      <c r="D48" s="190" t="e">
        <f>IF('Formulario PPGR4'!$G48="","",'Formulario PPGR1'!#REF!)</f>
        <v>#REF!</v>
      </c>
      <c r="E48" s="190" t="e">
        <f>IF('Formulario PPGR4'!$G48="","",'Formulario PPGR1'!#REF!)</f>
        <v>#REF!</v>
      </c>
      <c r="F48" s="190" t="e">
        <f>IF('Formulario PPGR4'!$G48="","",'Formulario PPGR1'!#REF!)</f>
        <v>#REF!</v>
      </c>
      <c r="G48" s="746" t="s">
        <v>1748</v>
      </c>
      <c r="H48" s="746" t="s">
        <v>1725</v>
      </c>
      <c r="I48" s="189" t="s">
        <v>2870</v>
      </c>
      <c r="J48" s="189" t="s">
        <v>622</v>
      </c>
      <c r="K48" s="189" t="str">
        <f>IFERROR(VLOOKUP('Formulario PPGR4'!$J48,Prov!$A$2:$B$156,2,FALSE),"")</f>
        <v>Maria_Trinidad_Sanchez</v>
      </c>
      <c r="L48" s="190" t="s">
        <v>719</v>
      </c>
      <c r="M48" s="190" t="s">
        <v>1455</v>
      </c>
      <c r="N48" s="190"/>
      <c r="O48" s="193" t="str">
        <f>IFERROR(VLOOKUP($G48,Catalogo!$G$20:$H$25,2,FALSE),"")</f>
        <v>2.7.1.7.01</v>
      </c>
      <c r="P48" s="195"/>
    </row>
    <row r="49" spans="2:16" ht="63.75" x14ac:dyDescent="0.25">
      <c r="B49" s="190" t="e">
        <f>IF('Formulario PPGR4'!$G49="","",CONCATENATE('Formulario PPGR4'!$C49,".",'Formulario PPGR4'!$D49,".",'Formulario PPGR4'!$E49,".",'Formulario PPGR4'!$F49))</f>
        <v>#REF!</v>
      </c>
      <c r="C49" s="190" t="e">
        <f>IF('Formulario PPGR4'!$G49="","",'Formulario PPGR1'!#REF!)</f>
        <v>#REF!</v>
      </c>
      <c r="D49" s="190" t="e">
        <f>IF('Formulario PPGR4'!$G49="","",'Formulario PPGR1'!#REF!)</f>
        <v>#REF!</v>
      </c>
      <c r="E49" s="190" t="e">
        <f>IF('Formulario PPGR4'!$G49="","",'Formulario PPGR1'!#REF!)</f>
        <v>#REF!</v>
      </c>
      <c r="F49" s="190" t="e">
        <f>IF('Formulario PPGR4'!$G49="","",'Formulario PPGR1'!#REF!)</f>
        <v>#REF!</v>
      </c>
      <c r="G49" s="746" t="s">
        <v>1748</v>
      </c>
      <c r="H49" s="746" t="s">
        <v>1725</v>
      </c>
      <c r="I49" s="189" t="s">
        <v>2871</v>
      </c>
      <c r="J49" s="189" t="s">
        <v>624</v>
      </c>
      <c r="K49" s="189" t="str">
        <f>IFERROR(VLOOKUP('Formulario PPGR4'!$J49,Prov!$A$2:$B$156,2,FALSE),"")</f>
        <v>Samana</v>
      </c>
      <c r="L49" s="190" t="s">
        <v>757</v>
      </c>
      <c r="M49" s="190" t="s">
        <v>1455</v>
      </c>
      <c r="N49" s="190"/>
      <c r="O49" s="193" t="str">
        <f>IFERROR(VLOOKUP($G49,Catalogo!$G$20:$H$25,2,FALSE),"")</f>
        <v>2.7.1.7.01</v>
      </c>
      <c r="P49" s="195"/>
    </row>
    <row r="50" spans="2:16" ht="51" x14ac:dyDescent="0.25">
      <c r="B50" s="190" t="e">
        <f>IF('Formulario PPGR4'!$G50="","",CONCATENATE('Formulario PPGR4'!$C50,".",'Formulario PPGR4'!$D50,".",'Formulario PPGR4'!$E50,".",'Formulario PPGR4'!$F50))</f>
        <v>#REF!</v>
      </c>
      <c r="C50" s="190" t="e">
        <f>IF('Formulario PPGR4'!$G50="","",'Formulario PPGR1'!#REF!)</f>
        <v>#REF!</v>
      </c>
      <c r="D50" s="190" t="e">
        <f>IF('Formulario PPGR4'!$G50="","",'Formulario PPGR1'!#REF!)</f>
        <v>#REF!</v>
      </c>
      <c r="E50" s="190" t="e">
        <f>IF('Formulario PPGR4'!$G50="","",'Formulario PPGR1'!#REF!)</f>
        <v>#REF!</v>
      </c>
      <c r="F50" s="190" t="e">
        <f>IF('Formulario PPGR4'!$G50="","",'Formulario PPGR1'!#REF!)</f>
        <v>#REF!</v>
      </c>
      <c r="G50" s="746" t="s">
        <v>1748</v>
      </c>
      <c r="H50" s="746" t="s">
        <v>1722</v>
      </c>
      <c r="I50" s="189" t="s">
        <v>2872</v>
      </c>
      <c r="J50" s="189" t="s">
        <v>616</v>
      </c>
      <c r="K50" s="189" t="str">
        <f>IFERROR(VLOOKUP('Formulario PPGR4'!$J50,Prov!$A$2:$B$156,2,FALSE),"")</f>
        <v>Duarte</v>
      </c>
      <c r="L50" s="190" t="s">
        <v>671</v>
      </c>
      <c r="M50" s="190" t="s">
        <v>1455</v>
      </c>
      <c r="N50" s="190"/>
      <c r="O50" s="193" t="str">
        <f>IFERROR(VLOOKUP($G50,Catalogo!$G$20:$H$25,2,FALSE),"")</f>
        <v>2.7.1.7.01</v>
      </c>
      <c r="P50" s="195"/>
    </row>
    <row r="51" spans="2:16" ht="51" x14ac:dyDescent="0.25">
      <c r="B51" s="190" t="e">
        <f>IF('Formulario PPGR4'!$G51="","",CONCATENATE('Formulario PPGR4'!$C51,".",'Formulario PPGR4'!$D51,".",'Formulario PPGR4'!$E51,".",'Formulario PPGR4'!$F51))</f>
        <v>#REF!</v>
      </c>
      <c r="C51" s="190" t="e">
        <f>IF('Formulario PPGR4'!$G51="","",'Formulario PPGR1'!#REF!)</f>
        <v>#REF!</v>
      </c>
      <c r="D51" s="190" t="e">
        <f>IF('Formulario PPGR4'!$G51="","",'Formulario PPGR1'!#REF!)</f>
        <v>#REF!</v>
      </c>
      <c r="E51" s="190" t="e">
        <f>IF('Formulario PPGR4'!$G51="","",'Formulario PPGR1'!#REF!)</f>
        <v>#REF!</v>
      </c>
      <c r="F51" s="190" t="e">
        <f>IF('Formulario PPGR4'!$G51="","",'Formulario PPGR1'!#REF!)</f>
        <v>#REF!</v>
      </c>
      <c r="G51" s="746" t="s">
        <v>1748</v>
      </c>
      <c r="H51" s="746" t="s">
        <v>1722</v>
      </c>
      <c r="I51" s="189" t="s">
        <v>2873</v>
      </c>
      <c r="J51" s="189" t="s">
        <v>616</v>
      </c>
      <c r="K51" s="189" t="str">
        <f>IFERROR(VLOOKUP('Formulario PPGR4'!$J51,Prov!$A$2:$B$156,2,FALSE),"")</f>
        <v>Duarte</v>
      </c>
      <c r="L51" s="190" t="s">
        <v>673</v>
      </c>
      <c r="M51" s="190" t="s">
        <v>1455</v>
      </c>
      <c r="N51" s="190"/>
      <c r="O51" s="193" t="str">
        <f>IFERROR(VLOOKUP($G51,Catalogo!$G$20:$H$25,2,FALSE),"")</f>
        <v>2.7.1.7.01</v>
      </c>
      <c r="P51" s="195"/>
    </row>
    <row r="52" spans="2:16" ht="51" x14ac:dyDescent="0.25">
      <c r="B52" s="190" t="e">
        <f>IF('Formulario PPGR4'!$G52="","",CONCATENATE('Formulario PPGR4'!$C52,".",'Formulario PPGR4'!$D52,".",'Formulario PPGR4'!$E52,".",'Formulario PPGR4'!$F52))</f>
        <v>#REF!</v>
      </c>
      <c r="C52" s="190" t="e">
        <f>IF('Formulario PPGR4'!$G52="","",'Formulario PPGR1'!#REF!)</f>
        <v>#REF!</v>
      </c>
      <c r="D52" s="190" t="e">
        <f>IF('Formulario PPGR4'!$G52="","",'Formulario PPGR1'!#REF!)</f>
        <v>#REF!</v>
      </c>
      <c r="E52" s="190" t="e">
        <f>IF('Formulario PPGR4'!$G52="","",'Formulario PPGR1'!#REF!)</f>
        <v>#REF!</v>
      </c>
      <c r="F52" s="190" t="e">
        <f>IF('Formulario PPGR4'!$G52="","",'Formulario PPGR1'!#REF!)</f>
        <v>#REF!</v>
      </c>
      <c r="G52" s="746" t="s">
        <v>1748</v>
      </c>
      <c r="H52" s="746" t="s">
        <v>1722</v>
      </c>
      <c r="I52" s="189" t="s">
        <v>2874</v>
      </c>
      <c r="J52" s="189" t="s">
        <v>616</v>
      </c>
      <c r="K52" s="189" t="str">
        <f>IFERROR(VLOOKUP('Formulario PPGR4'!$J52,Prov!$A$2:$B$156,2,FALSE),"")</f>
        <v>Duarte</v>
      </c>
      <c r="L52" s="190" t="s">
        <v>670</v>
      </c>
      <c r="M52" s="190" t="s">
        <v>1455</v>
      </c>
      <c r="N52" s="190"/>
      <c r="O52" s="193" t="str">
        <f>IFERROR(VLOOKUP($G52,Catalogo!$G$20:$H$25,2,FALSE),"")</f>
        <v>2.7.1.7.01</v>
      </c>
      <c r="P52" s="195"/>
    </row>
    <row r="53" spans="2:16" ht="51" x14ac:dyDescent="0.25">
      <c r="B53" s="190" t="e">
        <f>IF('Formulario PPGR4'!$G53="","",CONCATENATE('Formulario PPGR4'!$C53,".",'Formulario PPGR4'!$D53,".",'Formulario PPGR4'!$E53,".",'Formulario PPGR4'!$F53))</f>
        <v>#REF!</v>
      </c>
      <c r="C53" s="190" t="e">
        <f>IF('Formulario PPGR4'!$G53="","",'Formulario PPGR1'!#REF!)</f>
        <v>#REF!</v>
      </c>
      <c r="D53" s="190" t="e">
        <f>IF('Formulario PPGR4'!$G53="","",'Formulario PPGR1'!#REF!)</f>
        <v>#REF!</v>
      </c>
      <c r="E53" s="190" t="e">
        <f>IF('Formulario PPGR4'!$G53="","",'Formulario PPGR1'!#REF!)</f>
        <v>#REF!</v>
      </c>
      <c r="F53" s="190" t="e">
        <f>IF('Formulario PPGR4'!$G53="","",'Formulario PPGR1'!#REF!)</f>
        <v>#REF!</v>
      </c>
      <c r="G53" s="746" t="s">
        <v>1748</v>
      </c>
      <c r="H53" s="746" t="s">
        <v>1722</v>
      </c>
      <c r="I53" s="189" t="s">
        <v>2875</v>
      </c>
      <c r="J53" s="189" t="s">
        <v>616</v>
      </c>
      <c r="K53" s="189" t="str">
        <f>IFERROR(VLOOKUP('Formulario PPGR4'!$J53,Prov!$A$2:$B$156,2,FALSE),"")</f>
        <v>Duarte</v>
      </c>
      <c r="L53" s="190" t="s">
        <v>669</v>
      </c>
      <c r="M53" s="190" t="s">
        <v>1455</v>
      </c>
      <c r="N53" s="190"/>
      <c r="O53" s="193" t="str">
        <f>IFERROR(VLOOKUP($G53,Catalogo!$G$20:$H$25,2,FALSE),"")</f>
        <v>2.7.1.7.01</v>
      </c>
      <c r="P53" s="195"/>
    </row>
    <row r="54" spans="2:16" ht="51" x14ac:dyDescent="0.25">
      <c r="B54" s="190" t="e">
        <f>IF('Formulario PPGR4'!$G54="","",CONCATENATE('Formulario PPGR4'!$C54,".",'Formulario PPGR4'!$D54,".",'Formulario PPGR4'!$E54,".",'Formulario PPGR4'!$F54))</f>
        <v>#REF!</v>
      </c>
      <c r="C54" s="190" t="e">
        <f>IF('Formulario PPGR4'!$G54="","",'Formulario PPGR1'!#REF!)</f>
        <v>#REF!</v>
      </c>
      <c r="D54" s="190" t="e">
        <f>IF('Formulario PPGR4'!$G54="","",'Formulario PPGR1'!#REF!)</f>
        <v>#REF!</v>
      </c>
      <c r="E54" s="190" t="e">
        <f>IF('Formulario PPGR4'!$G54="","",'Formulario PPGR1'!#REF!)</f>
        <v>#REF!</v>
      </c>
      <c r="F54" s="190" t="e">
        <f>IF('Formulario PPGR4'!$G54="","",'Formulario PPGR1'!#REF!)</f>
        <v>#REF!</v>
      </c>
      <c r="G54" s="746" t="s">
        <v>1748</v>
      </c>
      <c r="H54" s="746" t="s">
        <v>1722</v>
      </c>
      <c r="I54" s="189" t="s">
        <v>2876</v>
      </c>
      <c r="J54" s="189" t="s">
        <v>616</v>
      </c>
      <c r="K54" s="189" t="str">
        <f>IFERROR(VLOOKUP('Formulario PPGR4'!$J54,Prov!$A$2:$B$156,2,FALSE),"")</f>
        <v>Duarte</v>
      </c>
      <c r="L54" s="190" t="s">
        <v>669</v>
      </c>
      <c r="M54" s="190" t="s">
        <v>1455</v>
      </c>
      <c r="N54" s="190"/>
      <c r="O54" s="193" t="str">
        <f>IFERROR(VLOOKUP($G54,Catalogo!$G$20:$H$25,2,FALSE),"")</f>
        <v>2.7.1.7.01</v>
      </c>
      <c r="P54" s="195"/>
    </row>
    <row r="55" spans="2:16" ht="51" x14ac:dyDescent="0.25">
      <c r="B55" s="190" t="e">
        <f>IF('Formulario PPGR4'!$G55="","",CONCATENATE('Formulario PPGR4'!$C55,".",'Formulario PPGR4'!$D55,".",'Formulario PPGR4'!$E55,".",'Formulario PPGR4'!$F55))</f>
        <v>#REF!</v>
      </c>
      <c r="C55" s="190" t="e">
        <f>IF('Formulario PPGR4'!$G55="","",'Formulario PPGR1'!#REF!)</f>
        <v>#REF!</v>
      </c>
      <c r="D55" s="190" t="e">
        <f>IF('Formulario PPGR4'!$G55="","",'Formulario PPGR1'!#REF!)</f>
        <v>#REF!</v>
      </c>
      <c r="E55" s="190" t="e">
        <f>IF('Formulario PPGR4'!$G55="","",'Formulario PPGR1'!#REF!)</f>
        <v>#REF!</v>
      </c>
      <c r="F55" s="190" t="e">
        <f>IF('Formulario PPGR4'!$G55="","",'Formulario PPGR1'!#REF!)</f>
        <v>#REF!</v>
      </c>
      <c r="G55" s="746" t="s">
        <v>1748</v>
      </c>
      <c r="H55" s="746" t="s">
        <v>1722</v>
      </c>
      <c r="I55" s="189" t="s">
        <v>2877</v>
      </c>
      <c r="J55" s="189" t="s">
        <v>616</v>
      </c>
      <c r="K55" s="189" t="str">
        <f>IFERROR(VLOOKUP('Formulario PPGR4'!$J55,Prov!$A$2:$B$156,2,FALSE),"")</f>
        <v>Duarte</v>
      </c>
      <c r="L55" s="190" t="s">
        <v>672</v>
      </c>
      <c r="M55" s="190" t="s">
        <v>1455</v>
      </c>
      <c r="N55" s="190"/>
      <c r="O55" s="193" t="str">
        <f>IFERROR(VLOOKUP($G55,Catalogo!$G$20:$H$25,2,FALSE),"")</f>
        <v>2.7.1.7.01</v>
      </c>
      <c r="P55" s="195"/>
    </row>
    <row r="56" spans="2:16" ht="51" x14ac:dyDescent="0.25">
      <c r="B56" s="190" t="e">
        <f>IF('Formulario PPGR4'!$G56="","",CONCATENATE('Formulario PPGR4'!$C56,".",'Formulario PPGR4'!$D56,".",'Formulario PPGR4'!$E56,".",'Formulario PPGR4'!$F56))</f>
        <v>#REF!</v>
      </c>
      <c r="C56" s="190" t="e">
        <f>IF('Formulario PPGR4'!$G56="","",'Formulario PPGR1'!#REF!)</f>
        <v>#REF!</v>
      </c>
      <c r="D56" s="190" t="e">
        <f>IF('Formulario PPGR4'!$G56="","",'Formulario PPGR1'!#REF!)</f>
        <v>#REF!</v>
      </c>
      <c r="E56" s="190" t="e">
        <f>IF('Formulario PPGR4'!$G56="","",'Formulario PPGR1'!#REF!)</f>
        <v>#REF!</v>
      </c>
      <c r="F56" s="190" t="e">
        <f>IF('Formulario PPGR4'!$G56="","",'Formulario PPGR1'!#REF!)</f>
        <v>#REF!</v>
      </c>
      <c r="G56" s="746" t="s">
        <v>1748</v>
      </c>
      <c r="H56" s="746" t="s">
        <v>1722</v>
      </c>
      <c r="I56" s="189" t="s">
        <v>2878</v>
      </c>
      <c r="J56" s="189" t="s">
        <v>616</v>
      </c>
      <c r="K56" s="189" t="str">
        <f>IFERROR(VLOOKUP('Formulario PPGR4'!$J56,Prov!$A$2:$B$156,2,FALSE),"")</f>
        <v>Duarte</v>
      </c>
      <c r="L56" s="190" t="s">
        <v>675</v>
      </c>
      <c r="M56" s="190" t="s">
        <v>1455</v>
      </c>
      <c r="N56" s="190"/>
      <c r="O56" s="193" t="str">
        <f>IFERROR(VLOOKUP($G56,Catalogo!$G$20:$H$25,2,FALSE),"")</f>
        <v>2.7.1.7.01</v>
      </c>
      <c r="P56" s="195"/>
    </row>
    <row r="57" spans="2:16" ht="51" x14ac:dyDescent="0.25">
      <c r="B57" s="190" t="e">
        <f>IF('Formulario PPGR4'!$G57="","",CONCATENATE('Formulario PPGR4'!$C57,".",'Formulario PPGR4'!$D57,".",'Formulario PPGR4'!$E57,".",'Formulario PPGR4'!$F57))</f>
        <v>#REF!</v>
      </c>
      <c r="C57" s="190" t="e">
        <f>IF('Formulario PPGR4'!$G57="","",'Formulario PPGR1'!#REF!)</f>
        <v>#REF!</v>
      </c>
      <c r="D57" s="190" t="e">
        <f>IF('Formulario PPGR4'!$G57="","",'Formulario PPGR1'!#REF!)</f>
        <v>#REF!</v>
      </c>
      <c r="E57" s="190" t="e">
        <f>IF('Formulario PPGR4'!$G57="","",'Formulario PPGR1'!#REF!)</f>
        <v>#REF!</v>
      </c>
      <c r="F57" s="190" t="e">
        <f>IF('Formulario PPGR4'!$G57="","",'Formulario PPGR1'!#REF!)</f>
        <v>#REF!</v>
      </c>
      <c r="G57" s="746" t="s">
        <v>1748</v>
      </c>
      <c r="H57" s="746" t="s">
        <v>1722</v>
      </c>
      <c r="I57" s="189" t="s">
        <v>2879</v>
      </c>
      <c r="J57" s="189" t="s">
        <v>616</v>
      </c>
      <c r="K57" s="189" t="str">
        <f>IFERROR(VLOOKUP('Formulario PPGR4'!$J57,Prov!$A$2:$B$156,2,FALSE),"")</f>
        <v>Duarte</v>
      </c>
      <c r="L57" s="190" t="s">
        <v>669</v>
      </c>
      <c r="M57" s="190" t="s">
        <v>1455</v>
      </c>
      <c r="N57" s="190"/>
      <c r="O57" s="193" t="str">
        <f>IFERROR(VLOOKUP($G57,Catalogo!$G$20:$H$25,2,FALSE),"")</f>
        <v>2.7.1.7.01</v>
      </c>
      <c r="P57" s="195"/>
    </row>
    <row r="58" spans="2:16" ht="51" x14ac:dyDescent="0.25">
      <c r="B58" s="190" t="e">
        <f>IF('Formulario PPGR4'!$G58="","",CONCATENATE('Formulario PPGR4'!$C58,".",'Formulario PPGR4'!$D58,".",'Formulario PPGR4'!$E58,".",'Formulario PPGR4'!$F58))</f>
        <v>#REF!</v>
      </c>
      <c r="C58" s="190" t="e">
        <f>IF('Formulario PPGR4'!$G58="","",'Formulario PPGR1'!#REF!)</f>
        <v>#REF!</v>
      </c>
      <c r="D58" s="190" t="e">
        <f>IF('Formulario PPGR4'!$G58="","",'Formulario PPGR1'!#REF!)</f>
        <v>#REF!</v>
      </c>
      <c r="E58" s="190" t="e">
        <f>IF('Formulario PPGR4'!$G58="","",'Formulario PPGR1'!#REF!)</f>
        <v>#REF!</v>
      </c>
      <c r="F58" s="190" t="e">
        <f>IF('Formulario PPGR4'!$G58="","",'Formulario PPGR1'!#REF!)</f>
        <v>#REF!</v>
      </c>
      <c r="G58" s="746" t="s">
        <v>1748</v>
      </c>
      <c r="H58" s="746" t="s">
        <v>1722</v>
      </c>
      <c r="I58" s="189" t="s">
        <v>2880</v>
      </c>
      <c r="J58" s="189" t="s">
        <v>616</v>
      </c>
      <c r="K58" s="189" t="str">
        <f>IFERROR(VLOOKUP('Formulario PPGR4'!$J58,Prov!$A$2:$B$156,2,FALSE),"")</f>
        <v>Duarte</v>
      </c>
      <c r="L58" s="190" t="s">
        <v>671</v>
      </c>
      <c r="M58" s="190" t="s">
        <v>1455</v>
      </c>
      <c r="N58" s="190"/>
      <c r="O58" s="193" t="str">
        <f>IFERROR(VLOOKUP($G58,Catalogo!$G$20:$H$25,2,FALSE),"")</f>
        <v>2.7.1.7.01</v>
      </c>
      <c r="P58" s="195"/>
    </row>
    <row r="59" spans="2:16" ht="51" x14ac:dyDescent="0.25">
      <c r="B59" s="190" t="e">
        <f>IF('Formulario PPGR4'!$G59="","",CONCATENATE('Formulario PPGR4'!$C59,".",'Formulario PPGR4'!$D59,".",'Formulario PPGR4'!$E59,".",'Formulario PPGR4'!$F59))</f>
        <v>#REF!</v>
      </c>
      <c r="C59" s="190" t="e">
        <f>IF('Formulario PPGR4'!$G59="","",'Formulario PPGR1'!#REF!)</f>
        <v>#REF!</v>
      </c>
      <c r="D59" s="190" t="e">
        <f>IF('Formulario PPGR4'!$G59="","",'Formulario PPGR1'!#REF!)</f>
        <v>#REF!</v>
      </c>
      <c r="E59" s="190" t="e">
        <f>IF('Formulario PPGR4'!$G59="","",'Formulario PPGR1'!#REF!)</f>
        <v>#REF!</v>
      </c>
      <c r="F59" s="190" t="e">
        <f>IF('Formulario PPGR4'!$G59="","",'Formulario PPGR1'!#REF!)</f>
        <v>#REF!</v>
      </c>
      <c r="G59" s="746" t="s">
        <v>1748</v>
      </c>
      <c r="H59" s="746" t="s">
        <v>1722</v>
      </c>
      <c r="I59" s="189" t="s">
        <v>2881</v>
      </c>
      <c r="J59" s="189" t="s">
        <v>616</v>
      </c>
      <c r="K59" s="189" t="str">
        <f>IFERROR(VLOOKUP('Formulario PPGR4'!$J59,Prov!$A$2:$B$156,2,FALSE),"")</f>
        <v>Duarte</v>
      </c>
      <c r="L59" s="190" t="s">
        <v>669</v>
      </c>
      <c r="M59" s="190" t="s">
        <v>1455</v>
      </c>
      <c r="N59" s="190"/>
      <c r="O59" s="193" t="str">
        <f>IFERROR(VLOOKUP($G59,Catalogo!$G$20:$H$25,2,FALSE),"")</f>
        <v>2.7.1.7.01</v>
      </c>
      <c r="P59" s="195"/>
    </row>
    <row r="60" spans="2:16" ht="51" x14ac:dyDescent="0.25">
      <c r="B60" s="190" t="e">
        <f>IF('Formulario PPGR4'!$G60="","",CONCATENATE('Formulario PPGR4'!$C60,".",'Formulario PPGR4'!$D60,".",'Formulario PPGR4'!$E60,".",'Formulario PPGR4'!$F60))</f>
        <v>#REF!</v>
      </c>
      <c r="C60" s="190" t="e">
        <f>IF('Formulario PPGR4'!$G60="","",'Formulario PPGR1'!#REF!)</f>
        <v>#REF!</v>
      </c>
      <c r="D60" s="190" t="e">
        <f>IF('Formulario PPGR4'!$G60="","",'Formulario PPGR1'!#REF!)</f>
        <v>#REF!</v>
      </c>
      <c r="E60" s="190" t="e">
        <f>IF('Formulario PPGR4'!$G60="","",'Formulario PPGR1'!#REF!)</f>
        <v>#REF!</v>
      </c>
      <c r="F60" s="190" t="e">
        <f>IF('Formulario PPGR4'!$G60="","",'Formulario PPGR1'!#REF!)</f>
        <v>#REF!</v>
      </c>
      <c r="G60" s="746" t="s">
        <v>1748</v>
      </c>
      <c r="H60" s="746" t="s">
        <v>1722</v>
      </c>
      <c r="I60" s="189" t="s">
        <v>2882</v>
      </c>
      <c r="J60" s="189" t="s">
        <v>616</v>
      </c>
      <c r="K60" s="189" t="str">
        <f>IFERROR(VLOOKUP('Formulario PPGR4'!$J60,Prov!$A$2:$B$156,2,FALSE),"")</f>
        <v>Duarte</v>
      </c>
      <c r="L60" s="190" t="s">
        <v>675</v>
      </c>
      <c r="M60" s="190" t="s">
        <v>1455</v>
      </c>
      <c r="N60" s="190"/>
      <c r="O60" s="193" t="str">
        <f>IFERROR(VLOOKUP($G60,Catalogo!$G$20:$H$25,2,FALSE),"")</f>
        <v>2.7.1.7.01</v>
      </c>
      <c r="P60" s="195"/>
    </row>
    <row r="61" spans="2:16" ht="51" x14ac:dyDescent="0.25">
      <c r="B61" s="190" t="e">
        <f>IF('Formulario PPGR4'!$G61="","",CONCATENATE('Formulario PPGR4'!$C61,".",'Formulario PPGR4'!$D61,".",'Formulario PPGR4'!$E61,".",'Formulario PPGR4'!$F61))</f>
        <v>#REF!</v>
      </c>
      <c r="C61" s="190" t="e">
        <f>IF('Formulario PPGR4'!$G61="","",'Formulario PPGR1'!#REF!)</f>
        <v>#REF!</v>
      </c>
      <c r="D61" s="190" t="e">
        <f>IF('Formulario PPGR4'!$G61="","",'Formulario PPGR1'!#REF!)</f>
        <v>#REF!</v>
      </c>
      <c r="E61" s="190" t="e">
        <f>IF('Formulario PPGR4'!$G61="","",'Formulario PPGR1'!#REF!)</f>
        <v>#REF!</v>
      </c>
      <c r="F61" s="190" t="e">
        <f>IF('Formulario PPGR4'!$G61="","",'Formulario PPGR1'!#REF!)</f>
        <v>#REF!</v>
      </c>
      <c r="G61" s="746" t="s">
        <v>1748</v>
      </c>
      <c r="H61" s="746" t="s">
        <v>1722</v>
      </c>
      <c r="I61" s="189" t="s">
        <v>2883</v>
      </c>
      <c r="J61" s="189" t="s">
        <v>616</v>
      </c>
      <c r="K61" s="189" t="str">
        <f>IFERROR(VLOOKUP('Formulario PPGR4'!$J61,Prov!$A$2:$B$156,2,FALSE),"")</f>
        <v>Duarte</v>
      </c>
      <c r="L61" s="190" t="s">
        <v>675</v>
      </c>
      <c r="M61" s="190" t="s">
        <v>1455</v>
      </c>
      <c r="N61" s="190"/>
      <c r="O61" s="193" t="str">
        <f>IFERROR(VLOOKUP($G61,Catalogo!$G$20:$H$25,2,FALSE),"")</f>
        <v>2.7.1.7.01</v>
      </c>
      <c r="P61" s="195"/>
    </row>
    <row r="62" spans="2:16" ht="153" x14ac:dyDescent="0.25">
      <c r="B62" s="190" t="e">
        <f>IF('Formulario PPGR4'!$G62="","",CONCATENATE('Formulario PPGR4'!$C62,".",'Formulario PPGR4'!$D62,".",'Formulario PPGR4'!$E62,".",'Formulario PPGR4'!$F62))</f>
        <v>#REF!</v>
      </c>
      <c r="C62" s="190" t="e">
        <f>IF('Formulario PPGR4'!$G62="","",'Formulario PPGR1'!#REF!)</f>
        <v>#REF!</v>
      </c>
      <c r="D62" s="190" t="e">
        <f>IF('Formulario PPGR4'!$G62="","",'Formulario PPGR1'!#REF!)</f>
        <v>#REF!</v>
      </c>
      <c r="E62" s="190" t="e">
        <f>IF('Formulario PPGR4'!$G62="","",'Formulario PPGR1'!#REF!)</f>
        <v>#REF!</v>
      </c>
      <c r="F62" s="190" t="e">
        <f>IF('Formulario PPGR4'!$G62="","",'Formulario PPGR1'!#REF!)</f>
        <v>#REF!</v>
      </c>
      <c r="G62" s="746" t="s">
        <v>1748</v>
      </c>
      <c r="H62" s="746" t="s">
        <v>1722</v>
      </c>
      <c r="I62" s="189" t="s">
        <v>2884</v>
      </c>
      <c r="J62" s="189" t="s">
        <v>618</v>
      </c>
      <c r="K62" s="189" t="str">
        <f>IFERROR(VLOOKUP('Formulario PPGR4'!$J62,Prov!$A$2:$B$156,2,FALSE),"")</f>
        <v>Hermanas_Mirabal</v>
      </c>
      <c r="L62" s="190" t="s">
        <v>696</v>
      </c>
      <c r="M62" s="190" t="s">
        <v>1455</v>
      </c>
      <c r="N62" s="190"/>
      <c r="O62" s="193" t="str">
        <f>IFERROR(VLOOKUP($G62,Catalogo!$G$20:$H$25,2,FALSE),"")</f>
        <v>2.7.1.7.01</v>
      </c>
      <c r="P62" s="195"/>
    </row>
    <row r="63" spans="2:16" ht="153" x14ac:dyDescent="0.25">
      <c r="B63" s="190" t="e">
        <f>IF('Formulario PPGR4'!$G63="","",CONCATENATE('Formulario PPGR4'!$C63,".",'Formulario PPGR4'!$D63,".",'Formulario PPGR4'!$E63,".",'Formulario PPGR4'!$F63))</f>
        <v>#REF!</v>
      </c>
      <c r="C63" s="190" t="e">
        <f>IF('Formulario PPGR4'!$G63="","",'Formulario PPGR1'!#REF!)</f>
        <v>#REF!</v>
      </c>
      <c r="D63" s="190" t="e">
        <f>IF('Formulario PPGR4'!$G63="","",'Formulario PPGR1'!#REF!)</f>
        <v>#REF!</v>
      </c>
      <c r="E63" s="190" t="e">
        <f>IF('Formulario PPGR4'!$G63="","",'Formulario PPGR1'!#REF!)</f>
        <v>#REF!</v>
      </c>
      <c r="F63" s="190" t="e">
        <f>IF('Formulario PPGR4'!$G63="","",'Formulario PPGR1'!#REF!)</f>
        <v>#REF!</v>
      </c>
      <c r="G63" s="746" t="s">
        <v>1748</v>
      </c>
      <c r="H63" s="746" t="s">
        <v>1722</v>
      </c>
      <c r="I63" s="189" t="s">
        <v>2885</v>
      </c>
      <c r="J63" s="189" t="s">
        <v>618</v>
      </c>
      <c r="K63" s="189" t="str">
        <f>IFERROR(VLOOKUP('Formulario PPGR4'!$J63,Prov!$A$2:$B$156,2,FALSE),"")</f>
        <v>Hermanas_Mirabal</v>
      </c>
      <c r="L63" s="190" t="s">
        <v>698</v>
      </c>
      <c r="M63" s="190" t="s">
        <v>1455</v>
      </c>
      <c r="N63" s="190"/>
      <c r="O63" s="193" t="str">
        <f>IFERROR(VLOOKUP($G63,Catalogo!$G$20:$H$25,2,FALSE),"")</f>
        <v>2.7.1.7.01</v>
      </c>
      <c r="P63" s="195"/>
    </row>
    <row r="64" spans="2:16" ht="153" x14ac:dyDescent="0.25">
      <c r="B64" s="190" t="e">
        <f>IF('Formulario PPGR4'!$G64="","",CONCATENATE('Formulario PPGR4'!$C64,".",'Formulario PPGR4'!$D64,".",'Formulario PPGR4'!$E64,".",'Formulario PPGR4'!$F64))</f>
        <v>#REF!</v>
      </c>
      <c r="C64" s="190" t="e">
        <f>IF('Formulario PPGR4'!$G64="","",'Formulario PPGR1'!#REF!)</f>
        <v>#REF!</v>
      </c>
      <c r="D64" s="190" t="e">
        <f>IF('Formulario PPGR4'!$G64="","",'Formulario PPGR1'!#REF!)</f>
        <v>#REF!</v>
      </c>
      <c r="E64" s="190" t="e">
        <f>IF('Formulario PPGR4'!$G64="","",'Formulario PPGR1'!#REF!)</f>
        <v>#REF!</v>
      </c>
      <c r="F64" s="190" t="e">
        <f>IF('Formulario PPGR4'!$G64="","",'Formulario PPGR1'!#REF!)</f>
        <v>#REF!</v>
      </c>
      <c r="G64" s="746" t="s">
        <v>1748</v>
      </c>
      <c r="H64" s="746" t="s">
        <v>1722</v>
      </c>
      <c r="I64" s="189" t="s">
        <v>2886</v>
      </c>
      <c r="J64" s="189" t="s">
        <v>618</v>
      </c>
      <c r="K64" s="189" t="str">
        <f>IFERROR(VLOOKUP('Formulario PPGR4'!$J64,Prov!$A$2:$B$156,2,FALSE),"")</f>
        <v>Hermanas_Mirabal</v>
      </c>
      <c r="L64" s="190" t="s">
        <v>696</v>
      </c>
      <c r="M64" s="190" t="s">
        <v>1455</v>
      </c>
      <c r="N64" s="190"/>
      <c r="O64" s="193" t="str">
        <f>IFERROR(VLOOKUP($G64,Catalogo!$G$20:$H$25,2,FALSE),"")</f>
        <v>2.7.1.7.01</v>
      </c>
      <c r="P64" s="195"/>
    </row>
    <row r="65" spans="2:16" ht="153" x14ac:dyDescent="0.25">
      <c r="B65" s="190" t="e">
        <f>IF('Formulario PPGR4'!$G65="","",CONCATENATE('Formulario PPGR4'!$C65,".",'Formulario PPGR4'!$D65,".",'Formulario PPGR4'!$E65,".",'Formulario PPGR4'!$F65))</f>
        <v>#REF!</v>
      </c>
      <c r="C65" s="190" t="e">
        <f>IF('Formulario PPGR4'!$G65="","",'Formulario PPGR1'!#REF!)</f>
        <v>#REF!</v>
      </c>
      <c r="D65" s="190" t="e">
        <f>IF('Formulario PPGR4'!$G65="","",'Formulario PPGR1'!#REF!)</f>
        <v>#REF!</v>
      </c>
      <c r="E65" s="190" t="e">
        <f>IF('Formulario PPGR4'!$G65="","",'Formulario PPGR1'!#REF!)</f>
        <v>#REF!</v>
      </c>
      <c r="F65" s="190" t="e">
        <f>IF('Formulario PPGR4'!$G65="","",'Formulario PPGR1'!#REF!)</f>
        <v>#REF!</v>
      </c>
      <c r="G65" s="746" t="s">
        <v>1748</v>
      </c>
      <c r="H65" s="746" t="s">
        <v>1722</v>
      </c>
      <c r="I65" s="189" t="s">
        <v>2887</v>
      </c>
      <c r="J65" s="189" t="s">
        <v>618</v>
      </c>
      <c r="K65" s="189" t="str">
        <f>IFERROR(VLOOKUP('Formulario PPGR4'!$J65,Prov!$A$2:$B$156,2,FALSE),"")</f>
        <v>Hermanas_Mirabal</v>
      </c>
      <c r="L65" s="190" t="s">
        <v>698</v>
      </c>
      <c r="M65" s="190" t="s">
        <v>1455</v>
      </c>
      <c r="N65" s="190"/>
      <c r="O65" s="193" t="str">
        <f>IFERROR(VLOOKUP($G65,Catalogo!$G$20:$H$25,2,FALSE),"")</f>
        <v>2.7.1.7.01</v>
      </c>
      <c r="P65" s="195"/>
    </row>
    <row r="66" spans="2:16" ht="178.5" x14ac:dyDescent="0.25">
      <c r="B66" s="190" t="e">
        <f>IF('Formulario PPGR4'!$G66="","",CONCATENATE('Formulario PPGR4'!$C66,".",'Formulario PPGR4'!$D66,".",'Formulario PPGR4'!$E66,".",'Formulario PPGR4'!$F66))</f>
        <v>#REF!</v>
      </c>
      <c r="C66" s="190" t="e">
        <f>IF('Formulario PPGR4'!$G66="","",'Formulario PPGR1'!#REF!)</f>
        <v>#REF!</v>
      </c>
      <c r="D66" s="190" t="e">
        <f>IF('Formulario PPGR4'!$G66="","",'Formulario PPGR1'!#REF!)</f>
        <v>#REF!</v>
      </c>
      <c r="E66" s="190" t="e">
        <f>IF('Formulario PPGR4'!$G66="","",'Formulario PPGR1'!#REF!)</f>
        <v>#REF!</v>
      </c>
      <c r="F66" s="190" t="e">
        <f>IF('Formulario PPGR4'!$G66="","",'Formulario PPGR1'!#REF!)</f>
        <v>#REF!</v>
      </c>
      <c r="G66" s="746" t="s">
        <v>1748</v>
      </c>
      <c r="H66" s="746" t="s">
        <v>1722</v>
      </c>
      <c r="I66" s="189" t="s">
        <v>2888</v>
      </c>
      <c r="J66" s="189" t="s">
        <v>622</v>
      </c>
      <c r="K66" s="189" t="str">
        <f>IFERROR(VLOOKUP('Formulario PPGR4'!$J66,Prov!$A$2:$B$156,2,FALSE),"")</f>
        <v>Maria_Trinidad_Sanchez</v>
      </c>
      <c r="L66" s="190" t="s">
        <v>720</v>
      </c>
      <c r="M66" s="190" t="s">
        <v>1455</v>
      </c>
      <c r="N66" s="190"/>
      <c r="O66" s="193" t="str">
        <f>IFERROR(VLOOKUP($G66,Catalogo!$G$20:$H$25,2,FALSE),"")</f>
        <v>2.7.1.7.01</v>
      </c>
      <c r="P66" s="195"/>
    </row>
    <row r="67" spans="2:16" ht="178.5" x14ac:dyDescent="0.25">
      <c r="B67" s="190" t="e">
        <f>IF('Formulario PPGR4'!$G67="","",CONCATENATE('Formulario PPGR4'!$C67,".",'Formulario PPGR4'!$D67,".",'Formulario PPGR4'!$E67,".",'Formulario PPGR4'!$F67))</f>
        <v>#REF!</v>
      </c>
      <c r="C67" s="190" t="e">
        <f>IF('Formulario PPGR4'!$G67="","",'Formulario PPGR1'!#REF!)</f>
        <v>#REF!</v>
      </c>
      <c r="D67" s="190" t="e">
        <f>IF('Formulario PPGR4'!$G67="","",'Formulario PPGR1'!#REF!)</f>
        <v>#REF!</v>
      </c>
      <c r="E67" s="190" t="e">
        <f>IF('Formulario PPGR4'!$G67="","",'Formulario PPGR1'!#REF!)</f>
        <v>#REF!</v>
      </c>
      <c r="F67" s="190" t="e">
        <f>IF('Formulario PPGR4'!$G67="","",'Formulario PPGR1'!#REF!)</f>
        <v>#REF!</v>
      </c>
      <c r="G67" s="188" t="s">
        <v>1748</v>
      </c>
      <c r="H67" s="745" t="s">
        <v>1722</v>
      </c>
      <c r="I67" s="189" t="s">
        <v>2889</v>
      </c>
      <c r="J67" s="189" t="s">
        <v>622</v>
      </c>
      <c r="K67" s="189" t="str">
        <f>IFERROR(VLOOKUP('Formulario PPGR4'!$J67,Prov!$A$2:$B$156,2,FALSE),"")</f>
        <v>Maria_Trinidad_Sanchez</v>
      </c>
      <c r="L67" s="190" t="s">
        <v>720</v>
      </c>
      <c r="M67" s="190" t="s">
        <v>1455</v>
      </c>
      <c r="N67" s="190"/>
      <c r="O67" s="193" t="str">
        <f>IFERROR(VLOOKUP($G67,Catalogo!$G$20:$H$25,2,FALSE),"")</f>
        <v>2.7.1.7.01</v>
      </c>
      <c r="P67" s="195"/>
    </row>
    <row r="68" spans="2:16" ht="178.5" x14ac:dyDescent="0.25">
      <c r="B68" s="190" t="e">
        <f>IF('Formulario PPGR4'!$G68="","",CONCATENATE('Formulario PPGR4'!$C68,".",'Formulario PPGR4'!$D68,".",'Formulario PPGR4'!$E68,".",'Formulario PPGR4'!$F68))</f>
        <v>#REF!</v>
      </c>
      <c r="C68" s="190" t="e">
        <f>IF('Formulario PPGR4'!$G68="","",'Formulario PPGR1'!#REF!)</f>
        <v>#REF!</v>
      </c>
      <c r="D68" s="190" t="e">
        <f>IF('Formulario PPGR4'!$G68="","",'Formulario PPGR1'!#REF!)</f>
        <v>#REF!</v>
      </c>
      <c r="E68" s="190" t="e">
        <f>IF('Formulario PPGR4'!$G68="","",'Formulario PPGR1'!#REF!)</f>
        <v>#REF!</v>
      </c>
      <c r="F68" s="190" t="e">
        <f>IF('Formulario PPGR4'!$G68="","",'Formulario PPGR1'!#REF!)</f>
        <v>#REF!</v>
      </c>
      <c r="G68" s="188" t="s">
        <v>1748</v>
      </c>
      <c r="H68" s="745" t="s">
        <v>1722</v>
      </c>
      <c r="I68" s="189" t="s">
        <v>2890</v>
      </c>
      <c r="J68" s="189" t="s">
        <v>622</v>
      </c>
      <c r="K68" s="189" t="str">
        <f>IFERROR(VLOOKUP('Formulario PPGR4'!$J68,Prov!$A$2:$B$156,2,FALSE),"")</f>
        <v>Maria_Trinidad_Sanchez</v>
      </c>
      <c r="L68" s="190" t="s">
        <v>719</v>
      </c>
      <c r="M68" s="190" t="s">
        <v>1455</v>
      </c>
      <c r="N68" s="190"/>
      <c r="O68" s="193" t="str">
        <f>IFERROR(VLOOKUP($G68,Catalogo!$G$20:$H$25,2,FALSE),"")</f>
        <v>2.7.1.7.01</v>
      </c>
      <c r="P68" s="195"/>
    </row>
    <row r="69" spans="2:16" ht="178.5" x14ac:dyDescent="0.25">
      <c r="B69" s="190" t="e">
        <f>IF('Formulario PPGR4'!$G69="","",CONCATENATE('Formulario PPGR4'!$C69,".",'Formulario PPGR4'!$D69,".",'Formulario PPGR4'!$E69,".",'Formulario PPGR4'!$F69))</f>
        <v>#REF!</v>
      </c>
      <c r="C69" s="190" t="e">
        <f>IF('Formulario PPGR4'!$G69="","",'Formulario PPGR1'!#REF!)</f>
        <v>#REF!</v>
      </c>
      <c r="D69" s="190" t="e">
        <f>IF('Formulario PPGR4'!$G69="","",'Formulario PPGR1'!#REF!)</f>
        <v>#REF!</v>
      </c>
      <c r="E69" s="190" t="e">
        <f>IF('Formulario PPGR4'!$G69="","",'Formulario PPGR1'!#REF!)</f>
        <v>#REF!</v>
      </c>
      <c r="F69" s="190" t="e">
        <f>IF('Formulario PPGR4'!$G69="","",'Formulario PPGR1'!#REF!)</f>
        <v>#REF!</v>
      </c>
      <c r="G69" s="745" t="s">
        <v>1748</v>
      </c>
      <c r="H69" s="745" t="s">
        <v>1722</v>
      </c>
      <c r="I69" s="189" t="s">
        <v>2891</v>
      </c>
      <c r="J69" s="189" t="s">
        <v>622</v>
      </c>
      <c r="K69" s="189" t="str">
        <f>IFERROR(VLOOKUP('Formulario PPGR4'!$J69,Prov!$A$2:$B$156,2,FALSE),"")</f>
        <v>Maria_Trinidad_Sanchez</v>
      </c>
      <c r="L69" s="190" t="s">
        <v>719</v>
      </c>
      <c r="M69" s="190" t="s">
        <v>1455</v>
      </c>
      <c r="N69" s="190"/>
      <c r="O69" s="193" t="str">
        <f>IFERROR(VLOOKUP($G69,Catalogo!$G$20:$H$25,2,FALSE),"")</f>
        <v>2.7.1.7.01</v>
      </c>
      <c r="P69" s="195"/>
    </row>
    <row r="70" spans="2:16" ht="63.75" x14ac:dyDescent="0.25">
      <c r="B70" s="190" t="e">
        <f>IF('Formulario PPGR4'!$G70="","",CONCATENATE('Formulario PPGR4'!$C70,".",'Formulario PPGR4'!$D70,".",'Formulario PPGR4'!$E70,".",'Formulario PPGR4'!$F70))</f>
        <v>#REF!</v>
      </c>
      <c r="C70" s="190" t="e">
        <f>IF('Formulario PPGR4'!$G70="","",'Formulario PPGR1'!#REF!)</f>
        <v>#REF!</v>
      </c>
      <c r="D70" s="190" t="e">
        <f>IF('Formulario PPGR4'!$G70="","",'Formulario PPGR1'!#REF!)</f>
        <v>#REF!</v>
      </c>
      <c r="E70" s="190" t="e">
        <f>IF('Formulario PPGR4'!$G70="","",'Formulario PPGR1'!#REF!)</f>
        <v>#REF!</v>
      </c>
      <c r="F70" s="190" t="e">
        <f>IF('Formulario PPGR4'!$G70="","",'Formulario PPGR1'!#REF!)</f>
        <v>#REF!</v>
      </c>
      <c r="G70" s="745" t="s">
        <v>1748</v>
      </c>
      <c r="H70" s="745" t="s">
        <v>1722</v>
      </c>
      <c r="I70" s="189" t="s">
        <v>2892</v>
      </c>
      <c r="J70" s="189" t="s">
        <v>624</v>
      </c>
      <c r="K70" s="189" t="str">
        <f>IFERROR(VLOOKUP('Formulario PPGR4'!$J70,Prov!$A$2:$B$156,2,FALSE),"")</f>
        <v>Samana</v>
      </c>
      <c r="L70" s="190" t="s">
        <v>758</v>
      </c>
      <c r="M70" s="190" t="s">
        <v>1455</v>
      </c>
      <c r="N70" s="190"/>
      <c r="O70" s="193" t="str">
        <f>IFERROR(VLOOKUP($G70,Catalogo!$G$20:$H$25,2,FALSE),"")</f>
        <v>2.7.1.7.01</v>
      </c>
      <c r="P70" s="195"/>
    </row>
    <row r="71" spans="2:16" ht="63.75" x14ac:dyDescent="0.25">
      <c r="B71" s="190" t="e">
        <f>IF('Formulario PPGR4'!$G71="","",CONCATENATE('Formulario PPGR4'!$C71,".",'Formulario PPGR4'!$D71,".",'Formulario PPGR4'!$E71,".",'Formulario PPGR4'!$F71))</f>
        <v>#REF!</v>
      </c>
      <c r="C71" s="190" t="e">
        <f>IF('Formulario PPGR4'!$G71="","",'Formulario PPGR1'!#REF!)</f>
        <v>#REF!</v>
      </c>
      <c r="D71" s="190" t="e">
        <f>IF('Formulario PPGR4'!$G71="","",'Formulario PPGR1'!#REF!)</f>
        <v>#REF!</v>
      </c>
      <c r="E71" s="190" t="e">
        <f>IF('Formulario PPGR4'!$G71="","",'Formulario PPGR1'!#REF!)</f>
        <v>#REF!</v>
      </c>
      <c r="F71" s="190" t="e">
        <f>IF('Formulario PPGR4'!$G71="","",'Formulario PPGR1'!#REF!)</f>
        <v>#REF!</v>
      </c>
      <c r="G71" s="745" t="s">
        <v>1748</v>
      </c>
      <c r="H71" s="745" t="s">
        <v>1722</v>
      </c>
      <c r="I71" s="189" t="s">
        <v>2893</v>
      </c>
      <c r="J71" s="189" t="s">
        <v>624</v>
      </c>
      <c r="K71" s="189" t="str">
        <f>IFERROR(VLOOKUP('Formulario PPGR4'!$J71,Prov!$A$2:$B$156,2,FALSE),"")</f>
        <v>Samana</v>
      </c>
      <c r="L71" s="190" t="s">
        <v>757</v>
      </c>
      <c r="M71" s="190" t="s">
        <v>1455</v>
      </c>
      <c r="N71" s="190"/>
      <c r="O71" s="193" t="str">
        <f>IFERROR(VLOOKUP($G71,Catalogo!$G$20:$H$25,2,FALSE),"")</f>
        <v>2.7.1.7.01</v>
      </c>
      <c r="P71" s="195"/>
    </row>
    <row r="72" spans="2:16" ht="63.75" x14ac:dyDescent="0.25">
      <c r="B72" s="190" t="e">
        <f>IF('Formulario PPGR4'!$G72="","",CONCATENATE('Formulario PPGR4'!$C72,".",'Formulario PPGR4'!$D72,".",'Formulario PPGR4'!$E72,".",'Formulario PPGR4'!$F72))</f>
        <v>#REF!</v>
      </c>
      <c r="C72" s="190" t="e">
        <f>IF('Formulario PPGR4'!$G72="","",'Formulario PPGR1'!#REF!)</f>
        <v>#REF!</v>
      </c>
      <c r="D72" s="190" t="e">
        <f>IF('Formulario PPGR4'!$G72="","",'Formulario PPGR1'!#REF!)</f>
        <v>#REF!</v>
      </c>
      <c r="E72" s="190" t="e">
        <f>IF('Formulario PPGR4'!$G72="","",'Formulario PPGR1'!#REF!)</f>
        <v>#REF!</v>
      </c>
      <c r="F72" s="190" t="e">
        <f>IF('Formulario PPGR4'!$G72="","",'Formulario PPGR1'!#REF!)</f>
        <v>#REF!</v>
      </c>
      <c r="G72" s="745" t="s">
        <v>1748</v>
      </c>
      <c r="H72" s="745" t="s">
        <v>1722</v>
      </c>
      <c r="I72" s="189" t="s">
        <v>2894</v>
      </c>
      <c r="J72" s="189" t="s">
        <v>624</v>
      </c>
      <c r="K72" s="189" t="str">
        <f>IFERROR(VLOOKUP('Formulario PPGR4'!$J72,Prov!$A$2:$B$156,2,FALSE),"")</f>
        <v>Samana</v>
      </c>
      <c r="L72" s="190" t="s">
        <v>757</v>
      </c>
      <c r="M72" s="190" t="s">
        <v>1455</v>
      </c>
      <c r="N72" s="190"/>
      <c r="O72" s="193" t="str">
        <f>IFERROR(VLOOKUP($G72,Catalogo!$G$20:$H$25,2,FALSE),"")</f>
        <v>2.7.1.7.01</v>
      </c>
      <c r="P72" s="195"/>
    </row>
    <row r="73" spans="2:16" ht="63.75" x14ac:dyDescent="0.25">
      <c r="B73" s="190" t="e">
        <f>IF('Formulario PPGR4'!$G73="","",CONCATENATE('Formulario PPGR4'!$C73,".",'Formulario PPGR4'!$D73,".",'Formulario PPGR4'!$E73,".",'Formulario PPGR4'!$F73))</f>
        <v>#REF!</v>
      </c>
      <c r="C73" s="190" t="e">
        <f>IF('Formulario PPGR4'!$G73="","",'Formulario PPGR1'!#REF!)</f>
        <v>#REF!</v>
      </c>
      <c r="D73" s="190" t="e">
        <f>IF('Formulario PPGR4'!$G73="","",'Formulario PPGR1'!#REF!)</f>
        <v>#REF!</v>
      </c>
      <c r="E73" s="190" t="e">
        <f>IF('Formulario PPGR4'!$G73="","",'Formulario PPGR1'!#REF!)</f>
        <v>#REF!</v>
      </c>
      <c r="F73" s="190" t="e">
        <f>IF('Formulario PPGR4'!$G73="","",'Formulario PPGR1'!#REF!)</f>
        <v>#REF!</v>
      </c>
      <c r="G73" s="745" t="s">
        <v>1748</v>
      </c>
      <c r="H73" s="745" t="s">
        <v>1722</v>
      </c>
      <c r="I73" s="189" t="s">
        <v>2895</v>
      </c>
      <c r="J73" s="189" t="s">
        <v>624</v>
      </c>
      <c r="K73" s="189" t="str">
        <f>IFERROR(VLOOKUP('Formulario PPGR4'!$J73,Prov!$A$2:$B$156,2,FALSE),"")</f>
        <v>Samana</v>
      </c>
      <c r="L73" s="190" t="s">
        <v>759</v>
      </c>
      <c r="M73" s="190" t="s">
        <v>1455</v>
      </c>
      <c r="N73" s="190"/>
      <c r="O73" s="193" t="str">
        <f>IFERROR(VLOOKUP($G73,Catalogo!$G$20:$H$25,2,FALSE),"")</f>
        <v>2.7.1.7.01</v>
      </c>
      <c r="P73" s="195"/>
    </row>
    <row r="74" spans="2:16" ht="51" x14ac:dyDescent="0.25">
      <c r="B74" s="190" t="e">
        <f>IF('Formulario PPGR4'!$G74="","",CONCATENATE('Formulario PPGR4'!$C74,".",'Formulario PPGR4'!$D74,".",'Formulario PPGR4'!$E74,".",'Formulario PPGR4'!$F74))</f>
        <v>#REF!</v>
      </c>
      <c r="C74" s="190" t="e">
        <f>IF('Formulario PPGR4'!$G74="","",'Formulario PPGR1'!#REF!)</f>
        <v>#REF!</v>
      </c>
      <c r="D74" s="190" t="e">
        <f>IF('Formulario PPGR4'!$G74="","",'Formulario PPGR1'!#REF!)</f>
        <v>#REF!</v>
      </c>
      <c r="E74" s="190" t="e">
        <f>IF('Formulario PPGR4'!$G74="","",'Formulario PPGR1'!#REF!)</f>
        <v>#REF!</v>
      </c>
      <c r="F74" s="190" t="e">
        <f>IF('Formulario PPGR4'!$G74="","",'Formulario PPGR1'!#REF!)</f>
        <v>#REF!</v>
      </c>
      <c r="G74" s="745" t="s">
        <v>1752</v>
      </c>
      <c r="H74" s="745" t="s">
        <v>96</v>
      </c>
      <c r="I74" s="189" t="s">
        <v>2862</v>
      </c>
      <c r="J74" s="189" t="s">
        <v>616</v>
      </c>
      <c r="K74" s="189" t="str">
        <f>IFERROR(VLOOKUP('Formulario PPGR4'!$J74,Prov!$A$2:$B$156,2,FALSE),"")</f>
        <v>Duarte</v>
      </c>
      <c r="L74" s="190" t="s">
        <v>669</v>
      </c>
      <c r="M74" s="190" t="s">
        <v>1455</v>
      </c>
      <c r="N74" s="190"/>
      <c r="O74" s="193" t="str">
        <f>IFERROR(VLOOKUP($G74,Catalogo!$G$20:$H$25,2,FALSE),"")</f>
        <v>2.7.1.4.01</v>
      </c>
      <c r="P74" s="195"/>
    </row>
    <row r="75" spans="2:16" ht="51" x14ac:dyDescent="0.25">
      <c r="B75" s="190" t="e">
        <f>IF('Formulario PPGR4'!$G75="","",CONCATENATE('Formulario PPGR4'!$C75,".",'Formulario PPGR4'!$D75,".",'Formulario PPGR4'!$E75,".",'Formulario PPGR4'!$F75))</f>
        <v>#REF!</v>
      </c>
      <c r="C75" s="190" t="e">
        <f>IF('Formulario PPGR4'!$G75="","",'Formulario PPGR1'!#REF!)</f>
        <v>#REF!</v>
      </c>
      <c r="D75" s="190" t="e">
        <f>IF('Formulario PPGR4'!$G75="","",'Formulario PPGR1'!#REF!)</f>
        <v>#REF!</v>
      </c>
      <c r="E75" s="190" t="e">
        <f>IF('Formulario PPGR4'!$G75="","",'Formulario PPGR1'!#REF!)</f>
        <v>#REF!</v>
      </c>
      <c r="F75" s="190" t="e">
        <f>IF('Formulario PPGR4'!$G75="","",'Formulario PPGR1'!#REF!)</f>
        <v>#REF!</v>
      </c>
      <c r="G75" s="745" t="s">
        <v>1752</v>
      </c>
      <c r="H75" s="745" t="s">
        <v>1725</v>
      </c>
      <c r="I75" s="189" t="s">
        <v>2867</v>
      </c>
      <c r="J75" s="189" t="s">
        <v>616</v>
      </c>
      <c r="K75" s="189" t="str">
        <f>IFERROR(VLOOKUP('Formulario PPGR4'!$J75,Prov!$A$2:$B$156,2,FALSE),"")</f>
        <v>Duarte</v>
      </c>
      <c r="L75" s="190" t="s">
        <v>669</v>
      </c>
      <c r="M75" s="190" t="s">
        <v>1455</v>
      </c>
      <c r="N75" s="190"/>
      <c r="O75" s="193" t="str">
        <f>IFERROR(VLOOKUP($G75,Catalogo!$G$20:$H$25,2,FALSE),"")</f>
        <v>2.7.1.4.01</v>
      </c>
      <c r="P75" s="195"/>
    </row>
    <row r="76" spans="2:16" ht="153" x14ac:dyDescent="0.25">
      <c r="B76" s="190" t="e">
        <f>IF('Formulario PPGR4'!$G76="","",CONCATENATE('Formulario PPGR4'!$C76,".",'Formulario PPGR4'!$D76,".",'Formulario PPGR4'!$E76,".",'Formulario PPGR4'!$F76))</f>
        <v>#REF!</v>
      </c>
      <c r="C76" s="190" t="e">
        <f>IF('Formulario PPGR4'!$G76="","",'Formulario PPGR1'!#REF!)</f>
        <v>#REF!</v>
      </c>
      <c r="D76" s="190" t="e">
        <f>IF('Formulario PPGR4'!$G76="","",'Formulario PPGR1'!#REF!)</f>
        <v>#REF!</v>
      </c>
      <c r="E76" s="190" t="e">
        <f>IF('Formulario PPGR4'!$G76="","",'Formulario PPGR1'!#REF!)</f>
        <v>#REF!</v>
      </c>
      <c r="F76" s="190" t="e">
        <f>IF('Formulario PPGR4'!$G76="","",'Formulario PPGR1'!#REF!)</f>
        <v>#REF!</v>
      </c>
      <c r="G76" s="745" t="s">
        <v>1752</v>
      </c>
      <c r="H76" s="745" t="s">
        <v>1725</v>
      </c>
      <c r="I76" s="189" t="s">
        <v>2868</v>
      </c>
      <c r="J76" s="189" t="s">
        <v>618</v>
      </c>
      <c r="K76" s="189" t="str">
        <f>IFERROR(VLOOKUP('Formulario PPGR4'!$J76,Prov!$A$2:$B$156,2,FALSE),"")</f>
        <v>Hermanas_Mirabal</v>
      </c>
      <c r="L76" s="190" t="s">
        <v>697</v>
      </c>
      <c r="M76" s="190" t="s">
        <v>1455</v>
      </c>
      <c r="N76" s="190"/>
      <c r="O76" s="193" t="str">
        <f>IFERROR(VLOOKUP($G76,Catalogo!$G$20:$H$25,2,FALSE),"")</f>
        <v>2.7.1.4.01</v>
      </c>
      <c r="P76" s="195"/>
    </row>
    <row r="77" spans="2:16" ht="153" x14ac:dyDescent="0.25">
      <c r="B77" s="190" t="e">
        <f>IF('Formulario PPGR4'!$G77="","",CONCATENATE('Formulario PPGR4'!$C77,".",'Formulario PPGR4'!$D77,".",'Formulario PPGR4'!$E77,".",'Formulario PPGR4'!$F77))</f>
        <v>#REF!</v>
      </c>
      <c r="C77" s="190" t="e">
        <f>IF('Formulario PPGR4'!$G77="","",'Formulario PPGR1'!#REF!)</f>
        <v>#REF!</v>
      </c>
      <c r="D77" s="190" t="e">
        <f>IF('Formulario PPGR4'!$G77="","",'Formulario PPGR1'!#REF!)</f>
        <v>#REF!</v>
      </c>
      <c r="E77" s="190" t="e">
        <f>IF('Formulario PPGR4'!$G77="","",'Formulario PPGR1'!#REF!)</f>
        <v>#REF!</v>
      </c>
      <c r="F77" s="190" t="e">
        <f>IF('Formulario PPGR4'!$G77="","",'Formulario PPGR1'!#REF!)</f>
        <v>#REF!</v>
      </c>
      <c r="G77" s="745" t="s">
        <v>1752</v>
      </c>
      <c r="H77" s="745" t="s">
        <v>1725</v>
      </c>
      <c r="I77" s="189" t="s">
        <v>2869</v>
      </c>
      <c r="J77" s="189" t="s">
        <v>618</v>
      </c>
      <c r="K77" s="189" t="str">
        <f>IFERROR(VLOOKUP('Formulario PPGR4'!$J77,Prov!$A$2:$B$156,2,FALSE),"")</f>
        <v>Hermanas_Mirabal</v>
      </c>
      <c r="L77" s="190" t="s">
        <v>698</v>
      </c>
      <c r="M77" s="190" t="s">
        <v>1455</v>
      </c>
      <c r="N77" s="190"/>
      <c r="O77" s="193" t="str">
        <f>IFERROR(VLOOKUP($G77,Catalogo!$G$20:$H$25,2,FALSE),"")</f>
        <v>2.7.1.4.01</v>
      </c>
      <c r="P77" s="195"/>
    </row>
    <row r="78" spans="2:16" ht="178.5" x14ac:dyDescent="0.25">
      <c r="B78" s="190" t="e">
        <f>IF('Formulario PPGR4'!$G78="","",CONCATENATE('Formulario PPGR4'!$C78,".",'Formulario PPGR4'!$D78,".",'Formulario PPGR4'!$E78,".",'Formulario PPGR4'!$F78))</f>
        <v>#REF!</v>
      </c>
      <c r="C78" s="190" t="e">
        <f>IF('Formulario PPGR4'!$G78="","",'Formulario PPGR1'!#REF!)</f>
        <v>#REF!</v>
      </c>
      <c r="D78" s="190" t="e">
        <f>IF('Formulario PPGR4'!$G78="","",'Formulario PPGR1'!#REF!)</f>
        <v>#REF!</v>
      </c>
      <c r="E78" s="190" t="e">
        <f>IF('Formulario PPGR4'!$G78="","",'Formulario PPGR1'!#REF!)</f>
        <v>#REF!</v>
      </c>
      <c r="F78" s="190" t="e">
        <f>IF('Formulario PPGR4'!$G78="","",'Formulario PPGR1'!#REF!)</f>
        <v>#REF!</v>
      </c>
      <c r="G78" s="745" t="s">
        <v>1752</v>
      </c>
      <c r="H78" s="745" t="s">
        <v>1725</v>
      </c>
      <c r="I78" s="189" t="s">
        <v>2870</v>
      </c>
      <c r="J78" s="189" t="s">
        <v>622</v>
      </c>
      <c r="K78" s="189" t="str">
        <f>IFERROR(VLOOKUP('Formulario PPGR4'!$J78,Prov!$A$2:$B$156,2,FALSE),"")</f>
        <v>Maria_Trinidad_Sanchez</v>
      </c>
      <c r="L78" s="190" t="s">
        <v>719</v>
      </c>
      <c r="M78" s="190" t="s">
        <v>1455</v>
      </c>
      <c r="N78" s="190"/>
      <c r="O78" s="193" t="str">
        <f>IFERROR(VLOOKUP($G78,Catalogo!$G$20:$H$25,2,FALSE),"")</f>
        <v>2.7.1.4.01</v>
      </c>
      <c r="P78" s="195"/>
    </row>
    <row r="79" spans="2:16" ht="63.75" x14ac:dyDescent="0.25">
      <c r="B79" s="190" t="e">
        <f>IF('Formulario PPGR4'!$G79="","",CONCATENATE('Formulario PPGR4'!$C79,".",'Formulario PPGR4'!$D79,".",'Formulario PPGR4'!$E79,".",'Formulario PPGR4'!$F79))</f>
        <v>#REF!</v>
      </c>
      <c r="C79" s="190" t="e">
        <f>IF('Formulario PPGR4'!$G79="","",'Formulario PPGR1'!#REF!)</f>
        <v>#REF!</v>
      </c>
      <c r="D79" s="190" t="e">
        <f>IF('Formulario PPGR4'!$G79="","",'Formulario PPGR1'!#REF!)</f>
        <v>#REF!</v>
      </c>
      <c r="E79" s="190" t="e">
        <f>IF('Formulario PPGR4'!$G79="","",'Formulario PPGR1'!#REF!)</f>
        <v>#REF!</v>
      </c>
      <c r="F79" s="190" t="e">
        <f>IF('Formulario PPGR4'!$G79="","",'Formulario PPGR1'!#REF!)</f>
        <v>#REF!</v>
      </c>
      <c r="G79" s="745" t="s">
        <v>1752</v>
      </c>
      <c r="H79" s="745" t="s">
        <v>1725</v>
      </c>
      <c r="I79" s="189" t="s">
        <v>2871</v>
      </c>
      <c r="J79" s="189" t="s">
        <v>624</v>
      </c>
      <c r="K79" s="189" t="str">
        <f>IFERROR(VLOOKUP('Formulario PPGR4'!$J79,Prov!$A$2:$B$156,2,FALSE),"")</f>
        <v>Samana</v>
      </c>
      <c r="L79" s="190" t="s">
        <v>757</v>
      </c>
      <c r="M79" s="190" t="s">
        <v>1455</v>
      </c>
      <c r="N79" s="190"/>
      <c r="O79" s="193" t="str">
        <f>IFERROR(VLOOKUP($G79,Catalogo!$G$20:$H$25,2,FALSE),"")</f>
        <v>2.7.1.4.01</v>
      </c>
      <c r="P79" s="195"/>
    </row>
    <row r="80" spans="2:16" ht="51" x14ac:dyDescent="0.25">
      <c r="B80" s="190" t="e">
        <f>IF('Formulario PPGR4'!$G80="","",CONCATENATE('Formulario PPGR4'!$C80,".",'Formulario PPGR4'!$D80,".",'Formulario PPGR4'!$E80,".",'Formulario PPGR4'!$F80))</f>
        <v>#REF!</v>
      </c>
      <c r="C80" s="190" t="e">
        <f>IF('Formulario PPGR4'!$G80="","",'Formulario PPGR1'!#REF!)</f>
        <v>#REF!</v>
      </c>
      <c r="D80" s="190" t="e">
        <f>IF('Formulario PPGR4'!$G80="","",'Formulario PPGR1'!#REF!)</f>
        <v>#REF!</v>
      </c>
      <c r="E80" s="190" t="e">
        <f>IF('Formulario PPGR4'!$G80="","",'Formulario PPGR1'!#REF!)</f>
        <v>#REF!</v>
      </c>
      <c r="F80" s="190" t="e">
        <f>IF('Formulario PPGR4'!$G80="","",'Formulario PPGR1'!#REF!)</f>
        <v>#REF!</v>
      </c>
      <c r="G80" s="745" t="s">
        <v>1752</v>
      </c>
      <c r="H80" s="745" t="s">
        <v>1722</v>
      </c>
      <c r="I80" s="189" t="s">
        <v>2872</v>
      </c>
      <c r="J80" s="189" t="s">
        <v>616</v>
      </c>
      <c r="K80" s="189" t="str">
        <f>IFERROR(VLOOKUP('Formulario PPGR4'!$J80,Prov!$A$2:$B$156,2,FALSE),"")</f>
        <v>Duarte</v>
      </c>
      <c r="L80" s="190" t="s">
        <v>671</v>
      </c>
      <c r="M80" s="190" t="s">
        <v>1455</v>
      </c>
      <c r="N80" s="190"/>
      <c r="O80" s="193" t="str">
        <f>IFERROR(VLOOKUP($G80,Catalogo!$G$20:$H$25,2,FALSE),"")</f>
        <v>2.7.1.4.01</v>
      </c>
      <c r="P80" s="195"/>
    </row>
    <row r="81" spans="2:16" ht="51" x14ac:dyDescent="0.25">
      <c r="B81" s="190" t="e">
        <f>IF('Formulario PPGR4'!$G81="","",CONCATENATE('Formulario PPGR4'!$C81,".",'Formulario PPGR4'!$D81,".",'Formulario PPGR4'!$E81,".",'Formulario PPGR4'!$F81))</f>
        <v>#REF!</v>
      </c>
      <c r="C81" s="190" t="e">
        <f>IF('Formulario PPGR4'!$G81="","",'Formulario PPGR1'!#REF!)</f>
        <v>#REF!</v>
      </c>
      <c r="D81" s="190" t="e">
        <f>IF('Formulario PPGR4'!$G81="","",'Formulario PPGR1'!#REF!)</f>
        <v>#REF!</v>
      </c>
      <c r="E81" s="190" t="e">
        <f>IF('Formulario PPGR4'!$G81="","",'Formulario PPGR1'!#REF!)</f>
        <v>#REF!</v>
      </c>
      <c r="F81" s="190" t="e">
        <f>IF('Formulario PPGR4'!$G81="","",'Formulario PPGR1'!#REF!)</f>
        <v>#REF!</v>
      </c>
      <c r="G81" s="745" t="s">
        <v>1752</v>
      </c>
      <c r="H81" s="745" t="s">
        <v>1722</v>
      </c>
      <c r="I81" s="189" t="s">
        <v>2873</v>
      </c>
      <c r="J81" s="189" t="s">
        <v>616</v>
      </c>
      <c r="K81" s="189" t="str">
        <f>IFERROR(VLOOKUP('Formulario PPGR4'!$J81,Prov!$A$2:$B$156,2,FALSE),"")</f>
        <v>Duarte</v>
      </c>
      <c r="L81" s="190" t="s">
        <v>673</v>
      </c>
      <c r="M81" s="190" t="s">
        <v>1455</v>
      </c>
      <c r="N81" s="190"/>
      <c r="O81" s="193" t="str">
        <f>IFERROR(VLOOKUP($G81,Catalogo!$G$20:$H$25,2,FALSE),"")</f>
        <v>2.7.1.4.01</v>
      </c>
      <c r="P81" s="195"/>
    </row>
    <row r="82" spans="2:16" ht="51" x14ac:dyDescent="0.25">
      <c r="B82" s="190" t="e">
        <f>IF('Formulario PPGR4'!$G82="","",CONCATENATE('Formulario PPGR4'!$C82,".",'Formulario PPGR4'!$D82,".",'Formulario PPGR4'!$E82,".",'Formulario PPGR4'!$F82))</f>
        <v>#REF!</v>
      </c>
      <c r="C82" s="190" t="e">
        <f>IF('Formulario PPGR4'!$G82="","",'Formulario PPGR1'!#REF!)</f>
        <v>#REF!</v>
      </c>
      <c r="D82" s="190" t="e">
        <f>IF('Formulario PPGR4'!$G82="","",'Formulario PPGR1'!#REF!)</f>
        <v>#REF!</v>
      </c>
      <c r="E82" s="190" t="e">
        <f>IF('Formulario PPGR4'!$G82="","",'Formulario PPGR1'!#REF!)</f>
        <v>#REF!</v>
      </c>
      <c r="F82" s="190" t="e">
        <f>IF('Formulario PPGR4'!$G82="","",'Formulario PPGR1'!#REF!)</f>
        <v>#REF!</v>
      </c>
      <c r="G82" s="188" t="s">
        <v>1752</v>
      </c>
      <c r="H82" s="745" t="s">
        <v>1722</v>
      </c>
      <c r="I82" s="189" t="s">
        <v>2874</v>
      </c>
      <c r="J82" s="189" t="s">
        <v>616</v>
      </c>
      <c r="K82" s="189" t="str">
        <f>IFERROR(VLOOKUP('Formulario PPGR4'!$J82,Prov!$A$2:$B$156,2,FALSE),"")</f>
        <v>Duarte</v>
      </c>
      <c r="L82" s="190" t="s">
        <v>670</v>
      </c>
      <c r="M82" s="190" t="s">
        <v>1455</v>
      </c>
      <c r="N82" s="190"/>
      <c r="O82" s="193" t="str">
        <f>IFERROR(VLOOKUP($G82,Catalogo!$G$20:$H$25,2,FALSE),"")</f>
        <v>2.7.1.4.01</v>
      </c>
      <c r="P82" s="195"/>
    </row>
    <row r="83" spans="2:16" ht="51" x14ac:dyDescent="0.25">
      <c r="B83" s="190" t="e">
        <f>IF('Formulario PPGR4'!$G83="","",CONCATENATE('Formulario PPGR4'!$C83,".",'Formulario PPGR4'!$D83,".",'Formulario PPGR4'!$E83,".",'Formulario PPGR4'!$F83))</f>
        <v>#REF!</v>
      </c>
      <c r="C83" s="190" t="e">
        <f>IF('Formulario PPGR4'!$G83="","",'Formulario PPGR1'!#REF!)</f>
        <v>#REF!</v>
      </c>
      <c r="D83" s="190" t="e">
        <f>IF('Formulario PPGR4'!$G83="","",'Formulario PPGR1'!#REF!)</f>
        <v>#REF!</v>
      </c>
      <c r="E83" s="190" t="e">
        <f>IF('Formulario PPGR4'!$G83="","",'Formulario PPGR1'!#REF!)</f>
        <v>#REF!</v>
      </c>
      <c r="F83" s="190" t="e">
        <f>IF('Formulario PPGR4'!$G83="","",'Formulario PPGR1'!#REF!)</f>
        <v>#REF!</v>
      </c>
      <c r="G83" s="188" t="s">
        <v>1752</v>
      </c>
      <c r="H83" s="745" t="s">
        <v>1722</v>
      </c>
      <c r="I83" s="189" t="s">
        <v>2875</v>
      </c>
      <c r="J83" s="189" t="s">
        <v>616</v>
      </c>
      <c r="K83" s="189" t="str">
        <f>IFERROR(VLOOKUP('Formulario PPGR4'!$J83,Prov!$A$2:$B$156,2,FALSE),"")</f>
        <v>Duarte</v>
      </c>
      <c r="L83" s="190" t="s">
        <v>669</v>
      </c>
      <c r="M83" s="190" t="s">
        <v>1455</v>
      </c>
      <c r="N83" s="190"/>
      <c r="O83" s="193" t="str">
        <f>IFERROR(VLOOKUP($G83,Catalogo!$G$20:$H$25,2,FALSE),"")</f>
        <v>2.7.1.4.01</v>
      </c>
      <c r="P83" s="195"/>
    </row>
    <row r="84" spans="2:16" ht="51" x14ac:dyDescent="0.25">
      <c r="B84" s="190" t="e">
        <f>IF('Formulario PPGR4'!$G84="","",CONCATENATE('Formulario PPGR4'!$C84,".",'Formulario PPGR4'!$D84,".",'Formulario PPGR4'!$E84,".",'Formulario PPGR4'!$F84))</f>
        <v>#REF!</v>
      </c>
      <c r="C84" s="190" t="e">
        <f>IF('Formulario PPGR4'!$G84="","",'Formulario PPGR1'!#REF!)</f>
        <v>#REF!</v>
      </c>
      <c r="D84" s="190" t="e">
        <f>IF('Formulario PPGR4'!$G84="","",'Formulario PPGR1'!#REF!)</f>
        <v>#REF!</v>
      </c>
      <c r="E84" s="190" t="e">
        <f>IF('Formulario PPGR4'!$G84="","",'Formulario PPGR1'!#REF!)</f>
        <v>#REF!</v>
      </c>
      <c r="F84" s="190" t="e">
        <f>IF('Formulario PPGR4'!$G84="","",'Formulario PPGR1'!#REF!)</f>
        <v>#REF!</v>
      </c>
      <c r="G84" s="745" t="s">
        <v>1752</v>
      </c>
      <c r="H84" s="745" t="s">
        <v>1722</v>
      </c>
      <c r="I84" s="189" t="s">
        <v>2876</v>
      </c>
      <c r="J84" s="189" t="s">
        <v>616</v>
      </c>
      <c r="K84" s="189" t="str">
        <f>IFERROR(VLOOKUP('Formulario PPGR4'!$J84,Prov!$A$2:$B$156,2,FALSE),"")</f>
        <v>Duarte</v>
      </c>
      <c r="L84" s="190" t="s">
        <v>669</v>
      </c>
      <c r="M84" s="190" t="s">
        <v>1455</v>
      </c>
      <c r="N84" s="190"/>
      <c r="O84" s="193" t="str">
        <f>IFERROR(VLOOKUP($G84,Catalogo!$G$20:$H$25,2,FALSE),"")</f>
        <v>2.7.1.4.01</v>
      </c>
      <c r="P84" s="195"/>
    </row>
    <row r="85" spans="2:16" ht="51" x14ac:dyDescent="0.25">
      <c r="B85" s="190" t="e">
        <f>IF('Formulario PPGR4'!$G85="","",CONCATENATE('Formulario PPGR4'!$C85,".",'Formulario PPGR4'!$D85,".",'Formulario PPGR4'!$E85,".",'Formulario PPGR4'!$F85))</f>
        <v>#REF!</v>
      </c>
      <c r="C85" s="190" t="e">
        <f>IF('Formulario PPGR4'!$G85="","",'Formulario PPGR1'!#REF!)</f>
        <v>#REF!</v>
      </c>
      <c r="D85" s="190" t="e">
        <f>IF('Formulario PPGR4'!$G85="","",'Formulario PPGR1'!#REF!)</f>
        <v>#REF!</v>
      </c>
      <c r="E85" s="190" t="e">
        <f>IF('Formulario PPGR4'!$G85="","",'Formulario PPGR1'!#REF!)</f>
        <v>#REF!</v>
      </c>
      <c r="F85" s="190" t="e">
        <f>IF('Formulario PPGR4'!$G85="","",'Formulario PPGR1'!#REF!)</f>
        <v>#REF!</v>
      </c>
      <c r="G85" s="745" t="s">
        <v>1752</v>
      </c>
      <c r="H85" s="745" t="s">
        <v>1722</v>
      </c>
      <c r="I85" s="189" t="s">
        <v>2877</v>
      </c>
      <c r="J85" s="189" t="s">
        <v>616</v>
      </c>
      <c r="K85" s="189" t="str">
        <f>IFERROR(VLOOKUP('Formulario PPGR4'!$J85,Prov!$A$2:$B$156,2,FALSE),"")</f>
        <v>Duarte</v>
      </c>
      <c r="L85" s="190" t="s">
        <v>672</v>
      </c>
      <c r="M85" s="190" t="s">
        <v>1455</v>
      </c>
      <c r="N85" s="190"/>
      <c r="O85" s="193" t="str">
        <f>IFERROR(VLOOKUP($G85,Catalogo!$G$20:$H$25,2,FALSE),"")</f>
        <v>2.7.1.4.01</v>
      </c>
      <c r="P85" s="195"/>
    </row>
    <row r="86" spans="2:16" ht="51" x14ac:dyDescent="0.25">
      <c r="B86" s="190" t="e">
        <f>IF('Formulario PPGR4'!$G86="","",CONCATENATE('Formulario PPGR4'!$C86,".",'Formulario PPGR4'!$D86,".",'Formulario PPGR4'!$E86,".",'Formulario PPGR4'!$F86))</f>
        <v>#REF!</v>
      </c>
      <c r="C86" s="190" t="e">
        <f>IF('Formulario PPGR4'!$G86="","",'Formulario PPGR1'!#REF!)</f>
        <v>#REF!</v>
      </c>
      <c r="D86" s="190" t="e">
        <f>IF('Formulario PPGR4'!$G86="","",'Formulario PPGR1'!#REF!)</f>
        <v>#REF!</v>
      </c>
      <c r="E86" s="190" t="e">
        <f>IF('Formulario PPGR4'!$G86="","",'Formulario PPGR1'!#REF!)</f>
        <v>#REF!</v>
      </c>
      <c r="F86" s="190" t="e">
        <f>IF('Formulario PPGR4'!$G86="","",'Formulario PPGR1'!#REF!)</f>
        <v>#REF!</v>
      </c>
      <c r="G86" s="745" t="s">
        <v>1752</v>
      </c>
      <c r="H86" s="745" t="s">
        <v>1722</v>
      </c>
      <c r="I86" s="189" t="s">
        <v>2878</v>
      </c>
      <c r="J86" s="189" t="s">
        <v>616</v>
      </c>
      <c r="K86" s="189" t="str">
        <f>IFERROR(VLOOKUP('Formulario PPGR4'!$J86,Prov!$A$2:$B$156,2,FALSE),"")</f>
        <v>Duarte</v>
      </c>
      <c r="L86" s="190" t="s">
        <v>675</v>
      </c>
      <c r="M86" s="190" t="s">
        <v>1455</v>
      </c>
      <c r="N86" s="190"/>
      <c r="O86" s="193" t="str">
        <f>IFERROR(VLOOKUP($G86,Catalogo!$G$20:$H$25,2,FALSE),"")</f>
        <v>2.7.1.4.01</v>
      </c>
      <c r="P86" s="195"/>
    </row>
    <row r="87" spans="2:16" ht="51" x14ac:dyDescent="0.25">
      <c r="B87" s="190" t="e">
        <f>IF('Formulario PPGR4'!$G87="","",CONCATENATE('Formulario PPGR4'!$C87,".",'Formulario PPGR4'!$D87,".",'Formulario PPGR4'!$E87,".",'Formulario PPGR4'!$F87))</f>
        <v>#REF!</v>
      </c>
      <c r="C87" s="190" t="e">
        <f>IF('Formulario PPGR4'!$G87="","",'Formulario PPGR1'!#REF!)</f>
        <v>#REF!</v>
      </c>
      <c r="D87" s="190" t="e">
        <f>IF('Formulario PPGR4'!$G87="","",'Formulario PPGR1'!#REF!)</f>
        <v>#REF!</v>
      </c>
      <c r="E87" s="190" t="e">
        <f>IF('Formulario PPGR4'!$G87="","",'Formulario PPGR1'!#REF!)</f>
        <v>#REF!</v>
      </c>
      <c r="F87" s="190" t="e">
        <f>IF('Formulario PPGR4'!$G87="","",'Formulario PPGR1'!#REF!)</f>
        <v>#REF!</v>
      </c>
      <c r="G87" s="745" t="s">
        <v>1752</v>
      </c>
      <c r="H87" s="745" t="s">
        <v>1722</v>
      </c>
      <c r="I87" s="189" t="s">
        <v>2879</v>
      </c>
      <c r="J87" s="189" t="s">
        <v>616</v>
      </c>
      <c r="K87" s="189" t="str">
        <f>IFERROR(VLOOKUP('Formulario PPGR4'!$J87,Prov!$A$2:$B$156,2,FALSE),"")</f>
        <v>Duarte</v>
      </c>
      <c r="L87" s="190" t="s">
        <v>669</v>
      </c>
      <c r="M87" s="190" t="s">
        <v>1455</v>
      </c>
      <c r="N87" s="190"/>
      <c r="O87" s="193" t="str">
        <f>IFERROR(VLOOKUP($G87,Catalogo!$G$20:$H$25,2,FALSE),"")</f>
        <v>2.7.1.4.01</v>
      </c>
      <c r="P87" s="195"/>
    </row>
    <row r="88" spans="2:16" ht="51" x14ac:dyDescent="0.25">
      <c r="B88" s="190" t="e">
        <f>IF('Formulario PPGR4'!$G88="","",CONCATENATE('Formulario PPGR4'!$C88,".",'Formulario PPGR4'!$D88,".",'Formulario PPGR4'!$E88,".",'Formulario PPGR4'!$F88))</f>
        <v>#REF!</v>
      </c>
      <c r="C88" s="190" t="e">
        <f>IF('Formulario PPGR4'!$G88="","",'Formulario PPGR1'!#REF!)</f>
        <v>#REF!</v>
      </c>
      <c r="D88" s="190" t="e">
        <f>IF('Formulario PPGR4'!$G88="","",'Formulario PPGR1'!#REF!)</f>
        <v>#REF!</v>
      </c>
      <c r="E88" s="190" t="e">
        <f>IF('Formulario PPGR4'!$G88="","",'Formulario PPGR1'!#REF!)</f>
        <v>#REF!</v>
      </c>
      <c r="F88" s="190" t="e">
        <f>IF('Formulario PPGR4'!$G88="","",'Formulario PPGR1'!#REF!)</f>
        <v>#REF!</v>
      </c>
      <c r="G88" s="745" t="s">
        <v>1752</v>
      </c>
      <c r="H88" s="745" t="s">
        <v>1722</v>
      </c>
      <c r="I88" s="189" t="s">
        <v>2880</v>
      </c>
      <c r="J88" s="189" t="s">
        <v>616</v>
      </c>
      <c r="K88" s="189" t="str">
        <f>IFERROR(VLOOKUP('Formulario PPGR4'!$J88,Prov!$A$2:$B$156,2,FALSE),"")</f>
        <v>Duarte</v>
      </c>
      <c r="L88" s="190" t="s">
        <v>671</v>
      </c>
      <c r="M88" s="190" t="s">
        <v>1455</v>
      </c>
      <c r="N88" s="190"/>
      <c r="O88" s="193" t="str">
        <f>IFERROR(VLOOKUP($G88,Catalogo!$G$20:$H$25,2,FALSE),"")</f>
        <v>2.7.1.4.01</v>
      </c>
      <c r="P88" s="195"/>
    </row>
    <row r="89" spans="2:16" ht="51" x14ac:dyDescent="0.25">
      <c r="B89" s="190" t="e">
        <f>IF('Formulario PPGR4'!$G89="","",CONCATENATE('Formulario PPGR4'!$C89,".",'Formulario PPGR4'!$D89,".",'Formulario PPGR4'!$E89,".",'Formulario PPGR4'!$F89))</f>
        <v>#REF!</v>
      </c>
      <c r="C89" s="190" t="e">
        <f>IF('Formulario PPGR4'!$G89="","",'Formulario PPGR1'!#REF!)</f>
        <v>#REF!</v>
      </c>
      <c r="D89" s="190" t="e">
        <f>IF('Formulario PPGR4'!$G89="","",'Formulario PPGR1'!#REF!)</f>
        <v>#REF!</v>
      </c>
      <c r="E89" s="190" t="e">
        <f>IF('Formulario PPGR4'!$G89="","",'Formulario PPGR1'!#REF!)</f>
        <v>#REF!</v>
      </c>
      <c r="F89" s="190" t="e">
        <f>IF('Formulario PPGR4'!$G89="","",'Formulario PPGR1'!#REF!)</f>
        <v>#REF!</v>
      </c>
      <c r="G89" s="745" t="s">
        <v>1752</v>
      </c>
      <c r="H89" s="745" t="s">
        <v>1722</v>
      </c>
      <c r="I89" s="189" t="s">
        <v>2881</v>
      </c>
      <c r="J89" s="189" t="s">
        <v>616</v>
      </c>
      <c r="K89" s="189" t="str">
        <f>IFERROR(VLOOKUP('Formulario PPGR4'!$J89,Prov!$A$2:$B$156,2,FALSE),"")</f>
        <v>Duarte</v>
      </c>
      <c r="L89" s="190" t="s">
        <v>669</v>
      </c>
      <c r="M89" s="190" t="s">
        <v>1455</v>
      </c>
      <c r="N89" s="190"/>
      <c r="O89" s="193" t="str">
        <f>IFERROR(VLOOKUP($G89,Catalogo!$G$20:$H$25,2,FALSE),"")</f>
        <v>2.7.1.4.01</v>
      </c>
      <c r="P89" s="195"/>
    </row>
    <row r="90" spans="2:16" ht="51" x14ac:dyDescent="0.25">
      <c r="B90" s="190" t="e">
        <f>IF('Formulario PPGR4'!$G90="","",CONCATENATE('Formulario PPGR4'!$C90,".",'Formulario PPGR4'!$D90,".",'Formulario PPGR4'!$E90,".",'Formulario PPGR4'!$F90))</f>
        <v>#REF!</v>
      </c>
      <c r="C90" s="190" t="e">
        <f>IF('Formulario PPGR4'!$G90="","",'Formulario PPGR1'!#REF!)</f>
        <v>#REF!</v>
      </c>
      <c r="D90" s="190" t="e">
        <f>IF('Formulario PPGR4'!$G90="","",'Formulario PPGR1'!#REF!)</f>
        <v>#REF!</v>
      </c>
      <c r="E90" s="190" t="e">
        <f>IF('Formulario PPGR4'!$G90="","",'Formulario PPGR1'!#REF!)</f>
        <v>#REF!</v>
      </c>
      <c r="F90" s="190" t="e">
        <f>IF('Formulario PPGR4'!$G90="","",'Formulario PPGR1'!#REF!)</f>
        <v>#REF!</v>
      </c>
      <c r="G90" s="745" t="s">
        <v>1752</v>
      </c>
      <c r="H90" s="745" t="s">
        <v>1722</v>
      </c>
      <c r="I90" s="189" t="s">
        <v>2882</v>
      </c>
      <c r="J90" s="189" t="s">
        <v>616</v>
      </c>
      <c r="K90" s="189" t="str">
        <f>IFERROR(VLOOKUP('Formulario PPGR4'!$J90,Prov!$A$2:$B$156,2,FALSE),"")</f>
        <v>Duarte</v>
      </c>
      <c r="L90" s="190" t="s">
        <v>675</v>
      </c>
      <c r="M90" s="190" t="s">
        <v>1455</v>
      </c>
      <c r="N90" s="190"/>
      <c r="O90" s="193" t="str">
        <f>IFERROR(VLOOKUP($G90,Catalogo!$G$20:$H$25,2,FALSE),"")</f>
        <v>2.7.1.4.01</v>
      </c>
      <c r="P90" s="195"/>
    </row>
    <row r="91" spans="2:16" ht="51" x14ac:dyDescent="0.25">
      <c r="B91" s="190" t="e">
        <f>IF('Formulario PPGR4'!$G91="","",CONCATENATE('Formulario PPGR4'!$C91,".",'Formulario PPGR4'!$D91,".",'Formulario PPGR4'!$E91,".",'Formulario PPGR4'!$F91))</f>
        <v>#REF!</v>
      </c>
      <c r="C91" s="190" t="e">
        <f>IF('Formulario PPGR4'!$G91="","",'Formulario PPGR1'!#REF!)</f>
        <v>#REF!</v>
      </c>
      <c r="D91" s="190" t="e">
        <f>IF('Formulario PPGR4'!$G91="","",'Formulario PPGR1'!#REF!)</f>
        <v>#REF!</v>
      </c>
      <c r="E91" s="190" t="e">
        <f>IF('Formulario PPGR4'!$G91="","",'Formulario PPGR1'!#REF!)</f>
        <v>#REF!</v>
      </c>
      <c r="F91" s="190" t="e">
        <f>IF('Formulario PPGR4'!$G91="","",'Formulario PPGR1'!#REF!)</f>
        <v>#REF!</v>
      </c>
      <c r="G91" s="745" t="s">
        <v>1752</v>
      </c>
      <c r="H91" s="745" t="s">
        <v>1722</v>
      </c>
      <c r="I91" s="189" t="s">
        <v>2883</v>
      </c>
      <c r="J91" s="189" t="s">
        <v>616</v>
      </c>
      <c r="K91" s="189" t="str">
        <f>IFERROR(VLOOKUP('Formulario PPGR4'!$J91,Prov!$A$2:$B$156,2,FALSE),"")</f>
        <v>Duarte</v>
      </c>
      <c r="L91" s="190" t="s">
        <v>675</v>
      </c>
      <c r="M91" s="190" t="s">
        <v>1455</v>
      </c>
      <c r="N91" s="190"/>
      <c r="O91" s="193" t="str">
        <f>IFERROR(VLOOKUP($G91,Catalogo!$G$20:$H$25,2,FALSE),"")</f>
        <v>2.7.1.4.01</v>
      </c>
      <c r="P91" s="195"/>
    </row>
    <row r="92" spans="2:16" ht="153" x14ac:dyDescent="0.25">
      <c r="B92" s="190" t="e">
        <f>IF('Formulario PPGR4'!$G92="","",CONCATENATE('Formulario PPGR4'!$C92,".",'Formulario PPGR4'!$D92,".",'Formulario PPGR4'!$E92,".",'Formulario PPGR4'!$F92))</f>
        <v>#REF!</v>
      </c>
      <c r="C92" s="190" t="e">
        <f>IF('Formulario PPGR4'!$G92="","",'Formulario PPGR1'!#REF!)</f>
        <v>#REF!</v>
      </c>
      <c r="D92" s="190" t="e">
        <f>IF('Formulario PPGR4'!$G92="","",'Formulario PPGR1'!#REF!)</f>
        <v>#REF!</v>
      </c>
      <c r="E92" s="190" t="e">
        <f>IF('Formulario PPGR4'!$G92="","",'Formulario PPGR1'!#REF!)</f>
        <v>#REF!</v>
      </c>
      <c r="F92" s="190" t="e">
        <f>IF('Formulario PPGR4'!$G92="","",'Formulario PPGR1'!#REF!)</f>
        <v>#REF!</v>
      </c>
      <c r="G92" s="745" t="s">
        <v>1752</v>
      </c>
      <c r="H92" s="745" t="s">
        <v>1722</v>
      </c>
      <c r="I92" s="189" t="s">
        <v>2884</v>
      </c>
      <c r="J92" s="189" t="s">
        <v>618</v>
      </c>
      <c r="K92" s="189" t="str">
        <f>IFERROR(VLOOKUP('Formulario PPGR4'!$J92,Prov!$A$2:$B$156,2,FALSE),"")</f>
        <v>Hermanas_Mirabal</v>
      </c>
      <c r="L92" s="190" t="s">
        <v>696</v>
      </c>
      <c r="M92" s="190" t="s">
        <v>1455</v>
      </c>
      <c r="N92" s="190"/>
      <c r="O92" s="193" t="str">
        <f>IFERROR(VLOOKUP($G92,Catalogo!$G$20:$H$25,2,FALSE),"")</f>
        <v>2.7.1.4.01</v>
      </c>
      <c r="P92" s="195"/>
    </row>
    <row r="93" spans="2:16" ht="153" x14ac:dyDescent="0.25">
      <c r="B93" s="190" t="e">
        <f>IF('Formulario PPGR4'!$G93="","",CONCATENATE('Formulario PPGR4'!$C93,".",'Formulario PPGR4'!$D93,".",'Formulario PPGR4'!$E93,".",'Formulario PPGR4'!$F93))</f>
        <v>#REF!</v>
      </c>
      <c r="C93" s="190" t="e">
        <f>IF('Formulario PPGR4'!$G93="","",'Formulario PPGR1'!#REF!)</f>
        <v>#REF!</v>
      </c>
      <c r="D93" s="190" t="e">
        <f>IF('Formulario PPGR4'!$G93="","",'Formulario PPGR1'!#REF!)</f>
        <v>#REF!</v>
      </c>
      <c r="E93" s="190" t="e">
        <f>IF('Formulario PPGR4'!$G93="","",'Formulario PPGR1'!#REF!)</f>
        <v>#REF!</v>
      </c>
      <c r="F93" s="190" t="e">
        <f>IF('Formulario PPGR4'!$G93="","",'Formulario PPGR1'!#REF!)</f>
        <v>#REF!</v>
      </c>
      <c r="G93" s="745" t="s">
        <v>1752</v>
      </c>
      <c r="H93" s="745" t="s">
        <v>1722</v>
      </c>
      <c r="I93" s="189" t="s">
        <v>2885</v>
      </c>
      <c r="J93" s="189" t="s">
        <v>618</v>
      </c>
      <c r="K93" s="189" t="str">
        <f>IFERROR(VLOOKUP('Formulario PPGR4'!$J93,Prov!$A$2:$B$156,2,FALSE),"")</f>
        <v>Hermanas_Mirabal</v>
      </c>
      <c r="L93" s="190" t="s">
        <v>698</v>
      </c>
      <c r="M93" s="190" t="s">
        <v>1455</v>
      </c>
      <c r="N93" s="190"/>
      <c r="O93" s="193" t="str">
        <f>IFERROR(VLOOKUP($G93,Catalogo!$G$20:$H$25,2,FALSE),"")</f>
        <v>2.7.1.4.01</v>
      </c>
      <c r="P93" s="195"/>
    </row>
    <row r="94" spans="2:16" ht="153" x14ac:dyDescent="0.25">
      <c r="B94" s="190" t="e">
        <f>IF('Formulario PPGR4'!$G94="","",CONCATENATE('Formulario PPGR4'!$C94,".",'Formulario PPGR4'!$D94,".",'Formulario PPGR4'!$E94,".",'Formulario PPGR4'!$F94))</f>
        <v>#REF!</v>
      </c>
      <c r="C94" s="190" t="e">
        <f>IF('Formulario PPGR4'!$G94="","",'Formulario PPGR1'!#REF!)</f>
        <v>#REF!</v>
      </c>
      <c r="D94" s="190" t="e">
        <f>IF('Formulario PPGR4'!$G94="","",'Formulario PPGR1'!#REF!)</f>
        <v>#REF!</v>
      </c>
      <c r="E94" s="190" t="e">
        <f>IF('Formulario PPGR4'!$G94="","",'Formulario PPGR1'!#REF!)</f>
        <v>#REF!</v>
      </c>
      <c r="F94" s="190" t="e">
        <f>IF('Formulario PPGR4'!$G94="","",'Formulario PPGR1'!#REF!)</f>
        <v>#REF!</v>
      </c>
      <c r="G94" s="745" t="s">
        <v>1752</v>
      </c>
      <c r="H94" s="745" t="s">
        <v>1722</v>
      </c>
      <c r="I94" s="189" t="s">
        <v>2886</v>
      </c>
      <c r="J94" s="189" t="s">
        <v>618</v>
      </c>
      <c r="K94" s="189" t="str">
        <f>IFERROR(VLOOKUP('Formulario PPGR4'!$J94,Prov!$A$2:$B$156,2,FALSE),"")</f>
        <v>Hermanas_Mirabal</v>
      </c>
      <c r="L94" s="190" t="s">
        <v>696</v>
      </c>
      <c r="M94" s="190" t="s">
        <v>1455</v>
      </c>
      <c r="N94" s="190"/>
      <c r="O94" s="193" t="str">
        <f>IFERROR(VLOOKUP($G94,Catalogo!$G$20:$H$25,2,FALSE),"")</f>
        <v>2.7.1.4.01</v>
      </c>
      <c r="P94" s="195"/>
    </row>
    <row r="95" spans="2:16" ht="153" x14ac:dyDescent="0.25">
      <c r="B95" s="190" t="e">
        <f>IF('Formulario PPGR4'!$G95="","",CONCATENATE('Formulario PPGR4'!$C95,".",'Formulario PPGR4'!$D95,".",'Formulario PPGR4'!$E95,".",'Formulario PPGR4'!$F95))</f>
        <v>#REF!</v>
      </c>
      <c r="C95" s="190" t="e">
        <f>IF('Formulario PPGR4'!$G95="","",'Formulario PPGR1'!#REF!)</f>
        <v>#REF!</v>
      </c>
      <c r="D95" s="190" t="e">
        <f>IF('Formulario PPGR4'!$G95="","",'Formulario PPGR1'!#REF!)</f>
        <v>#REF!</v>
      </c>
      <c r="E95" s="190" t="e">
        <f>IF('Formulario PPGR4'!$G95="","",'Formulario PPGR1'!#REF!)</f>
        <v>#REF!</v>
      </c>
      <c r="F95" s="190" t="e">
        <f>IF('Formulario PPGR4'!$G95="","",'Formulario PPGR1'!#REF!)</f>
        <v>#REF!</v>
      </c>
      <c r="G95" s="745" t="s">
        <v>1752</v>
      </c>
      <c r="H95" s="745" t="s">
        <v>1722</v>
      </c>
      <c r="I95" s="189" t="s">
        <v>2887</v>
      </c>
      <c r="J95" s="189" t="s">
        <v>618</v>
      </c>
      <c r="K95" s="189" t="str">
        <f>IFERROR(VLOOKUP('Formulario PPGR4'!$J95,Prov!$A$2:$B$156,2,FALSE),"")</f>
        <v>Hermanas_Mirabal</v>
      </c>
      <c r="L95" s="190" t="s">
        <v>698</v>
      </c>
      <c r="M95" s="190" t="s">
        <v>1455</v>
      </c>
      <c r="N95" s="190"/>
      <c r="O95" s="193" t="str">
        <f>IFERROR(VLOOKUP($G95,Catalogo!$G$20:$H$25,2,FALSE),"")</f>
        <v>2.7.1.4.01</v>
      </c>
      <c r="P95" s="195"/>
    </row>
    <row r="96" spans="2:16" ht="178.5" x14ac:dyDescent="0.25">
      <c r="B96" s="190" t="e">
        <f>IF('Formulario PPGR4'!$G96="","",CONCATENATE('Formulario PPGR4'!$C96,".",'Formulario PPGR4'!$D96,".",'Formulario PPGR4'!$E96,".",'Formulario PPGR4'!$F96))</f>
        <v>#REF!</v>
      </c>
      <c r="C96" s="190" t="e">
        <f>IF('Formulario PPGR4'!$G96="","",'Formulario PPGR1'!#REF!)</f>
        <v>#REF!</v>
      </c>
      <c r="D96" s="190" t="e">
        <f>IF('Formulario PPGR4'!$G96="","",'Formulario PPGR1'!#REF!)</f>
        <v>#REF!</v>
      </c>
      <c r="E96" s="190" t="e">
        <f>IF('Formulario PPGR4'!$G96="","",'Formulario PPGR1'!#REF!)</f>
        <v>#REF!</v>
      </c>
      <c r="F96" s="190" t="e">
        <f>IF('Formulario PPGR4'!$G96="","",'Formulario PPGR1'!#REF!)</f>
        <v>#REF!</v>
      </c>
      <c r="G96" s="745" t="s">
        <v>1752</v>
      </c>
      <c r="H96" s="745" t="s">
        <v>1722</v>
      </c>
      <c r="I96" s="189" t="s">
        <v>2888</v>
      </c>
      <c r="J96" s="189" t="s">
        <v>622</v>
      </c>
      <c r="K96" s="189" t="str">
        <f>IFERROR(VLOOKUP('Formulario PPGR4'!$J96,Prov!$A$2:$B$156,2,FALSE),"")</f>
        <v>Maria_Trinidad_Sanchez</v>
      </c>
      <c r="L96" s="190" t="s">
        <v>720</v>
      </c>
      <c r="M96" s="190" t="s">
        <v>1455</v>
      </c>
      <c r="N96" s="190"/>
      <c r="O96" s="193" t="str">
        <f>IFERROR(VLOOKUP($G96,Catalogo!$G$20:$H$25,2,FALSE),"")</f>
        <v>2.7.1.4.01</v>
      </c>
      <c r="P96" s="195"/>
    </row>
    <row r="97" spans="2:16" ht="178.5" x14ac:dyDescent="0.25">
      <c r="B97" s="190" t="e">
        <f>IF('Formulario PPGR4'!$G97="","",CONCATENATE('Formulario PPGR4'!$C97,".",'Formulario PPGR4'!$D97,".",'Formulario PPGR4'!$E97,".",'Formulario PPGR4'!$F97))</f>
        <v>#REF!</v>
      </c>
      <c r="C97" s="190" t="e">
        <f>IF('Formulario PPGR4'!$G97="","",'Formulario PPGR1'!#REF!)</f>
        <v>#REF!</v>
      </c>
      <c r="D97" s="190" t="e">
        <f>IF('Formulario PPGR4'!$G97="","",'Formulario PPGR1'!#REF!)</f>
        <v>#REF!</v>
      </c>
      <c r="E97" s="190" t="e">
        <f>IF('Formulario PPGR4'!$G97="","",'Formulario PPGR1'!#REF!)</f>
        <v>#REF!</v>
      </c>
      <c r="F97" s="190" t="e">
        <f>IF('Formulario PPGR4'!$G97="","",'Formulario PPGR1'!#REF!)</f>
        <v>#REF!</v>
      </c>
      <c r="G97" s="745" t="s">
        <v>1752</v>
      </c>
      <c r="H97" s="745" t="s">
        <v>1722</v>
      </c>
      <c r="I97" s="189" t="s">
        <v>2889</v>
      </c>
      <c r="J97" s="189" t="s">
        <v>622</v>
      </c>
      <c r="K97" s="189" t="str">
        <f>IFERROR(VLOOKUP('Formulario PPGR4'!$J97,Prov!$A$2:$B$156,2,FALSE),"")</f>
        <v>Maria_Trinidad_Sanchez</v>
      </c>
      <c r="L97" s="190" t="s">
        <v>720</v>
      </c>
      <c r="M97" s="190" t="s">
        <v>1455</v>
      </c>
      <c r="N97" s="190"/>
      <c r="O97" s="193" t="str">
        <f>IFERROR(VLOOKUP($G97,Catalogo!$G$20:$H$25,2,FALSE),"")</f>
        <v>2.7.1.4.01</v>
      </c>
      <c r="P97" s="195"/>
    </row>
    <row r="98" spans="2:16" ht="178.5" x14ac:dyDescent="0.25">
      <c r="B98" s="190" t="e">
        <f>IF('Formulario PPGR4'!$G98="","",CONCATENATE('Formulario PPGR4'!$C98,".",'Formulario PPGR4'!$D98,".",'Formulario PPGR4'!$E98,".",'Formulario PPGR4'!$F98))</f>
        <v>#REF!</v>
      </c>
      <c r="C98" s="190" t="e">
        <f>IF('Formulario PPGR4'!$G98="","",'Formulario PPGR1'!#REF!)</f>
        <v>#REF!</v>
      </c>
      <c r="D98" s="190" t="e">
        <f>IF('Formulario PPGR4'!$G98="","",'Formulario PPGR1'!#REF!)</f>
        <v>#REF!</v>
      </c>
      <c r="E98" s="190" t="e">
        <f>IF('Formulario PPGR4'!$G98="","",'Formulario PPGR1'!#REF!)</f>
        <v>#REF!</v>
      </c>
      <c r="F98" s="190" t="e">
        <f>IF('Formulario PPGR4'!$G98="","",'Formulario PPGR1'!#REF!)</f>
        <v>#REF!</v>
      </c>
      <c r="G98" s="745" t="s">
        <v>1752</v>
      </c>
      <c r="H98" s="745" t="s">
        <v>1722</v>
      </c>
      <c r="I98" s="189" t="s">
        <v>2890</v>
      </c>
      <c r="J98" s="189" t="s">
        <v>622</v>
      </c>
      <c r="K98" s="189" t="str">
        <f>IFERROR(VLOOKUP('Formulario PPGR4'!$J98,Prov!$A$2:$B$156,2,FALSE),"")</f>
        <v>Maria_Trinidad_Sanchez</v>
      </c>
      <c r="L98" s="190" t="s">
        <v>719</v>
      </c>
      <c r="M98" s="190" t="s">
        <v>1455</v>
      </c>
      <c r="N98" s="190"/>
      <c r="O98" s="193" t="str">
        <f>IFERROR(VLOOKUP($G98,Catalogo!$G$20:$H$25,2,FALSE),"")</f>
        <v>2.7.1.4.01</v>
      </c>
      <c r="P98" s="195"/>
    </row>
    <row r="99" spans="2:16" ht="178.5" x14ac:dyDescent="0.25">
      <c r="B99" s="190" t="e">
        <f>IF('Formulario PPGR4'!$G99="","",CONCATENATE('Formulario PPGR4'!$C99,".",'Formulario PPGR4'!$D99,".",'Formulario PPGR4'!$E99,".",'Formulario PPGR4'!$F99))</f>
        <v>#REF!</v>
      </c>
      <c r="C99" s="190" t="e">
        <f>IF('Formulario PPGR4'!$G99="","",'Formulario PPGR1'!#REF!)</f>
        <v>#REF!</v>
      </c>
      <c r="D99" s="190" t="e">
        <f>IF('Formulario PPGR4'!$G99="","",'Formulario PPGR1'!#REF!)</f>
        <v>#REF!</v>
      </c>
      <c r="E99" s="190" t="e">
        <f>IF('Formulario PPGR4'!$G99="","",'Formulario PPGR1'!#REF!)</f>
        <v>#REF!</v>
      </c>
      <c r="F99" s="190" t="e">
        <f>IF('Formulario PPGR4'!$G99="","",'Formulario PPGR1'!#REF!)</f>
        <v>#REF!</v>
      </c>
      <c r="G99" s="746" t="s">
        <v>1752</v>
      </c>
      <c r="H99" s="745" t="s">
        <v>1722</v>
      </c>
      <c r="I99" s="189" t="s">
        <v>2891</v>
      </c>
      <c r="J99" s="189" t="s">
        <v>622</v>
      </c>
      <c r="K99" s="189" t="str">
        <f>IFERROR(VLOOKUP('Formulario PPGR4'!$J99,Prov!$A$2:$B$156,2,FALSE),"")</f>
        <v>Maria_Trinidad_Sanchez</v>
      </c>
      <c r="L99" s="190" t="s">
        <v>719</v>
      </c>
      <c r="M99" s="190" t="s">
        <v>1455</v>
      </c>
      <c r="N99" s="190"/>
      <c r="O99" s="193" t="str">
        <f>IFERROR(VLOOKUP($G99,Catalogo!$G$20:$H$25,2,FALSE),"")</f>
        <v>2.7.1.4.01</v>
      </c>
      <c r="P99" s="195"/>
    </row>
    <row r="100" spans="2:16" ht="63.75" x14ac:dyDescent="0.25">
      <c r="B100" s="190" t="e">
        <f>IF('Formulario PPGR4'!$G100="","",CONCATENATE('Formulario PPGR4'!$C100,".",'Formulario PPGR4'!$D100,".",'Formulario PPGR4'!$E100,".",'Formulario PPGR4'!$F100))</f>
        <v>#REF!</v>
      </c>
      <c r="C100" s="190" t="e">
        <f>IF('Formulario PPGR4'!$G100="","",'Formulario PPGR1'!#REF!)</f>
        <v>#REF!</v>
      </c>
      <c r="D100" s="190" t="e">
        <f>IF('Formulario PPGR4'!$G100="","",'Formulario PPGR1'!#REF!)</f>
        <v>#REF!</v>
      </c>
      <c r="E100" s="190" t="e">
        <f>IF('Formulario PPGR4'!$G100="","",'Formulario PPGR1'!#REF!)</f>
        <v>#REF!</v>
      </c>
      <c r="F100" s="190" t="e">
        <f>IF('Formulario PPGR4'!$G100="","",'Formulario PPGR1'!#REF!)</f>
        <v>#REF!</v>
      </c>
      <c r="G100" s="745" t="s">
        <v>1752</v>
      </c>
      <c r="H100" s="745" t="s">
        <v>1722</v>
      </c>
      <c r="I100" s="189" t="s">
        <v>2892</v>
      </c>
      <c r="J100" s="189" t="s">
        <v>624</v>
      </c>
      <c r="K100" s="189" t="str">
        <f>IFERROR(VLOOKUP('Formulario PPGR4'!$J100,Prov!$A$2:$B$156,2,FALSE),"")</f>
        <v>Samana</v>
      </c>
      <c r="L100" s="190" t="s">
        <v>758</v>
      </c>
      <c r="M100" s="190" t="s">
        <v>1455</v>
      </c>
      <c r="N100" s="190"/>
      <c r="O100" s="193" t="str">
        <f>IFERROR(VLOOKUP($G100,Catalogo!$G$20:$H$25,2,FALSE),"")</f>
        <v>2.7.1.4.01</v>
      </c>
      <c r="P100" s="195"/>
    </row>
    <row r="101" spans="2:16" ht="63.75" x14ac:dyDescent="0.25">
      <c r="B101" s="190" t="e">
        <f>IF('Formulario PPGR4'!$G101="","",CONCATENATE('Formulario PPGR4'!$C101,".",'Formulario PPGR4'!$D101,".",'Formulario PPGR4'!$E101,".",'Formulario PPGR4'!$F101))</f>
        <v>#REF!</v>
      </c>
      <c r="C101" s="190" t="e">
        <f>IF('Formulario PPGR4'!$G101="","",'Formulario PPGR1'!#REF!)</f>
        <v>#REF!</v>
      </c>
      <c r="D101" s="190" t="e">
        <f>IF('Formulario PPGR4'!$G101="","",'Formulario PPGR1'!#REF!)</f>
        <v>#REF!</v>
      </c>
      <c r="E101" s="190" t="e">
        <f>IF('Formulario PPGR4'!$G101="","",'Formulario PPGR1'!#REF!)</f>
        <v>#REF!</v>
      </c>
      <c r="F101" s="190" t="e">
        <f>IF('Formulario PPGR4'!$G101="","",'Formulario PPGR1'!#REF!)</f>
        <v>#REF!</v>
      </c>
      <c r="G101" s="745" t="s">
        <v>1752</v>
      </c>
      <c r="H101" s="745" t="s">
        <v>1722</v>
      </c>
      <c r="I101" s="189" t="s">
        <v>2893</v>
      </c>
      <c r="J101" s="189" t="s">
        <v>624</v>
      </c>
      <c r="K101" s="189" t="str">
        <f>IFERROR(VLOOKUP('Formulario PPGR4'!$J101,Prov!$A$2:$B$156,2,FALSE),"")</f>
        <v>Samana</v>
      </c>
      <c r="L101" s="190" t="s">
        <v>757</v>
      </c>
      <c r="M101" s="190" t="s">
        <v>1455</v>
      </c>
      <c r="N101" s="190"/>
      <c r="O101" s="193" t="str">
        <f>IFERROR(VLOOKUP($G101,Catalogo!$G$20:$H$25,2,FALSE),"")</f>
        <v>2.7.1.4.01</v>
      </c>
      <c r="P101" s="195"/>
    </row>
    <row r="102" spans="2:16" ht="63.75" x14ac:dyDescent="0.25">
      <c r="B102" s="190" t="e">
        <f>IF('Formulario PPGR4'!$G102="","",CONCATENATE('Formulario PPGR4'!$C102,".",'Formulario PPGR4'!$D102,".",'Formulario PPGR4'!$E102,".",'Formulario PPGR4'!$F102))</f>
        <v>#REF!</v>
      </c>
      <c r="C102" s="190" t="e">
        <f>IF('Formulario PPGR4'!$G102="","",'Formulario PPGR1'!#REF!)</f>
        <v>#REF!</v>
      </c>
      <c r="D102" s="190" t="e">
        <f>IF('Formulario PPGR4'!$G102="","",'Formulario PPGR1'!#REF!)</f>
        <v>#REF!</v>
      </c>
      <c r="E102" s="190" t="e">
        <f>IF('Formulario PPGR4'!$G102="","",'Formulario PPGR1'!#REF!)</f>
        <v>#REF!</v>
      </c>
      <c r="F102" s="190" t="e">
        <f>IF('Formulario PPGR4'!$G102="","",'Formulario PPGR1'!#REF!)</f>
        <v>#REF!</v>
      </c>
      <c r="G102" s="745" t="s">
        <v>1752</v>
      </c>
      <c r="H102" s="745" t="s">
        <v>1722</v>
      </c>
      <c r="I102" s="189" t="s">
        <v>2894</v>
      </c>
      <c r="J102" s="189" t="s">
        <v>624</v>
      </c>
      <c r="K102" s="189" t="str">
        <f>IFERROR(VLOOKUP('Formulario PPGR4'!$J102,Prov!$A$2:$B$156,2,FALSE),"")</f>
        <v>Samana</v>
      </c>
      <c r="L102" s="190" t="s">
        <v>757</v>
      </c>
      <c r="M102" s="190" t="s">
        <v>1455</v>
      </c>
      <c r="N102" s="190"/>
      <c r="O102" s="193" t="str">
        <f>IFERROR(VLOOKUP($G102,Catalogo!$G$20:$H$25,2,FALSE),"")</f>
        <v>2.7.1.4.01</v>
      </c>
      <c r="P102" s="195"/>
    </row>
    <row r="103" spans="2:16" ht="63.75" x14ac:dyDescent="0.25">
      <c r="B103" s="190" t="e">
        <f>IF('Formulario PPGR4'!$G103="","",CONCATENATE('Formulario PPGR4'!$C103,".",'Formulario PPGR4'!$D103,".",'Formulario PPGR4'!$E103,".",'Formulario PPGR4'!$F103))</f>
        <v>#REF!</v>
      </c>
      <c r="C103" s="190" t="e">
        <f>IF('Formulario PPGR4'!$G103="","",'Formulario PPGR1'!#REF!)</f>
        <v>#REF!</v>
      </c>
      <c r="D103" s="190" t="e">
        <f>IF('Formulario PPGR4'!$G103="","",'Formulario PPGR1'!#REF!)</f>
        <v>#REF!</v>
      </c>
      <c r="E103" s="190" t="e">
        <f>IF('Formulario PPGR4'!$G103="","",'Formulario PPGR1'!#REF!)</f>
        <v>#REF!</v>
      </c>
      <c r="F103" s="190" t="e">
        <f>IF('Formulario PPGR4'!$G103="","",'Formulario PPGR1'!#REF!)</f>
        <v>#REF!</v>
      </c>
      <c r="G103" s="745" t="s">
        <v>1752</v>
      </c>
      <c r="H103" s="745" t="s">
        <v>1722</v>
      </c>
      <c r="I103" s="189" t="s">
        <v>2895</v>
      </c>
      <c r="J103" s="189" t="s">
        <v>624</v>
      </c>
      <c r="K103" s="189" t="str">
        <f>IFERROR(VLOOKUP('Formulario PPGR4'!$J103,Prov!$A$2:$B$156,2,FALSE),"")</f>
        <v>Samana</v>
      </c>
      <c r="L103" s="190" t="s">
        <v>759</v>
      </c>
      <c r="M103" s="190" t="s">
        <v>1455</v>
      </c>
      <c r="N103" s="190"/>
      <c r="O103" s="193" t="str">
        <f>IFERROR(VLOOKUP($G103,Catalogo!$G$20:$H$25,2,FALSE),"")</f>
        <v>2.7.1.4.01</v>
      </c>
      <c r="P103" s="195"/>
    </row>
  </sheetData>
  <dataValidations count="6">
    <dataValidation type="list" allowBlank="1" showInputMessage="1" showErrorMessage="1" sqref="J9:J103" xr:uid="{23011550-BF4A-423A-8593-EB7EFE34CC76}">
      <formula1>Provincias</formula1>
    </dataValidation>
    <dataValidation type="list" allowBlank="1" showInputMessage="1" showErrorMessage="1" sqref="H9:H103" xr:uid="{D2C44B7C-2E5D-4486-99E6-B37AF1FD0FD2}">
      <formula1>LsTipoEESS</formula1>
    </dataValidation>
    <dataValidation type="list" allowBlank="1" showInputMessage="1" showErrorMessage="1" sqref="G100:G103 G67:G98" xr:uid="{17D9882C-BB65-4872-BBF8-5C8D7B8F2ABF}">
      <formula1>lsTipoIntervencion</formula1>
    </dataValidation>
    <dataValidation type="list" allowBlank="1" showInputMessage="1" showErrorMessage="1" sqref="P9:P103" xr:uid="{00000000-0002-0000-0400-000003000000}">
      <formula1>lsFuentesFinanciamiento</formula1>
    </dataValidation>
    <dataValidation type="list" allowBlank="1" showInputMessage="1" showErrorMessage="1" sqref="L9:L103" xr:uid="{1EA7B4AE-9A0C-40B6-84C8-1CCF7A3DAB96}">
      <formula1>INDIRECT($K9)</formula1>
    </dataValidation>
    <dataValidation type="whole" allowBlank="1" showInputMessage="1" showErrorMessage="1" sqref="N9:N103" xr:uid="{00000000-0002-0000-0400-000005000000}">
      <formula1>0</formula1>
      <formula2>1000000</formula2>
    </dataValidation>
  </dataValidations>
  <pageMargins left="1.0629921259842521" right="0.11811023622047245" top="0.94488188976377963" bottom="0.15748031496062992" header="0" footer="0"/>
  <pageSetup scale="75" orientation="landscape" r:id="rId1"/>
  <headerFooter alignWithMargins="0"/>
  <drawing r:id="rId2"/>
  <legacyDrawing r:id="rId3"/>
  <controls>
    <mc:AlternateContent xmlns:mc="http://schemas.openxmlformats.org/markup-compatibility/2006">
      <mc:Choice Requires="x14">
        <control shapeId="43010" r:id="rId4" name="CommandButton1">
          <controlPr defaultSize="0" autoLine="0" r:id="rId5">
            <anchor moveWithCells="1">
              <from>
                <xdr:col>6</xdr:col>
                <xdr:colOff>38100</xdr:colOff>
                <xdr:row>5</xdr:row>
                <xdr:rowOff>95250</xdr:rowOff>
              </from>
              <to>
                <xdr:col>6</xdr:col>
                <xdr:colOff>1495425</xdr:colOff>
                <xdr:row>6</xdr:row>
                <xdr:rowOff>190500</xdr:rowOff>
              </to>
            </anchor>
          </controlPr>
        </control>
      </mc:Choice>
      <mc:Fallback>
        <control shapeId="43010" r:id="rId4" name="CommandButton1"/>
      </mc:Fallback>
    </mc:AlternateContent>
  </controls>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B1:AE149"/>
  <sheetViews>
    <sheetView showGridLines="0" zoomScaleNormal="100" workbookViewId="0">
      <selection activeCell="K19" sqref="K19"/>
    </sheetView>
  </sheetViews>
  <sheetFormatPr baseColWidth="10" defaultColWidth="9.140625" defaultRowHeight="12.75" x14ac:dyDescent="0.2"/>
  <cols>
    <col min="1" max="1" width="3.85546875" style="2" customWidth="1"/>
    <col min="2" max="4" width="6.5703125" style="2" hidden="1" customWidth="1"/>
    <col min="5" max="5" width="8" style="2" hidden="1" customWidth="1"/>
    <col min="6" max="6" width="6.5703125" style="2" hidden="1" customWidth="1"/>
    <col min="7" max="7" width="30.7109375" style="4" customWidth="1"/>
    <col min="8" max="8" width="28.42578125" style="4" customWidth="1"/>
    <col min="9" max="9" width="16.7109375" style="4" hidden="1" customWidth="1"/>
    <col min="10" max="10" width="16.7109375" style="4" customWidth="1"/>
    <col min="11" max="11" width="21.140625" style="4" customWidth="1"/>
    <col min="12" max="12" width="20.42578125" style="4" customWidth="1"/>
    <col min="13" max="13" width="19.42578125" style="4" customWidth="1"/>
    <col min="14" max="14" width="19" style="4" customWidth="1"/>
    <col min="15" max="15" width="11.42578125" style="4" hidden="1" customWidth="1"/>
    <col min="16" max="16" width="16.5703125" style="4" customWidth="1"/>
    <col min="17" max="19" width="18" style="4" customWidth="1"/>
    <col min="20" max="20" width="18.140625" style="4" customWidth="1"/>
    <col min="21" max="21" width="17.85546875" style="4" customWidth="1"/>
    <col min="22" max="22" width="25.85546875" style="2" customWidth="1"/>
    <col min="23" max="16384" width="9.140625" style="2"/>
  </cols>
  <sheetData>
    <row r="1" spans="2:31" ht="15" customHeight="1" x14ac:dyDescent="0.25">
      <c r="G1" s="171"/>
      <c r="H1" s="171"/>
      <c r="I1" s="171"/>
      <c r="J1" s="171"/>
      <c r="K1" s="171"/>
      <c r="L1" s="171"/>
      <c r="M1" s="171"/>
      <c r="N1" s="171"/>
      <c r="O1" s="171"/>
      <c r="P1" s="171"/>
      <c r="Q1" s="171"/>
      <c r="R1" s="2"/>
      <c r="S1" s="2"/>
      <c r="T1" s="2"/>
      <c r="U1" s="2"/>
      <c r="W1" s="172"/>
      <c r="X1" s="172"/>
      <c r="Y1" s="172"/>
      <c r="Z1" s="172"/>
      <c r="AA1" s="172"/>
      <c r="AB1" s="172"/>
      <c r="AC1" s="172"/>
      <c r="AD1" s="172"/>
      <c r="AE1"/>
    </row>
    <row r="2" spans="2:31" customFormat="1" ht="15.75" x14ac:dyDescent="0.25">
      <c r="H2" s="168" t="str">
        <f>'Formulario PPGR1'!I2</f>
        <v>Servicio Nacional de Salud</v>
      </c>
      <c r="I2" s="168"/>
      <c r="L2" s="1"/>
      <c r="M2" s="1"/>
      <c r="N2" s="1"/>
      <c r="O2" s="1"/>
      <c r="P2" s="1"/>
      <c r="Q2" s="1"/>
      <c r="R2" s="1"/>
      <c r="S2" s="1"/>
      <c r="T2" s="1"/>
      <c r="U2" s="1"/>
      <c r="V2" s="1"/>
      <c r="W2" s="127"/>
      <c r="X2" s="125"/>
      <c r="Y2" s="125"/>
      <c r="Z2" s="125"/>
      <c r="AA2" s="126"/>
    </row>
    <row r="3" spans="2:31" customFormat="1" ht="15" x14ac:dyDescent="0.25">
      <c r="H3" s="169" t="str">
        <f>'Formulario PPGR1'!I3</f>
        <v>Dirección de Planificación y Desarrollo</v>
      </c>
      <c r="I3" s="169"/>
      <c r="L3" s="1"/>
      <c r="M3" s="1"/>
      <c r="N3" s="1"/>
      <c r="O3" s="1"/>
      <c r="P3" s="1"/>
      <c r="Q3" s="1"/>
      <c r="R3" s="1"/>
      <c r="S3" s="1"/>
      <c r="T3" s="1"/>
      <c r="U3" s="1"/>
      <c r="V3" s="1"/>
      <c r="W3" s="127"/>
      <c r="X3" s="125"/>
      <c r="Y3" s="125"/>
      <c r="Z3" s="125"/>
      <c r="AA3" s="126"/>
    </row>
    <row r="4" spans="2:31" customFormat="1" ht="15" x14ac:dyDescent="0.25">
      <c r="H4" s="170" t="str">
        <f>'Formulario PPGR1'!I4</f>
        <v xml:space="preserve">Plan Operativo Anual </v>
      </c>
      <c r="I4" s="170"/>
      <c r="L4" s="1"/>
      <c r="M4" s="1"/>
      <c r="N4" s="1"/>
      <c r="O4" s="1"/>
      <c r="P4" s="1"/>
      <c r="Q4" s="1"/>
      <c r="R4" s="1"/>
      <c r="S4" s="1"/>
      <c r="T4" s="1"/>
      <c r="U4" s="1"/>
      <c r="V4" s="1"/>
      <c r="W4" s="127"/>
      <c r="X4" s="125"/>
      <c r="Y4" s="125"/>
      <c r="Z4" s="125"/>
      <c r="AA4" s="126"/>
    </row>
    <row r="5" spans="2:31" customFormat="1" ht="15" x14ac:dyDescent="0.25">
      <c r="H5" s="170" t="s">
        <v>161</v>
      </c>
      <c r="I5" s="170"/>
      <c r="L5" s="1"/>
      <c r="M5" s="1"/>
      <c r="N5" s="1"/>
      <c r="O5" s="1"/>
      <c r="P5" s="1"/>
      <c r="Q5" s="1"/>
      <c r="R5" s="1"/>
      <c r="S5" s="1"/>
      <c r="T5" s="1"/>
      <c r="U5" s="1"/>
      <c r="V5" s="1"/>
      <c r="W5" s="127"/>
      <c r="X5" s="125"/>
      <c r="Y5" s="125"/>
      <c r="Z5" s="125"/>
      <c r="AA5" s="126"/>
    </row>
    <row r="6" spans="2:31" ht="15" x14ac:dyDescent="0.25">
      <c r="G6" s="173"/>
      <c r="H6" s="117" t="str">
        <f>'Formulario PPGR1'!$L$3</f>
        <v>R3 - SRS Cibao Nordeste</v>
      </c>
      <c r="I6" s="117"/>
      <c r="J6" s="2"/>
      <c r="K6" s="2"/>
      <c r="L6" s="1"/>
      <c r="M6" s="1"/>
      <c r="N6" s="1"/>
      <c r="O6" s="1"/>
      <c r="P6" s="1"/>
      <c r="Q6" s="1"/>
      <c r="R6" s="1"/>
      <c r="S6" s="1"/>
      <c r="T6" s="2"/>
      <c r="U6" s="2"/>
      <c r="W6" s="172"/>
      <c r="X6" s="172"/>
      <c r="Y6" s="172"/>
      <c r="Z6" s="172"/>
      <c r="AA6" s="172"/>
      <c r="AB6" s="172"/>
      <c r="AC6" s="172"/>
      <c r="AD6" s="172"/>
      <c r="AE6"/>
    </row>
    <row r="8" spans="2:31" ht="25.5" x14ac:dyDescent="0.2">
      <c r="B8" s="200" t="s">
        <v>94</v>
      </c>
      <c r="C8" s="201" t="s">
        <v>95</v>
      </c>
      <c r="D8" s="201" t="s">
        <v>96</v>
      </c>
      <c r="E8" s="201" t="s">
        <v>97</v>
      </c>
      <c r="F8" s="202" t="s">
        <v>118</v>
      </c>
      <c r="G8" s="174" t="s">
        <v>162</v>
      </c>
      <c r="H8" s="174" t="s">
        <v>163</v>
      </c>
      <c r="I8" s="185" t="s">
        <v>152</v>
      </c>
      <c r="J8" s="174" t="s">
        <v>164</v>
      </c>
      <c r="K8" s="174" t="s">
        <v>145</v>
      </c>
      <c r="L8" s="174" t="s">
        <v>155</v>
      </c>
      <c r="M8" s="174" t="s">
        <v>156</v>
      </c>
      <c r="N8" s="174" t="s">
        <v>157</v>
      </c>
      <c r="O8" s="174" t="s">
        <v>158</v>
      </c>
      <c r="P8" s="174" t="s">
        <v>159</v>
      </c>
      <c r="Q8" s="176" t="s">
        <v>146</v>
      </c>
      <c r="R8" s="176" t="s">
        <v>147</v>
      </c>
      <c r="S8" s="176" t="s">
        <v>148</v>
      </c>
      <c r="T8" s="175" t="s">
        <v>165</v>
      </c>
      <c r="U8" s="176" t="s">
        <v>150</v>
      </c>
      <c r="V8" s="177" t="s">
        <v>151</v>
      </c>
      <c r="W8" s="176" t="s">
        <v>166</v>
      </c>
    </row>
    <row r="9" spans="2:31" ht="25.5" x14ac:dyDescent="0.2">
      <c r="B9" s="201" t="e">
        <f>IF('Formulario PPGR5'!$G9="","",CONCATENATE('Formulario PPGR5'!$C9,".",'Formulario PPGR5'!$D9,".",'Formulario PPGR5'!$E9,".",'Formulario PPGR5'!$F9))</f>
        <v>#REF!</v>
      </c>
      <c r="C9" s="201" t="e">
        <f>IF('Formulario PPGR5'!$G9="","",'Formulario PPGR1'!#REF!)</f>
        <v>#REF!</v>
      </c>
      <c r="D9" s="201" t="e">
        <f>IF('Formulario PPGR5'!$G9="","",'Formulario PPGR1'!#REF!)</f>
        <v>#REF!</v>
      </c>
      <c r="E9" s="201" t="e">
        <f>IF('Formulario PPGR5'!$G9="","",'Formulario PPGR1'!#REF!)</f>
        <v>#REF!</v>
      </c>
      <c r="F9" s="201" t="e">
        <f>IF('Formulario PPGR5'!$G9="","",'Formulario PPGR1'!#REF!)</f>
        <v>#REF!</v>
      </c>
      <c r="G9" s="188" t="s">
        <v>1719</v>
      </c>
      <c r="H9" s="203" t="s">
        <v>1120</v>
      </c>
      <c r="I9" s="204" t="s">
        <v>167</v>
      </c>
      <c r="J9" s="203"/>
      <c r="K9" s="203" t="s">
        <v>2762</v>
      </c>
      <c r="L9" s="188" t="s">
        <v>1725</v>
      </c>
      <c r="M9" s="205" t="s">
        <v>2806</v>
      </c>
      <c r="N9" s="205" t="s">
        <v>618</v>
      </c>
      <c r="O9" s="206"/>
      <c r="P9" s="206" t="s">
        <v>618</v>
      </c>
      <c r="Q9" s="207" t="s">
        <v>2829</v>
      </c>
      <c r="R9" s="207">
        <v>1</v>
      </c>
      <c r="S9" s="207"/>
      <c r="T9" s="208"/>
      <c r="U9" s="208"/>
      <c r="V9" s="209"/>
      <c r="W9" s="210"/>
    </row>
    <row r="10" spans="2:31" x14ac:dyDescent="0.2">
      <c r="B10" s="201" t="e">
        <f>IF('Formulario PPGR5'!$G10="","",CONCATENATE('Formulario PPGR5'!$C10,".",'Formulario PPGR5'!$D10,".",'Formulario PPGR5'!$E10,".",'Formulario PPGR5'!$F10))</f>
        <v>#REF!</v>
      </c>
      <c r="C10" s="201" t="e">
        <f>IF('Formulario PPGR5'!$G10="","",'Formulario PPGR1'!#REF!)</f>
        <v>#REF!</v>
      </c>
      <c r="D10" s="201" t="e">
        <f>IF('Formulario PPGR5'!$G10="","",'Formulario PPGR1'!#REF!)</f>
        <v>#REF!</v>
      </c>
      <c r="E10" s="201" t="e">
        <f>IF('Formulario PPGR5'!$G10="","",'Formulario PPGR1'!#REF!)</f>
        <v>#REF!</v>
      </c>
      <c r="F10" s="201" t="e">
        <f>IF('Formulario PPGR5'!$G10="","",'Formulario PPGR1'!#REF!)</f>
        <v>#REF!</v>
      </c>
      <c r="G10" s="188" t="s">
        <v>1719</v>
      </c>
      <c r="H10" s="203"/>
      <c r="I10" s="204" t="s">
        <v>167</v>
      </c>
      <c r="J10" s="203"/>
      <c r="K10" s="203"/>
      <c r="L10" s="188" t="s">
        <v>1722</v>
      </c>
      <c r="M10" s="205" t="s">
        <v>2807</v>
      </c>
      <c r="N10" s="205" t="s">
        <v>616</v>
      </c>
      <c r="O10" s="206"/>
      <c r="P10" s="206" t="s">
        <v>616</v>
      </c>
      <c r="Q10" s="207" t="s">
        <v>2829</v>
      </c>
      <c r="R10" s="207">
        <v>1</v>
      </c>
      <c r="S10" s="207"/>
      <c r="T10" s="208"/>
      <c r="U10" s="208"/>
      <c r="V10" s="209"/>
      <c r="W10" s="210"/>
    </row>
    <row r="11" spans="2:31" ht="25.5" x14ac:dyDescent="0.2">
      <c r="B11" s="201" t="str">
        <f>IF('Formulario PPGR5'!$G11="","",CONCATENATE('Formulario PPGR5'!$C11,".",'Formulario PPGR5'!$D11,".",'Formulario PPGR5'!$E11,".",'Formulario PPGR5'!$F11))</f>
        <v/>
      </c>
      <c r="C11" s="201" t="str">
        <f>IF('Formulario PPGR5'!$G11="","",'Formulario PPGR1'!#REF!)</f>
        <v/>
      </c>
      <c r="D11" s="201" t="str">
        <f>IF('Formulario PPGR5'!$G11="","",'Formulario PPGR1'!#REF!)</f>
        <v/>
      </c>
      <c r="E11" s="201" t="str">
        <f>IF('Formulario PPGR5'!$G11="","",'Formulario PPGR1'!#REF!)</f>
        <v/>
      </c>
      <c r="F11" s="201" t="str">
        <f>IF('Formulario PPGR5'!$G11="","",'Formulario PPGR1'!#REF!)</f>
        <v/>
      </c>
      <c r="G11" s="188"/>
      <c r="H11" s="748"/>
      <c r="I11" s="204" t="s">
        <v>167</v>
      </c>
      <c r="J11" s="203"/>
      <c r="K11" s="203" t="s">
        <v>2762</v>
      </c>
      <c r="L11" s="188" t="s">
        <v>1725</v>
      </c>
      <c r="M11" s="205" t="s">
        <v>2808</v>
      </c>
      <c r="N11" s="205" t="s">
        <v>622</v>
      </c>
      <c r="O11" s="206"/>
      <c r="P11" s="206" t="s">
        <v>622</v>
      </c>
      <c r="Q11" s="207"/>
      <c r="R11" s="190">
        <v>1</v>
      </c>
      <c r="S11" s="207"/>
      <c r="T11" s="208"/>
      <c r="U11" s="208"/>
      <c r="V11" s="209"/>
      <c r="W11" s="210"/>
    </row>
    <row r="12" spans="2:31" ht="25.5" x14ac:dyDescent="0.2">
      <c r="B12" s="201" t="str">
        <f>IF('Formulario PPGR5'!$G12="","",CONCATENATE('Formulario PPGR5'!$C12,".",'Formulario PPGR5'!$D12,".",'Formulario PPGR5'!$E12,".",'Formulario PPGR5'!$F12))</f>
        <v/>
      </c>
      <c r="C12" s="201" t="str">
        <f>IF('Formulario PPGR5'!$G12="","",'Formulario PPGR1'!#REF!)</f>
        <v/>
      </c>
      <c r="D12" s="201" t="str">
        <f>IF('Formulario PPGR5'!$G12="","",'Formulario PPGR1'!#REF!)</f>
        <v/>
      </c>
      <c r="E12" s="201" t="str">
        <f>IF('Formulario PPGR5'!$G12="","",'Formulario PPGR1'!#REF!)</f>
        <v/>
      </c>
      <c r="F12" s="201" t="str">
        <f>IF('Formulario PPGR5'!$G12="","",'Formulario PPGR1'!#REF!)</f>
        <v/>
      </c>
      <c r="G12" s="188"/>
      <c r="H12" s="203" t="s">
        <v>1120</v>
      </c>
      <c r="I12" s="204" t="s">
        <v>167</v>
      </c>
      <c r="J12" s="203"/>
      <c r="K12" s="203" t="s">
        <v>2763</v>
      </c>
      <c r="L12" s="203" t="s">
        <v>2802</v>
      </c>
      <c r="M12" s="205" t="s">
        <v>2809</v>
      </c>
      <c r="N12" s="205" t="s">
        <v>622</v>
      </c>
      <c r="O12" s="205"/>
      <c r="P12" s="206" t="s">
        <v>622</v>
      </c>
      <c r="Q12" s="207" t="s">
        <v>2829</v>
      </c>
      <c r="R12" s="190">
        <v>1</v>
      </c>
      <c r="S12" s="190"/>
      <c r="T12" s="190"/>
      <c r="U12" s="176"/>
      <c r="V12" s="210"/>
      <c r="W12" s="210"/>
    </row>
    <row r="13" spans="2:31" ht="25.5" x14ac:dyDescent="0.2">
      <c r="B13" s="201" t="str">
        <f>IF('Formulario PPGR5'!$G13="","",CONCATENATE('Formulario PPGR5'!$C13,".",'Formulario PPGR5'!$D13,".",'Formulario PPGR5'!$E13,".",'Formulario PPGR5'!$F13))</f>
        <v/>
      </c>
      <c r="C13" s="201" t="str">
        <f>IF('Formulario PPGR5'!$G13="","",'Formulario PPGR1'!#REF!)</f>
        <v/>
      </c>
      <c r="D13" s="201" t="str">
        <f>IF('Formulario PPGR5'!$G13="","",'Formulario PPGR1'!#REF!)</f>
        <v/>
      </c>
      <c r="E13" s="201" t="str">
        <f>IF('Formulario PPGR5'!$G13="","",'Formulario PPGR1'!#REF!)</f>
        <v/>
      </c>
      <c r="F13" s="201" t="str">
        <f>IF('Formulario PPGR5'!$G13="","",'Formulario PPGR1'!#REF!)</f>
        <v/>
      </c>
      <c r="G13" s="188"/>
      <c r="H13" s="203"/>
      <c r="I13" s="204" t="s">
        <v>167</v>
      </c>
      <c r="J13" s="203"/>
      <c r="K13" s="203"/>
      <c r="L13" s="203"/>
      <c r="M13" s="205" t="s">
        <v>2810</v>
      </c>
      <c r="N13" s="205" t="s">
        <v>618</v>
      </c>
      <c r="O13" s="205"/>
      <c r="P13" s="206" t="s">
        <v>618</v>
      </c>
      <c r="Q13" s="207" t="s">
        <v>2829</v>
      </c>
      <c r="R13" s="190">
        <v>1</v>
      </c>
      <c r="S13" s="190"/>
      <c r="T13" s="190"/>
      <c r="U13" s="176"/>
      <c r="V13" s="210"/>
      <c r="W13" s="210"/>
    </row>
    <row r="14" spans="2:31" ht="25.5" x14ac:dyDescent="0.2">
      <c r="B14" s="201" t="e">
        <f>IF('Formulario PPGR5'!$G14="","",CONCATENATE('Formulario PPGR5'!$C14,".",'Formulario PPGR5'!$D14,".",'Formulario PPGR5'!$E14,".",'Formulario PPGR5'!$F14))</f>
        <v>#REF!</v>
      </c>
      <c r="C14" s="201" t="e">
        <f>IF('Formulario PPGR5'!$G14="","",'Formulario PPGR1'!#REF!)</f>
        <v>#REF!</v>
      </c>
      <c r="D14" s="201" t="e">
        <f>IF('Formulario PPGR5'!$G14="","",'Formulario PPGR1'!#REF!)</f>
        <v>#REF!</v>
      </c>
      <c r="E14" s="201" t="e">
        <f>IF('Formulario PPGR5'!$G14="","",'Formulario PPGR1'!#REF!)</f>
        <v>#REF!</v>
      </c>
      <c r="F14" s="201" t="e">
        <f>IF('Formulario PPGR5'!$G14="","",'Formulario PPGR1'!#REF!)</f>
        <v>#REF!</v>
      </c>
      <c r="G14" s="188" t="s">
        <v>1719</v>
      </c>
      <c r="H14" s="203" t="s">
        <v>1120</v>
      </c>
      <c r="I14" s="204" t="s">
        <v>167</v>
      </c>
      <c r="J14" s="203"/>
      <c r="K14" s="203" t="s">
        <v>2764</v>
      </c>
      <c r="L14" s="203" t="s">
        <v>2803</v>
      </c>
      <c r="M14" s="205" t="s">
        <v>2811</v>
      </c>
      <c r="N14" s="205" t="s">
        <v>622</v>
      </c>
      <c r="O14" s="205"/>
      <c r="P14" s="206" t="s">
        <v>622</v>
      </c>
      <c r="Q14" s="207" t="s">
        <v>2829</v>
      </c>
      <c r="R14" s="190">
        <v>1</v>
      </c>
      <c r="S14" s="190"/>
      <c r="T14" s="190"/>
      <c r="U14" s="176"/>
      <c r="V14" s="210"/>
      <c r="W14" s="210"/>
    </row>
    <row r="15" spans="2:31" ht="25.5" x14ac:dyDescent="0.2">
      <c r="B15" s="201" t="e">
        <f>IF('Formulario PPGR5'!$G15="","",CONCATENATE('Formulario PPGR5'!$C15,".",'Formulario PPGR5'!$D15,".",'Formulario PPGR5'!$E15,".",'Formulario PPGR5'!$F15))</f>
        <v>#REF!</v>
      </c>
      <c r="C15" s="201" t="e">
        <f>IF('Formulario PPGR5'!$G15="","",'Formulario PPGR1'!#REF!)</f>
        <v>#REF!</v>
      </c>
      <c r="D15" s="201" t="e">
        <f>IF('Formulario PPGR5'!$G15="","",'Formulario PPGR1'!#REF!)</f>
        <v>#REF!</v>
      </c>
      <c r="E15" s="201" t="e">
        <f>IF('Formulario PPGR5'!$G15="","",'Formulario PPGR1'!#REF!)</f>
        <v>#REF!</v>
      </c>
      <c r="F15" s="201" t="e">
        <f>IF('Formulario PPGR5'!$G15="","",'Formulario PPGR1'!#REF!)</f>
        <v>#REF!</v>
      </c>
      <c r="G15" s="188" t="s">
        <v>1719</v>
      </c>
      <c r="H15" s="203" t="s">
        <v>1120</v>
      </c>
      <c r="I15" s="204" t="s">
        <v>167</v>
      </c>
      <c r="J15" s="203"/>
      <c r="K15" s="203" t="s">
        <v>2765</v>
      </c>
      <c r="L15" s="203" t="s">
        <v>2804</v>
      </c>
      <c r="M15" s="205" t="s">
        <v>2812</v>
      </c>
      <c r="N15" s="205" t="s">
        <v>622</v>
      </c>
      <c r="O15" s="205"/>
      <c r="P15" s="206" t="s">
        <v>622</v>
      </c>
      <c r="Q15" s="207" t="s">
        <v>2829</v>
      </c>
      <c r="R15" s="190">
        <v>1</v>
      </c>
      <c r="S15" s="190"/>
      <c r="T15" s="190"/>
      <c r="U15" s="176"/>
      <c r="V15" s="210"/>
      <c r="W15" s="210"/>
    </row>
    <row r="16" spans="2:31" ht="25.5" x14ac:dyDescent="0.2">
      <c r="B16" s="201" t="e">
        <f>IF('Formulario PPGR5'!$G16="","",CONCATENATE('Formulario PPGR5'!$C16,".",'Formulario PPGR5'!$D16,".",'Formulario PPGR5'!$E16,".",'Formulario PPGR5'!$F16))</f>
        <v>#REF!</v>
      </c>
      <c r="C16" s="201" t="e">
        <f>IF('Formulario PPGR5'!$G16="","",'Formulario PPGR1'!#REF!)</f>
        <v>#REF!</v>
      </c>
      <c r="D16" s="201" t="e">
        <f>IF('Formulario PPGR5'!$G16="","",'Formulario PPGR1'!#REF!)</f>
        <v>#REF!</v>
      </c>
      <c r="E16" s="201" t="e">
        <f>IF('Formulario PPGR5'!$G16="","",'Formulario PPGR1'!#REF!)</f>
        <v>#REF!</v>
      </c>
      <c r="F16" s="201" t="e">
        <f>IF('Formulario PPGR5'!$G16="","",'Formulario PPGR1'!#REF!)</f>
        <v>#REF!</v>
      </c>
      <c r="G16" s="188" t="s">
        <v>1719</v>
      </c>
      <c r="H16" s="203" t="s">
        <v>1120</v>
      </c>
      <c r="I16" s="204" t="s">
        <v>167</v>
      </c>
      <c r="J16" s="203"/>
      <c r="K16" s="203" t="s">
        <v>2766</v>
      </c>
      <c r="L16" s="203" t="s">
        <v>2805</v>
      </c>
      <c r="M16" s="205" t="s">
        <v>2811</v>
      </c>
      <c r="N16" s="205" t="s">
        <v>622</v>
      </c>
      <c r="O16" s="205"/>
      <c r="P16" s="206" t="s">
        <v>622</v>
      </c>
      <c r="Q16" s="207" t="s">
        <v>2829</v>
      </c>
      <c r="R16" s="190">
        <v>1</v>
      </c>
      <c r="S16" s="190"/>
      <c r="T16" s="190"/>
      <c r="U16" s="176"/>
      <c r="V16" s="210"/>
      <c r="W16" s="210"/>
    </row>
    <row r="17" spans="2:23" ht="25.5" x14ac:dyDescent="0.2">
      <c r="B17" s="201" t="str">
        <f>IF('Formulario PPGR5'!$G17="","",CONCATENATE('Formulario PPGR5'!$C17,".",'Formulario PPGR5'!$D17,".",'Formulario PPGR5'!$E17,".",'Formulario PPGR5'!$F17))</f>
        <v/>
      </c>
      <c r="C17" s="201" t="str">
        <f>IF('Formulario PPGR5'!$G17="","",'Formulario PPGR1'!#REF!)</f>
        <v/>
      </c>
      <c r="D17" s="201" t="str">
        <f>IF('Formulario PPGR5'!$G17="","",'Formulario PPGR1'!#REF!)</f>
        <v/>
      </c>
      <c r="E17" s="201" t="str">
        <f>IF('Formulario PPGR5'!$G17="","",'Formulario PPGR1'!#REF!)</f>
        <v/>
      </c>
      <c r="F17" s="201" t="str">
        <f>IF('Formulario PPGR5'!$G17="","",'Formulario PPGR1'!#REF!)</f>
        <v/>
      </c>
      <c r="G17" s="188"/>
      <c r="H17" s="203"/>
      <c r="I17" s="204" t="s">
        <v>167</v>
      </c>
      <c r="J17" s="203"/>
      <c r="K17" s="203"/>
      <c r="L17" s="203"/>
      <c r="M17" s="205" t="s">
        <v>2813</v>
      </c>
      <c r="N17" s="205" t="s">
        <v>618</v>
      </c>
      <c r="O17" s="205"/>
      <c r="P17" s="206" t="s">
        <v>622</v>
      </c>
      <c r="Q17" s="207" t="s">
        <v>2829</v>
      </c>
      <c r="R17" s="190">
        <v>1</v>
      </c>
      <c r="S17" s="190"/>
      <c r="T17" s="190"/>
      <c r="U17" s="176"/>
      <c r="V17" s="210"/>
      <c r="W17" s="210"/>
    </row>
    <row r="18" spans="2:23" x14ac:dyDescent="0.2">
      <c r="B18" s="201" t="str">
        <f>IF('Formulario PPGR5'!$G18="","",CONCATENATE('Formulario PPGR5'!$C18,".",'Formulario PPGR5'!$D18,".",'Formulario PPGR5'!$E18,".",'Formulario PPGR5'!$F18))</f>
        <v/>
      </c>
      <c r="C18" s="201" t="str">
        <f>IF('Formulario PPGR5'!$G18="","",'Formulario PPGR1'!#REF!)</f>
        <v/>
      </c>
      <c r="D18" s="201" t="str">
        <f>IF('Formulario PPGR5'!$G18="","",'Formulario PPGR1'!#REF!)</f>
        <v/>
      </c>
      <c r="E18" s="201" t="str">
        <f>IF('Formulario PPGR5'!$G18="","",'Formulario PPGR1'!#REF!)</f>
        <v/>
      </c>
      <c r="F18" s="201" t="str">
        <f>IF('Formulario PPGR5'!$G18="","",'Formulario PPGR1'!#REF!)</f>
        <v/>
      </c>
      <c r="G18" s="188"/>
      <c r="H18" s="203"/>
      <c r="I18" s="204" t="s">
        <v>167</v>
      </c>
      <c r="J18" s="203"/>
      <c r="K18" s="203"/>
      <c r="L18" s="203" t="s">
        <v>1722</v>
      </c>
      <c r="M18" s="205" t="s">
        <v>2814</v>
      </c>
      <c r="N18" s="205" t="s">
        <v>616</v>
      </c>
      <c r="O18" s="205"/>
      <c r="P18" s="206" t="s">
        <v>616</v>
      </c>
      <c r="Q18" s="207" t="s">
        <v>2829</v>
      </c>
      <c r="R18" s="190">
        <v>1</v>
      </c>
      <c r="S18" s="190"/>
      <c r="T18" s="190"/>
      <c r="U18" s="176"/>
      <c r="V18" s="210"/>
      <c r="W18" s="210"/>
    </row>
    <row r="19" spans="2:23" x14ac:dyDescent="0.2">
      <c r="B19" s="201" t="str">
        <f>IF('Formulario PPGR5'!$G19="","",CONCATENATE('Formulario PPGR5'!$C19,".",'Formulario PPGR5'!$D19,".",'Formulario PPGR5'!$E19,".",'Formulario PPGR5'!$F19))</f>
        <v/>
      </c>
      <c r="C19" s="201" t="str">
        <f>IF('Formulario PPGR5'!$G19="","",'Formulario PPGR1'!#REF!)</f>
        <v/>
      </c>
      <c r="D19" s="201" t="str">
        <f>IF('Formulario PPGR5'!$G19="","",'Formulario PPGR1'!#REF!)</f>
        <v/>
      </c>
      <c r="E19" s="201" t="str">
        <f>IF('Formulario PPGR5'!$G19="","",'Formulario PPGR1'!#REF!)</f>
        <v/>
      </c>
      <c r="F19" s="201" t="str">
        <f>IF('Formulario PPGR5'!$G19="","",'Formulario PPGR1'!#REF!)</f>
        <v/>
      </c>
      <c r="G19" s="188"/>
      <c r="H19" s="203" t="s">
        <v>1120</v>
      </c>
      <c r="I19" s="204" t="s">
        <v>167</v>
      </c>
      <c r="J19" s="203"/>
      <c r="K19" s="203" t="s">
        <v>2767</v>
      </c>
      <c r="L19" s="188" t="s">
        <v>1722</v>
      </c>
      <c r="M19" s="205" t="s">
        <v>2815</v>
      </c>
      <c r="N19" s="205" t="s">
        <v>616</v>
      </c>
      <c r="O19" s="205"/>
      <c r="P19" s="206" t="s">
        <v>616</v>
      </c>
      <c r="Q19" s="190" t="s">
        <v>2829</v>
      </c>
      <c r="R19" s="190">
        <v>1</v>
      </c>
      <c r="S19" s="190"/>
      <c r="T19" s="190"/>
      <c r="U19" s="176"/>
      <c r="V19" s="210"/>
      <c r="W19" s="210"/>
    </row>
    <row r="20" spans="2:23" x14ac:dyDescent="0.2">
      <c r="B20" s="201" t="str">
        <f>IF('Formulario PPGR5'!$G20="","",CONCATENATE('Formulario PPGR5'!$C20,".",'Formulario PPGR5'!$D20,".",'Formulario PPGR5'!$E20,".",'Formulario PPGR5'!$F20))</f>
        <v/>
      </c>
      <c r="C20" s="201" t="str">
        <f>IF('Formulario PPGR5'!$G20="","",'Formulario PPGR1'!#REF!)</f>
        <v/>
      </c>
      <c r="D20" s="201" t="str">
        <f>IF('Formulario PPGR5'!$G20="","",'Formulario PPGR1'!#REF!)</f>
        <v/>
      </c>
      <c r="E20" s="201" t="str">
        <f>IF('Formulario PPGR5'!$G20="","",'Formulario PPGR1'!#REF!)</f>
        <v/>
      </c>
      <c r="F20" s="201" t="str">
        <f>IF('Formulario PPGR5'!$G20="","",'Formulario PPGR1'!#REF!)</f>
        <v/>
      </c>
      <c r="G20" s="188"/>
      <c r="H20" s="203" t="s">
        <v>1120</v>
      </c>
      <c r="I20" s="204" t="s">
        <v>167</v>
      </c>
      <c r="J20" s="203"/>
      <c r="K20" s="203" t="s">
        <v>2768</v>
      </c>
      <c r="L20" s="188" t="s">
        <v>1722</v>
      </c>
      <c r="M20" s="205" t="s">
        <v>2816</v>
      </c>
      <c r="N20" s="205" t="s">
        <v>616</v>
      </c>
      <c r="O20" s="206"/>
      <c r="P20" s="206" t="s">
        <v>616</v>
      </c>
      <c r="Q20" s="190" t="s">
        <v>2829</v>
      </c>
      <c r="R20" s="190">
        <v>1</v>
      </c>
      <c r="S20" s="211"/>
      <c r="T20" s="176"/>
      <c r="U20" s="176"/>
      <c r="V20" s="195"/>
      <c r="W20" s="210"/>
    </row>
    <row r="21" spans="2:23" ht="25.5" x14ac:dyDescent="0.2">
      <c r="B21" s="201" t="str">
        <f>IF('Formulario PPGR5'!$G21="","",CONCATENATE('Formulario PPGR5'!$C21,".",'Formulario PPGR5'!$D21,".",'Formulario PPGR5'!$E21,".",'Formulario PPGR5'!$F21))</f>
        <v/>
      </c>
      <c r="C21" s="201" t="str">
        <f>IF('Formulario PPGR5'!$G21="","",'Formulario PPGR1'!#REF!)</f>
        <v/>
      </c>
      <c r="D21" s="201" t="str">
        <f>IF('Formulario PPGR5'!$G21="","",'Formulario PPGR1'!#REF!)</f>
        <v/>
      </c>
      <c r="E21" s="201" t="str">
        <f>IF('Formulario PPGR5'!$G21="","",'Formulario PPGR1'!#REF!)</f>
        <v/>
      </c>
      <c r="F21" s="201" t="str">
        <f>IF('Formulario PPGR5'!$G21="","",'Formulario PPGR1'!#REF!)</f>
        <v/>
      </c>
      <c r="G21" s="188"/>
      <c r="H21" s="203" t="s">
        <v>1120</v>
      </c>
      <c r="I21" s="204" t="s">
        <v>167</v>
      </c>
      <c r="J21" s="203"/>
      <c r="K21" s="203" t="s">
        <v>2769</v>
      </c>
      <c r="L21" s="188" t="s">
        <v>1722</v>
      </c>
      <c r="M21" s="205" t="s">
        <v>2810</v>
      </c>
      <c r="N21" s="205" t="s">
        <v>618</v>
      </c>
      <c r="O21" s="206"/>
      <c r="P21" s="206" t="s">
        <v>618</v>
      </c>
      <c r="Q21" s="190" t="s">
        <v>2829</v>
      </c>
      <c r="R21" s="190">
        <v>1</v>
      </c>
      <c r="S21" s="211"/>
      <c r="T21" s="176"/>
      <c r="U21" s="176"/>
      <c r="V21" s="195"/>
      <c r="W21" s="210"/>
    </row>
    <row r="22" spans="2:23" ht="25.5" x14ac:dyDescent="0.2">
      <c r="B22" s="201" t="str">
        <f>IF('Formulario PPGR5'!$G22="","",CONCATENATE('Formulario PPGR5'!$C22,".",'Formulario PPGR5'!$D22,".",'Formulario PPGR5'!$E22,".",'Formulario PPGR5'!$F22))</f>
        <v/>
      </c>
      <c r="C22" s="201" t="str">
        <f>IF('Formulario PPGR5'!$G22="","",'Formulario PPGR1'!#REF!)</f>
        <v/>
      </c>
      <c r="D22" s="201" t="str">
        <f>IF('Formulario PPGR5'!$G22="","",'Formulario PPGR1'!#REF!)</f>
        <v/>
      </c>
      <c r="E22" s="201" t="str">
        <f>IF('Formulario PPGR5'!$G22="","",'Formulario PPGR1'!#REF!)</f>
        <v/>
      </c>
      <c r="F22" s="201" t="str">
        <f>IF('Formulario PPGR5'!$G22="","",'Formulario PPGR1'!#REF!)</f>
        <v/>
      </c>
      <c r="G22" s="188"/>
      <c r="H22" s="203"/>
      <c r="I22" s="204" t="s">
        <v>167</v>
      </c>
      <c r="J22" s="203"/>
      <c r="K22" s="203"/>
      <c r="L22" s="188"/>
      <c r="M22" s="205" t="s">
        <v>2817</v>
      </c>
      <c r="N22" s="205" t="s">
        <v>622</v>
      </c>
      <c r="O22" s="206"/>
      <c r="P22" s="206" t="s">
        <v>622</v>
      </c>
      <c r="Q22" s="190" t="s">
        <v>2829</v>
      </c>
      <c r="R22" s="190">
        <v>1</v>
      </c>
      <c r="S22" s="190"/>
      <c r="T22" s="176"/>
      <c r="U22" s="176"/>
      <c r="V22" s="195"/>
      <c r="W22" s="210"/>
    </row>
    <row r="23" spans="2:23" ht="25.5" x14ac:dyDescent="0.2">
      <c r="B23" s="201" t="str">
        <f>IF('Formulario PPGR5'!$G23="","",CONCATENATE('Formulario PPGR5'!$C23,".",'Formulario PPGR5'!$D23,".",'Formulario PPGR5'!$E23,".",'Formulario PPGR5'!$F23))</f>
        <v/>
      </c>
      <c r="C23" s="201" t="str">
        <f>IF('Formulario PPGR5'!$G23="","",'Formulario PPGR1'!#REF!)</f>
        <v/>
      </c>
      <c r="D23" s="201" t="str">
        <f>IF('Formulario PPGR5'!$G23="","",'Formulario PPGR1'!#REF!)</f>
        <v/>
      </c>
      <c r="E23" s="201" t="str">
        <f>IF('Formulario PPGR5'!$G23="","",'Formulario PPGR1'!#REF!)</f>
        <v/>
      </c>
      <c r="F23" s="201" t="str">
        <f>IF('Formulario PPGR5'!$G23="","",'Formulario PPGR1'!#REF!)</f>
        <v/>
      </c>
      <c r="G23" s="188"/>
      <c r="H23" s="203" t="s">
        <v>1088</v>
      </c>
      <c r="I23" s="204" t="s">
        <v>167</v>
      </c>
      <c r="J23" s="203"/>
      <c r="K23" s="203" t="s">
        <v>2770</v>
      </c>
      <c r="L23" s="188" t="s">
        <v>1725</v>
      </c>
      <c r="M23" s="205" t="s">
        <v>2818</v>
      </c>
      <c r="N23" s="205" t="s">
        <v>624</v>
      </c>
      <c r="O23" s="206"/>
      <c r="P23" s="206" t="s">
        <v>624</v>
      </c>
      <c r="Q23" s="190" t="s">
        <v>2829</v>
      </c>
      <c r="R23" s="190">
        <v>2</v>
      </c>
      <c r="S23" s="211"/>
      <c r="T23" s="176"/>
      <c r="U23" s="176"/>
      <c r="V23" s="195"/>
      <c r="W23" s="210"/>
    </row>
    <row r="24" spans="2:23" ht="25.5" x14ac:dyDescent="0.2">
      <c r="B24" s="201" t="str">
        <f>IF('Formulario PPGR5'!$G24="","",CONCATENATE('Formulario PPGR5'!$C24,".",'Formulario PPGR5'!$D24,".",'Formulario PPGR5'!$E24,".",'Formulario PPGR5'!$F24))</f>
        <v/>
      </c>
      <c r="C24" s="201" t="str">
        <f>IF('Formulario PPGR5'!$G24="","",'Formulario PPGR1'!#REF!)</f>
        <v/>
      </c>
      <c r="D24" s="201" t="str">
        <f>IF('Formulario PPGR5'!$G24="","",'Formulario PPGR1'!#REF!)</f>
        <v/>
      </c>
      <c r="E24" s="201" t="str">
        <f>IF('Formulario PPGR5'!$G24="","",'Formulario PPGR1'!#REF!)</f>
        <v/>
      </c>
      <c r="F24" s="201" t="str">
        <f>IF('Formulario PPGR5'!$G24="","",'Formulario PPGR1'!#REF!)</f>
        <v/>
      </c>
      <c r="G24" s="188"/>
      <c r="H24" s="203"/>
      <c r="I24" s="204" t="s">
        <v>167</v>
      </c>
      <c r="J24" s="203"/>
      <c r="K24" s="203"/>
      <c r="L24" s="188"/>
      <c r="M24" s="205" t="s">
        <v>2806</v>
      </c>
      <c r="N24" s="205" t="s">
        <v>618</v>
      </c>
      <c r="O24" s="206"/>
      <c r="P24" s="206" t="s">
        <v>618</v>
      </c>
      <c r="Q24" s="190" t="s">
        <v>2829</v>
      </c>
      <c r="R24" s="190">
        <v>3</v>
      </c>
      <c r="S24" s="211"/>
      <c r="T24" s="176"/>
      <c r="U24" s="176"/>
      <c r="V24" s="195"/>
      <c r="W24" s="210"/>
    </row>
    <row r="25" spans="2:23" ht="25.5" x14ac:dyDescent="0.2">
      <c r="B25" s="201" t="str">
        <f>IF('Formulario PPGR5'!$G25="","",CONCATENATE('Formulario PPGR5'!$C25,".",'Formulario PPGR5'!$D25,".",'Formulario PPGR5'!$E25,".",'Formulario PPGR5'!$F25))</f>
        <v/>
      </c>
      <c r="C25" s="201" t="str">
        <f>IF('Formulario PPGR5'!$G25="","",'Formulario PPGR1'!#REF!)</f>
        <v/>
      </c>
      <c r="D25" s="201" t="str">
        <f>IF('Formulario PPGR5'!$G25="","",'Formulario PPGR1'!#REF!)</f>
        <v/>
      </c>
      <c r="E25" s="201" t="str">
        <f>IF('Formulario PPGR5'!$G25="","",'Formulario PPGR1'!#REF!)</f>
        <v/>
      </c>
      <c r="F25" s="201" t="str">
        <f>IF('Formulario PPGR5'!$G25="","",'Formulario PPGR1'!#REF!)</f>
        <v/>
      </c>
      <c r="G25" s="188"/>
      <c r="H25" s="203"/>
      <c r="I25" s="204" t="s">
        <v>167</v>
      </c>
      <c r="J25" s="203"/>
      <c r="K25" s="203"/>
      <c r="L25" s="188"/>
      <c r="M25" s="205" t="s">
        <v>2811</v>
      </c>
      <c r="N25" s="205" t="s">
        <v>622</v>
      </c>
      <c r="O25" s="206"/>
      <c r="P25" s="206" t="s">
        <v>622</v>
      </c>
      <c r="Q25" s="190" t="s">
        <v>2829</v>
      </c>
      <c r="R25" s="190">
        <v>1</v>
      </c>
      <c r="S25" s="211"/>
      <c r="T25" s="176"/>
      <c r="U25" s="176"/>
      <c r="V25" s="195"/>
      <c r="W25" s="210"/>
    </row>
    <row r="26" spans="2:23" ht="25.5" x14ac:dyDescent="0.2">
      <c r="B26" s="201" t="str">
        <f>IF('Formulario PPGR5'!$G26="","",CONCATENATE('Formulario PPGR5'!$C26,".",'Formulario PPGR5'!$D26,".",'Formulario PPGR5'!$E26,".",'Formulario PPGR5'!$F26))</f>
        <v/>
      </c>
      <c r="C26" s="201" t="str">
        <f>IF('Formulario PPGR5'!$G26="","",'Formulario PPGR1'!#REF!)</f>
        <v/>
      </c>
      <c r="D26" s="201" t="str">
        <f>IF('Formulario PPGR5'!$G26="","",'Formulario PPGR1'!#REF!)</f>
        <v/>
      </c>
      <c r="E26" s="201" t="str">
        <f>IF('Formulario PPGR5'!$G26="","",'Formulario PPGR1'!#REF!)</f>
        <v/>
      </c>
      <c r="F26" s="201" t="str">
        <f>IF('Formulario PPGR5'!$G26="","",'Formulario PPGR1'!#REF!)</f>
        <v/>
      </c>
      <c r="G26" s="188"/>
      <c r="H26" s="203"/>
      <c r="I26" s="204" t="s">
        <v>167</v>
      </c>
      <c r="J26" s="203"/>
      <c r="K26" s="203"/>
      <c r="L26" s="188" t="s">
        <v>1722</v>
      </c>
      <c r="M26" s="205" t="s">
        <v>2809</v>
      </c>
      <c r="N26" s="205" t="s">
        <v>622</v>
      </c>
      <c r="O26" s="206"/>
      <c r="P26" s="206" t="s">
        <v>622</v>
      </c>
      <c r="Q26" s="190" t="s">
        <v>2829</v>
      </c>
      <c r="R26" s="190">
        <v>2</v>
      </c>
      <c r="S26" s="190"/>
      <c r="T26" s="176"/>
      <c r="U26" s="176"/>
      <c r="V26" s="195"/>
      <c r="W26" s="210"/>
    </row>
    <row r="27" spans="2:23" ht="25.5" x14ac:dyDescent="0.2">
      <c r="B27" s="201" t="str">
        <f>IF('Formulario PPGR5'!$G27="","",CONCATENATE('Formulario PPGR5'!$C27,".",'Formulario PPGR5'!$D27,".",'Formulario PPGR5'!$E27,".",'Formulario PPGR5'!$F27))</f>
        <v/>
      </c>
      <c r="C27" s="201" t="str">
        <f>IF('Formulario PPGR5'!$G27="","",'Formulario PPGR1'!#REF!)</f>
        <v/>
      </c>
      <c r="D27" s="201" t="str">
        <f>IF('Formulario PPGR5'!$G27="","",'Formulario PPGR1'!#REF!)</f>
        <v/>
      </c>
      <c r="E27" s="201" t="str">
        <f>IF('Formulario PPGR5'!$G27="","",'Formulario PPGR1'!#REF!)</f>
        <v/>
      </c>
      <c r="F27" s="201" t="str">
        <f>IF('Formulario PPGR5'!$G27="","",'Formulario PPGR1'!#REF!)</f>
        <v/>
      </c>
      <c r="G27" s="188"/>
      <c r="H27" s="203"/>
      <c r="I27" s="204" t="s">
        <v>167</v>
      </c>
      <c r="J27" s="203"/>
      <c r="K27" s="203"/>
      <c r="L27" s="188"/>
      <c r="M27" s="205" t="s">
        <v>2810</v>
      </c>
      <c r="N27" s="205" t="s">
        <v>618</v>
      </c>
      <c r="O27" s="206"/>
      <c r="P27" s="206" t="s">
        <v>618</v>
      </c>
      <c r="Q27" s="190" t="s">
        <v>2829</v>
      </c>
      <c r="R27" s="190">
        <v>2</v>
      </c>
      <c r="S27" s="211"/>
      <c r="T27" s="176"/>
      <c r="U27" s="176"/>
      <c r="V27" s="195"/>
      <c r="W27" s="210"/>
    </row>
    <row r="28" spans="2:23" x14ac:dyDescent="0.2">
      <c r="B28" s="201" t="str">
        <f>IF('Formulario PPGR5'!$G28="","",CONCATENATE('Formulario PPGR5'!$C28,".",'Formulario PPGR5'!$D28,".",'Formulario PPGR5'!$E28,".",'Formulario PPGR5'!$F28))</f>
        <v/>
      </c>
      <c r="C28" s="201" t="str">
        <f>IF('Formulario PPGR5'!$G28="","",'Formulario PPGR1'!#REF!)</f>
        <v/>
      </c>
      <c r="D28" s="201" t="str">
        <f>IF('Formulario PPGR5'!$G28="","",'Formulario PPGR1'!#REF!)</f>
        <v/>
      </c>
      <c r="E28" s="201" t="str">
        <f>IF('Formulario PPGR5'!$G28="","",'Formulario PPGR1'!#REF!)</f>
        <v/>
      </c>
      <c r="F28" s="201" t="str">
        <f>IF('Formulario PPGR5'!$G28="","",'Formulario PPGR1'!#REF!)</f>
        <v/>
      </c>
      <c r="G28" s="188"/>
      <c r="H28" s="203"/>
      <c r="I28" s="204" t="s">
        <v>167</v>
      </c>
      <c r="J28" s="203"/>
      <c r="K28" s="203"/>
      <c r="L28" s="188"/>
      <c r="M28" s="205" t="s">
        <v>2816</v>
      </c>
      <c r="N28" s="205" t="s">
        <v>616</v>
      </c>
      <c r="O28" s="206"/>
      <c r="P28" s="206" t="s">
        <v>616</v>
      </c>
      <c r="Q28" s="190" t="s">
        <v>2829</v>
      </c>
      <c r="R28" s="190">
        <v>3</v>
      </c>
      <c r="S28" s="190"/>
      <c r="T28" s="176"/>
      <c r="U28" s="176"/>
      <c r="V28" s="195"/>
      <c r="W28" s="210"/>
    </row>
    <row r="29" spans="2:23" x14ac:dyDescent="0.2">
      <c r="B29" s="201" t="str">
        <f>IF('Formulario PPGR5'!$G29="","",CONCATENATE('Formulario PPGR5'!$C29,".",'Formulario PPGR5'!$D29,".",'Formulario PPGR5'!$E29,".",'Formulario PPGR5'!$F29))</f>
        <v/>
      </c>
      <c r="C29" s="201" t="str">
        <f>IF('Formulario PPGR5'!$G29="","",'Formulario PPGR1'!#REF!)</f>
        <v/>
      </c>
      <c r="D29" s="201" t="str">
        <f>IF('Formulario PPGR5'!$G29="","",'Formulario PPGR1'!#REF!)</f>
        <v/>
      </c>
      <c r="E29" s="201" t="str">
        <f>IF('Formulario PPGR5'!$G29="","",'Formulario PPGR1'!#REF!)</f>
        <v/>
      </c>
      <c r="F29" s="201" t="str">
        <f>IF('Formulario PPGR5'!$G29="","",'Formulario PPGR1'!#REF!)</f>
        <v/>
      </c>
      <c r="G29" s="188"/>
      <c r="H29" s="203" t="s">
        <v>1120</v>
      </c>
      <c r="I29" s="204" t="s">
        <v>167</v>
      </c>
      <c r="J29" s="203"/>
      <c r="K29" s="203" t="s">
        <v>2771</v>
      </c>
      <c r="L29" s="188" t="s">
        <v>1722</v>
      </c>
      <c r="M29" s="205" t="s">
        <v>2816</v>
      </c>
      <c r="N29" s="205" t="s">
        <v>616</v>
      </c>
      <c r="O29" s="206"/>
      <c r="P29" s="206" t="s">
        <v>616</v>
      </c>
      <c r="Q29" s="190" t="s">
        <v>2829</v>
      </c>
      <c r="R29" s="190">
        <v>1</v>
      </c>
      <c r="S29" s="190"/>
      <c r="T29" s="176"/>
      <c r="U29" s="176"/>
      <c r="V29" s="195"/>
      <c r="W29" s="210"/>
    </row>
    <row r="30" spans="2:23" ht="25.5" x14ac:dyDescent="0.2">
      <c r="B30" s="201" t="str">
        <f>IF('Formulario PPGR5'!$G30="","",CONCATENATE('Formulario PPGR5'!$C30,".",'Formulario PPGR5'!$D30,".",'Formulario PPGR5'!$E30,".",'Formulario PPGR5'!$F30))</f>
        <v/>
      </c>
      <c r="C30" s="201" t="str">
        <f>IF('Formulario PPGR5'!$G30="","",'Formulario PPGR1'!#REF!)</f>
        <v/>
      </c>
      <c r="D30" s="201" t="str">
        <f>IF('Formulario PPGR5'!$G30="","",'Formulario PPGR1'!#REF!)</f>
        <v/>
      </c>
      <c r="E30" s="201" t="str">
        <f>IF('Formulario PPGR5'!$G30="","",'Formulario PPGR1'!#REF!)</f>
        <v/>
      </c>
      <c r="F30" s="201" t="str">
        <f>IF('Formulario PPGR5'!$G30="","",'Formulario PPGR1'!#REF!)</f>
        <v/>
      </c>
      <c r="G30" s="188"/>
      <c r="H30" s="203"/>
      <c r="I30" s="204" t="s">
        <v>167</v>
      </c>
      <c r="J30" s="203"/>
      <c r="K30" s="203"/>
      <c r="L30" s="188" t="s">
        <v>1725</v>
      </c>
      <c r="M30" s="205" t="s">
        <v>2811</v>
      </c>
      <c r="N30" s="205" t="s">
        <v>622</v>
      </c>
      <c r="O30" s="206"/>
      <c r="P30" s="206" t="s">
        <v>622</v>
      </c>
      <c r="Q30" s="190" t="s">
        <v>2829</v>
      </c>
      <c r="R30" s="190">
        <v>1</v>
      </c>
      <c r="S30" s="190"/>
      <c r="T30" s="176"/>
      <c r="U30" s="176"/>
      <c r="V30" s="195"/>
      <c r="W30" s="210"/>
    </row>
    <row r="31" spans="2:23" ht="51" x14ac:dyDescent="0.2">
      <c r="B31" s="201" t="e">
        <f>IF('Formulario PPGR5'!$G31="","",CONCATENATE('Formulario PPGR5'!$C31,".",'Formulario PPGR5'!$D31,".",'Formulario PPGR5'!$E31,".",'Formulario PPGR5'!$F31))</f>
        <v>#REF!</v>
      </c>
      <c r="C31" s="201" t="e">
        <f>IF('Formulario PPGR5'!$G31="","",'Formulario PPGR1'!#REF!)</f>
        <v>#REF!</v>
      </c>
      <c r="D31" s="201" t="e">
        <f>IF('Formulario PPGR5'!$G31="","",'Formulario PPGR1'!#REF!)</f>
        <v>#REF!</v>
      </c>
      <c r="E31" s="201" t="e">
        <f>IF('Formulario PPGR5'!$G31="","",'Formulario PPGR1'!#REF!)</f>
        <v>#REF!</v>
      </c>
      <c r="F31" s="201" t="e">
        <f>IF('Formulario PPGR5'!$G31="","",'Formulario PPGR1'!#REF!)</f>
        <v>#REF!</v>
      </c>
      <c r="G31" s="188" t="s">
        <v>1726</v>
      </c>
      <c r="H31" s="203" t="s">
        <v>1050</v>
      </c>
      <c r="I31" s="204" t="s">
        <v>167</v>
      </c>
      <c r="J31" s="203"/>
      <c r="K31" s="203" t="s">
        <v>2772</v>
      </c>
      <c r="L31" s="188" t="s">
        <v>1722</v>
      </c>
      <c r="M31" s="205" t="s">
        <v>2819</v>
      </c>
      <c r="N31" s="205" t="s">
        <v>616</v>
      </c>
      <c r="O31" s="206"/>
      <c r="P31" s="206" t="s">
        <v>616</v>
      </c>
      <c r="Q31" s="190" t="s">
        <v>2830</v>
      </c>
      <c r="R31" s="190">
        <v>6</v>
      </c>
      <c r="S31" s="190"/>
      <c r="T31" s="176"/>
      <c r="U31" s="176"/>
      <c r="V31" s="195"/>
      <c r="W31" s="210"/>
    </row>
    <row r="32" spans="2:23" ht="38.25" x14ac:dyDescent="0.2">
      <c r="B32" s="201" t="str">
        <f>IF('Formulario PPGR5'!$G32="","",CONCATENATE('Formulario PPGR5'!$C32,".",'Formulario PPGR5'!$D32,".",'Formulario PPGR5'!$E32,".",'Formulario PPGR5'!$F32))</f>
        <v/>
      </c>
      <c r="C32" s="201" t="str">
        <f>IF('Formulario PPGR5'!$G32="","",'Formulario PPGR1'!#REF!)</f>
        <v/>
      </c>
      <c r="D32" s="201" t="str">
        <f>IF('Formulario PPGR5'!$G32="","",'Formulario PPGR1'!#REF!)</f>
        <v/>
      </c>
      <c r="E32" s="201" t="str">
        <f>IF('Formulario PPGR5'!$G32="","",'Formulario PPGR1'!#REF!)</f>
        <v/>
      </c>
      <c r="F32" s="201" t="str">
        <f>IF('Formulario PPGR5'!$G32="","",'Formulario PPGR1'!#REF!)</f>
        <v/>
      </c>
      <c r="G32" s="188"/>
      <c r="H32" s="203"/>
      <c r="I32" s="204" t="s">
        <v>167</v>
      </c>
      <c r="J32" s="203"/>
      <c r="K32" s="203" t="s">
        <v>2773</v>
      </c>
      <c r="L32" s="188" t="s">
        <v>1722</v>
      </c>
      <c r="M32" s="205" t="s">
        <v>2820</v>
      </c>
      <c r="N32" s="205" t="s">
        <v>622</v>
      </c>
      <c r="O32" s="206"/>
      <c r="P32" s="206" t="s">
        <v>622</v>
      </c>
      <c r="Q32" s="190" t="s">
        <v>2830</v>
      </c>
      <c r="R32" s="190">
        <v>4</v>
      </c>
      <c r="S32" s="190"/>
      <c r="T32" s="176"/>
      <c r="U32" s="176"/>
      <c r="V32" s="195"/>
      <c r="W32" s="210"/>
    </row>
    <row r="33" spans="2:23" ht="38.25" x14ac:dyDescent="0.2">
      <c r="B33" s="201" t="str">
        <f>IF('Formulario PPGR5'!$G33="","",CONCATENATE('Formulario PPGR5'!$C33,".",'Formulario PPGR5'!$D33,".",'Formulario PPGR5'!$E33,".",'Formulario PPGR5'!$F33))</f>
        <v/>
      </c>
      <c r="C33" s="201" t="str">
        <f>IF('Formulario PPGR5'!$G33="","",'Formulario PPGR1'!#REF!)</f>
        <v/>
      </c>
      <c r="D33" s="201" t="str">
        <f>IF('Formulario PPGR5'!$G33="","",'Formulario PPGR1'!#REF!)</f>
        <v/>
      </c>
      <c r="E33" s="201" t="str">
        <f>IF('Formulario PPGR5'!$G33="","",'Formulario PPGR1'!#REF!)</f>
        <v/>
      </c>
      <c r="F33" s="201" t="str">
        <f>IF('Formulario PPGR5'!$G33="","",'Formulario PPGR1'!#REF!)</f>
        <v/>
      </c>
      <c r="G33" s="188"/>
      <c r="H33" s="203"/>
      <c r="I33" s="204" t="s">
        <v>167</v>
      </c>
      <c r="J33" s="203"/>
      <c r="K33" s="203" t="s">
        <v>2773</v>
      </c>
      <c r="L33" s="188" t="s">
        <v>1722</v>
      </c>
      <c r="M33" s="205" t="s">
        <v>2821</v>
      </c>
      <c r="N33" s="205" t="s">
        <v>618</v>
      </c>
      <c r="O33" s="206"/>
      <c r="P33" s="206" t="s">
        <v>618</v>
      </c>
      <c r="Q33" s="190" t="s">
        <v>2830</v>
      </c>
      <c r="R33" s="190">
        <v>4</v>
      </c>
      <c r="S33" s="190"/>
      <c r="T33" s="176"/>
      <c r="U33" s="176"/>
      <c r="V33" s="195"/>
      <c r="W33" s="210"/>
    </row>
    <row r="34" spans="2:23" ht="51" x14ac:dyDescent="0.2">
      <c r="B34" s="201" t="str">
        <f>IF('Formulario PPGR5'!$G34="","",CONCATENATE('Formulario PPGR5'!$C34,".",'Formulario PPGR5'!$D34,".",'Formulario PPGR5'!$E34,".",'Formulario PPGR5'!$F34))</f>
        <v/>
      </c>
      <c r="C34" s="201" t="str">
        <f>IF('Formulario PPGR5'!$G34="","",'Formulario PPGR1'!#REF!)</f>
        <v/>
      </c>
      <c r="D34" s="201" t="str">
        <f>IF('Formulario PPGR5'!$G34="","",'Formulario PPGR1'!#REF!)</f>
        <v/>
      </c>
      <c r="E34" s="201" t="str">
        <f>IF('Formulario PPGR5'!$G34="","",'Formulario PPGR1'!#REF!)</f>
        <v/>
      </c>
      <c r="F34" s="201" t="str">
        <f>IF('Formulario PPGR5'!$G34="","",'Formulario PPGR1'!#REF!)</f>
        <v/>
      </c>
      <c r="G34" s="188"/>
      <c r="H34" s="203"/>
      <c r="I34" s="204" t="s">
        <v>167</v>
      </c>
      <c r="J34" s="203"/>
      <c r="K34" s="203" t="s">
        <v>2772</v>
      </c>
      <c r="L34" s="188" t="s">
        <v>1725</v>
      </c>
      <c r="M34" s="205" t="s">
        <v>2822</v>
      </c>
      <c r="N34" s="205" t="s">
        <v>616</v>
      </c>
      <c r="O34" s="206"/>
      <c r="P34" s="206" t="s">
        <v>616</v>
      </c>
      <c r="Q34" s="190" t="s">
        <v>2830</v>
      </c>
      <c r="R34" s="190">
        <v>6</v>
      </c>
      <c r="S34" s="190"/>
      <c r="T34" s="176"/>
      <c r="U34" s="176"/>
      <c r="V34" s="195"/>
      <c r="W34" s="210"/>
    </row>
    <row r="35" spans="2:23" ht="51" x14ac:dyDescent="0.2">
      <c r="B35" s="201" t="str">
        <f>IF('Formulario PPGR5'!$G35="","",CONCATENATE('Formulario PPGR5'!$C35,".",'Formulario PPGR5'!$D35,".",'Formulario PPGR5'!$E35,".",'Formulario PPGR5'!$F35))</f>
        <v/>
      </c>
      <c r="C35" s="201" t="str">
        <f>IF('Formulario PPGR5'!$G35="","",'Formulario PPGR1'!#REF!)</f>
        <v/>
      </c>
      <c r="D35" s="201" t="str">
        <f>IF('Formulario PPGR5'!$G35="","",'Formulario PPGR1'!#REF!)</f>
        <v/>
      </c>
      <c r="E35" s="201" t="str">
        <f>IF('Formulario PPGR5'!$G35="","",'Formulario PPGR1'!#REF!)</f>
        <v/>
      </c>
      <c r="F35" s="201" t="str">
        <f>IF('Formulario PPGR5'!$G35="","",'Formulario PPGR1'!#REF!)</f>
        <v/>
      </c>
      <c r="G35" s="188"/>
      <c r="H35" s="203"/>
      <c r="I35" s="204" t="s">
        <v>167</v>
      </c>
      <c r="J35" s="203"/>
      <c r="K35" s="203" t="s">
        <v>2772</v>
      </c>
      <c r="L35" s="188" t="s">
        <v>1725</v>
      </c>
      <c r="M35" s="205" t="s">
        <v>2823</v>
      </c>
      <c r="N35" s="205" t="s">
        <v>622</v>
      </c>
      <c r="O35" s="206"/>
      <c r="P35" s="206" t="s">
        <v>622</v>
      </c>
      <c r="Q35" s="190" t="s">
        <v>2830</v>
      </c>
      <c r="R35" s="190">
        <v>6</v>
      </c>
      <c r="S35" s="190"/>
      <c r="T35" s="176"/>
      <c r="U35" s="176"/>
      <c r="V35" s="195"/>
      <c r="W35" s="210"/>
    </row>
    <row r="36" spans="2:23" ht="51" x14ac:dyDescent="0.2">
      <c r="B36" s="201" t="str">
        <f>IF('Formulario PPGR5'!$G36="","",CONCATENATE('Formulario PPGR5'!$C36,".",'Formulario PPGR5'!$D36,".",'Formulario PPGR5'!$E36,".",'Formulario PPGR5'!$F36))</f>
        <v/>
      </c>
      <c r="C36" s="201" t="str">
        <f>IF('Formulario PPGR5'!$G36="","",'Formulario PPGR1'!#REF!)</f>
        <v/>
      </c>
      <c r="D36" s="201" t="str">
        <f>IF('Formulario PPGR5'!$G36="","",'Formulario PPGR1'!#REF!)</f>
        <v/>
      </c>
      <c r="E36" s="201" t="str">
        <f>IF('Formulario PPGR5'!$G36="","",'Formulario PPGR1'!#REF!)</f>
        <v/>
      </c>
      <c r="F36" s="201" t="str">
        <f>IF('Formulario PPGR5'!$G36="","",'Formulario PPGR1'!#REF!)</f>
        <v/>
      </c>
      <c r="G36" s="188"/>
      <c r="H36" s="203"/>
      <c r="I36" s="204" t="s">
        <v>167</v>
      </c>
      <c r="J36" s="203"/>
      <c r="K36" s="203" t="s">
        <v>2772</v>
      </c>
      <c r="L36" s="188" t="s">
        <v>1725</v>
      </c>
      <c r="M36" s="205" t="s">
        <v>2824</v>
      </c>
      <c r="N36" s="205" t="s">
        <v>624</v>
      </c>
      <c r="O36" s="206"/>
      <c r="P36" s="206" t="s">
        <v>624</v>
      </c>
      <c r="Q36" s="190" t="s">
        <v>2830</v>
      </c>
      <c r="R36" s="190">
        <v>6</v>
      </c>
      <c r="S36" s="205"/>
      <c r="T36" s="176"/>
      <c r="U36" s="176"/>
      <c r="V36" s="195"/>
      <c r="W36" s="210"/>
    </row>
    <row r="37" spans="2:23" ht="51" x14ac:dyDescent="0.2">
      <c r="B37" s="201" t="str">
        <f>IF('Formulario PPGR5'!$G37="","",CONCATENATE('Formulario PPGR5'!$C37,".",'Formulario PPGR5'!$D37,".",'Formulario PPGR5'!$E37,".",'Formulario PPGR5'!$F37))</f>
        <v/>
      </c>
      <c r="C37" s="201" t="str">
        <f>IF('Formulario PPGR5'!$G37="","",'Formulario PPGR1'!#REF!)</f>
        <v/>
      </c>
      <c r="D37" s="201" t="str">
        <f>IF('Formulario PPGR5'!$G37="","",'Formulario PPGR1'!#REF!)</f>
        <v/>
      </c>
      <c r="E37" s="201" t="str">
        <f>IF('Formulario PPGR5'!$G37="","",'Formulario PPGR1'!#REF!)</f>
        <v/>
      </c>
      <c r="F37" s="201" t="str">
        <f>IF('Formulario PPGR5'!$G37="","",'Formulario PPGR1'!#REF!)</f>
        <v/>
      </c>
      <c r="G37" s="188"/>
      <c r="H37" s="203"/>
      <c r="I37" s="204" t="s">
        <v>167</v>
      </c>
      <c r="J37" s="203"/>
      <c r="K37" s="203" t="s">
        <v>2772</v>
      </c>
      <c r="L37" s="188" t="s">
        <v>1725</v>
      </c>
      <c r="M37" s="205" t="s">
        <v>2825</v>
      </c>
      <c r="N37" s="205" t="s">
        <v>618</v>
      </c>
      <c r="O37" s="206"/>
      <c r="P37" s="206" t="s">
        <v>618</v>
      </c>
      <c r="Q37" s="190" t="s">
        <v>2830</v>
      </c>
      <c r="R37" s="190">
        <v>6</v>
      </c>
      <c r="S37" s="190"/>
      <c r="T37" s="176"/>
      <c r="U37" s="176"/>
      <c r="V37" s="195"/>
      <c r="W37" s="210"/>
    </row>
    <row r="38" spans="2:23" ht="51" x14ac:dyDescent="0.2">
      <c r="B38" s="201" t="str">
        <f>IF('Formulario PPGR5'!$G38="","",CONCATENATE('Formulario PPGR5'!$C38,".",'Formulario PPGR5'!$D38,".",'Formulario PPGR5'!$E38,".",'Formulario PPGR5'!$F38))</f>
        <v/>
      </c>
      <c r="C38" s="201" t="str">
        <f>IF('Formulario PPGR5'!$G38="","",'Formulario PPGR1'!#REF!)</f>
        <v/>
      </c>
      <c r="D38" s="201" t="str">
        <f>IF('Formulario PPGR5'!$G38="","",'Formulario PPGR1'!#REF!)</f>
        <v/>
      </c>
      <c r="E38" s="201" t="str">
        <f>IF('Formulario PPGR5'!$G38="","",'Formulario PPGR1'!#REF!)</f>
        <v/>
      </c>
      <c r="F38" s="201" t="str">
        <f>IF('Formulario PPGR5'!$G38="","",'Formulario PPGR1'!#REF!)</f>
        <v/>
      </c>
      <c r="G38" s="188"/>
      <c r="H38" s="203"/>
      <c r="I38" s="204" t="s">
        <v>167</v>
      </c>
      <c r="J38" s="203"/>
      <c r="K38" s="203" t="s">
        <v>2772</v>
      </c>
      <c r="L38" s="188" t="s">
        <v>1725</v>
      </c>
      <c r="M38" s="205" t="s">
        <v>2826</v>
      </c>
      <c r="N38" s="205" t="s">
        <v>618</v>
      </c>
      <c r="O38" s="206"/>
      <c r="P38" s="206" t="s">
        <v>618</v>
      </c>
      <c r="Q38" s="190" t="s">
        <v>2830</v>
      </c>
      <c r="R38" s="190">
        <v>6</v>
      </c>
      <c r="S38" s="190"/>
      <c r="T38" s="176"/>
      <c r="U38" s="176"/>
      <c r="V38" s="195"/>
      <c r="W38" s="210"/>
    </row>
    <row r="39" spans="2:23" ht="25.5" x14ac:dyDescent="0.2">
      <c r="B39" s="201" t="e">
        <f>IF('Formulario PPGR5'!$G39="","",CONCATENATE('Formulario PPGR5'!$C39,".",'Formulario PPGR5'!$D39,".",'Formulario PPGR5'!$E39,".",'Formulario PPGR5'!$F39))</f>
        <v>#REF!</v>
      </c>
      <c r="C39" s="201" t="e">
        <f>IF('Formulario PPGR5'!$G39="","",'Formulario PPGR1'!#REF!)</f>
        <v>#REF!</v>
      </c>
      <c r="D39" s="201" t="e">
        <f>IF('Formulario PPGR5'!$G39="","",'Formulario PPGR1'!#REF!)</f>
        <v>#REF!</v>
      </c>
      <c r="E39" s="201" t="e">
        <f>IF('Formulario PPGR5'!$G39="","",'Formulario PPGR1'!#REF!)</f>
        <v>#REF!</v>
      </c>
      <c r="F39" s="201" t="e">
        <f>IF('Formulario PPGR5'!$G39="","",'Formulario PPGR1'!#REF!)</f>
        <v>#REF!</v>
      </c>
      <c r="G39" s="188" t="s">
        <v>1719</v>
      </c>
      <c r="H39" s="203" t="s">
        <v>1088</v>
      </c>
      <c r="I39" s="204" t="s">
        <v>167</v>
      </c>
      <c r="J39" s="203"/>
      <c r="K39" s="203" t="s">
        <v>2774</v>
      </c>
      <c r="L39" s="188" t="s">
        <v>96</v>
      </c>
      <c r="M39" s="205" t="s">
        <v>2827</v>
      </c>
      <c r="N39" s="205" t="s">
        <v>616</v>
      </c>
      <c r="O39" s="206"/>
      <c r="P39" s="206" t="s">
        <v>616</v>
      </c>
      <c r="Q39" s="190" t="s">
        <v>2829</v>
      </c>
      <c r="R39" s="190">
        <v>3</v>
      </c>
      <c r="S39" s="190"/>
      <c r="T39" s="176"/>
      <c r="U39" s="176"/>
      <c r="V39" s="195"/>
      <c r="W39" s="210"/>
    </row>
    <row r="40" spans="2:23" ht="25.5" x14ac:dyDescent="0.2">
      <c r="B40" s="201" t="str">
        <f>IF('Formulario PPGR5'!$G40="","",CONCATENATE('Formulario PPGR5'!$C40,".",'Formulario PPGR5'!$D40,".",'Formulario PPGR5'!$E40,".",'Formulario PPGR5'!$F40))</f>
        <v/>
      </c>
      <c r="C40" s="201" t="str">
        <f>IF('Formulario PPGR5'!$G40="","",'Formulario PPGR1'!#REF!)</f>
        <v/>
      </c>
      <c r="D40" s="201" t="str">
        <f>IF('Formulario PPGR5'!$G40="","",'Formulario PPGR1'!#REF!)</f>
        <v/>
      </c>
      <c r="E40" s="201" t="str">
        <f>IF('Formulario PPGR5'!$G40="","",'Formulario PPGR1'!#REF!)</f>
        <v/>
      </c>
      <c r="F40" s="201" t="str">
        <f>IF('Formulario PPGR5'!$G40="","",'Formulario PPGR1'!#REF!)</f>
        <v/>
      </c>
      <c r="G40" s="188"/>
      <c r="H40" s="203"/>
      <c r="I40" s="204" t="s">
        <v>167</v>
      </c>
      <c r="J40" s="188"/>
      <c r="K40" s="203" t="s">
        <v>2775</v>
      </c>
      <c r="L40" s="188" t="s">
        <v>96</v>
      </c>
      <c r="M40" s="205" t="s">
        <v>2827</v>
      </c>
      <c r="N40" s="205" t="s">
        <v>616</v>
      </c>
      <c r="O40" s="206"/>
      <c r="P40" s="206" t="s">
        <v>616</v>
      </c>
      <c r="Q40" s="190" t="s">
        <v>2831</v>
      </c>
      <c r="R40" s="190">
        <v>3</v>
      </c>
      <c r="S40" s="190"/>
      <c r="T40" s="176"/>
      <c r="U40" s="176"/>
      <c r="V40" s="195"/>
      <c r="W40" s="210"/>
    </row>
    <row r="41" spans="2:23" ht="25.5" x14ac:dyDescent="0.2">
      <c r="B41" s="201" t="e">
        <f>IF('Formulario PPGR5'!$G41="","",CONCATENATE('Formulario PPGR5'!$C41,".",'Formulario PPGR5'!$D41,".",'Formulario PPGR5'!$E41,".",'Formulario PPGR5'!$F41))</f>
        <v>#REF!</v>
      </c>
      <c r="C41" s="201" t="e">
        <f>IF('Formulario PPGR5'!$G41="","",'Formulario PPGR1'!#REF!)</f>
        <v>#REF!</v>
      </c>
      <c r="D41" s="201" t="e">
        <f>IF('Formulario PPGR5'!$G41="","",'Formulario PPGR1'!#REF!)</f>
        <v>#REF!</v>
      </c>
      <c r="E41" s="201" t="e">
        <f>IF('Formulario PPGR5'!$G41="","",'Formulario PPGR1'!#REF!)</f>
        <v>#REF!</v>
      </c>
      <c r="F41" s="201" t="e">
        <f>IF('Formulario PPGR5'!$G41="","",'Formulario PPGR1'!#REF!)</f>
        <v>#REF!</v>
      </c>
      <c r="G41" s="188" t="s">
        <v>1719</v>
      </c>
      <c r="H41" s="203" t="s">
        <v>1120</v>
      </c>
      <c r="I41" s="204" t="s">
        <v>167</v>
      </c>
      <c r="J41" s="203"/>
      <c r="K41" s="203" t="s">
        <v>2776</v>
      </c>
      <c r="L41" s="188" t="s">
        <v>1725</v>
      </c>
      <c r="M41" s="205" t="s">
        <v>2828</v>
      </c>
      <c r="N41" s="205"/>
      <c r="O41" s="206"/>
      <c r="P41" s="206"/>
      <c r="Q41" s="190" t="s">
        <v>2829</v>
      </c>
      <c r="R41" s="190">
        <v>1500</v>
      </c>
      <c r="S41" s="176"/>
      <c r="T41" s="176"/>
      <c r="U41" s="195"/>
      <c r="V41" s="210"/>
      <c r="W41" s="210"/>
    </row>
    <row r="42" spans="2:23" ht="25.5" x14ac:dyDescent="0.2">
      <c r="B42" s="201" t="str">
        <f>IF('Formulario PPGR5'!$G42="","",CONCATENATE('Formulario PPGR5'!$C42,".",'Formulario PPGR5'!$D42,".",'Formulario PPGR5'!$E42,".",'Formulario PPGR5'!$F42))</f>
        <v/>
      </c>
      <c r="C42" s="201" t="str">
        <f>IF('Formulario PPGR5'!$G42="","",'Formulario PPGR1'!#REF!)</f>
        <v/>
      </c>
      <c r="D42" s="201" t="str">
        <f>IF('Formulario PPGR5'!$G42="","",'Formulario PPGR1'!#REF!)</f>
        <v/>
      </c>
      <c r="E42" s="201" t="str">
        <f>IF('Formulario PPGR5'!$G42="","",'Formulario PPGR1'!#REF!)</f>
        <v/>
      </c>
      <c r="F42" s="201" t="str">
        <f>IF('Formulario PPGR5'!$G42="","",'Formulario PPGR1'!#REF!)</f>
        <v/>
      </c>
      <c r="G42" s="188"/>
      <c r="H42" s="203"/>
      <c r="I42" s="204" t="s">
        <v>167</v>
      </c>
      <c r="J42" s="203"/>
      <c r="K42" s="203" t="s">
        <v>2777</v>
      </c>
      <c r="L42" s="203"/>
      <c r="M42" s="205" t="s">
        <v>2828</v>
      </c>
      <c r="N42" s="205"/>
      <c r="O42" s="206"/>
      <c r="P42" s="206"/>
      <c r="Q42" s="190" t="s">
        <v>2829</v>
      </c>
      <c r="R42" s="190">
        <v>1500</v>
      </c>
      <c r="S42" s="176"/>
      <c r="T42" s="176"/>
      <c r="U42" s="195"/>
      <c r="V42" s="210"/>
      <c r="W42" s="210"/>
    </row>
    <row r="43" spans="2:23" ht="25.5" x14ac:dyDescent="0.2">
      <c r="B43" s="201" t="str">
        <f>IF('Formulario PPGR5'!$G43="","",CONCATENATE('Formulario PPGR5'!$C43,".",'Formulario PPGR5'!$D43,".",'Formulario PPGR5'!$E43,".",'Formulario PPGR5'!$F43))</f>
        <v/>
      </c>
      <c r="C43" s="201" t="str">
        <f>IF('Formulario PPGR5'!$G43="","",'Formulario PPGR1'!#REF!)</f>
        <v/>
      </c>
      <c r="D43" s="201" t="str">
        <f>IF('Formulario PPGR5'!$G43="","",'Formulario PPGR1'!#REF!)</f>
        <v/>
      </c>
      <c r="E43" s="201" t="str">
        <f>IF('Formulario PPGR5'!$G43="","",'Formulario PPGR1'!#REF!)</f>
        <v/>
      </c>
      <c r="F43" s="201" t="str">
        <f>IF('Formulario PPGR5'!$G43="","",'Formulario PPGR1'!#REF!)</f>
        <v/>
      </c>
      <c r="G43" s="188"/>
      <c r="H43" s="203"/>
      <c r="I43" s="204" t="s">
        <v>167</v>
      </c>
      <c r="J43" s="203"/>
      <c r="K43" s="203" t="s">
        <v>2778</v>
      </c>
      <c r="L43" s="203"/>
      <c r="M43" s="205" t="s">
        <v>2828</v>
      </c>
      <c r="N43" s="205"/>
      <c r="O43" s="206"/>
      <c r="P43" s="206"/>
      <c r="Q43" s="190" t="s">
        <v>2829</v>
      </c>
      <c r="R43" s="190">
        <v>1500</v>
      </c>
      <c r="S43" s="176"/>
      <c r="T43" s="176"/>
      <c r="U43" s="195"/>
      <c r="V43" s="210"/>
      <c r="W43" s="210"/>
    </row>
    <row r="44" spans="2:23" ht="25.5" x14ac:dyDescent="0.2">
      <c r="B44" s="201" t="str">
        <f>IF('Formulario PPGR5'!$G44="","",CONCATENATE('Formulario PPGR5'!$C44,".",'Formulario PPGR5'!$D44,".",'Formulario PPGR5'!$E44,".",'Formulario PPGR5'!$F44))</f>
        <v/>
      </c>
      <c r="C44" s="201" t="str">
        <f>IF('Formulario PPGR5'!$G44="","",'Formulario PPGR1'!#REF!)</f>
        <v/>
      </c>
      <c r="D44" s="201" t="str">
        <f>IF('Formulario PPGR5'!$G44="","",'Formulario PPGR1'!#REF!)</f>
        <v/>
      </c>
      <c r="E44" s="201" t="str">
        <f>IF('Formulario PPGR5'!$G44="","",'Formulario PPGR1'!#REF!)</f>
        <v/>
      </c>
      <c r="F44" s="201" t="str">
        <f>IF('Formulario PPGR5'!$G44="","",'Formulario PPGR1'!#REF!)</f>
        <v/>
      </c>
      <c r="G44" s="188"/>
      <c r="H44" s="203"/>
      <c r="I44" s="204" t="s">
        <v>167</v>
      </c>
      <c r="J44" s="203"/>
      <c r="K44" s="203" t="s">
        <v>2779</v>
      </c>
      <c r="L44" s="203"/>
      <c r="M44" s="205" t="s">
        <v>2828</v>
      </c>
      <c r="N44" s="205"/>
      <c r="O44" s="206"/>
      <c r="P44" s="206"/>
      <c r="Q44" s="190" t="s">
        <v>2829</v>
      </c>
      <c r="R44" s="190">
        <v>1500</v>
      </c>
      <c r="S44" s="176"/>
      <c r="T44" s="176"/>
      <c r="U44" s="195"/>
      <c r="V44" s="210"/>
      <c r="W44" s="210"/>
    </row>
    <row r="45" spans="2:23" ht="25.5" x14ac:dyDescent="0.2">
      <c r="B45" s="201" t="str">
        <f>IF('Formulario PPGR5'!$G45="","",CONCATENATE('Formulario PPGR5'!$C45,".",'Formulario PPGR5'!$D45,".",'Formulario PPGR5'!$E45,".",'Formulario PPGR5'!$F45))</f>
        <v/>
      </c>
      <c r="C45" s="201" t="str">
        <f>IF('Formulario PPGR5'!$G45="","",'Formulario PPGR1'!#REF!)</f>
        <v/>
      </c>
      <c r="D45" s="201" t="str">
        <f>IF('Formulario PPGR5'!$G45="","",'Formulario PPGR1'!#REF!)</f>
        <v/>
      </c>
      <c r="E45" s="201" t="str">
        <f>IF('Formulario PPGR5'!$G45="","",'Formulario PPGR1'!#REF!)</f>
        <v/>
      </c>
      <c r="F45" s="201" t="str">
        <f>IF('Formulario PPGR5'!$G45="","",'Formulario PPGR1'!#REF!)</f>
        <v/>
      </c>
      <c r="G45" s="188"/>
      <c r="H45" s="203"/>
      <c r="I45" s="204" t="s">
        <v>167</v>
      </c>
      <c r="J45" s="203"/>
      <c r="K45" s="203" t="s">
        <v>2780</v>
      </c>
      <c r="L45" s="188"/>
      <c r="M45" s="205" t="s">
        <v>2828</v>
      </c>
      <c r="N45" s="205"/>
      <c r="O45" s="206"/>
      <c r="P45" s="206"/>
      <c r="Q45" s="190" t="s">
        <v>2829</v>
      </c>
      <c r="R45" s="190">
        <v>1500</v>
      </c>
      <c r="S45" s="190"/>
      <c r="T45" s="176"/>
      <c r="U45" s="176"/>
      <c r="V45" s="195"/>
      <c r="W45" s="210"/>
    </row>
    <row r="46" spans="2:23" ht="25.5" x14ac:dyDescent="0.2">
      <c r="B46" s="201" t="str">
        <f>IF('Formulario PPGR5'!$G46="","",CONCATENATE('Formulario PPGR5'!$C46,".",'Formulario PPGR5'!$D46,".",'Formulario PPGR5'!$E46,".",'Formulario PPGR5'!$F46))</f>
        <v/>
      </c>
      <c r="C46" s="201" t="str">
        <f>IF('Formulario PPGR5'!$G46="","",'Formulario PPGR1'!#REF!)</f>
        <v/>
      </c>
      <c r="D46" s="201" t="str">
        <f>IF('Formulario PPGR5'!$G46="","",'Formulario PPGR1'!#REF!)</f>
        <v/>
      </c>
      <c r="E46" s="201" t="str">
        <f>IF('Formulario PPGR5'!$G46="","",'Formulario PPGR1'!#REF!)</f>
        <v/>
      </c>
      <c r="F46" s="201" t="str">
        <f>IF('Formulario PPGR5'!$G46="","",'Formulario PPGR1'!#REF!)</f>
        <v/>
      </c>
      <c r="G46" s="188"/>
      <c r="H46" s="203"/>
      <c r="I46" s="204" t="s">
        <v>167</v>
      </c>
      <c r="J46" s="203"/>
      <c r="K46" s="203" t="s">
        <v>2781</v>
      </c>
      <c r="L46" s="188"/>
      <c r="M46" s="205" t="s">
        <v>2828</v>
      </c>
      <c r="N46" s="205"/>
      <c r="O46" s="206"/>
      <c r="P46" s="206"/>
      <c r="Q46" s="190" t="s">
        <v>2829</v>
      </c>
      <c r="R46" s="190">
        <v>1500</v>
      </c>
      <c r="S46" s="190"/>
      <c r="T46" s="176"/>
      <c r="U46" s="176"/>
      <c r="V46" s="195"/>
      <c r="W46" s="210"/>
    </row>
    <row r="47" spans="2:23" ht="25.5" x14ac:dyDescent="0.2">
      <c r="B47" s="201" t="str">
        <f>IF('Formulario PPGR5'!$G47="","",CONCATENATE('Formulario PPGR5'!$C47,".",'Formulario PPGR5'!$D47,".",'Formulario PPGR5'!$E47,".",'Formulario PPGR5'!$F47))</f>
        <v/>
      </c>
      <c r="C47" s="201" t="str">
        <f>IF('Formulario PPGR5'!$G47="","",'Formulario PPGR1'!#REF!)</f>
        <v/>
      </c>
      <c r="D47" s="201" t="str">
        <f>IF('Formulario PPGR5'!$G47="","",'Formulario PPGR1'!#REF!)</f>
        <v/>
      </c>
      <c r="E47" s="201" t="str">
        <f>IF('Formulario PPGR5'!$G47="","",'Formulario PPGR1'!#REF!)</f>
        <v/>
      </c>
      <c r="F47" s="201" t="str">
        <f>IF('Formulario PPGR5'!$G47="","",'Formulario PPGR1'!#REF!)</f>
        <v/>
      </c>
      <c r="G47" s="188"/>
      <c r="H47" s="203"/>
      <c r="I47" s="204" t="s">
        <v>167</v>
      </c>
      <c r="J47" s="203"/>
      <c r="K47" s="203" t="s">
        <v>2782</v>
      </c>
      <c r="L47" s="188"/>
      <c r="M47" s="205" t="s">
        <v>2828</v>
      </c>
      <c r="N47" s="205"/>
      <c r="O47" s="206"/>
      <c r="P47" s="206"/>
      <c r="Q47" s="190" t="s">
        <v>2829</v>
      </c>
      <c r="R47" s="190">
        <v>1500</v>
      </c>
      <c r="S47" s="190"/>
      <c r="T47" s="176"/>
      <c r="U47" s="176"/>
      <c r="V47" s="195"/>
      <c r="W47" s="210"/>
    </row>
    <row r="48" spans="2:23" ht="25.5" x14ac:dyDescent="0.2">
      <c r="B48" s="201" t="str">
        <f>IF('Formulario PPGR5'!$G48="","",CONCATENATE('Formulario PPGR5'!$C48,".",'Formulario PPGR5'!$D48,".",'Formulario PPGR5'!$E48,".",'Formulario PPGR5'!$F48))</f>
        <v/>
      </c>
      <c r="C48" s="201" t="str">
        <f>IF('Formulario PPGR5'!$G48="","",'Formulario PPGR1'!#REF!)</f>
        <v/>
      </c>
      <c r="D48" s="201" t="str">
        <f>IF('Formulario PPGR5'!$G48="","",'Formulario PPGR1'!#REF!)</f>
        <v/>
      </c>
      <c r="E48" s="201" t="str">
        <f>IF('Formulario PPGR5'!$G48="","",'Formulario PPGR1'!#REF!)</f>
        <v/>
      </c>
      <c r="F48" s="201" t="str">
        <f>IF('Formulario PPGR5'!$G48="","",'Formulario PPGR1'!#REF!)</f>
        <v/>
      </c>
      <c r="G48" s="188"/>
      <c r="H48" s="203"/>
      <c r="I48" s="204" t="s">
        <v>167</v>
      </c>
      <c r="J48" s="203"/>
      <c r="K48" s="203" t="s">
        <v>2783</v>
      </c>
      <c r="L48" s="188"/>
      <c r="M48" s="205" t="s">
        <v>2828</v>
      </c>
      <c r="N48" s="205"/>
      <c r="O48" s="206"/>
      <c r="P48" s="206"/>
      <c r="Q48" s="190" t="s">
        <v>2829</v>
      </c>
      <c r="R48" s="190">
        <v>1500</v>
      </c>
      <c r="S48" s="190"/>
      <c r="T48" s="176"/>
      <c r="U48" s="176"/>
      <c r="V48" s="195"/>
      <c r="W48" s="210"/>
    </row>
    <row r="49" spans="2:23" ht="25.5" x14ac:dyDescent="0.2">
      <c r="B49" s="201" t="str">
        <f>IF('Formulario PPGR5'!$G49="","",CONCATENATE('Formulario PPGR5'!$C49,".",'Formulario PPGR5'!$D49,".",'Formulario PPGR5'!$E49,".",'Formulario PPGR5'!$F49))</f>
        <v/>
      </c>
      <c r="C49" s="201" t="str">
        <f>IF('Formulario PPGR5'!$G49="","",'Formulario PPGR1'!#REF!)</f>
        <v/>
      </c>
      <c r="D49" s="201" t="str">
        <f>IF('Formulario PPGR5'!$G49="","",'Formulario PPGR1'!#REF!)</f>
        <v/>
      </c>
      <c r="E49" s="201" t="str">
        <f>IF('Formulario PPGR5'!$G49="","",'Formulario PPGR1'!#REF!)</f>
        <v/>
      </c>
      <c r="F49" s="201" t="str">
        <f>IF('Formulario PPGR5'!$G49="","",'Formulario PPGR1'!#REF!)</f>
        <v/>
      </c>
      <c r="G49" s="188"/>
      <c r="H49" s="203"/>
      <c r="I49" s="204" t="s">
        <v>167</v>
      </c>
      <c r="J49" s="203"/>
      <c r="K49" s="203" t="s">
        <v>2784</v>
      </c>
      <c r="L49" s="188"/>
      <c r="M49" s="205" t="s">
        <v>2828</v>
      </c>
      <c r="N49" s="205"/>
      <c r="O49" s="206"/>
      <c r="P49" s="206"/>
      <c r="Q49" s="190" t="s">
        <v>2829</v>
      </c>
      <c r="R49" s="190">
        <v>1500</v>
      </c>
      <c r="S49" s="190"/>
      <c r="T49" s="176"/>
      <c r="U49" s="176"/>
      <c r="V49" s="195"/>
      <c r="W49" s="210"/>
    </row>
    <row r="50" spans="2:23" ht="25.5" x14ac:dyDescent="0.2">
      <c r="B50" s="201" t="str">
        <f>IF('Formulario PPGR5'!$G50="","",CONCATENATE('Formulario PPGR5'!$C50,".",'Formulario PPGR5'!$D50,".",'Formulario PPGR5'!$E50,".",'Formulario PPGR5'!$F50))</f>
        <v/>
      </c>
      <c r="C50" s="201" t="str">
        <f>IF('Formulario PPGR5'!$G50="","",'Formulario PPGR1'!#REF!)</f>
        <v/>
      </c>
      <c r="D50" s="201" t="str">
        <f>IF('Formulario PPGR5'!$G50="","",'Formulario PPGR1'!#REF!)</f>
        <v/>
      </c>
      <c r="E50" s="201" t="str">
        <f>IF('Formulario PPGR5'!$G50="","",'Formulario PPGR1'!#REF!)</f>
        <v/>
      </c>
      <c r="F50" s="201" t="str">
        <f>IF('Formulario PPGR5'!$G50="","",'Formulario PPGR1'!#REF!)</f>
        <v/>
      </c>
      <c r="G50" s="188"/>
      <c r="H50" s="203"/>
      <c r="I50" s="204" t="s">
        <v>167</v>
      </c>
      <c r="J50" s="203"/>
      <c r="K50" s="203" t="s">
        <v>2785</v>
      </c>
      <c r="L50" s="188"/>
      <c r="M50" s="205" t="s">
        <v>2828</v>
      </c>
      <c r="N50" s="205"/>
      <c r="O50" s="206"/>
      <c r="P50" s="206"/>
      <c r="Q50" s="190" t="s">
        <v>2829</v>
      </c>
      <c r="R50" s="190">
        <v>1500</v>
      </c>
      <c r="S50" s="190"/>
      <c r="T50" s="176"/>
      <c r="U50" s="176"/>
      <c r="V50" s="195"/>
      <c r="W50" s="210"/>
    </row>
    <row r="51" spans="2:23" ht="25.5" x14ac:dyDescent="0.2">
      <c r="B51" s="201" t="str">
        <f>IF('Formulario PPGR5'!$G51="","",CONCATENATE('Formulario PPGR5'!$C51,".",'Formulario PPGR5'!$D51,".",'Formulario PPGR5'!$E51,".",'Formulario PPGR5'!$F51))</f>
        <v/>
      </c>
      <c r="C51" s="201" t="str">
        <f>IF('Formulario PPGR5'!$G51="","",'Formulario PPGR1'!#REF!)</f>
        <v/>
      </c>
      <c r="D51" s="201" t="str">
        <f>IF('Formulario PPGR5'!$G51="","",'Formulario PPGR1'!#REF!)</f>
        <v/>
      </c>
      <c r="E51" s="201" t="str">
        <f>IF('Formulario PPGR5'!$G51="","",'Formulario PPGR1'!#REF!)</f>
        <v/>
      </c>
      <c r="F51" s="201" t="str">
        <f>IF('Formulario PPGR5'!$G51="","",'Formulario PPGR1'!#REF!)</f>
        <v/>
      </c>
      <c r="G51" s="188"/>
      <c r="H51" s="203"/>
      <c r="I51" s="204" t="s">
        <v>167</v>
      </c>
      <c r="J51" s="203"/>
      <c r="K51" s="203" t="s">
        <v>2786</v>
      </c>
      <c r="L51" s="188"/>
      <c r="M51" s="205" t="s">
        <v>2828</v>
      </c>
      <c r="N51" s="205"/>
      <c r="O51" s="206"/>
      <c r="P51" s="206"/>
      <c r="Q51" s="190" t="s">
        <v>2829</v>
      </c>
      <c r="R51" s="190">
        <v>1500</v>
      </c>
      <c r="S51" s="190"/>
      <c r="T51" s="176"/>
      <c r="U51" s="176"/>
      <c r="V51" s="195"/>
      <c r="W51" s="210"/>
    </row>
    <row r="52" spans="2:23" ht="25.5" x14ac:dyDescent="0.2">
      <c r="B52" s="201" t="str">
        <f>IF('Formulario PPGR5'!$G52="","",CONCATENATE('Formulario PPGR5'!$C52,".",'Formulario PPGR5'!$D52,".",'Formulario PPGR5'!$E52,".",'Formulario PPGR5'!$F52))</f>
        <v/>
      </c>
      <c r="C52" s="201" t="str">
        <f>IF('Formulario PPGR5'!$G52="","",'Formulario PPGR1'!#REF!)</f>
        <v/>
      </c>
      <c r="D52" s="201" t="str">
        <f>IF('Formulario PPGR5'!$G52="","",'Formulario PPGR1'!#REF!)</f>
        <v/>
      </c>
      <c r="E52" s="201" t="str">
        <f>IF('Formulario PPGR5'!$G52="","",'Formulario PPGR1'!#REF!)</f>
        <v/>
      </c>
      <c r="F52" s="201" t="str">
        <f>IF('Formulario PPGR5'!$G52="","",'Formulario PPGR1'!#REF!)</f>
        <v/>
      </c>
      <c r="G52" s="188"/>
      <c r="H52" s="203"/>
      <c r="I52" s="204" t="s">
        <v>167</v>
      </c>
      <c r="J52" s="203"/>
      <c r="K52" s="203" t="s">
        <v>2787</v>
      </c>
      <c r="L52" s="188"/>
      <c r="M52" s="205" t="s">
        <v>2828</v>
      </c>
      <c r="N52" s="205"/>
      <c r="O52" s="206"/>
      <c r="P52" s="206"/>
      <c r="Q52" s="190" t="s">
        <v>2829</v>
      </c>
      <c r="R52" s="190">
        <v>1500</v>
      </c>
      <c r="S52" s="190"/>
      <c r="T52" s="176"/>
      <c r="U52" s="176"/>
      <c r="V52" s="195"/>
      <c r="W52" s="210"/>
    </row>
    <row r="53" spans="2:23" ht="25.5" x14ac:dyDescent="0.2">
      <c r="B53" s="201" t="str">
        <f>IF('Formulario PPGR5'!$G53="","",CONCATENATE('Formulario PPGR5'!$C53,".",'Formulario PPGR5'!$D53,".",'Formulario PPGR5'!$E53,".",'Formulario PPGR5'!$F53))</f>
        <v/>
      </c>
      <c r="C53" s="201" t="str">
        <f>IF('Formulario PPGR5'!$G53="","",'Formulario PPGR1'!#REF!)</f>
        <v/>
      </c>
      <c r="D53" s="201" t="str">
        <f>IF('Formulario PPGR5'!$G53="","",'Formulario PPGR1'!#REF!)</f>
        <v/>
      </c>
      <c r="E53" s="201" t="str">
        <f>IF('Formulario PPGR5'!$G53="","",'Formulario PPGR1'!#REF!)</f>
        <v/>
      </c>
      <c r="F53" s="201" t="str">
        <f>IF('Formulario PPGR5'!$G53="","",'Formulario PPGR1'!#REF!)</f>
        <v/>
      </c>
      <c r="G53" s="188"/>
      <c r="H53" s="203"/>
      <c r="I53" s="204" t="s">
        <v>167</v>
      </c>
      <c r="J53" s="203"/>
      <c r="K53" s="203" t="s">
        <v>2788</v>
      </c>
      <c r="L53" s="188"/>
      <c r="M53" s="205" t="s">
        <v>2828</v>
      </c>
      <c r="N53" s="205"/>
      <c r="O53" s="206"/>
      <c r="P53" s="206"/>
      <c r="Q53" s="190" t="s">
        <v>2829</v>
      </c>
      <c r="R53" s="190">
        <v>2000</v>
      </c>
      <c r="S53" s="190"/>
      <c r="T53" s="176"/>
      <c r="U53" s="176"/>
      <c r="V53" s="195"/>
      <c r="W53" s="210"/>
    </row>
    <row r="54" spans="2:23" ht="25.5" x14ac:dyDescent="0.2">
      <c r="B54" s="201" t="str">
        <f>IF('Formulario PPGR5'!$G54="","",CONCATENATE('Formulario PPGR5'!$C54,".",'Formulario PPGR5'!$D54,".",'Formulario PPGR5'!$E54,".",'Formulario PPGR5'!$F54))</f>
        <v/>
      </c>
      <c r="C54" s="201" t="str">
        <f>IF('Formulario PPGR5'!$G54="","",'Formulario PPGR1'!#REF!)</f>
        <v/>
      </c>
      <c r="D54" s="201" t="str">
        <f>IF('Formulario PPGR5'!$G54="","",'Formulario PPGR1'!#REF!)</f>
        <v/>
      </c>
      <c r="E54" s="201" t="str">
        <f>IF('Formulario PPGR5'!$G54="","",'Formulario PPGR1'!#REF!)</f>
        <v/>
      </c>
      <c r="F54" s="201" t="str">
        <f>IF('Formulario PPGR5'!$G54="","",'Formulario PPGR1'!#REF!)</f>
        <v/>
      </c>
      <c r="G54" s="188"/>
      <c r="H54" s="203"/>
      <c r="I54" s="204" t="s">
        <v>167</v>
      </c>
      <c r="J54" s="203"/>
      <c r="K54" s="203" t="s">
        <v>2789</v>
      </c>
      <c r="L54" s="188"/>
      <c r="M54" s="205" t="s">
        <v>2828</v>
      </c>
      <c r="N54" s="205"/>
      <c r="O54" s="206"/>
      <c r="P54" s="206"/>
      <c r="Q54" s="190" t="s">
        <v>2829</v>
      </c>
      <c r="R54" s="190">
        <v>500</v>
      </c>
      <c r="S54" s="190"/>
      <c r="T54" s="176"/>
      <c r="U54" s="176"/>
      <c r="V54" s="195"/>
      <c r="W54" s="210"/>
    </row>
    <row r="55" spans="2:23" ht="25.5" x14ac:dyDescent="0.2">
      <c r="B55" s="201" t="str">
        <f>IF('Formulario PPGR5'!$G55="","",CONCATENATE('Formulario PPGR5'!$C55,".",'Formulario PPGR5'!$D55,".",'Formulario PPGR5'!$E55,".",'Formulario PPGR5'!$F55))</f>
        <v/>
      </c>
      <c r="C55" s="201" t="str">
        <f>IF('Formulario PPGR5'!$G55="","",'Formulario PPGR1'!#REF!)</f>
        <v/>
      </c>
      <c r="D55" s="201" t="str">
        <f>IF('Formulario PPGR5'!$G55="","",'Formulario PPGR1'!#REF!)</f>
        <v/>
      </c>
      <c r="E55" s="201" t="str">
        <f>IF('Formulario PPGR5'!$G55="","",'Formulario PPGR1'!#REF!)</f>
        <v/>
      </c>
      <c r="F55" s="201" t="str">
        <f>IF('Formulario PPGR5'!$G55="","",'Formulario PPGR1'!#REF!)</f>
        <v/>
      </c>
      <c r="G55" s="188"/>
      <c r="H55" s="203"/>
      <c r="I55" s="204" t="s">
        <v>167</v>
      </c>
      <c r="J55" s="203"/>
      <c r="K55" s="203" t="s">
        <v>2790</v>
      </c>
      <c r="L55" s="188"/>
      <c r="M55" s="205" t="s">
        <v>2828</v>
      </c>
      <c r="N55" s="205"/>
      <c r="O55" s="206"/>
      <c r="P55" s="206"/>
      <c r="Q55" s="190" t="s">
        <v>2829</v>
      </c>
      <c r="R55" s="190">
        <v>4000</v>
      </c>
      <c r="S55" s="190"/>
      <c r="T55" s="176"/>
      <c r="U55" s="176"/>
      <c r="V55" s="195"/>
      <c r="W55" s="210"/>
    </row>
    <row r="56" spans="2:23" ht="25.5" x14ac:dyDescent="0.2">
      <c r="B56" s="201" t="str">
        <f>IF('Formulario PPGR5'!$G56="","",CONCATENATE('Formulario PPGR5'!$C56,".",'Formulario PPGR5'!$D56,".",'Formulario PPGR5'!$E56,".",'Formulario PPGR5'!$F56))</f>
        <v/>
      </c>
      <c r="C56" s="201" t="str">
        <f>IF('Formulario PPGR5'!$G56="","",'Formulario PPGR1'!#REF!)</f>
        <v/>
      </c>
      <c r="D56" s="201" t="str">
        <f>IF('Formulario PPGR5'!$G56="","",'Formulario PPGR1'!#REF!)</f>
        <v/>
      </c>
      <c r="E56" s="201" t="str">
        <f>IF('Formulario PPGR5'!$G56="","",'Formulario PPGR1'!#REF!)</f>
        <v/>
      </c>
      <c r="F56" s="201" t="str">
        <f>IF('Formulario PPGR5'!$G56="","",'Formulario PPGR1'!#REF!)</f>
        <v/>
      </c>
      <c r="G56" s="188"/>
      <c r="H56" s="203"/>
      <c r="I56" s="204" t="s">
        <v>167</v>
      </c>
      <c r="J56" s="203"/>
      <c r="K56" s="203" t="s">
        <v>2791</v>
      </c>
      <c r="L56" s="188"/>
      <c r="M56" s="205" t="s">
        <v>2828</v>
      </c>
      <c r="N56" s="205"/>
      <c r="O56" s="206"/>
      <c r="P56" s="206"/>
      <c r="Q56" s="190" t="s">
        <v>2829</v>
      </c>
      <c r="R56" s="190">
        <v>1500</v>
      </c>
      <c r="S56" s="190"/>
      <c r="T56" s="176"/>
      <c r="U56" s="176"/>
      <c r="V56" s="195"/>
      <c r="W56" s="210"/>
    </row>
    <row r="57" spans="2:23" ht="25.5" x14ac:dyDescent="0.2">
      <c r="B57" s="201" t="str">
        <f>IF('Formulario PPGR5'!$G57="","",CONCATENATE('Formulario PPGR5'!$C57,".",'Formulario PPGR5'!$D57,".",'Formulario PPGR5'!$E57,".",'Formulario PPGR5'!$F57))</f>
        <v/>
      </c>
      <c r="C57" s="201" t="str">
        <f>IF('Formulario PPGR5'!$G57="","",'Formulario PPGR1'!#REF!)</f>
        <v/>
      </c>
      <c r="D57" s="201" t="str">
        <f>IF('Formulario PPGR5'!$G57="","",'Formulario PPGR1'!#REF!)</f>
        <v/>
      </c>
      <c r="E57" s="201" t="str">
        <f>IF('Formulario PPGR5'!$G57="","",'Formulario PPGR1'!#REF!)</f>
        <v/>
      </c>
      <c r="F57" s="201" t="str">
        <f>IF('Formulario PPGR5'!$G57="","",'Formulario PPGR1'!#REF!)</f>
        <v/>
      </c>
      <c r="G57" s="188"/>
      <c r="H57" s="203"/>
      <c r="I57" s="204" t="s">
        <v>167</v>
      </c>
      <c r="J57" s="203"/>
      <c r="K57" s="203" t="s">
        <v>2792</v>
      </c>
      <c r="L57" s="188"/>
      <c r="M57" s="205" t="s">
        <v>2828</v>
      </c>
      <c r="N57" s="205"/>
      <c r="O57" s="206"/>
      <c r="P57" s="206"/>
      <c r="Q57" s="190" t="s">
        <v>2829</v>
      </c>
      <c r="R57" s="190">
        <v>1500</v>
      </c>
      <c r="S57" s="190"/>
      <c r="T57" s="176"/>
      <c r="U57" s="176"/>
      <c r="V57" s="195"/>
      <c r="W57" s="210"/>
    </row>
    <row r="58" spans="2:23" ht="25.5" x14ac:dyDescent="0.2">
      <c r="B58" s="201" t="str">
        <f>IF('Formulario PPGR5'!$G58="","",CONCATENATE('Formulario PPGR5'!$C58,".",'Formulario PPGR5'!$D58,".",'Formulario PPGR5'!$E58,".",'Formulario PPGR5'!$F58))</f>
        <v/>
      </c>
      <c r="C58" s="201" t="str">
        <f>IF('Formulario PPGR5'!$G58="","",'Formulario PPGR1'!#REF!)</f>
        <v/>
      </c>
      <c r="D58" s="201" t="str">
        <f>IF('Formulario PPGR5'!$G58="","",'Formulario PPGR1'!#REF!)</f>
        <v/>
      </c>
      <c r="E58" s="201" t="str">
        <f>IF('Formulario PPGR5'!$G58="","",'Formulario PPGR1'!#REF!)</f>
        <v/>
      </c>
      <c r="F58" s="201" t="str">
        <f>IF('Formulario PPGR5'!$G58="","",'Formulario PPGR1'!#REF!)</f>
        <v/>
      </c>
      <c r="G58" s="188"/>
      <c r="H58" s="203"/>
      <c r="I58" s="204" t="s">
        <v>167</v>
      </c>
      <c r="J58" s="203"/>
      <c r="K58" s="203" t="s">
        <v>2793</v>
      </c>
      <c r="L58" s="188"/>
      <c r="M58" s="205" t="s">
        <v>2828</v>
      </c>
      <c r="N58" s="205"/>
      <c r="O58" s="206"/>
      <c r="P58" s="206"/>
      <c r="Q58" s="190" t="s">
        <v>2829</v>
      </c>
      <c r="R58" s="190">
        <v>3000</v>
      </c>
      <c r="S58" s="190"/>
      <c r="T58" s="176"/>
      <c r="U58" s="176"/>
      <c r="V58" s="195"/>
      <c r="W58" s="210"/>
    </row>
    <row r="59" spans="2:23" ht="25.5" x14ac:dyDescent="0.2">
      <c r="B59" s="201" t="str">
        <f>IF('Formulario PPGR5'!$G59="","",CONCATENATE('Formulario PPGR5'!$C59,".",'Formulario PPGR5'!$D59,".",'Formulario PPGR5'!$E59,".",'Formulario PPGR5'!$F59))</f>
        <v/>
      </c>
      <c r="C59" s="201" t="str">
        <f>IF('Formulario PPGR5'!$G59="","",'Formulario PPGR1'!#REF!)</f>
        <v/>
      </c>
      <c r="D59" s="201" t="str">
        <f>IF('Formulario PPGR5'!$G59="","",'Formulario PPGR1'!#REF!)</f>
        <v/>
      </c>
      <c r="E59" s="201" t="str">
        <f>IF('Formulario PPGR5'!$G59="","",'Formulario PPGR1'!#REF!)</f>
        <v/>
      </c>
      <c r="F59" s="201" t="str">
        <f>IF('Formulario PPGR5'!$G59="","",'Formulario PPGR1'!#REF!)</f>
        <v/>
      </c>
      <c r="G59" s="188"/>
      <c r="H59" s="203"/>
      <c r="I59" s="204" t="s">
        <v>167</v>
      </c>
      <c r="J59" s="203"/>
      <c r="K59" s="203" t="s">
        <v>2794</v>
      </c>
      <c r="L59" s="188"/>
      <c r="M59" s="205" t="s">
        <v>2828</v>
      </c>
      <c r="N59" s="205"/>
      <c r="O59" s="206"/>
      <c r="P59" s="206"/>
      <c r="Q59" s="190" t="s">
        <v>2829</v>
      </c>
      <c r="R59" s="190">
        <v>2000</v>
      </c>
      <c r="S59" s="190"/>
      <c r="T59" s="176"/>
      <c r="U59" s="176"/>
      <c r="V59" s="195"/>
      <c r="W59" s="210"/>
    </row>
    <row r="60" spans="2:23" ht="25.5" x14ac:dyDescent="0.2">
      <c r="B60" s="201" t="str">
        <f>IF('Formulario PPGR5'!$G60="","",CONCATENATE('Formulario PPGR5'!$C60,".",'Formulario PPGR5'!$D60,".",'Formulario PPGR5'!$E60,".",'Formulario PPGR5'!$F60))</f>
        <v/>
      </c>
      <c r="C60" s="201" t="str">
        <f>IF('Formulario PPGR5'!$G60="","",'Formulario PPGR1'!#REF!)</f>
        <v/>
      </c>
      <c r="D60" s="201" t="str">
        <f>IF('Formulario PPGR5'!$G60="","",'Formulario PPGR1'!#REF!)</f>
        <v/>
      </c>
      <c r="E60" s="201" t="str">
        <f>IF('Formulario PPGR5'!$G60="","",'Formulario PPGR1'!#REF!)</f>
        <v/>
      </c>
      <c r="F60" s="201" t="str">
        <f>IF('Formulario PPGR5'!$G60="","",'Formulario PPGR1'!#REF!)</f>
        <v/>
      </c>
      <c r="G60" s="188"/>
      <c r="H60" s="203"/>
      <c r="I60" s="204" t="s">
        <v>167</v>
      </c>
      <c r="J60" s="203"/>
      <c r="K60" s="203" t="s">
        <v>2795</v>
      </c>
      <c r="L60" s="188"/>
      <c r="M60" s="205" t="s">
        <v>2828</v>
      </c>
      <c r="N60" s="205"/>
      <c r="O60" s="206"/>
      <c r="P60" s="206"/>
      <c r="Q60" s="190" t="s">
        <v>2829</v>
      </c>
      <c r="R60" s="190">
        <v>2000</v>
      </c>
      <c r="S60" s="190"/>
      <c r="T60" s="176"/>
      <c r="U60" s="176"/>
      <c r="V60" s="195"/>
      <c r="W60" s="210"/>
    </row>
    <row r="61" spans="2:23" ht="25.5" x14ac:dyDescent="0.2">
      <c r="B61" s="201" t="str">
        <f>IF('Formulario PPGR5'!$G61="","",CONCATENATE('Formulario PPGR5'!$C61,".",'Formulario PPGR5'!$D61,".",'Formulario PPGR5'!$E61,".",'Formulario PPGR5'!$F61))</f>
        <v/>
      </c>
      <c r="C61" s="201" t="str">
        <f>IF('Formulario PPGR5'!$G61="","",'Formulario PPGR1'!#REF!)</f>
        <v/>
      </c>
      <c r="D61" s="201" t="str">
        <f>IF('Formulario PPGR5'!$G61="","",'Formulario PPGR1'!#REF!)</f>
        <v/>
      </c>
      <c r="E61" s="201" t="str">
        <f>IF('Formulario PPGR5'!$G61="","",'Formulario PPGR1'!#REF!)</f>
        <v/>
      </c>
      <c r="F61" s="201" t="str">
        <f>IF('Formulario PPGR5'!$G61="","",'Formulario PPGR1'!#REF!)</f>
        <v/>
      </c>
      <c r="G61" s="188"/>
      <c r="H61" s="203"/>
      <c r="I61" s="204" t="s">
        <v>167</v>
      </c>
      <c r="J61" s="203"/>
      <c r="K61" s="203" t="s">
        <v>2796</v>
      </c>
      <c r="L61" s="188"/>
      <c r="M61" s="205" t="s">
        <v>2828</v>
      </c>
      <c r="N61" s="205"/>
      <c r="O61" s="206"/>
      <c r="P61" s="206"/>
      <c r="Q61" s="190" t="s">
        <v>2829</v>
      </c>
      <c r="R61" s="190">
        <v>2000</v>
      </c>
      <c r="S61" s="190"/>
      <c r="T61" s="176"/>
      <c r="U61" s="176"/>
      <c r="V61" s="195"/>
      <c r="W61" s="210"/>
    </row>
    <row r="62" spans="2:23" ht="25.5" x14ac:dyDescent="0.2">
      <c r="B62" s="201" t="str">
        <f>IF('Formulario PPGR5'!$G62="","",CONCATENATE('Formulario PPGR5'!$C62,".",'Formulario PPGR5'!$D62,".",'Formulario PPGR5'!$E62,".",'Formulario PPGR5'!$F62))</f>
        <v/>
      </c>
      <c r="C62" s="201" t="str">
        <f>IF('Formulario PPGR5'!$G62="","",'Formulario PPGR1'!#REF!)</f>
        <v/>
      </c>
      <c r="D62" s="201" t="str">
        <f>IF('Formulario PPGR5'!$G62="","",'Formulario PPGR1'!#REF!)</f>
        <v/>
      </c>
      <c r="E62" s="201" t="str">
        <f>IF('Formulario PPGR5'!$G62="","",'Formulario PPGR1'!#REF!)</f>
        <v/>
      </c>
      <c r="F62" s="201" t="str">
        <f>IF('Formulario PPGR5'!$G62="","",'Formulario PPGR1'!#REF!)</f>
        <v/>
      </c>
      <c r="G62" s="188"/>
      <c r="H62" s="203"/>
      <c r="I62" s="204" t="s">
        <v>167</v>
      </c>
      <c r="J62" s="203"/>
      <c r="K62" s="203" t="s">
        <v>2797</v>
      </c>
      <c r="L62" s="188"/>
      <c r="M62" s="205" t="s">
        <v>2828</v>
      </c>
      <c r="N62" s="205"/>
      <c r="O62" s="206"/>
      <c r="P62" s="206"/>
      <c r="Q62" s="190" t="s">
        <v>2829</v>
      </c>
      <c r="R62" s="190">
        <v>2000</v>
      </c>
      <c r="S62" s="190"/>
      <c r="T62" s="176"/>
      <c r="U62" s="176"/>
      <c r="V62" s="195"/>
      <c r="W62" s="210"/>
    </row>
    <row r="63" spans="2:23" ht="25.5" x14ac:dyDescent="0.2">
      <c r="B63" s="201" t="str">
        <f>IF('Formulario PPGR5'!$G63="","",CONCATENATE('Formulario PPGR5'!$C63,".",'Formulario PPGR5'!$D63,".",'Formulario PPGR5'!$E63,".",'Formulario PPGR5'!$F63))</f>
        <v/>
      </c>
      <c r="C63" s="201" t="str">
        <f>IF('Formulario PPGR5'!$G63="","",'Formulario PPGR1'!#REF!)</f>
        <v/>
      </c>
      <c r="D63" s="201" t="str">
        <f>IF('Formulario PPGR5'!$G63="","",'Formulario PPGR1'!#REF!)</f>
        <v/>
      </c>
      <c r="E63" s="201" t="str">
        <f>IF('Formulario PPGR5'!$G63="","",'Formulario PPGR1'!#REF!)</f>
        <v/>
      </c>
      <c r="F63" s="201" t="str">
        <f>IF('Formulario PPGR5'!$G63="","",'Formulario PPGR1'!#REF!)</f>
        <v/>
      </c>
      <c r="G63" s="188"/>
      <c r="H63" s="203"/>
      <c r="I63" s="204" t="s">
        <v>167</v>
      </c>
      <c r="J63" s="203"/>
      <c r="K63" s="203" t="s">
        <v>2798</v>
      </c>
      <c r="L63" s="188"/>
      <c r="M63" s="205" t="s">
        <v>2828</v>
      </c>
      <c r="N63" s="205"/>
      <c r="O63" s="206"/>
      <c r="P63" s="206"/>
      <c r="Q63" s="190" t="s">
        <v>2829</v>
      </c>
      <c r="R63" s="190">
        <v>3000</v>
      </c>
      <c r="S63" s="190"/>
      <c r="T63" s="176"/>
      <c r="U63" s="176"/>
      <c r="V63" s="195"/>
      <c r="W63" s="210"/>
    </row>
    <row r="64" spans="2:23" ht="25.5" x14ac:dyDescent="0.2">
      <c r="B64" s="201" t="str">
        <f>IF('Formulario PPGR5'!$G64="","",CONCATENATE('Formulario PPGR5'!$C64,".",'Formulario PPGR5'!$D64,".",'Formulario PPGR5'!$E64,".",'Formulario PPGR5'!$F64))</f>
        <v/>
      </c>
      <c r="C64" s="201" t="str">
        <f>IF('Formulario PPGR5'!$G64="","",'Formulario PPGR1'!#REF!)</f>
        <v/>
      </c>
      <c r="D64" s="201" t="str">
        <f>IF('Formulario PPGR5'!$G64="","",'Formulario PPGR1'!#REF!)</f>
        <v/>
      </c>
      <c r="E64" s="201" t="str">
        <f>IF('Formulario PPGR5'!$G64="","",'Formulario PPGR1'!#REF!)</f>
        <v/>
      </c>
      <c r="F64" s="201" t="str">
        <f>IF('Formulario PPGR5'!$G64="","",'Formulario PPGR1'!#REF!)</f>
        <v/>
      </c>
      <c r="G64" s="188"/>
      <c r="H64" s="203"/>
      <c r="I64" s="204" t="s">
        <v>167</v>
      </c>
      <c r="J64" s="203"/>
      <c r="K64" s="203" t="s">
        <v>2799</v>
      </c>
      <c r="L64" s="188"/>
      <c r="M64" s="205" t="s">
        <v>2828</v>
      </c>
      <c r="N64" s="205"/>
      <c r="O64" s="206"/>
      <c r="P64" s="206"/>
      <c r="Q64" s="190" t="s">
        <v>2829</v>
      </c>
      <c r="R64" s="190">
        <v>3000</v>
      </c>
      <c r="S64" s="190"/>
      <c r="T64" s="176"/>
      <c r="U64" s="176"/>
      <c r="V64" s="195"/>
      <c r="W64" s="210"/>
    </row>
    <row r="65" spans="2:23" ht="25.5" x14ac:dyDescent="0.2">
      <c r="B65" s="201" t="str">
        <f>IF('Formulario PPGR5'!$G65="","",CONCATENATE('Formulario PPGR5'!$C65,".",'Formulario PPGR5'!$D65,".",'Formulario PPGR5'!$E65,".",'Formulario PPGR5'!$F65))</f>
        <v/>
      </c>
      <c r="C65" s="201" t="str">
        <f>IF('Formulario PPGR5'!$G65="","",'Formulario PPGR1'!#REF!)</f>
        <v/>
      </c>
      <c r="D65" s="201" t="str">
        <f>IF('Formulario PPGR5'!$G65="","",'Formulario PPGR1'!#REF!)</f>
        <v/>
      </c>
      <c r="E65" s="201" t="str">
        <f>IF('Formulario PPGR5'!$G65="","",'Formulario PPGR1'!#REF!)</f>
        <v/>
      </c>
      <c r="F65" s="201" t="str">
        <f>IF('Formulario PPGR5'!$G65="","",'Formulario PPGR1'!#REF!)</f>
        <v/>
      </c>
      <c r="G65" s="188"/>
      <c r="H65" s="203"/>
      <c r="I65" s="204" t="s">
        <v>167</v>
      </c>
      <c r="J65" s="203"/>
      <c r="K65" s="203" t="s">
        <v>2800</v>
      </c>
      <c r="L65" s="188"/>
      <c r="M65" s="205" t="s">
        <v>2828</v>
      </c>
      <c r="N65" s="205"/>
      <c r="O65" s="206"/>
      <c r="P65" s="206"/>
      <c r="Q65" s="190" t="s">
        <v>2829</v>
      </c>
      <c r="R65" s="190">
        <v>3000</v>
      </c>
      <c r="S65" s="190"/>
      <c r="T65" s="176"/>
      <c r="U65" s="176"/>
      <c r="V65" s="195"/>
      <c r="W65" s="210"/>
    </row>
    <row r="66" spans="2:23" ht="25.5" x14ac:dyDescent="0.2">
      <c r="B66" s="201" t="str">
        <f>IF('Formulario PPGR5'!$G66="","",CONCATENATE('Formulario PPGR5'!$C66,".",'Formulario PPGR5'!$D66,".",'Formulario PPGR5'!$E66,".",'Formulario PPGR5'!$F66))</f>
        <v/>
      </c>
      <c r="C66" s="201"/>
      <c r="D66" s="201" t="str">
        <f>IF('Formulario PPGR5'!$G66="","",'Formulario PPGR1'!#REF!)</f>
        <v/>
      </c>
      <c r="E66" s="201" t="str">
        <f>IF('Formulario PPGR5'!$G66="","",'Formulario PPGR1'!#REF!)</f>
        <v/>
      </c>
      <c r="F66" s="201" t="str">
        <f>IF('Formulario PPGR5'!$G66="","",'Formulario PPGR1'!#REF!)</f>
        <v/>
      </c>
      <c r="G66" s="188"/>
      <c r="H66" s="188"/>
      <c r="I66" s="204"/>
      <c r="J66" s="188"/>
      <c r="K66" s="203" t="s">
        <v>2801</v>
      </c>
      <c r="L66" s="188"/>
      <c r="M66" s="205" t="s">
        <v>2828</v>
      </c>
      <c r="N66" s="205"/>
      <c r="O66" s="206"/>
      <c r="P66" s="206"/>
      <c r="Q66" s="190" t="s">
        <v>2829</v>
      </c>
      <c r="R66" s="190">
        <v>3000</v>
      </c>
      <c r="S66" s="190"/>
      <c r="T66" s="176"/>
      <c r="U66" s="176"/>
      <c r="V66" s="195"/>
      <c r="W66" s="210"/>
    </row>
    <row r="67" spans="2:23" ht="51" x14ac:dyDescent="0.2">
      <c r="B67" s="201" t="e">
        <f>IF('Formulario PPGR5'!$G67="","",CONCATENATE('Formulario PPGR5'!$C67,".",'Formulario PPGR5'!$D67,".",'Formulario PPGR5'!$E67,".",'Formulario PPGR5'!$F67))</f>
        <v>#REF!</v>
      </c>
      <c r="C67" s="201"/>
      <c r="D67" s="201" t="e">
        <f>IF('Formulario PPGR5'!$G67="","",'Formulario PPGR1'!#REF!)</f>
        <v>#REF!</v>
      </c>
      <c r="E67" s="201" t="e">
        <f>IF('Formulario PPGR5'!$G67="","",'Formulario PPGR1'!#REF!)</f>
        <v>#REF!</v>
      </c>
      <c r="F67" s="201" t="e">
        <f>IF('Formulario PPGR5'!$G67="","",'Formulario PPGR1'!#REF!)</f>
        <v>#REF!</v>
      </c>
      <c r="G67" s="188" t="s">
        <v>1719</v>
      </c>
      <c r="H67" s="203" t="s">
        <v>966</v>
      </c>
      <c r="I67" s="204"/>
      <c r="J67" s="188"/>
      <c r="K67" s="203" t="s">
        <v>2832</v>
      </c>
      <c r="L67" s="188" t="s">
        <v>96</v>
      </c>
      <c r="M67" s="205" t="s">
        <v>2861</v>
      </c>
      <c r="N67" s="205" t="s">
        <v>616</v>
      </c>
      <c r="O67" s="206"/>
      <c r="P67" s="206" t="s">
        <v>616</v>
      </c>
      <c r="Q67" s="207" t="s">
        <v>1455</v>
      </c>
      <c r="R67" s="749">
        <v>80</v>
      </c>
      <c r="S67" s="190"/>
      <c r="T67" s="176"/>
      <c r="U67" s="176"/>
      <c r="V67" s="195"/>
      <c r="W67" s="210"/>
    </row>
    <row r="68" spans="2:23" ht="33" customHeight="1" x14ac:dyDescent="0.2">
      <c r="B68" s="201" t="e">
        <f>IF('Formulario PPGR5'!$G68="","",CONCATENATE('Formulario PPGR5'!$C68,".",'Formulario PPGR5'!$D68,".",'Formulario PPGR5'!$E68,".",'Formulario PPGR5'!$F68))</f>
        <v>#REF!</v>
      </c>
      <c r="C68" s="201"/>
      <c r="D68" s="201" t="e">
        <f>IF('Formulario PPGR5'!$G68="","",'Formulario PPGR1'!#REF!)</f>
        <v>#REF!</v>
      </c>
      <c r="E68" s="201" t="e">
        <f>IF('Formulario PPGR5'!$G68="","",'Formulario PPGR1'!#REF!)</f>
        <v>#REF!</v>
      </c>
      <c r="F68" s="201" t="e">
        <f>IF('Formulario PPGR5'!$G68="","",'Formulario PPGR1'!#REF!)</f>
        <v>#REF!</v>
      </c>
      <c r="G68" s="188" t="s">
        <v>1719</v>
      </c>
      <c r="H68" s="203" t="s">
        <v>966</v>
      </c>
      <c r="I68" s="204"/>
      <c r="J68" s="188"/>
      <c r="K68" s="203" t="s">
        <v>2833</v>
      </c>
      <c r="L68" s="188" t="s">
        <v>96</v>
      </c>
      <c r="M68" s="205"/>
      <c r="N68" s="205"/>
      <c r="O68" s="206"/>
      <c r="P68" s="207"/>
      <c r="Q68" s="207" t="s">
        <v>1455</v>
      </c>
      <c r="R68" s="749">
        <v>80</v>
      </c>
      <c r="S68" s="190"/>
      <c r="T68" s="176"/>
      <c r="U68" s="176"/>
      <c r="V68" s="195"/>
      <c r="W68" s="210"/>
    </row>
    <row r="69" spans="2:23" ht="63.75" x14ac:dyDescent="0.2">
      <c r="B69" s="201" t="e">
        <f>IF('Formulario PPGR5'!$G69="","",CONCATENATE('Formulario PPGR5'!$C69,".",'Formulario PPGR5'!$D69,".",'Formulario PPGR5'!$E69,".",'Formulario PPGR5'!$F69))</f>
        <v>#REF!</v>
      </c>
      <c r="C69" s="201"/>
      <c r="D69" s="201" t="e">
        <f>IF('Formulario PPGR5'!$G69="","",'Formulario PPGR1'!#REF!)</f>
        <v>#REF!</v>
      </c>
      <c r="E69" s="201" t="e">
        <f>IF('Formulario PPGR5'!$G69="","",'Formulario PPGR1'!#REF!)</f>
        <v>#REF!</v>
      </c>
      <c r="F69" s="201" t="e">
        <f>IF('Formulario PPGR5'!$G69="","",'Formulario PPGR1'!#REF!)</f>
        <v>#REF!</v>
      </c>
      <c r="G69" s="188" t="s">
        <v>1719</v>
      </c>
      <c r="H69" s="203" t="s">
        <v>966</v>
      </c>
      <c r="I69" s="204"/>
      <c r="J69" s="188"/>
      <c r="K69" s="203" t="s">
        <v>2834</v>
      </c>
      <c r="L69" s="188" t="s">
        <v>96</v>
      </c>
      <c r="M69" s="205" t="s">
        <v>2861</v>
      </c>
      <c r="N69" s="205" t="s">
        <v>616</v>
      </c>
      <c r="O69" s="206"/>
      <c r="P69" s="206" t="s">
        <v>616</v>
      </c>
      <c r="Q69" s="207" t="s">
        <v>1455</v>
      </c>
      <c r="R69" s="749">
        <v>50</v>
      </c>
      <c r="S69" s="190"/>
      <c r="T69" s="176"/>
      <c r="U69" s="176"/>
      <c r="V69" s="195"/>
      <c r="W69" s="210"/>
    </row>
    <row r="70" spans="2:23" ht="63.75" x14ac:dyDescent="0.2">
      <c r="B70" s="201" t="e">
        <f>IF('Formulario PPGR5'!$G70="","",CONCATENATE('Formulario PPGR5'!$C70,".",'Formulario PPGR5'!$D70,".",'Formulario PPGR5'!$E70,".",'Formulario PPGR5'!$F70))</f>
        <v>#REF!</v>
      </c>
      <c r="C70" s="201"/>
      <c r="D70" s="201" t="e">
        <f>IF('Formulario PPGR5'!$G70="","",'Formulario PPGR1'!#REF!)</f>
        <v>#REF!</v>
      </c>
      <c r="E70" s="201" t="e">
        <f>IF('Formulario PPGR5'!$G70="","",'Formulario PPGR1'!#REF!)</f>
        <v>#REF!</v>
      </c>
      <c r="F70" s="201" t="e">
        <f>IF('Formulario PPGR5'!$G70="","",'Formulario PPGR1'!#REF!)</f>
        <v>#REF!</v>
      </c>
      <c r="G70" s="188" t="s">
        <v>1719</v>
      </c>
      <c r="H70" s="203" t="s">
        <v>966</v>
      </c>
      <c r="I70" s="204"/>
      <c r="J70" s="188"/>
      <c r="K70" s="203" t="s">
        <v>2835</v>
      </c>
      <c r="L70" s="188" t="s">
        <v>96</v>
      </c>
      <c r="M70" s="205" t="s">
        <v>2861</v>
      </c>
      <c r="N70" s="205" t="s">
        <v>616</v>
      </c>
      <c r="O70" s="206"/>
      <c r="P70" s="206" t="s">
        <v>616</v>
      </c>
      <c r="Q70" s="207" t="s">
        <v>1455</v>
      </c>
      <c r="R70" s="749">
        <v>50</v>
      </c>
      <c r="S70" s="190"/>
      <c r="T70" s="176"/>
      <c r="U70" s="176"/>
      <c r="V70" s="195"/>
      <c r="W70" s="210"/>
    </row>
    <row r="71" spans="2:23" x14ac:dyDescent="0.2">
      <c r="B71" s="201" t="e">
        <f>IF('Formulario PPGR5'!$G71="","",CONCATENATE('Formulario PPGR5'!$C71,".",'Formulario PPGR5'!$D71,".",'Formulario PPGR5'!$E71,".",'Formulario PPGR5'!$F71))</f>
        <v>#REF!</v>
      </c>
      <c r="C71" s="201"/>
      <c r="D71" s="201" t="e">
        <f>IF('Formulario PPGR5'!$G71="","",'Formulario PPGR1'!#REF!)</f>
        <v>#REF!</v>
      </c>
      <c r="E71" s="201" t="e">
        <f>IF('Formulario PPGR5'!$G71="","",'Formulario PPGR1'!#REF!)</f>
        <v>#REF!</v>
      </c>
      <c r="F71" s="201" t="e">
        <f>IF('Formulario PPGR5'!$G71="","",'Formulario PPGR1'!#REF!)</f>
        <v>#REF!</v>
      </c>
      <c r="G71" s="188" t="s">
        <v>1719</v>
      </c>
      <c r="H71" s="203" t="s">
        <v>966</v>
      </c>
      <c r="I71" s="204"/>
      <c r="J71" s="188"/>
      <c r="K71" s="203" t="s">
        <v>2836</v>
      </c>
      <c r="L71" s="188" t="s">
        <v>96</v>
      </c>
      <c r="M71" s="205" t="s">
        <v>2861</v>
      </c>
      <c r="N71" s="205" t="s">
        <v>616</v>
      </c>
      <c r="O71" s="206"/>
      <c r="P71" s="206" t="s">
        <v>616</v>
      </c>
      <c r="Q71" s="207" t="s">
        <v>1455</v>
      </c>
      <c r="R71" s="749">
        <v>50</v>
      </c>
      <c r="S71" s="190"/>
      <c r="T71" s="176"/>
      <c r="U71" s="176"/>
      <c r="V71" s="195"/>
      <c r="W71" s="210"/>
    </row>
    <row r="72" spans="2:23" ht="25.5" x14ac:dyDescent="0.2">
      <c r="B72" s="201" t="e">
        <f>IF('Formulario PPGR5'!$G72="","",CONCATENATE('Formulario PPGR5'!$C72,".",'Formulario PPGR5'!$D72,".",'Formulario PPGR5'!$E72,".",'Formulario PPGR5'!$F72))</f>
        <v>#REF!</v>
      </c>
      <c r="C72" s="201"/>
      <c r="D72" s="201" t="e">
        <f>IF('Formulario PPGR5'!$G72="","",'Formulario PPGR1'!#REF!)</f>
        <v>#REF!</v>
      </c>
      <c r="E72" s="201" t="e">
        <f>IF('Formulario PPGR5'!$G72="","",'Formulario PPGR1'!#REF!)</f>
        <v>#REF!</v>
      </c>
      <c r="F72" s="201" t="e">
        <f>IF('Formulario PPGR5'!$G72="","",'Formulario PPGR1'!#REF!)</f>
        <v>#REF!</v>
      </c>
      <c r="G72" s="188" t="s">
        <v>1719</v>
      </c>
      <c r="H72" s="203" t="s">
        <v>966</v>
      </c>
      <c r="I72" s="204"/>
      <c r="J72" s="188"/>
      <c r="K72" s="203" t="s">
        <v>2837</v>
      </c>
      <c r="L72" s="188" t="s">
        <v>96</v>
      </c>
      <c r="M72" s="205" t="s">
        <v>2861</v>
      </c>
      <c r="N72" s="205" t="s">
        <v>616</v>
      </c>
      <c r="O72" s="206"/>
      <c r="P72" s="206" t="s">
        <v>616</v>
      </c>
      <c r="Q72" s="207" t="s">
        <v>1455</v>
      </c>
      <c r="R72" s="749">
        <v>50</v>
      </c>
      <c r="S72" s="190"/>
      <c r="T72" s="176"/>
      <c r="U72" s="176"/>
      <c r="V72" s="195"/>
      <c r="W72" s="210"/>
    </row>
    <row r="73" spans="2:23" x14ac:dyDescent="0.2">
      <c r="B73" s="201" t="e">
        <f>IF('Formulario PPGR5'!$G73="","",CONCATENATE('Formulario PPGR5'!$C73,".",'Formulario PPGR5'!$D73,".",'Formulario PPGR5'!$E73,".",'Formulario PPGR5'!$F73))</f>
        <v>#REF!</v>
      </c>
      <c r="C73" s="201"/>
      <c r="D73" s="201" t="e">
        <f>IF('Formulario PPGR5'!$G73="","",'Formulario PPGR1'!#REF!)</f>
        <v>#REF!</v>
      </c>
      <c r="E73" s="201" t="e">
        <f>IF('Formulario PPGR5'!$G73="","",'Formulario PPGR1'!#REF!)</f>
        <v>#REF!</v>
      </c>
      <c r="F73" s="201" t="e">
        <f>IF('Formulario PPGR5'!$G73="","",'Formulario PPGR1'!#REF!)</f>
        <v>#REF!</v>
      </c>
      <c r="G73" s="188" t="s">
        <v>1719</v>
      </c>
      <c r="H73" s="203" t="s">
        <v>966</v>
      </c>
      <c r="I73" s="204"/>
      <c r="J73" s="188"/>
      <c r="K73" s="203" t="s">
        <v>2838</v>
      </c>
      <c r="L73" s="188" t="s">
        <v>96</v>
      </c>
      <c r="M73" s="205" t="s">
        <v>2861</v>
      </c>
      <c r="N73" s="205" t="s">
        <v>616</v>
      </c>
      <c r="O73" s="206"/>
      <c r="P73" s="206" t="s">
        <v>616</v>
      </c>
      <c r="Q73" s="207" t="s">
        <v>1455</v>
      </c>
      <c r="R73" s="749">
        <v>50</v>
      </c>
      <c r="S73" s="190"/>
      <c r="T73" s="176"/>
      <c r="U73" s="176"/>
      <c r="V73" s="195"/>
      <c r="W73" s="210"/>
    </row>
    <row r="74" spans="2:23" x14ac:dyDescent="0.2">
      <c r="B74" s="201" t="e">
        <f>IF('Formulario PPGR5'!$G74="","",CONCATENATE('Formulario PPGR5'!$C74,".",'Formulario PPGR5'!$D74,".",'Formulario PPGR5'!$E74,".",'Formulario PPGR5'!$F74))</f>
        <v>#REF!</v>
      </c>
      <c r="C74" s="201"/>
      <c r="D74" s="201" t="e">
        <f>IF('Formulario PPGR5'!$G74="","",'Formulario PPGR1'!#REF!)</f>
        <v>#REF!</v>
      </c>
      <c r="E74" s="201" t="e">
        <f>IF('Formulario PPGR5'!$G74="","",'Formulario PPGR1'!#REF!)</f>
        <v>#REF!</v>
      </c>
      <c r="F74" s="201" t="e">
        <f>IF('Formulario PPGR5'!$G74="","",'Formulario PPGR1'!#REF!)</f>
        <v>#REF!</v>
      </c>
      <c r="G74" s="188" t="s">
        <v>1719</v>
      </c>
      <c r="H74" s="203" t="s">
        <v>966</v>
      </c>
      <c r="I74" s="204"/>
      <c r="J74" s="188"/>
      <c r="K74" s="203" t="s">
        <v>2839</v>
      </c>
      <c r="L74" s="188" t="s">
        <v>96</v>
      </c>
      <c r="M74" s="205" t="s">
        <v>2861</v>
      </c>
      <c r="N74" s="205" t="s">
        <v>616</v>
      </c>
      <c r="O74" s="206"/>
      <c r="P74" s="206" t="s">
        <v>616</v>
      </c>
      <c r="Q74" s="207" t="s">
        <v>1455</v>
      </c>
      <c r="R74" s="749">
        <v>50</v>
      </c>
      <c r="S74" s="190"/>
      <c r="T74" s="176"/>
      <c r="U74" s="176"/>
      <c r="V74" s="195"/>
      <c r="W74" s="210"/>
    </row>
    <row r="75" spans="2:23" x14ac:dyDescent="0.2">
      <c r="B75" s="201" t="e">
        <f>IF('Formulario PPGR5'!$G75="","",CONCATENATE('Formulario PPGR5'!$C75,".",'Formulario PPGR5'!$D75,".",'Formulario PPGR5'!$E75,".",'Formulario PPGR5'!$F75))</f>
        <v>#REF!</v>
      </c>
      <c r="C75" s="201"/>
      <c r="D75" s="201" t="e">
        <f>IF('Formulario PPGR5'!$G75="","",'Formulario PPGR1'!#REF!)</f>
        <v>#REF!</v>
      </c>
      <c r="E75" s="201" t="e">
        <f>IF('Formulario PPGR5'!$G75="","",'Formulario PPGR1'!#REF!)</f>
        <v>#REF!</v>
      </c>
      <c r="F75" s="201" t="e">
        <f>IF('Formulario PPGR5'!$G75="","",'Formulario PPGR1'!#REF!)</f>
        <v>#REF!</v>
      </c>
      <c r="G75" s="188" t="s">
        <v>1719</v>
      </c>
      <c r="H75" s="203" t="s">
        <v>966</v>
      </c>
      <c r="I75" s="204"/>
      <c r="J75" s="188"/>
      <c r="K75" s="203" t="s">
        <v>2840</v>
      </c>
      <c r="L75" s="188" t="s">
        <v>96</v>
      </c>
      <c r="M75" s="205" t="s">
        <v>2861</v>
      </c>
      <c r="N75" s="205" t="s">
        <v>616</v>
      </c>
      <c r="O75" s="206"/>
      <c r="P75" s="206" t="s">
        <v>616</v>
      </c>
      <c r="Q75" s="207" t="s">
        <v>1455</v>
      </c>
      <c r="R75" s="749">
        <v>30</v>
      </c>
      <c r="S75" s="190"/>
      <c r="T75" s="176"/>
      <c r="U75" s="176"/>
      <c r="V75" s="195"/>
      <c r="W75" s="210"/>
    </row>
    <row r="76" spans="2:23" ht="63.75" x14ac:dyDescent="0.2">
      <c r="B76" s="201" t="e">
        <f>IF('Formulario PPGR5'!$G76="","",CONCATENATE('Formulario PPGR5'!$C76,".",'Formulario PPGR5'!$D76,".",'Formulario PPGR5'!$E76,".",'Formulario PPGR5'!$F76))</f>
        <v>#REF!</v>
      </c>
      <c r="C76" s="201"/>
      <c r="D76" s="201" t="e">
        <f>IF('Formulario PPGR5'!$G76="","",'Formulario PPGR1'!#REF!)</f>
        <v>#REF!</v>
      </c>
      <c r="E76" s="201" t="e">
        <f>IF('Formulario PPGR5'!$G76="","",'Formulario PPGR1'!#REF!)</f>
        <v>#REF!</v>
      </c>
      <c r="F76" s="201" t="e">
        <f>IF('Formulario PPGR5'!$G76="","",'Formulario PPGR1'!#REF!)</f>
        <v>#REF!</v>
      </c>
      <c r="G76" s="188" t="s">
        <v>1719</v>
      </c>
      <c r="H76" s="203" t="s">
        <v>966</v>
      </c>
      <c r="I76" s="204"/>
      <c r="J76" s="188"/>
      <c r="K76" s="203" t="s">
        <v>2841</v>
      </c>
      <c r="L76" s="188" t="s">
        <v>96</v>
      </c>
      <c r="M76" s="205" t="s">
        <v>2861</v>
      </c>
      <c r="N76" s="205" t="s">
        <v>616</v>
      </c>
      <c r="O76" s="206"/>
      <c r="P76" s="206" t="s">
        <v>616</v>
      </c>
      <c r="Q76" s="207" t="s">
        <v>1455</v>
      </c>
      <c r="R76" s="749">
        <v>30</v>
      </c>
      <c r="S76" s="190"/>
      <c r="T76" s="176"/>
      <c r="U76" s="176"/>
      <c r="V76" s="195"/>
      <c r="W76" s="210"/>
    </row>
    <row r="77" spans="2:23" ht="25.5" x14ac:dyDescent="0.2">
      <c r="B77" s="201" t="e">
        <f>IF('Formulario PPGR5'!$G77="","",CONCATENATE('Formulario PPGR5'!$C77,".",'Formulario PPGR5'!$D77,".",'Formulario PPGR5'!$E77,".",'Formulario PPGR5'!$F77))</f>
        <v>#REF!</v>
      </c>
      <c r="C77" s="201"/>
      <c r="D77" s="201" t="e">
        <f>IF('Formulario PPGR5'!$G77="","",'Formulario PPGR1'!#REF!)</f>
        <v>#REF!</v>
      </c>
      <c r="E77" s="201" t="e">
        <f>IF('Formulario PPGR5'!$G77="","",'Formulario PPGR1'!#REF!)</f>
        <v>#REF!</v>
      </c>
      <c r="F77" s="201" t="e">
        <f>IF('Formulario PPGR5'!$G77="","",'Formulario PPGR1'!#REF!)</f>
        <v>#REF!</v>
      </c>
      <c r="G77" s="188" t="s">
        <v>1719</v>
      </c>
      <c r="H77" s="203" t="s">
        <v>966</v>
      </c>
      <c r="I77" s="204"/>
      <c r="J77" s="188"/>
      <c r="K77" s="203" t="s">
        <v>2842</v>
      </c>
      <c r="L77" s="188" t="s">
        <v>96</v>
      </c>
      <c r="M77" s="205" t="s">
        <v>2861</v>
      </c>
      <c r="N77" s="205" t="s">
        <v>616</v>
      </c>
      <c r="O77" s="206"/>
      <c r="P77" s="206" t="s">
        <v>616</v>
      </c>
      <c r="Q77" s="207" t="s">
        <v>1455</v>
      </c>
      <c r="R77" s="749">
        <v>20</v>
      </c>
      <c r="S77" s="190"/>
      <c r="T77" s="176"/>
      <c r="U77" s="176"/>
      <c r="V77" s="195"/>
      <c r="W77" s="210"/>
    </row>
    <row r="78" spans="2:23" x14ac:dyDescent="0.2">
      <c r="B78" s="201" t="e">
        <f>IF('Formulario PPGR5'!$G78="","",CONCATENATE('Formulario PPGR5'!$C78,".",'Formulario PPGR5'!$D78,".",'Formulario PPGR5'!$E78,".",'Formulario PPGR5'!$F78))</f>
        <v>#REF!</v>
      </c>
      <c r="C78" s="201"/>
      <c r="D78" s="201" t="e">
        <f>IF('Formulario PPGR5'!$G78="","",'Formulario PPGR1'!#REF!)</f>
        <v>#REF!</v>
      </c>
      <c r="E78" s="201" t="e">
        <f>IF('Formulario PPGR5'!$G78="","",'Formulario PPGR1'!#REF!)</f>
        <v>#REF!</v>
      </c>
      <c r="F78" s="201" t="e">
        <f>IF('Formulario PPGR5'!$G78="","",'Formulario PPGR1'!#REF!)</f>
        <v>#REF!</v>
      </c>
      <c r="G78" s="188" t="s">
        <v>1719</v>
      </c>
      <c r="H78" s="203" t="s">
        <v>966</v>
      </c>
      <c r="I78" s="204"/>
      <c r="J78" s="188"/>
      <c r="K78" s="203" t="s">
        <v>2843</v>
      </c>
      <c r="L78" s="188" t="s">
        <v>96</v>
      </c>
      <c r="M78" s="205" t="s">
        <v>2861</v>
      </c>
      <c r="N78" s="205" t="s">
        <v>616</v>
      </c>
      <c r="O78" s="206"/>
      <c r="P78" s="206" t="s">
        <v>616</v>
      </c>
      <c r="Q78" s="207" t="s">
        <v>1455</v>
      </c>
      <c r="R78" s="749">
        <v>100</v>
      </c>
      <c r="S78" s="190"/>
      <c r="T78" s="176"/>
      <c r="U78" s="176"/>
      <c r="V78" s="195"/>
      <c r="W78" s="210"/>
    </row>
    <row r="79" spans="2:23" x14ac:dyDescent="0.2">
      <c r="B79" s="201" t="e">
        <f>IF('Formulario PPGR5'!$G79="","",CONCATENATE('Formulario PPGR5'!$C79,".",'Formulario PPGR5'!$D79,".",'Formulario PPGR5'!$E79,".",'Formulario PPGR5'!$F79))</f>
        <v>#REF!</v>
      </c>
      <c r="C79" s="201"/>
      <c r="D79" s="201" t="e">
        <f>IF('Formulario PPGR5'!$G79="","",'Formulario PPGR1'!#REF!)</f>
        <v>#REF!</v>
      </c>
      <c r="E79" s="201" t="e">
        <f>IF('Formulario PPGR5'!$G79="","",'Formulario PPGR1'!#REF!)</f>
        <v>#REF!</v>
      </c>
      <c r="F79" s="201" t="e">
        <f>IF('Formulario PPGR5'!$G79="","",'Formulario PPGR1'!#REF!)</f>
        <v>#REF!</v>
      </c>
      <c r="G79" s="188" t="s">
        <v>1719</v>
      </c>
      <c r="H79" s="203" t="s">
        <v>966</v>
      </c>
      <c r="I79" s="204"/>
      <c r="J79" s="188"/>
      <c r="K79" s="203" t="s">
        <v>2844</v>
      </c>
      <c r="L79" s="188" t="s">
        <v>96</v>
      </c>
      <c r="M79" s="205" t="s">
        <v>2861</v>
      </c>
      <c r="N79" s="205" t="s">
        <v>616</v>
      </c>
      <c r="O79" s="206"/>
      <c r="P79" s="206" t="s">
        <v>616</v>
      </c>
      <c r="Q79" s="207" t="s">
        <v>1455</v>
      </c>
      <c r="R79" s="749">
        <v>5</v>
      </c>
      <c r="S79" s="190"/>
      <c r="T79" s="176"/>
      <c r="U79" s="176"/>
      <c r="V79" s="195"/>
      <c r="W79" s="210"/>
    </row>
    <row r="80" spans="2:23" ht="25.5" x14ac:dyDescent="0.2">
      <c r="B80" s="201" t="e">
        <f>IF('Formulario PPGR5'!$G80="","",CONCATENATE('Formulario PPGR5'!$C80,".",'Formulario PPGR5'!$D80,".",'Formulario PPGR5'!$E80,".",'Formulario PPGR5'!$F80))</f>
        <v>#REF!</v>
      </c>
      <c r="C80" s="201"/>
      <c r="D80" s="201" t="e">
        <f>IF('Formulario PPGR5'!$G80="","",'Formulario PPGR1'!#REF!)</f>
        <v>#REF!</v>
      </c>
      <c r="E80" s="201" t="e">
        <f>IF('Formulario PPGR5'!$G80="","",'Formulario PPGR1'!#REF!)</f>
        <v>#REF!</v>
      </c>
      <c r="F80" s="201" t="e">
        <f>IF('Formulario PPGR5'!$G80="","",'Formulario PPGR1'!#REF!)</f>
        <v>#REF!</v>
      </c>
      <c r="G80" s="188" t="s">
        <v>1719</v>
      </c>
      <c r="H80" s="203" t="s">
        <v>966</v>
      </c>
      <c r="I80" s="204"/>
      <c r="J80" s="188"/>
      <c r="K80" s="203" t="s">
        <v>2845</v>
      </c>
      <c r="L80" s="188" t="s">
        <v>96</v>
      </c>
      <c r="M80" s="205" t="s">
        <v>2861</v>
      </c>
      <c r="N80" s="205" t="s">
        <v>616</v>
      </c>
      <c r="O80" s="206"/>
      <c r="P80" s="206" t="s">
        <v>616</v>
      </c>
      <c r="Q80" s="207" t="s">
        <v>1455</v>
      </c>
      <c r="R80" s="749">
        <v>5</v>
      </c>
      <c r="S80" s="190"/>
      <c r="T80" s="176"/>
      <c r="U80" s="176"/>
      <c r="V80" s="195"/>
      <c r="W80" s="210"/>
    </row>
    <row r="81" spans="2:23" ht="102" x14ac:dyDescent="0.2">
      <c r="B81" s="201" t="e">
        <f>IF('Formulario PPGR5'!$G81="","",CONCATENATE('Formulario PPGR5'!$C81,".",'Formulario PPGR5'!$D81,".",'Formulario PPGR5'!$E81,".",'Formulario PPGR5'!$F81))</f>
        <v>#REF!</v>
      </c>
      <c r="C81" s="201"/>
      <c r="D81" s="201" t="e">
        <f>IF('Formulario PPGR5'!$G81="","",'Formulario PPGR1'!#REF!)</f>
        <v>#REF!</v>
      </c>
      <c r="E81" s="201" t="e">
        <f>IF('Formulario PPGR5'!$G81="","",'Formulario PPGR1'!#REF!)</f>
        <v>#REF!</v>
      </c>
      <c r="F81" s="201" t="e">
        <f>IF('Formulario PPGR5'!$G81="","",'Formulario PPGR1'!#REF!)</f>
        <v>#REF!</v>
      </c>
      <c r="G81" s="188" t="s">
        <v>1719</v>
      </c>
      <c r="H81" s="203" t="s">
        <v>966</v>
      </c>
      <c r="I81" s="204"/>
      <c r="J81" s="188"/>
      <c r="K81" s="203" t="s">
        <v>2846</v>
      </c>
      <c r="L81" s="188" t="s">
        <v>96</v>
      </c>
      <c r="M81" s="205" t="s">
        <v>2861</v>
      </c>
      <c r="N81" s="205" t="s">
        <v>616</v>
      </c>
      <c r="O81" s="206"/>
      <c r="P81" s="206" t="s">
        <v>616</v>
      </c>
      <c r="Q81" s="207" t="s">
        <v>1455</v>
      </c>
      <c r="R81" s="749">
        <v>5</v>
      </c>
      <c r="S81" s="190"/>
      <c r="T81" s="176"/>
      <c r="U81" s="176"/>
      <c r="V81" s="195"/>
      <c r="W81" s="210"/>
    </row>
    <row r="82" spans="2:23" ht="51" x14ac:dyDescent="0.2">
      <c r="B82" s="201" t="e">
        <f>IF('Formulario PPGR5'!$G82="","",CONCATENATE('Formulario PPGR5'!$C82,".",'Formulario PPGR5'!$D82,".",'Formulario PPGR5'!$E82,".",'Formulario PPGR5'!$F82))</f>
        <v>#REF!</v>
      </c>
      <c r="C82" s="201"/>
      <c r="D82" s="201" t="e">
        <f>IF('Formulario PPGR5'!$G82="","",'Formulario PPGR1'!#REF!)</f>
        <v>#REF!</v>
      </c>
      <c r="E82" s="201" t="e">
        <f>IF('Formulario PPGR5'!$G82="","",'Formulario PPGR1'!#REF!)</f>
        <v>#REF!</v>
      </c>
      <c r="F82" s="201" t="e">
        <f>IF('Formulario PPGR5'!$G82="","",'Formulario PPGR1'!#REF!)</f>
        <v>#REF!</v>
      </c>
      <c r="G82" s="188" t="s">
        <v>1719</v>
      </c>
      <c r="H82" s="203" t="s">
        <v>966</v>
      </c>
      <c r="I82" s="204"/>
      <c r="J82" s="188"/>
      <c r="K82" s="203" t="s">
        <v>2847</v>
      </c>
      <c r="L82" s="188" t="s">
        <v>96</v>
      </c>
      <c r="M82" s="205" t="s">
        <v>2861</v>
      </c>
      <c r="N82" s="205" t="s">
        <v>616</v>
      </c>
      <c r="O82" s="206"/>
      <c r="P82" s="206" t="s">
        <v>616</v>
      </c>
      <c r="Q82" s="207" t="s">
        <v>1455</v>
      </c>
      <c r="R82" s="749">
        <v>5</v>
      </c>
      <c r="S82" s="190"/>
      <c r="T82" s="176"/>
      <c r="U82" s="176"/>
      <c r="V82" s="195"/>
      <c r="W82" s="210"/>
    </row>
    <row r="83" spans="2:23" ht="51" x14ac:dyDescent="0.2">
      <c r="B83" s="201" t="e">
        <f>IF('Formulario PPGR5'!$G83="","",CONCATENATE('Formulario PPGR5'!$C83,".",'Formulario PPGR5'!$D83,".",'Formulario PPGR5'!$E83,".",'Formulario PPGR5'!$F83))</f>
        <v>#REF!</v>
      </c>
      <c r="C83" s="201"/>
      <c r="D83" s="201" t="e">
        <f>IF('Formulario PPGR5'!$G83="","",'Formulario PPGR1'!#REF!)</f>
        <v>#REF!</v>
      </c>
      <c r="E83" s="201" t="e">
        <f>IF('Formulario PPGR5'!$G83="","",'Formulario PPGR1'!#REF!)</f>
        <v>#REF!</v>
      </c>
      <c r="F83" s="201" t="e">
        <f>IF('Formulario PPGR5'!$G83="","",'Formulario PPGR1'!#REF!)</f>
        <v>#REF!</v>
      </c>
      <c r="G83" s="188" t="s">
        <v>1719</v>
      </c>
      <c r="H83" s="203" t="s">
        <v>966</v>
      </c>
      <c r="I83" s="204"/>
      <c r="J83" s="188"/>
      <c r="K83" s="203" t="s">
        <v>2848</v>
      </c>
      <c r="L83" s="188" t="s">
        <v>96</v>
      </c>
      <c r="M83" s="205" t="s">
        <v>2861</v>
      </c>
      <c r="N83" s="205" t="s">
        <v>616</v>
      </c>
      <c r="O83" s="206"/>
      <c r="P83" s="206" t="s">
        <v>616</v>
      </c>
      <c r="Q83" s="207" t="s">
        <v>1455</v>
      </c>
      <c r="R83" s="749">
        <v>1</v>
      </c>
      <c r="S83" s="190"/>
      <c r="T83" s="176"/>
      <c r="U83" s="176"/>
      <c r="V83" s="195"/>
      <c r="W83" s="210"/>
    </row>
    <row r="84" spans="2:23" ht="76.5" x14ac:dyDescent="0.2">
      <c r="B84" s="201" t="e">
        <f>IF('Formulario PPGR5'!$G84="","",CONCATENATE('Formulario PPGR5'!$C84,".",'Formulario PPGR5'!$D84,".",'Formulario PPGR5'!$E84,".",'Formulario PPGR5'!$F84))</f>
        <v>#REF!</v>
      </c>
      <c r="C84" s="201"/>
      <c r="D84" s="201" t="e">
        <f>IF('Formulario PPGR5'!$G84="","",'Formulario PPGR1'!#REF!)</f>
        <v>#REF!</v>
      </c>
      <c r="E84" s="201" t="e">
        <f>IF('Formulario PPGR5'!$G84="","",'Formulario PPGR1'!#REF!)</f>
        <v>#REF!</v>
      </c>
      <c r="F84" s="201" t="e">
        <f>IF('Formulario PPGR5'!$G84="","",'Formulario PPGR1'!#REF!)</f>
        <v>#REF!</v>
      </c>
      <c r="G84" s="188" t="s">
        <v>1719</v>
      </c>
      <c r="H84" s="203" t="s">
        <v>966</v>
      </c>
      <c r="I84" s="204"/>
      <c r="J84" s="188"/>
      <c r="K84" s="203" t="s">
        <v>2849</v>
      </c>
      <c r="L84" s="188" t="s">
        <v>96</v>
      </c>
      <c r="M84" s="205" t="s">
        <v>2861</v>
      </c>
      <c r="N84" s="205" t="s">
        <v>616</v>
      </c>
      <c r="O84" s="206"/>
      <c r="P84" s="206" t="s">
        <v>616</v>
      </c>
      <c r="Q84" s="207" t="s">
        <v>1455</v>
      </c>
      <c r="R84" s="749">
        <v>10</v>
      </c>
      <c r="S84" s="190"/>
      <c r="T84" s="176"/>
      <c r="U84" s="176"/>
      <c r="V84" s="195"/>
      <c r="W84" s="210"/>
    </row>
    <row r="85" spans="2:23" ht="63.75" x14ac:dyDescent="0.2">
      <c r="B85" s="201" t="e">
        <f>IF('Formulario PPGR5'!$G85="","",CONCATENATE('Formulario PPGR5'!$C85,".",'Formulario PPGR5'!$D85,".",'Formulario PPGR5'!$E85,".",'Formulario PPGR5'!$F85))</f>
        <v>#REF!</v>
      </c>
      <c r="C85" s="201"/>
      <c r="D85" s="201" t="e">
        <f>IF('Formulario PPGR5'!$G85="","",'Formulario PPGR1'!#REF!)</f>
        <v>#REF!</v>
      </c>
      <c r="E85" s="201" t="e">
        <f>IF('Formulario PPGR5'!$G85="","",'Formulario PPGR1'!#REF!)</f>
        <v>#REF!</v>
      </c>
      <c r="F85" s="201" t="e">
        <f>IF('Formulario PPGR5'!$G85="","",'Formulario PPGR1'!#REF!)</f>
        <v>#REF!</v>
      </c>
      <c r="G85" s="188" t="s">
        <v>1719</v>
      </c>
      <c r="H85" s="203" t="s">
        <v>966</v>
      </c>
      <c r="I85" s="204"/>
      <c r="J85" s="188"/>
      <c r="K85" s="203" t="s">
        <v>2850</v>
      </c>
      <c r="L85" s="188" t="s">
        <v>96</v>
      </c>
      <c r="M85" s="205" t="s">
        <v>2861</v>
      </c>
      <c r="N85" s="205" t="s">
        <v>616</v>
      </c>
      <c r="O85" s="206"/>
      <c r="P85" s="206" t="s">
        <v>616</v>
      </c>
      <c r="Q85" s="207" t="s">
        <v>1455</v>
      </c>
      <c r="R85" s="749">
        <v>30</v>
      </c>
      <c r="S85" s="190"/>
      <c r="T85" s="176"/>
      <c r="U85" s="176"/>
      <c r="V85" s="195"/>
      <c r="W85" s="210"/>
    </row>
    <row r="86" spans="2:23" ht="38.25" x14ac:dyDescent="0.2">
      <c r="B86" s="201" t="e">
        <f>IF('Formulario PPGR5'!$G86="","",CONCATENATE('Formulario PPGR5'!$C86,".",'Formulario PPGR5'!$D86,".",'Formulario PPGR5'!$E86,".",'Formulario PPGR5'!$F86))</f>
        <v>#REF!</v>
      </c>
      <c r="C86" s="201"/>
      <c r="D86" s="201" t="e">
        <f>IF('Formulario PPGR5'!$G86="","",'Formulario PPGR1'!#REF!)</f>
        <v>#REF!</v>
      </c>
      <c r="E86" s="201" t="e">
        <f>IF('Formulario PPGR5'!$G86="","",'Formulario PPGR1'!#REF!)</f>
        <v>#REF!</v>
      </c>
      <c r="F86" s="201" t="e">
        <f>IF('Formulario PPGR5'!$G86="","",'Formulario PPGR1'!#REF!)</f>
        <v>#REF!</v>
      </c>
      <c r="G86" s="188" t="s">
        <v>1719</v>
      </c>
      <c r="H86" s="203" t="s">
        <v>966</v>
      </c>
      <c r="I86" s="204"/>
      <c r="J86" s="188"/>
      <c r="K86" s="203" t="s">
        <v>2851</v>
      </c>
      <c r="L86" s="188" t="s">
        <v>96</v>
      </c>
      <c r="M86" s="205" t="s">
        <v>2861</v>
      </c>
      <c r="N86" s="205" t="s">
        <v>616</v>
      </c>
      <c r="O86" s="206"/>
      <c r="P86" s="206" t="s">
        <v>616</v>
      </c>
      <c r="Q86" s="207" t="s">
        <v>1455</v>
      </c>
      <c r="R86" s="749">
        <v>15</v>
      </c>
      <c r="S86" s="190"/>
      <c r="T86" s="176"/>
      <c r="U86" s="176"/>
      <c r="V86" s="195"/>
      <c r="W86" s="210"/>
    </row>
    <row r="87" spans="2:23" ht="25.5" x14ac:dyDescent="0.2">
      <c r="B87" s="201" t="e">
        <f>IF('Formulario PPGR5'!$G87="","",CONCATENATE('Formulario PPGR5'!$C87,".",'Formulario PPGR5'!$D87,".",'Formulario PPGR5'!$E87,".",'Formulario PPGR5'!$F87))</f>
        <v>#REF!</v>
      </c>
      <c r="C87" s="201"/>
      <c r="D87" s="201" t="e">
        <f>IF('Formulario PPGR5'!$G87="","",'Formulario PPGR1'!#REF!)</f>
        <v>#REF!</v>
      </c>
      <c r="E87" s="201" t="e">
        <f>IF('Formulario PPGR5'!$G87="","",'Formulario PPGR1'!#REF!)</f>
        <v>#REF!</v>
      </c>
      <c r="F87" s="201" t="e">
        <f>IF('Formulario PPGR5'!$G87="","",'Formulario PPGR1'!#REF!)</f>
        <v>#REF!</v>
      </c>
      <c r="G87" s="188" t="s">
        <v>1719</v>
      </c>
      <c r="H87" s="203" t="s">
        <v>966</v>
      </c>
      <c r="I87" s="204"/>
      <c r="J87" s="188"/>
      <c r="K87" s="203" t="s">
        <v>2852</v>
      </c>
      <c r="L87" s="188" t="s">
        <v>96</v>
      </c>
      <c r="M87" s="205" t="s">
        <v>2861</v>
      </c>
      <c r="N87" s="205" t="s">
        <v>616</v>
      </c>
      <c r="O87" s="206"/>
      <c r="P87" s="206" t="s">
        <v>616</v>
      </c>
      <c r="Q87" s="207" t="s">
        <v>1455</v>
      </c>
      <c r="R87" s="749">
        <v>20</v>
      </c>
      <c r="S87" s="190"/>
      <c r="T87" s="176"/>
      <c r="U87" s="176"/>
      <c r="V87" s="195"/>
      <c r="W87" s="210"/>
    </row>
    <row r="88" spans="2:23" ht="25.5" x14ac:dyDescent="0.2">
      <c r="B88" s="201" t="e">
        <f>IF('Formulario PPGR5'!$G88="","",CONCATENATE('Formulario PPGR5'!$C88,".",'Formulario PPGR5'!$D88,".",'Formulario PPGR5'!$E88,".",'Formulario PPGR5'!$F88))</f>
        <v>#REF!</v>
      </c>
      <c r="C88" s="201"/>
      <c r="D88" s="201" t="e">
        <f>IF('Formulario PPGR5'!$G88="","",'Formulario PPGR1'!#REF!)</f>
        <v>#REF!</v>
      </c>
      <c r="E88" s="201" t="e">
        <f>IF('Formulario PPGR5'!$G88="","",'Formulario PPGR1'!#REF!)</f>
        <v>#REF!</v>
      </c>
      <c r="F88" s="201" t="e">
        <f>IF('Formulario PPGR5'!$G88="","",'Formulario PPGR1'!#REF!)</f>
        <v>#REF!</v>
      </c>
      <c r="G88" s="188" t="s">
        <v>1719</v>
      </c>
      <c r="H88" s="203" t="s">
        <v>966</v>
      </c>
      <c r="I88" s="204"/>
      <c r="J88" s="188"/>
      <c r="K88" s="203" t="s">
        <v>2853</v>
      </c>
      <c r="L88" s="188" t="s">
        <v>96</v>
      </c>
      <c r="M88" s="205" t="s">
        <v>2861</v>
      </c>
      <c r="N88" s="205" t="s">
        <v>616</v>
      </c>
      <c r="O88" s="206"/>
      <c r="P88" s="206" t="s">
        <v>616</v>
      </c>
      <c r="Q88" s="207" t="s">
        <v>1455</v>
      </c>
      <c r="R88" s="749">
        <v>20</v>
      </c>
      <c r="S88" s="190"/>
      <c r="T88" s="176"/>
      <c r="U88" s="176"/>
      <c r="V88" s="195"/>
      <c r="W88" s="210"/>
    </row>
    <row r="89" spans="2:23" x14ac:dyDescent="0.2">
      <c r="B89" s="201" t="e">
        <f>IF('Formulario PPGR5'!$G89="","",CONCATENATE('Formulario PPGR5'!$C89,".",'Formulario PPGR5'!$D89,".",'Formulario PPGR5'!$E89,".",'Formulario PPGR5'!$F89))</f>
        <v>#REF!</v>
      </c>
      <c r="C89" s="201"/>
      <c r="D89" s="201" t="e">
        <f>IF('Formulario PPGR5'!$G89="","",'Formulario PPGR1'!#REF!)</f>
        <v>#REF!</v>
      </c>
      <c r="E89" s="201" t="e">
        <f>IF('Formulario PPGR5'!$G89="","",'Formulario PPGR1'!#REF!)</f>
        <v>#REF!</v>
      </c>
      <c r="F89" s="201" t="e">
        <f>IF('Formulario PPGR5'!$G89="","",'Formulario PPGR1'!#REF!)</f>
        <v>#REF!</v>
      </c>
      <c r="G89" s="188" t="s">
        <v>1719</v>
      </c>
      <c r="H89" s="203" t="s">
        <v>966</v>
      </c>
      <c r="I89" s="204"/>
      <c r="J89" s="188"/>
      <c r="K89" s="203" t="s">
        <v>2854</v>
      </c>
      <c r="L89" s="188" t="s">
        <v>96</v>
      </c>
      <c r="M89" s="205" t="s">
        <v>2861</v>
      </c>
      <c r="N89" s="205" t="s">
        <v>616</v>
      </c>
      <c r="O89" s="206"/>
      <c r="P89" s="206" t="s">
        <v>616</v>
      </c>
      <c r="Q89" s="207" t="s">
        <v>1455</v>
      </c>
      <c r="R89" s="749">
        <v>30</v>
      </c>
      <c r="S89" s="190"/>
      <c r="T89" s="176"/>
      <c r="U89" s="176"/>
      <c r="V89" s="195"/>
      <c r="W89" s="210"/>
    </row>
    <row r="90" spans="2:23" ht="25.5" x14ac:dyDescent="0.2">
      <c r="B90" s="201" t="e">
        <f>IF('Formulario PPGR5'!$G90="","",CONCATENATE('Formulario PPGR5'!$C90,".",'Formulario PPGR5'!$D90,".",'Formulario PPGR5'!$E90,".",'Formulario PPGR5'!$F90))</f>
        <v>#REF!</v>
      </c>
      <c r="C90" s="201"/>
      <c r="D90" s="201" t="e">
        <f>IF('Formulario PPGR5'!$G90="","",'Formulario PPGR1'!#REF!)</f>
        <v>#REF!</v>
      </c>
      <c r="E90" s="201" t="e">
        <f>IF('Formulario PPGR5'!$G90="","",'Formulario PPGR1'!#REF!)</f>
        <v>#REF!</v>
      </c>
      <c r="F90" s="201" t="e">
        <f>IF('Formulario PPGR5'!$G90="","",'Formulario PPGR1'!#REF!)</f>
        <v>#REF!</v>
      </c>
      <c r="G90" s="188" t="s">
        <v>1719</v>
      </c>
      <c r="H90" s="203" t="s">
        <v>966</v>
      </c>
      <c r="I90" s="204"/>
      <c r="J90" s="188"/>
      <c r="K90" s="203" t="s">
        <v>2855</v>
      </c>
      <c r="L90" s="188" t="s">
        <v>96</v>
      </c>
      <c r="M90" s="205" t="s">
        <v>2861</v>
      </c>
      <c r="N90" s="205" t="s">
        <v>616</v>
      </c>
      <c r="O90" s="206"/>
      <c r="P90" s="206" t="s">
        <v>616</v>
      </c>
      <c r="Q90" s="207" t="s">
        <v>1455</v>
      </c>
      <c r="R90" s="749">
        <v>10</v>
      </c>
      <c r="S90" s="190"/>
      <c r="T90" s="176"/>
      <c r="U90" s="176"/>
      <c r="V90" s="195"/>
      <c r="W90" s="210"/>
    </row>
    <row r="91" spans="2:23" ht="25.5" x14ac:dyDescent="0.2">
      <c r="B91" s="201" t="e">
        <f>IF('Formulario PPGR5'!$G91="","",CONCATENATE('Formulario PPGR5'!$C91,".",'Formulario PPGR5'!$D91,".",'Formulario PPGR5'!$E91,".",'Formulario PPGR5'!$F91))</f>
        <v>#REF!</v>
      </c>
      <c r="C91" s="201"/>
      <c r="D91" s="201" t="e">
        <f>IF('Formulario PPGR5'!$G91="","",'Formulario PPGR1'!#REF!)</f>
        <v>#REF!</v>
      </c>
      <c r="E91" s="201" t="e">
        <f>IF('Formulario PPGR5'!$G91="","",'Formulario PPGR1'!#REF!)</f>
        <v>#REF!</v>
      </c>
      <c r="F91" s="201" t="e">
        <f>IF('Formulario PPGR5'!$G91="","",'Formulario PPGR1'!#REF!)</f>
        <v>#REF!</v>
      </c>
      <c r="G91" s="188" t="s">
        <v>1719</v>
      </c>
      <c r="H91" s="203" t="s">
        <v>966</v>
      </c>
      <c r="I91" s="204"/>
      <c r="J91" s="188"/>
      <c r="K91" s="203" t="s">
        <v>2856</v>
      </c>
      <c r="L91" s="188" t="s">
        <v>96</v>
      </c>
      <c r="M91" s="205" t="s">
        <v>2861</v>
      </c>
      <c r="N91" s="205" t="s">
        <v>616</v>
      </c>
      <c r="O91" s="206"/>
      <c r="P91" s="206" t="s">
        <v>616</v>
      </c>
      <c r="Q91" s="207" t="s">
        <v>1455</v>
      </c>
      <c r="R91" s="749">
        <v>10</v>
      </c>
      <c r="S91" s="190"/>
      <c r="T91" s="176"/>
      <c r="U91" s="176"/>
      <c r="V91" s="195"/>
      <c r="W91" s="210"/>
    </row>
    <row r="92" spans="2:23" ht="51" x14ac:dyDescent="0.2">
      <c r="B92" s="201" t="e">
        <f>IF('Formulario PPGR5'!$G92="","",CONCATENATE('Formulario PPGR5'!$C92,".",'Formulario PPGR5'!$D92,".",'Formulario PPGR5'!$E92,".",'Formulario PPGR5'!$F92))</f>
        <v>#REF!</v>
      </c>
      <c r="C92" s="201"/>
      <c r="D92" s="201" t="e">
        <f>IF('Formulario PPGR5'!$G92="","",'Formulario PPGR1'!#REF!)</f>
        <v>#REF!</v>
      </c>
      <c r="E92" s="201" t="e">
        <f>IF('Formulario PPGR5'!$G92="","",'Formulario PPGR1'!#REF!)</f>
        <v>#REF!</v>
      </c>
      <c r="F92" s="201" t="e">
        <f>IF('Formulario PPGR5'!$G92="","",'Formulario PPGR1'!#REF!)</f>
        <v>#REF!</v>
      </c>
      <c r="G92" s="188" t="s">
        <v>1719</v>
      </c>
      <c r="H92" s="203" t="s">
        <v>966</v>
      </c>
      <c r="I92" s="204"/>
      <c r="J92" s="188"/>
      <c r="K92" s="203" t="s">
        <v>2857</v>
      </c>
      <c r="L92" s="188" t="s">
        <v>96</v>
      </c>
      <c r="M92" s="205" t="s">
        <v>2861</v>
      </c>
      <c r="N92" s="205" t="s">
        <v>616</v>
      </c>
      <c r="O92" s="206"/>
      <c r="P92" s="206" t="s">
        <v>616</v>
      </c>
      <c r="Q92" s="207" t="s">
        <v>1455</v>
      </c>
      <c r="R92" s="749">
        <v>2</v>
      </c>
      <c r="S92" s="190"/>
      <c r="T92" s="176"/>
      <c r="U92" s="176"/>
      <c r="V92" s="195"/>
      <c r="W92" s="210"/>
    </row>
    <row r="93" spans="2:23" ht="38.25" x14ac:dyDescent="0.2">
      <c r="B93" s="201" t="e">
        <f>IF('Formulario PPGR5'!$G93="","",CONCATENATE('Formulario PPGR5'!$C93,".",'Formulario PPGR5'!$D93,".",'Formulario PPGR5'!$E93,".",'Formulario PPGR5'!$F93))</f>
        <v>#REF!</v>
      </c>
      <c r="C93" s="201"/>
      <c r="D93" s="201" t="e">
        <f>IF('Formulario PPGR5'!$G93="","",'Formulario PPGR1'!#REF!)</f>
        <v>#REF!</v>
      </c>
      <c r="E93" s="201" t="e">
        <f>IF('Formulario PPGR5'!$G93="","",'Formulario PPGR1'!#REF!)</f>
        <v>#REF!</v>
      </c>
      <c r="F93" s="201" t="e">
        <f>IF('Formulario PPGR5'!$G93="","",'Formulario PPGR1'!#REF!)</f>
        <v>#REF!</v>
      </c>
      <c r="G93" s="188" t="s">
        <v>1719</v>
      </c>
      <c r="H93" s="203" t="s">
        <v>966</v>
      </c>
      <c r="I93" s="204"/>
      <c r="J93" s="188"/>
      <c r="K93" s="203" t="s">
        <v>2858</v>
      </c>
      <c r="L93" s="188" t="s">
        <v>96</v>
      </c>
      <c r="M93" s="205" t="s">
        <v>2861</v>
      </c>
      <c r="N93" s="205" t="s">
        <v>616</v>
      </c>
      <c r="O93" s="206"/>
      <c r="P93" s="206" t="s">
        <v>616</v>
      </c>
      <c r="Q93" s="207" t="s">
        <v>1455</v>
      </c>
      <c r="R93" s="749">
        <v>10</v>
      </c>
      <c r="S93" s="190"/>
      <c r="T93" s="176"/>
      <c r="U93" s="176"/>
      <c r="V93" s="195"/>
      <c r="W93" s="210"/>
    </row>
    <row r="94" spans="2:23" ht="76.5" x14ac:dyDescent="0.2">
      <c r="B94" s="201" t="e">
        <f>IF('Formulario PPGR5'!$G94="","",CONCATENATE('Formulario PPGR5'!$C94,".",'Formulario PPGR5'!$D94,".",'Formulario PPGR5'!$E94,".",'Formulario PPGR5'!$F94))</f>
        <v>#REF!</v>
      </c>
      <c r="C94" s="201"/>
      <c r="D94" s="201" t="e">
        <f>IF('Formulario PPGR5'!$G94="","",'Formulario PPGR1'!#REF!)</f>
        <v>#REF!</v>
      </c>
      <c r="E94" s="201" t="e">
        <f>IF('Formulario PPGR5'!$G94="","",'Formulario PPGR1'!#REF!)</f>
        <v>#REF!</v>
      </c>
      <c r="F94" s="201" t="e">
        <f>IF('Formulario PPGR5'!$G94="","",'Formulario PPGR1'!#REF!)</f>
        <v>#REF!</v>
      </c>
      <c r="G94" s="188" t="s">
        <v>1719</v>
      </c>
      <c r="H94" s="203" t="s">
        <v>966</v>
      </c>
      <c r="I94" s="204"/>
      <c r="J94" s="188"/>
      <c r="K94" s="203" t="s">
        <v>2859</v>
      </c>
      <c r="L94" s="188" t="s">
        <v>96</v>
      </c>
      <c r="M94" s="205" t="s">
        <v>2861</v>
      </c>
      <c r="N94" s="205" t="s">
        <v>616</v>
      </c>
      <c r="O94" s="206"/>
      <c r="P94" s="206" t="s">
        <v>616</v>
      </c>
      <c r="Q94" s="207" t="s">
        <v>1455</v>
      </c>
      <c r="R94" s="749">
        <v>10</v>
      </c>
      <c r="S94" s="190"/>
      <c r="T94" s="176"/>
      <c r="U94" s="176"/>
      <c r="V94" s="195"/>
      <c r="W94" s="210"/>
    </row>
    <row r="95" spans="2:23" ht="51" x14ac:dyDescent="0.2">
      <c r="B95" s="201" t="e">
        <f>IF('Formulario PPGR5'!$G95="","",CONCATENATE('Formulario PPGR5'!$C95,".",'Formulario PPGR5'!$D95,".",'Formulario PPGR5'!$E95,".",'Formulario PPGR5'!$F95))</f>
        <v>#REF!</v>
      </c>
      <c r="C95" s="201"/>
      <c r="D95" s="201" t="e">
        <f>IF('Formulario PPGR5'!$G95="","",'Formulario PPGR1'!#REF!)</f>
        <v>#REF!</v>
      </c>
      <c r="E95" s="201" t="e">
        <f>IF('Formulario PPGR5'!$G95="","",'Formulario PPGR1'!#REF!)</f>
        <v>#REF!</v>
      </c>
      <c r="F95" s="201" t="e">
        <f>IF('Formulario PPGR5'!$G95="","",'Formulario PPGR1'!#REF!)</f>
        <v>#REF!</v>
      </c>
      <c r="G95" s="188" t="s">
        <v>1719</v>
      </c>
      <c r="H95" s="203" t="s">
        <v>966</v>
      </c>
      <c r="I95" s="204"/>
      <c r="J95" s="188"/>
      <c r="K95" s="203" t="s">
        <v>2860</v>
      </c>
      <c r="L95" s="188" t="s">
        <v>96</v>
      </c>
      <c r="M95" s="205" t="s">
        <v>2861</v>
      </c>
      <c r="N95" s="205" t="s">
        <v>616</v>
      </c>
      <c r="O95" s="206"/>
      <c r="P95" s="206" t="s">
        <v>616</v>
      </c>
      <c r="Q95" s="207" t="s">
        <v>1455</v>
      </c>
      <c r="R95" s="749">
        <v>15</v>
      </c>
      <c r="S95" s="190"/>
      <c r="T95" s="176"/>
      <c r="U95" s="176"/>
      <c r="V95" s="195"/>
      <c r="W95" s="210"/>
    </row>
    <row r="96" spans="2:23" x14ac:dyDescent="0.2">
      <c r="B96" s="201" t="str">
        <f>IF('Formulario PPGR5'!$G96="","",CONCATENATE('Formulario PPGR5'!$C96,".",'Formulario PPGR5'!$D96,".",'Formulario PPGR5'!$E96,".",'Formulario PPGR5'!$F96))</f>
        <v/>
      </c>
      <c r="C96" s="201"/>
      <c r="D96" s="201" t="str">
        <f>IF('Formulario PPGR5'!$G96="","",'Formulario PPGR1'!#REF!)</f>
        <v/>
      </c>
      <c r="E96" s="201" t="str">
        <f>IF('Formulario PPGR5'!$G96="","",'Formulario PPGR1'!#REF!)</f>
        <v/>
      </c>
      <c r="F96" s="201" t="str">
        <f>IF('Formulario PPGR5'!$G96="","",'Formulario PPGR1'!#REF!)</f>
        <v/>
      </c>
      <c r="G96" s="188"/>
      <c r="H96" s="188"/>
      <c r="I96" s="204"/>
      <c r="J96" s="188"/>
      <c r="K96" s="203"/>
      <c r="L96" s="188"/>
      <c r="M96" s="205"/>
      <c r="N96" s="205"/>
      <c r="O96" s="206"/>
      <c r="P96" s="207"/>
      <c r="Q96" s="190"/>
      <c r="R96" s="190"/>
      <c r="S96" s="190"/>
      <c r="T96" s="176"/>
      <c r="U96" s="176"/>
      <c r="V96" s="195"/>
      <c r="W96" s="210"/>
    </row>
    <row r="97" spans="2:23" x14ac:dyDescent="0.2">
      <c r="B97" s="201" t="str">
        <f>IF('Formulario PPGR5'!$G97="","",CONCATENATE('Formulario PPGR5'!$C97,".",'Formulario PPGR5'!$D97,".",'Formulario PPGR5'!$E97,".",'Formulario PPGR5'!$F97))</f>
        <v/>
      </c>
      <c r="C97" s="201"/>
      <c r="D97" s="201" t="str">
        <f>IF('Formulario PPGR5'!$G97="","",'Formulario PPGR1'!#REF!)</f>
        <v/>
      </c>
      <c r="E97" s="201" t="str">
        <f>IF('Formulario PPGR5'!$G97="","",'Formulario PPGR1'!#REF!)</f>
        <v/>
      </c>
      <c r="F97" s="201" t="str">
        <f>IF('Formulario PPGR5'!$G97="","",'Formulario PPGR1'!#REF!)</f>
        <v/>
      </c>
      <c r="G97" s="188"/>
      <c r="H97" s="188"/>
      <c r="I97" s="204"/>
      <c r="J97" s="188"/>
      <c r="K97" s="203"/>
      <c r="L97" s="188"/>
      <c r="M97" s="205"/>
      <c r="N97" s="205"/>
      <c r="O97" s="206"/>
      <c r="P97" s="207"/>
      <c r="Q97" s="190"/>
      <c r="R97" s="190"/>
      <c r="S97" s="190"/>
      <c r="T97" s="176"/>
      <c r="U97" s="176"/>
      <c r="V97" s="195"/>
      <c r="W97" s="210"/>
    </row>
    <row r="98" spans="2:23" x14ac:dyDescent="0.2">
      <c r="B98" s="201" t="str">
        <f>IF('Formulario PPGR5'!$G98="","",CONCATENATE('Formulario PPGR5'!$C98,".",'Formulario PPGR5'!$D98,".",'Formulario PPGR5'!$E98,".",'Formulario PPGR5'!$F98))</f>
        <v/>
      </c>
      <c r="C98" s="201"/>
      <c r="D98" s="201" t="str">
        <f>IF('Formulario PPGR5'!$G98="","",'Formulario PPGR1'!#REF!)</f>
        <v/>
      </c>
      <c r="E98" s="201" t="str">
        <f>IF('Formulario PPGR5'!$G98="","",'Formulario PPGR1'!#REF!)</f>
        <v/>
      </c>
      <c r="F98" s="201" t="str">
        <f>IF('Formulario PPGR5'!$G98="","",'Formulario PPGR1'!#REF!)</f>
        <v/>
      </c>
      <c r="G98" s="188"/>
      <c r="H98" s="188"/>
      <c r="I98" s="204"/>
      <c r="J98" s="188"/>
      <c r="K98" s="203"/>
      <c r="L98" s="188"/>
      <c r="M98" s="205"/>
      <c r="N98" s="205"/>
      <c r="O98" s="206"/>
      <c r="P98" s="207"/>
      <c r="Q98" s="190"/>
      <c r="R98" s="190"/>
      <c r="S98" s="190"/>
      <c r="T98" s="176"/>
      <c r="U98" s="176"/>
      <c r="V98" s="195"/>
      <c r="W98" s="210"/>
    </row>
    <row r="99" spans="2:23" x14ac:dyDescent="0.2">
      <c r="B99" s="201" t="str">
        <f>IF('Formulario PPGR5'!$G99="","",CONCATENATE('Formulario PPGR5'!$C99,".",'Formulario PPGR5'!$D99,".",'Formulario PPGR5'!$E99,".",'Formulario PPGR5'!$F99))</f>
        <v/>
      </c>
      <c r="C99" s="201"/>
      <c r="D99" s="201" t="str">
        <f>IF('Formulario PPGR5'!$G99="","",'Formulario PPGR1'!#REF!)</f>
        <v/>
      </c>
      <c r="E99" s="201" t="str">
        <f>IF('Formulario PPGR5'!$G99="","",'Formulario PPGR1'!#REF!)</f>
        <v/>
      </c>
      <c r="F99" s="201" t="str">
        <f>IF('Formulario PPGR5'!$G99="","",'Formulario PPGR1'!#REF!)</f>
        <v/>
      </c>
      <c r="G99" s="188"/>
      <c r="H99" s="188"/>
      <c r="I99" s="204"/>
      <c r="J99" s="188"/>
      <c r="K99" s="203"/>
      <c r="L99" s="188"/>
      <c r="M99" s="205"/>
      <c r="N99" s="205"/>
      <c r="O99" s="206"/>
      <c r="P99" s="207"/>
      <c r="Q99" s="190"/>
      <c r="R99" s="190"/>
      <c r="S99" s="190"/>
      <c r="T99" s="176"/>
      <c r="U99" s="176"/>
      <c r="V99" s="195"/>
      <c r="W99" s="210"/>
    </row>
    <row r="100" spans="2:23" x14ac:dyDescent="0.2">
      <c r="B100" s="201" t="str">
        <f>IF('Formulario PPGR5'!$G100="","",CONCATENATE('Formulario PPGR5'!$C100,".",'Formulario PPGR5'!$D100,".",'Formulario PPGR5'!$E100,".",'Formulario PPGR5'!$F100))</f>
        <v/>
      </c>
      <c r="C100" s="201"/>
      <c r="D100" s="201" t="str">
        <f>IF('Formulario PPGR5'!$G100="","",'Formulario PPGR1'!#REF!)</f>
        <v/>
      </c>
      <c r="E100" s="201" t="str">
        <f>IF('Formulario PPGR5'!$G100="","",'Formulario PPGR1'!#REF!)</f>
        <v/>
      </c>
      <c r="F100" s="201" t="str">
        <f>IF('Formulario PPGR5'!$G100="","",'Formulario PPGR1'!#REF!)</f>
        <v/>
      </c>
      <c r="G100" s="188"/>
      <c r="H100" s="188"/>
      <c r="I100" s="204"/>
      <c r="J100" s="188"/>
      <c r="K100" s="203"/>
      <c r="L100" s="188"/>
      <c r="M100" s="205"/>
      <c r="N100" s="205"/>
      <c r="O100" s="206"/>
      <c r="P100" s="207"/>
      <c r="Q100" s="190"/>
      <c r="R100" s="190"/>
      <c r="S100" s="190"/>
      <c r="T100" s="176"/>
      <c r="U100" s="176"/>
      <c r="V100" s="195"/>
      <c r="W100" s="210"/>
    </row>
    <row r="101" spans="2:23" x14ac:dyDescent="0.2">
      <c r="B101" s="201" t="str">
        <f>IF('Formulario PPGR5'!$G101="","",CONCATENATE('Formulario PPGR5'!$C101,".",'Formulario PPGR5'!$D101,".",'Formulario PPGR5'!$E101,".",'Formulario PPGR5'!$F101))</f>
        <v/>
      </c>
      <c r="C101" s="201"/>
      <c r="D101" s="201" t="str">
        <f>IF('Formulario PPGR5'!$G101="","",'Formulario PPGR1'!#REF!)</f>
        <v/>
      </c>
      <c r="E101" s="201" t="str">
        <f>IF('Formulario PPGR5'!$G101="","",'Formulario PPGR1'!#REF!)</f>
        <v/>
      </c>
      <c r="F101" s="201" t="str">
        <f>IF('Formulario PPGR5'!$G101="","",'Formulario PPGR1'!#REF!)</f>
        <v/>
      </c>
      <c r="G101" s="188"/>
      <c r="H101" s="188"/>
      <c r="I101" s="204"/>
      <c r="J101" s="188"/>
      <c r="K101" s="203"/>
      <c r="L101" s="188"/>
      <c r="M101" s="205"/>
      <c r="N101" s="205"/>
      <c r="O101" s="206"/>
      <c r="P101" s="207"/>
      <c r="Q101" s="190"/>
      <c r="R101" s="190"/>
      <c r="S101" s="190"/>
      <c r="T101" s="176"/>
      <c r="U101" s="176"/>
      <c r="V101" s="195"/>
      <c r="W101" s="210"/>
    </row>
    <row r="102" spans="2:23" x14ac:dyDescent="0.2">
      <c r="B102" s="201" t="str">
        <f>IF('Formulario PPGR5'!$G102="","",CONCATENATE('Formulario PPGR5'!$C102,".",'Formulario PPGR5'!$D102,".",'Formulario PPGR5'!$E102,".",'Formulario PPGR5'!$F102))</f>
        <v/>
      </c>
      <c r="C102" s="201"/>
      <c r="D102" s="201" t="str">
        <f>IF('Formulario PPGR5'!$G102="","",'Formulario PPGR1'!#REF!)</f>
        <v/>
      </c>
      <c r="E102" s="201" t="str">
        <f>IF('Formulario PPGR5'!$G102="","",'Formulario PPGR1'!#REF!)</f>
        <v/>
      </c>
      <c r="F102" s="201" t="str">
        <f>IF('Formulario PPGR5'!$G102="","",'Formulario PPGR1'!#REF!)</f>
        <v/>
      </c>
      <c r="G102" s="188"/>
      <c r="H102" s="188"/>
      <c r="I102" s="204"/>
      <c r="J102" s="188"/>
      <c r="K102" s="203"/>
      <c r="L102" s="188"/>
      <c r="M102" s="205"/>
      <c r="N102" s="205"/>
      <c r="O102" s="206"/>
      <c r="P102" s="207"/>
      <c r="Q102" s="190"/>
      <c r="R102" s="190"/>
      <c r="S102" s="190"/>
      <c r="T102" s="176"/>
      <c r="U102" s="176"/>
      <c r="V102" s="195"/>
      <c r="W102" s="210"/>
    </row>
    <row r="103" spans="2:23" x14ac:dyDescent="0.2">
      <c r="B103" s="201" t="str">
        <f>IF('Formulario PPGR5'!$G103="","",CONCATENATE('Formulario PPGR5'!$C103,".",'Formulario PPGR5'!$D103,".",'Formulario PPGR5'!$E103,".",'Formulario PPGR5'!$F103))</f>
        <v/>
      </c>
      <c r="C103" s="201"/>
      <c r="D103" s="201" t="str">
        <f>IF('Formulario PPGR5'!$G103="","",'Formulario PPGR1'!#REF!)</f>
        <v/>
      </c>
      <c r="E103" s="201" t="str">
        <f>IF('Formulario PPGR5'!$G103="","",'Formulario PPGR1'!#REF!)</f>
        <v/>
      </c>
      <c r="F103" s="201" t="str">
        <f>IF('Formulario PPGR5'!$G103="","",'Formulario PPGR1'!#REF!)</f>
        <v/>
      </c>
      <c r="G103" s="188"/>
      <c r="H103" s="188"/>
      <c r="I103" s="204"/>
      <c r="J103" s="188"/>
      <c r="K103" s="203"/>
      <c r="L103" s="188"/>
      <c r="M103" s="205"/>
      <c r="N103" s="205"/>
      <c r="O103" s="206"/>
      <c r="P103" s="207"/>
      <c r="Q103" s="190"/>
      <c r="R103" s="190"/>
      <c r="S103" s="190"/>
      <c r="T103" s="176"/>
      <c r="U103" s="176"/>
      <c r="V103" s="195"/>
      <c r="W103" s="210"/>
    </row>
    <row r="104" spans="2:23" x14ac:dyDescent="0.2">
      <c r="B104" s="201" t="str">
        <f>IF('Formulario PPGR5'!$G104="","",CONCATENATE('Formulario PPGR5'!$C104,".",'Formulario PPGR5'!$D104,".",'Formulario PPGR5'!$E104,".",'Formulario PPGR5'!$F104))</f>
        <v/>
      </c>
      <c r="C104" s="201"/>
      <c r="D104" s="201" t="str">
        <f>IF('Formulario PPGR5'!$G104="","",'Formulario PPGR1'!#REF!)</f>
        <v/>
      </c>
      <c r="E104" s="201" t="str">
        <f>IF('Formulario PPGR5'!$G104="","",'Formulario PPGR1'!#REF!)</f>
        <v/>
      </c>
      <c r="F104" s="201" t="str">
        <f>IF('Formulario PPGR5'!$G104="","",'Formulario PPGR1'!#REF!)</f>
        <v/>
      </c>
      <c r="G104" s="188"/>
      <c r="H104" s="188"/>
      <c r="I104" s="204"/>
      <c r="J104" s="188"/>
      <c r="K104" s="203"/>
      <c r="L104" s="188"/>
      <c r="M104" s="205"/>
      <c r="N104" s="205"/>
      <c r="O104" s="206"/>
      <c r="P104" s="207"/>
      <c r="Q104" s="190"/>
      <c r="R104" s="190"/>
      <c r="S104" s="190"/>
      <c r="T104" s="176"/>
      <c r="U104" s="176"/>
      <c r="V104" s="195"/>
      <c r="W104" s="210"/>
    </row>
    <row r="105" spans="2:23" x14ac:dyDescent="0.2">
      <c r="B105" s="201" t="str">
        <f>IF('Formulario PPGR5'!$G105="","",CONCATENATE('Formulario PPGR5'!$C105,".",'Formulario PPGR5'!$D105,".",'Formulario PPGR5'!$E105,".",'Formulario PPGR5'!$F105))</f>
        <v/>
      </c>
      <c r="C105" s="201"/>
      <c r="D105" s="201" t="str">
        <f>IF('Formulario PPGR5'!$G105="","",'Formulario PPGR1'!#REF!)</f>
        <v/>
      </c>
      <c r="E105" s="201" t="str">
        <f>IF('Formulario PPGR5'!$G105="","",'Formulario PPGR1'!#REF!)</f>
        <v/>
      </c>
      <c r="F105" s="201" t="str">
        <f>IF('Formulario PPGR5'!$G105="","",'Formulario PPGR1'!#REF!)</f>
        <v/>
      </c>
      <c r="G105" s="188"/>
      <c r="H105" s="188"/>
      <c r="I105" s="204"/>
      <c r="J105" s="188"/>
      <c r="K105" s="203"/>
      <c r="L105" s="188"/>
      <c r="M105" s="205"/>
      <c r="N105" s="205"/>
      <c r="O105" s="206"/>
      <c r="P105" s="207"/>
      <c r="Q105" s="190"/>
      <c r="R105" s="190"/>
      <c r="S105" s="190"/>
      <c r="T105" s="176"/>
      <c r="U105" s="176"/>
      <c r="V105" s="195"/>
      <c r="W105" s="210"/>
    </row>
    <row r="106" spans="2:23" x14ac:dyDescent="0.2">
      <c r="B106" s="201" t="str">
        <f>IF('Formulario PPGR5'!$G106="","",CONCATENATE('Formulario PPGR5'!$C106,".",'Formulario PPGR5'!$D106,".",'Formulario PPGR5'!$E106,".",'Formulario PPGR5'!$F106))</f>
        <v/>
      </c>
      <c r="C106" s="201"/>
      <c r="D106" s="201" t="str">
        <f>IF('Formulario PPGR5'!$G106="","",'Formulario PPGR1'!#REF!)</f>
        <v/>
      </c>
      <c r="E106" s="201" t="str">
        <f>IF('Formulario PPGR5'!$G106="","",'Formulario PPGR1'!#REF!)</f>
        <v/>
      </c>
      <c r="F106" s="201" t="str">
        <f>IF('Formulario PPGR5'!$G106="","",'Formulario PPGR1'!#REF!)</f>
        <v/>
      </c>
      <c r="G106" s="188"/>
      <c r="H106" s="188"/>
      <c r="I106" s="204"/>
      <c r="J106" s="188"/>
      <c r="K106" s="203"/>
      <c r="L106" s="188"/>
      <c r="M106" s="205"/>
      <c r="N106" s="205"/>
      <c r="O106" s="206"/>
      <c r="P106" s="207"/>
      <c r="Q106" s="190"/>
      <c r="R106" s="190"/>
      <c r="S106" s="190"/>
      <c r="T106" s="176"/>
      <c r="U106" s="176"/>
      <c r="V106" s="195"/>
      <c r="W106" s="210"/>
    </row>
    <row r="107" spans="2:23" x14ac:dyDescent="0.2">
      <c r="B107" s="201" t="str">
        <f>IF('Formulario PPGR5'!$G107="","",CONCATENATE('Formulario PPGR5'!$C107,".",'Formulario PPGR5'!$D107,".",'Formulario PPGR5'!$E107,".",'Formulario PPGR5'!$F107))</f>
        <v/>
      </c>
      <c r="C107" s="201"/>
      <c r="D107" s="201" t="str">
        <f>IF('Formulario PPGR5'!$G107="","",'Formulario PPGR1'!#REF!)</f>
        <v/>
      </c>
      <c r="E107" s="201" t="str">
        <f>IF('Formulario PPGR5'!$G107="","",'Formulario PPGR1'!#REF!)</f>
        <v/>
      </c>
      <c r="F107" s="201" t="str">
        <f>IF('Formulario PPGR5'!$G107="","",'Formulario PPGR1'!#REF!)</f>
        <v/>
      </c>
      <c r="G107" s="188"/>
      <c r="H107" s="188"/>
      <c r="I107" s="204"/>
      <c r="J107" s="188"/>
      <c r="K107" s="203"/>
      <c r="L107" s="188"/>
      <c r="M107" s="205"/>
      <c r="N107" s="205"/>
      <c r="O107" s="206"/>
      <c r="P107" s="207"/>
      <c r="Q107" s="190"/>
      <c r="R107" s="190"/>
      <c r="S107" s="190"/>
      <c r="T107" s="176"/>
      <c r="U107" s="176"/>
      <c r="V107" s="195"/>
      <c r="W107" s="210"/>
    </row>
    <row r="108" spans="2:23" x14ac:dyDescent="0.2">
      <c r="B108" s="201" t="str">
        <f>IF('Formulario PPGR5'!$G108="","",CONCATENATE('Formulario PPGR5'!$C108,".",'Formulario PPGR5'!$D108,".",'Formulario PPGR5'!$E108,".",'Formulario PPGR5'!$F108))</f>
        <v/>
      </c>
      <c r="C108" s="201"/>
      <c r="D108" s="201" t="str">
        <f>IF('Formulario PPGR5'!$G108="","",'Formulario PPGR1'!#REF!)</f>
        <v/>
      </c>
      <c r="E108" s="201" t="str">
        <f>IF('Formulario PPGR5'!$G108="","",'Formulario PPGR1'!#REF!)</f>
        <v/>
      </c>
      <c r="F108" s="201" t="str">
        <f>IF('Formulario PPGR5'!$G108="","",'Formulario PPGR1'!#REF!)</f>
        <v/>
      </c>
      <c r="G108" s="188"/>
      <c r="H108" s="188"/>
      <c r="I108" s="204"/>
      <c r="J108" s="188"/>
      <c r="K108" s="203"/>
      <c r="L108" s="188"/>
      <c r="M108" s="205"/>
      <c r="N108" s="205"/>
      <c r="O108" s="206"/>
      <c r="P108" s="207"/>
      <c r="Q108" s="190"/>
      <c r="R108" s="190"/>
      <c r="S108" s="190"/>
      <c r="T108" s="176"/>
      <c r="U108" s="176"/>
      <c r="V108" s="195"/>
      <c r="W108" s="210"/>
    </row>
    <row r="109" spans="2:23" x14ac:dyDescent="0.2">
      <c r="B109" s="201" t="str">
        <f>IF('Formulario PPGR5'!$G109="","",CONCATENATE('Formulario PPGR5'!$C109,".",'Formulario PPGR5'!$D109,".",'Formulario PPGR5'!$E109,".",'Formulario PPGR5'!$F109))</f>
        <v/>
      </c>
      <c r="C109" s="201"/>
      <c r="D109" s="201" t="str">
        <f>IF('Formulario PPGR5'!$G109="","",'Formulario PPGR1'!#REF!)</f>
        <v/>
      </c>
      <c r="E109" s="201" t="str">
        <f>IF('Formulario PPGR5'!$G109="","",'Formulario PPGR1'!#REF!)</f>
        <v/>
      </c>
      <c r="F109" s="201" t="str">
        <f>IF('Formulario PPGR5'!$G109="","",'Formulario PPGR1'!#REF!)</f>
        <v/>
      </c>
      <c r="G109" s="188"/>
      <c r="H109" s="188"/>
      <c r="I109" s="204"/>
      <c r="J109" s="188"/>
      <c r="K109" s="203"/>
      <c r="L109" s="188"/>
      <c r="M109" s="205"/>
      <c r="N109" s="205"/>
      <c r="O109" s="206"/>
      <c r="P109" s="207"/>
      <c r="Q109" s="190"/>
      <c r="R109" s="190"/>
      <c r="S109" s="190"/>
      <c r="T109" s="176"/>
      <c r="U109" s="176"/>
      <c r="V109" s="195"/>
      <c r="W109" s="210"/>
    </row>
    <row r="110" spans="2:23" x14ac:dyDescent="0.2">
      <c r="B110" s="201" t="str">
        <f>IF('Formulario PPGR5'!$G110="","",CONCATENATE('Formulario PPGR5'!$C110,".",'Formulario PPGR5'!$D110,".",'Formulario PPGR5'!$E110,".",'Formulario PPGR5'!$F110))</f>
        <v/>
      </c>
      <c r="C110" s="201"/>
      <c r="D110" s="201" t="str">
        <f>IF('Formulario PPGR5'!$G110="","",'Formulario PPGR1'!#REF!)</f>
        <v/>
      </c>
      <c r="E110" s="201" t="str">
        <f>IF('Formulario PPGR5'!$G110="","",'Formulario PPGR1'!#REF!)</f>
        <v/>
      </c>
      <c r="F110" s="201" t="str">
        <f>IF('Formulario PPGR5'!$G110="","",'Formulario PPGR1'!#REF!)</f>
        <v/>
      </c>
      <c r="G110" s="188"/>
      <c r="H110" s="188"/>
      <c r="I110" s="204"/>
      <c r="J110" s="188"/>
      <c r="K110" s="203"/>
      <c r="L110" s="188"/>
      <c r="M110" s="205"/>
      <c r="N110" s="205"/>
      <c r="O110" s="206"/>
      <c r="P110" s="207"/>
      <c r="Q110" s="190"/>
      <c r="R110" s="190"/>
      <c r="S110" s="190"/>
      <c r="T110" s="176"/>
      <c r="U110" s="176"/>
      <c r="V110" s="195"/>
      <c r="W110" s="210"/>
    </row>
    <row r="111" spans="2:23" x14ac:dyDescent="0.2">
      <c r="B111" s="201" t="str">
        <f>IF('Formulario PPGR5'!$G111="","",CONCATENATE('Formulario PPGR5'!$C111,".",'Formulario PPGR5'!$D111,".",'Formulario PPGR5'!$E111,".",'Formulario PPGR5'!$F111))</f>
        <v/>
      </c>
      <c r="C111" s="201"/>
      <c r="D111" s="201" t="str">
        <f>IF('Formulario PPGR5'!$G111="","",'Formulario PPGR1'!#REF!)</f>
        <v/>
      </c>
      <c r="E111" s="201" t="str">
        <f>IF('Formulario PPGR5'!$G111="","",'Formulario PPGR1'!#REF!)</f>
        <v/>
      </c>
      <c r="F111" s="201" t="str">
        <f>IF('Formulario PPGR5'!$G111="","",'Formulario PPGR1'!#REF!)</f>
        <v/>
      </c>
      <c r="G111" s="188"/>
      <c r="H111" s="188"/>
      <c r="I111" s="204"/>
      <c r="J111" s="188"/>
      <c r="K111" s="203"/>
      <c r="L111" s="188"/>
      <c r="M111" s="205"/>
      <c r="N111" s="205"/>
      <c r="O111" s="206"/>
      <c r="P111" s="207"/>
      <c r="Q111" s="190"/>
      <c r="R111" s="190"/>
      <c r="S111" s="190"/>
      <c r="T111" s="176"/>
      <c r="U111" s="176"/>
      <c r="V111" s="195"/>
      <c r="W111" s="210"/>
    </row>
    <row r="112" spans="2:23" x14ac:dyDescent="0.2">
      <c r="B112" s="201" t="str">
        <f>IF('Formulario PPGR5'!$G112="","",CONCATENATE('Formulario PPGR5'!$C112,".",'Formulario PPGR5'!$D112,".",'Formulario PPGR5'!$E112,".",'Formulario PPGR5'!$F112))</f>
        <v/>
      </c>
      <c r="C112" s="201"/>
      <c r="D112" s="201" t="str">
        <f>IF('Formulario PPGR5'!$G112="","",'Formulario PPGR1'!#REF!)</f>
        <v/>
      </c>
      <c r="E112" s="201" t="str">
        <f>IF('Formulario PPGR5'!$G112="","",'Formulario PPGR1'!#REF!)</f>
        <v/>
      </c>
      <c r="F112" s="201" t="str">
        <f>IF('Formulario PPGR5'!$G112="","",'Formulario PPGR1'!#REF!)</f>
        <v/>
      </c>
      <c r="G112" s="188"/>
      <c r="H112" s="188"/>
      <c r="I112" s="204"/>
      <c r="J112" s="188"/>
      <c r="K112" s="203"/>
      <c r="L112" s="188"/>
      <c r="M112" s="205"/>
      <c r="N112" s="205"/>
      <c r="O112" s="206"/>
      <c r="P112" s="207"/>
      <c r="Q112" s="190"/>
      <c r="R112" s="190"/>
      <c r="S112" s="190"/>
      <c r="T112" s="176"/>
      <c r="U112" s="176"/>
      <c r="V112" s="195"/>
      <c r="W112" s="210"/>
    </row>
    <row r="113" spans="2:23" x14ac:dyDescent="0.2">
      <c r="B113" s="201" t="str">
        <f>IF('Formulario PPGR5'!$G113="","",CONCATENATE('Formulario PPGR5'!$C113,".",'Formulario PPGR5'!$D113,".",'Formulario PPGR5'!$E113,".",'Formulario PPGR5'!$F113))</f>
        <v/>
      </c>
      <c r="C113" s="201"/>
      <c r="D113" s="201" t="str">
        <f>IF('Formulario PPGR5'!$G113="","",'Formulario PPGR1'!#REF!)</f>
        <v/>
      </c>
      <c r="E113" s="201" t="str">
        <f>IF('Formulario PPGR5'!$G113="","",'Formulario PPGR1'!#REF!)</f>
        <v/>
      </c>
      <c r="F113" s="201" t="str">
        <f>IF('Formulario PPGR5'!$G113="","",'Formulario PPGR1'!#REF!)</f>
        <v/>
      </c>
      <c r="G113" s="188"/>
      <c r="H113" s="188"/>
      <c r="I113" s="204"/>
      <c r="J113" s="188"/>
      <c r="K113" s="203"/>
      <c r="L113" s="188"/>
      <c r="M113" s="205"/>
      <c r="N113" s="205"/>
      <c r="O113" s="206"/>
      <c r="P113" s="207"/>
      <c r="Q113" s="190"/>
      <c r="R113" s="190"/>
      <c r="S113" s="190"/>
      <c r="T113" s="176"/>
      <c r="U113" s="176"/>
      <c r="V113" s="195"/>
      <c r="W113" s="210"/>
    </row>
    <row r="114" spans="2:23" x14ac:dyDescent="0.2">
      <c r="B114" s="201" t="str">
        <f>IF('Formulario PPGR5'!$G114="","",CONCATENATE('Formulario PPGR5'!$C114,".",'Formulario PPGR5'!$D114,".",'Formulario PPGR5'!$E114,".",'Formulario PPGR5'!$F114))</f>
        <v/>
      </c>
      <c r="C114" s="201"/>
      <c r="D114" s="201" t="str">
        <f>IF('Formulario PPGR5'!$G114="","",'Formulario PPGR1'!#REF!)</f>
        <v/>
      </c>
      <c r="E114" s="201" t="str">
        <f>IF('Formulario PPGR5'!$G114="","",'Formulario PPGR1'!#REF!)</f>
        <v/>
      </c>
      <c r="F114" s="201" t="str">
        <f>IF('Formulario PPGR5'!$G114="","",'Formulario PPGR1'!#REF!)</f>
        <v/>
      </c>
      <c r="G114" s="188"/>
      <c r="H114" s="188"/>
      <c r="I114" s="204"/>
      <c r="J114" s="188"/>
      <c r="K114" s="203"/>
      <c r="L114" s="188"/>
      <c r="M114" s="205"/>
      <c r="N114" s="205"/>
      <c r="O114" s="206"/>
      <c r="P114" s="207"/>
      <c r="Q114" s="190"/>
      <c r="R114" s="190"/>
      <c r="S114" s="190"/>
      <c r="T114" s="176"/>
      <c r="U114" s="176"/>
      <c r="V114" s="195"/>
      <c r="W114" s="210"/>
    </row>
    <row r="115" spans="2:23" x14ac:dyDescent="0.2">
      <c r="B115" s="201" t="str">
        <f>IF('Formulario PPGR5'!$G115="","",CONCATENATE('Formulario PPGR5'!$C115,".",'Formulario PPGR5'!$D115,".",'Formulario PPGR5'!$E115,".",'Formulario PPGR5'!$F115))</f>
        <v/>
      </c>
      <c r="C115" s="201"/>
      <c r="D115" s="201" t="str">
        <f>IF('Formulario PPGR5'!$G115="","",'Formulario PPGR1'!#REF!)</f>
        <v/>
      </c>
      <c r="E115" s="201" t="str">
        <f>IF('Formulario PPGR5'!$G115="","",'Formulario PPGR1'!#REF!)</f>
        <v/>
      </c>
      <c r="F115" s="201" t="str">
        <f>IF('Formulario PPGR5'!$G115="","",'Formulario PPGR1'!#REF!)</f>
        <v/>
      </c>
      <c r="G115" s="188"/>
      <c r="H115" s="188"/>
      <c r="I115" s="204"/>
      <c r="J115" s="188"/>
      <c r="K115" s="203"/>
      <c r="L115" s="188"/>
      <c r="M115" s="205"/>
      <c r="N115" s="205"/>
      <c r="O115" s="206"/>
      <c r="P115" s="207"/>
      <c r="Q115" s="190"/>
      <c r="R115" s="190"/>
      <c r="S115" s="190"/>
      <c r="T115" s="176"/>
      <c r="U115" s="176"/>
      <c r="V115" s="195"/>
      <c r="W115" s="210"/>
    </row>
    <row r="116" spans="2:23" x14ac:dyDescent="0.2">
      <c r="B116" s="201" t="str">
        <f>IF('Formulario PPGR5'!$G116="","",CONCATENATE('Formulario PPGR5'!$C116,".",'Formulario PPGR5'!$D116,".",'Formulario PPGR5'!$E116,".",'Formulario PPGR5'!$F116))</f>
        <v/>
      </c>
      <c r="C116" s="201"/>
      <c r="D116" s="201" t="str">
        <f>IF('Formulario PPGR5'!$G116="","",'Formulario PPGR1'!#REF!)</f>
        <v/>
      </c>
      <c r="E116" s="201" t="str">
        <f>IF('Formulario PPGR5'!$G116="","",'Formulario PPGR1'!#REF!)</f>
        <v/>
      </c>
      <c r="F116" s="201" t="str">
        <f>IF('Formulario PPGR5'!$G116="","",'Formulario PPGR1'!#REF!)</f>
        <v/>
      </c>
      <c r="G116" s="188"/>
      <c r="H116" s="188"/>
      <c r="I116" s="204"/>
      <c r="J116" s="188"/>
      <c r="K116" s="203"/>
      <c r="L116" s="188"/>
      <c r="M116" s="205"/>
      <c r="N116" s="205"/>
      <c r="O116" s="206"/>
      <c r="P116" s="207"/>
      <c r="Q116" s="190"/>
      <c r="R116" s="190"/>
      <c r="S116" s="190"/>
      <c r="T116" s="176"/>
      <c r="U116" s="176"/>
      <c r="V116" s="195"/>
      <c r="W116" s="210"/>
    </row>
    <row r="117" spans="2:23" x14ac:dyDescent="0.2">
      <c r="B117" s="201" t="str">
        <f>IF('Formulario PPGR5'!$G117="","",CONCATENATE('Formulario PPGR5'!$C117,".",'Formulario PPGR5'!$D117,".",'Formulario PPGR5'!$E117,".",'Formulario PPGR5'!$F117))</f>
        <v/>
      </c>
      <c r="C117" s="201"/>
      <c r="D117" s="201" t="str">
        <f>IF('Formulario PPGR5'!$G117="","",'Formulario PPGR1'!#REF!)</f>
        <v/>
      </c>
      <c r="E117" s="201" t="str">
        <f>IF('Formulario PPGR5'!$G117="","",'Formulario PPGR1'!#REF!)</f>
        <v/>
      </c>
      <c r="F117" s="201" t="str">
        <f>IF('Formulario PPGR5'!$G117="","",'Formulario PPGR1'!#REF!)</f>
        <v/>
      </c>
      <c r="G117" s="188"/>
      <c r="H117" s="188"/>
      <c r="I117" s="204"/>
      <c r="J117" s="188"/>
      <c r="K117" s="203"/>
      <c r="L117" s="188"/>
      <c r="M117" s="205"/>
      <c r="N117" s="205"/>
      <c r="O117" s="206"/>
      <c r="P117" s="207"/>
      <c r="Q117" s="190"/>
      <c r="R117" s="190"/>
      <c r="S117" s="190"/>
      <c r="T117" s="176"/>
      <c r="U117" s="176"/>
      <c r="V117" s="195"/>
      <c r="W117" s="210"/>
    </row>
    <row r="118" spans="2:23" x14ac:dyDescent="0.2">
      <c r="B118" s="201" t="str">
        <f>IF('Formulario PPGR5'!$G118="","",CONCATENATE('Formulario PPGR5'!$C118,".",'Formulario PPGR5'!$D118,".",'Formulario PPGR5'!$E118,".",'Formulario PPGR5'!$F118))</f>
        <v/>
      </c>
      <c r="C118" s="201"/>
      <c r="D118" s="201" t="str">
        <f>IF('Formulario PPGR5'!$G118="","",'Formulario PPGR1'!#REF!)</f>
        <v/>
      </c>
      <c r="E118" s="201" t="str">
        <f>IF('Formulario PPGR5'!$G118="","",'Formulario PPGR1'!#REF!)</f>
        <v/>
      </c>
      <c r="F118" s="201" t="str">
        <f>IF('Formulario PPGR5'!$G118="","",'Formulario PPGR1'!#REF!)</f>
        <v/>
      </c>
      <c r="G118" s="188"/>
      <c r="H118" s="188"/>
      <c r="I118" s="204"/>
      <c r="J118" s="188"/>
      <c r="K118" s="203"/>
      <c r="L118" s="188"/>
      <c r="M118" s="205"/>
      <c r="N118" s="205"/>
      <c r="O118" s="206"/>
      <c r="P118" s="207"/>
      <c r="Q118" s="190"/>
      <c r="R118" s="190"/>
      <c r="S118" s="190"/>
      <c r="T118" s="176"/>
      <c r="U118" s="176"/>
      <c r="V118" s="195"/>
      <c r="W118" s="210"/>
    </row>
    <row r="119" spans="2:23" x14ac:dyDescent="0.2">
      <c r="B119" s="201" t="str">
        <f>IF('Formulario PPGR5'!$G119="","",CONCATENATE('Formulario PPGR5'!$C119,".",'Formulario PPGR5'!$D119,".",'Formulario PPGR5'!$E119,".",'Formulario PPGR5'!$F119))</f>
        <v/>
      </c>
      <c r="C119" s="201"/>
      <c r="D119" s="201" t="str">
        <f>IF('Formulario PPGR5'!$G119="","",'Formulario PPGR1'!#REF!)</f>
        <v/>
      </c>
      <c r="E119" s="201" t="str">
        <f>IF('Formulario PPGR5'!$G119="","",'Formulario PPGR1'!#REF!)</f>
        <v/>
      </c>
      <c r="F119" s="201" t="str">
        <f>IF('Formulario PPGR5'!$G119="","",'Formulario PPGR1'!#REF!)</f>
        <v/>
      </c>
      <c r="G119" s="188"/>
      <c r="H119" s="188"/>
      <c r="I119" s="204"/>
      <c r="J119" s="188"/>
      <c r="K119" s="203"/>
      <c r="L119" s="188"/>
      <c r="M119" s="205"/>
      <c r="N119" s="205"/>
      <c r="O119" s="206"/>
      <c r="P119" s="207"/>
      <c r="Q119" s="190"/>
      <c r="R119" s="190"/>
      <c r="S119" s="190"/>
      <c r="T119" s="176"/>
      <c r="U119" s="176"/>
      <c r="V119" s="195"/>
      <c r="W119" s="210"/>
    </row>
    <row r="120" spans="2:23" x14ac:dyDescent="0.2">
      <c r="B120" s="201" t="str">
        <f>IF('Formulario PPGR5'!$G120="","",CONCATENATE('Formulario PPGR5'!$C120,".",'Formulario PPGR5'!$D120,".",'Formulario PPGR5'!$E120,".",'Formulario PPGR5'!$F120))</f>
        <v/>
      </c>
      <c r="C120" s="201"/>
      <c r="D120" s="201" t="str">
        <f>IF('Formulario PPGR5'!$G120="","",'Formulario PPGR1'!#REF!)</f>
        <v/>
      </c>
      <c r="E120" s="201" t="str">
        <f>IF('Formulario PPGR5'!$G120="","",'Formulario PPGR1'!#REF!)</f>
        <v/>
      </c>
      <c r="F120" s="201" t="str">
        <f>IF('Formulario PPGR5'!$G120="","",'Formulario PPGR1'!#REF!)</f>
        <v/>
      </c>
      <c r="G120" s="188"/>
      <c r="H120" s="188"/>
      <c r="I120" s="204"/>
      <c r="J120" s="188"/>
      <c r="K120" s="203"/>
      <c r="L120" s="188"/>
      <c r="M120" s="205"/>
      <c r="N120" s="205"/>
      <c r="O120" s="206"/>
      <c r="P120" s="207"/>
      <c r="Q120" s="190"/>
      <c r="R120" s="190"/>
      <c r="S120" s="190"/>
      <c r="T120" s="176"/>
      <c r="U120" s="176"/>
      <c r="V120" s="195"/>
      <c r="W120" s="210"/>
    </row>
    <row r="121" spans="2:23" x14ac:dyDescent="0.2">
      <c r="B121" s="201" t="str">
        <f>IF('Formulario PPGR5'!$G121="","",CONCATENATE('Formulario PPGR5'!$C121,".",'Formulario PPGR5'!$D121,".",'Formulario PPGR5'!$E121,".",'Formulario PPGR5'!$F121))</f>
        <v/>
      </c>
      <c r="C121" s="201"/>
      <c r="D121" s="201" t="str">
        <f>IF('Formulario PPGR5'!$G121="","",'Formulario PPGR1'!#REF!)</f>
        <v/>
      </c>
      <c r="E121" s="201" t="str">
        <f>IF('Formulario PPGR5'!$G121="","",'Formulario PPGR1'!#REF!)</f>
        <v/>
      </c>
      <c r="F121" s="201" t="str">
        <f>IF('Formulario PPGR5'!$G121="","",'Formulario PPGR1'!#REF!)</f>
        <v/>
      </c>
      <c r="G121" s="188"/>
      <c r="H121" s="188"/>
      <c r="I121" s="204"/>
      <c r="J121" s="188"/>
      <c r="K121" s="203"/>
      <c r="L121" s="188"/>
      <c r="M121" s="205"/>
      <c r="N121" s="205"/>
      <c r="O121" s="206"/>
      <c r="P121" s="207"/>
      <c r="Q121" s="190"/>
      <c r="R121" s="190"/>
      <c r="S121" s="190"/>
      <c r="T121" s="176"/>
      <c r="U121" s="176"/>
      <c r="V121" s="195"/>
      <c r="W121" s="210"/>
    </row>
    <row r="122" spans="2:23" x14ac:dyDescent="0.2">
      <c r="B122" s="201" t="str">
        <f>IF('Formulario PPGR5'!$G122="","",CONCATENATE('Formulario PPGR5'!$C122,".",'Formulario PPGR5'!$D122,".",'Formulario PPGR5'!$E122,".",'Formulario PPGR5'!$F122))</f>
        <v/>
      </c>
      <c r="C122" s="201"/>
      <c r="D122" s="201" t="str">
        <f>IF('Formulario PPGR5'!$G122="","",'Formulario PPGR1'!#REF!)</f>
        <v/>
      </c>
      <c r="E122" s="201" t="str">
        <f>IF('Formulario PPGR5'!$G122="","",'Formulario PPGR1'!#REF!)</f>
        <v/>
      </c>
      <c r="F122" s="201" t="str">
        <f>IF('Formulario PPGR5'!$G122="","",'Formulario PPGR1'!#REF!)</f>
        <v/>
      </c>
      <c r="G122" s="188"/>
      <c r="H122" s="188"/>
      <c r="I122" s="204"/>
      <c r="J122" s="188"/>
      <c r="K122" s="203"/>
      <c r="L122" s="188"/>
      <c r="M122" s="205"/>
      <c r="N122" s="205"/>
      <c r="O122" s="206"/>
      <c r="P122" s="207"/>
      <c r="Q122" s="190"/>
      <c r="R122" s="190"/>
      <c r="S122" s="190"/>
      <c r="T122" s="176"/>
      <c r="U122" s="176"/>
      <c r="V122" s="195"/>
      <c r="W122" s="210"/>
    </row>
    <row r="123" spans="2:23" x14ac:dyDescent="0.2">
      <c r="B123" s="201" t="str">
        <f>IF('Formulario PPGR5'!$G123="","",CONCATENATE('Formulario PPGR5'!$C123,".",'Formulario PPGR5'!$D123,".",'Formulario PPGR5'!$E123,".",'Formulario PPGR5'!$F123))</f>
        <v/>
      </c>
      <c r="C123" s="201"/>
      <c r="D123" s="201" t="str">
        <f>IF('Formulario PPGR5'!$G123="","",'Formulario PPGR1'!#REF!)</f>
        <v/>
      </c>
      <c r="E123" s="201" t="str">
        <f>IF('Formulario PPGR5'!$G123="","",'Formulario PPGR1'!#REF!)</f>
        <v/>
      </c>
      <c r="F123" s="201" t="str">
        <f>IF('Formulario PPGR5'!$G123="","",'Formulario PPGR1'!#REF!)</f>
        <v/>
      </c>
      <c r="G123" s="188"/>
      <c r="H123" s="188"/>
      <c r="I123" s="204"/>
      <c r="J123" s="188"/>
      <c r="K123" s="203"/>
      <c r="L123" s="188"/>
      <c r="M123" s="205"/>
      <c r="N123" s="205"/>
      <c r="O123" s="206"/>
      <c r="P123" s="207"/>
      <c r="Q123" s="190"/>
      <c r="R123" s="190"/>
      <c r="S123" s="190"/>
      <c r="T123" s="176"/>
      <c r="U123" s="176"/>
      <c r="V123" s="195"/>
      <c r="W123" s="210"/>
    </row>
    <row r="124" spans="2:23" x14ac:dyDescent="0.2">
      <c r="B124" s="201" t="str">
        <f>IF('Formulario PPGR5'!$G124="","",CONCATENATE('Formulario PPGR5'!$C124,".",'Formulario PPGR5'!$D124,".",'Formulario PPGR5'!$E124,".",'Formulario PPGR5'!$F124))</f>
        <v/>
      </c>
      <c r="C124" s="201"/>
      <c r="D124" s="201" t="str">
        <f>IF('Formulario PPGR5'!$G124="","",'Formulario PPGR1'!#REF!)</f>
        <v/>
      </c>
      <c r="E124" s="201" t="str">
        <f>IF('Formulario PPGR5'!$G124="","",'Formulario PPGR1'!#REF!)</f>
        <v/>
      </c>
      <c r="F124" s="201" t="str">
        <f>IF('Formulario PPGR5'!$G124="","",'Formulario PPGR1'!#REF!)</f>
        <v/>
      </c>
      <c r="G124" s="188"/>
      <c r="H124" s="188"/>
      <c r="I124" s="204"/>
      <c r="J124" s="188"/>
      <c r="K124" s="203"/>
      <c r="L124" s="188"/>
      <c r="M124" s="205"/>
      <c r="N124" s="205"/>
      <c r="O124" s="206"/>
      <c r="P124" s="207"/>
      <c r="Q124" s="190"/>
      <c r="R124" s="190"/>
      <c r="S124" s="190"/>
      <c r="T124" s="176"/>
      <c r="U124" s="176"/>
      <c r="V124" s="195"/>
      <c r="W124" s="210"/>
    </row>
    <row r="125" spans="2:23" x14ac:dyDescent="0.2">
      <c r="B125" s="201" t="str">
        <f>IF('Formulario PPGR5'!$G125="","",CONCATENATE('Formulario PPGR5'!$C125,".",'Formulario PPGR5'!$D125,".",'Formulario PPGR5'!$E125,".",'Formulario PPGR5'!$F125))</f>
        <v/>
      </c>
      <c r="C125" s="201"/>
      <c r="D125" s="201" t="str">
        <f>IF('Formulario PPGR5'!$G125="","",'Formulario PPGR1'!#REF!)</f>
        <v/>
      </c>
      <c r="E125" s="201" t="str">
        <f>IF('Formulario PPGR5'!$G125="","",'Formulario PPGR1'!#REF!)</f>
        <v/>
      </c>
      <c r="F125" s="201" t="str">
        <f>IF('Formulario PPGR5'!$G125="","",'Formulario PPGR1'!#REF!)</f>
        <v/>
      </c>
      <c r="G125" s="188"/>
      <c r="H125" s="188"/>
      <c r="I125" s="204"/>
      <c r="J125" s="188"/>
      <c r="K125" s="203"/>
      <c r="L125" s="188"/>
      <c r="M125" s="205"/>
      <c r="N125" s="205"/>
      <c r="O125" s="206"/>
      <c r="P125" s="207"/>
      <c r="Q125" s="190"/>
      <c r="R125" s="190"/>
      <c r="S125" s="190"/>
      <c r="T125" s="176"/>
      <c r="U125" s="176"/>
      <c r="V125" s="195"/>
      <c r="W125" s="210"/>
    </row>
    <row r="126" spans="2:23" x14ac:dyDescent="0.2">
      <c r="B126" s="201" t="str">
        <f>IF('Formulario PPGR5'!$G126="","",CONCATENATE('Formulario PPGR5'!$C126,".",'Formulario PPGR5'!$D126,".",'Formulario PPGR5'!$E126,".",'Formulario PPGR5'!$F126))</f>
        <v/>
      </c>
      <c r="C126" s="201"/>
      <c r="D126" s="201" t="str">
        <f>IF('Formulario PPGR5'!$G126="","",'Formulario PPGR1'!#REF!)</f>
        <v/>
      </c>
      <c r="E126" s="201" t="str">
        <f>IF('Formulario PPGR5'!$G126="","",'Formulario PPGR1'!#REF!)</f>
        <v/>
      </c>
      <c r="F126" s="201" t="str">
        <f>IF('Formulario PPGR5'!$G126="","",'Formulario PPGR1'!#REF!)</f>
        <v/>
      </c>
      <c r="G126" s="188"/>
      <c r="H126" s="188"/>
      <c r="I126" s="204"/>
      <c r="J126" s="188"/>
      <c r="K126" s="203"/>
      <c r="L126" s="188"/>
      <c r="M126" s="205"/>
      <c r="N126" s="205"/>
      <c r="O126" s="206"/>
      <c r="P126" s="207"/>
      <c r="Q126" s="190"/>
      <c r="R126" s="190"/>
      <c r="S126" s="190"/>
      <c r="T126" s="176"/>
      <c r="U126" s="176"/>
      <c r="V126" s="195"/>
      <c r="W126" s="210"/>
    </row>
    <row r="127" spans="2:23" x14ac:dyDescent="0.2">
      <c r="B127" s="201" t="str">
        <f>IF('Formulario PPGR5'!$G127="","",CONCATENATE('Formulario PPGR5'!$C127,".",'Formulario PPGR5'!$D127,".",'Formulario PPGR5'!$E127,".",'Formulario PPGR5'!$F127))</f>
        <v/>
      </c>
      <c r="C127" s="201"/>
      <c r="D127" s="201" t="str">
        <f>IF('Formulario PPGR5'!$G127="","",'Formulario PPGR1'!#REF!)</f>
        <v/>
      </c>
      <c r="E127" s="201" t="str">
        <f>IF('Formulario PPGR5'!$G127="","",'Formulario PPGR1'!#REF!)</f>
        <v/>
      </c>
      <c r="F127" s="201" t="str">
        <f>IF('Formulario PPGR5'!$G127="","",'Formulario PPGR1'!#REF!)</f>
        <v/>
      </c>
      <c r="G127" s="188"/>
      <c r="H127" s="188"/>
      <c r="I127" s="204"/>
      <c r="J127" s="188"/>
      <c r="K127" s="203"/>
      <c r="L127" s="188"/>
      <c r="M127" s="205"/>
      <c r="N127" s="205"/>
      <c r="O127" s="206"/>
      <c r="P127" s="207"/>
      <c r="Q127" s="190"/>
      <c r="R127" s="190"/>
      <c r="S127" s="190"/>
      <c r="T127" s="176"/>
      <c r="U127" s="176"/>
      <c r="V127" s="195"/>
      <c r="W127" s="210"/>
    </row>
    <row r="128" spans="2:23" x14ac:dyDescent="0.2">
      <c r="B128" s="201" t="str">
        <f>IF('Formulario PPGR5'!$G128="","",CONCATENATE('Formulario PPGR5'!$C128,".",'Formulario PPGR5'!$D128,".",'Formulario PPGR5'!$E128,".",'Formulario PPGR5'!$F128))</f>
        <v/>
      </c>
      <c r="C128" s="201"/>
      <c r="D128" s="201" t="str">
        <f>IF('Formulario PPGR5'!$G128="","",'Formulario PPGR1'!#REF!)</f>
        <v/>
      </c>
      <c r="E128" s="201" t="str">
        <f>IF('Formulario PPGR5'!$G128="","",'Formulario PPGR1'!#REF!)</f>
        <v/>
      </c>
      <c r="F128" s="201" t="str">
        <f>IF('Formulario PPGR5'!$G128="","",'Formulario PPGR1'!#REF!)</f>
        <v/>
      </c>
      <c r="G128" s="188"/>
      <c r="H128" s="188"/>
      <c r="I128" s="204"/>
      <c r="J128" s="188"/>
      <c r="K128" s="203"/>
      <c r="L128" s="188"/>
      <c r="M128" s="205"/>
      <c r="N128" s="205"/>
      <c r="O128" s="206"/>
      <c r="P128" s="207"/>
      <c r="Q128" s="190"/>
      <c r="R128" s="190"/>
      <c r="S128" s="190"/>
      <c r="T128" s="176"/>
      <c r="U128" s="176"/>
      <c r="V128" s="195"/>
      <c r="W128" s="210"/>
    </row>
    <row r="129" spans="2:23" x14ac:dyDescent="0.2">
      <c r="B129" s="201" t="str">
        <f>IF('Formulario PPGR5'!$G129="","",CONCATENATE('Formulario PPGR5'!$C129,".",'Formulario PPGR5'!$D129,".",'Formulario PPGR5'!$E129,".",'Formulario PPGR5'!$F129))</f>
        <v/>
      </c>
      <c r="C129" s="201"/>
      <c r="D129" s="201" t="str">
        <f>IF('Formulario PPGR5'!$G129="","",'Formulario PPGR1'!#REF!)</f>
        <v/>
      </c>
      <c r="E129" s="201" t="str">
        <f>IF('Formulario PPGR5'!$G129="","",'Formulario PPGR1'!#REF!)</f>
        <v/>
      </c>
      <c r="F129" s="201" t="str">
        <f>IF('Formulario PPGR5'!$G129="","",'Formulario PPGR1'!#REF!)</f>
        <v/>
      </c>
      <c r="G129" s="188"/>
      <c r="H129" s="188"/>
      <c r="I129" s="204"/>
      <c r="J129" s="188"/>
      <c r="K129" s="203"/>
      <c r="L129" s="188"/>
      <c r="M129" s="205"/>
      <c r="N129" s="205"/>
      <c r="O129" s="206"/>
      <c r="P129" s="207"/>
      <c r="Q129" s="190"/>
      <c r="R129" s="190"/>
      <c r="S129" s="190"/>
      <c r="T129" s="176"/>
      <c r="U129" s="176"/>
      <c r="V129" s="195"/>
      <c r="W129" s="210"/>
    </row>
    <row r="130" spans="2:23" x14ac:dyDescent="0.2">
      <c r="B130" s="201" t="str">
        <f>IF('Formulario PPGR5'!$G130="","",CONCATENATE('Formulario PPGR5'!$C130,".",'Formulario PPGR5'!$D130,".",'Formulario PPGR5'!$E130,".",'Formulario PPGR5'!$F130))</f>
        <v/>
      </c>
      <c r="C130" s="201"/>
      <c r="D130" s="201" t="str">
        <f>IF('Formulario PPGR5'!$G130="","",'Formulario PPGR1'!#REF!)</f>
        <v/>
      </c>
      <c r="E130" s="201" t="str">
        <f>IF('Formulario PPGR5'!$G130="","",'Formulario PPGR1'!#REF!)</f>
        <v/>
      </c>
      <c r="F130" s="201" t="str">
        <f>IF('Formulario PPGR5'!$G130="","",'Formulario PPGR1'!#REF!)</f>
        <v/>
      </c>
      <c r="G130" s="188"/>
      <c r="H130" s="188"/>
      <c r="I130" s="204"/>
      <c r="J130" s="188"/>
      <c r="K130" s="203"/>
      <c r="L130" s="188"/>
      <c r="M130" s="205"/>
      <c r="N130" s="205"/>
      <c r="O130" s="206"/>
      <c r="P130" s="207"/>
      <c r="Q130" s="190"/>
      <c r="R130" s="190"/>
      <c r="S130" s="190"/>
      <c r="T130" s="176"/>
      <c r="U130" s="176"/>
      <c r="V130" s="195"/>
      <c r="W130" s="210"/>
    </row>
    <row r="131" spans="2:23" x14ac:dyDescent="0.2">
      <c r="B131" s="201" t="str">
        <f>IF('Formulario PPGR5'!$G131="","",CONCATENATE('Formulario PPGR5'!$C131,".",'Formulario PPGR5'!$D131,".",'Formulario PPGR5'!$E131,".",'Formulario PPGR5'!$F131))</f>
        <v/>
      </c>
      <c r="C131" s="201"/>
      <c r="D131" s="201" t="str">
        <f>IF('Formulario PPGR5'!$G131="","",'Formulario PPGR1'!#REF!)</f>
        <v/>
      </c>
      <c r="E131" s="201" t="str">
        <f>IF('Formulario PPGR5'!$G131="","",'Formulario PPGR1'!#REF!)</f>
        <v/>
      </c>
      <c r="F131" s="201" t="str">
        <f>IF('Formulario PPGR5'!$G131="","",'Formulario PPGR1'!#REF!)</f>
        <v/>
      </c>
      <c r="G131" s="188"/>
      <c r="H131" s="188"/>
      <c r="I131" s="204"/>
      <c r="J131" s="188"/>
      <c r="K131" s="203"/>
      <c r="L131" s="188"/>
      <c r="M131" s="205"/>
      <c r="N131" s="205"/>
      <c r="O131" s="206"/>
      <c r="P131" s="207"/>
      <c r="Q131" s="190"/>
      <c r="R131" s="190"/>
      <c r="S131" s="190"/>
      <c r="T131" s="176"/>
      <c r="U131" s="176"/>
      <c r="V131" s="195"/>
      <c r="W131" s="210"/>
    </row>
    <row r="132" spans="2:23" x14ac:dyDescent="0.2">
      <c r="B132" s="201" t="str">
        <f>IF('Formulario PPGR5'!$G132="","",CONCATENATE('Formulario PPGR5'!$C132,".",'Formulario PPGR5'!$D132,".",'Formulario PPGR5'!$E132,".",'Formulario PPGR5'!$F132))</f>
        <v/>
      </c>
      <c r="C132" s="201"/>
      <c r="D132" s="201" t="str">
        <f>IF('Formulario PPGR5'!$G132="","",'Formulario PPGR1'!#REF!)</f>
        <v/>
      </c>
      <c r="E132" s="201" t="str">
        <f>IF('Formulario PPGR5'!$G132="","",'Formulario PPGR1'!#REF!)</f>
        <v/>
      </c>
      <c r="F132" s="201" t="str">
        <f>IF('Formulario PPGR5'!$G132="","",'Formulario PPGR1'!#REF!)</f>
        <v/>
      </c>
      <c r="G132" s="188"/>
      <c r="H132" s="188"/>
      <c r="I132" s="204"/>
      <c r="J132" s="188"/>
      <c r="K132" s="203"/>
      <c r="L132" s="188"/>
      <c r="M132" s="205"/>
      <c r="N132" s="205"/>
      <c r="O132" s="206"/>
      <c r="P132" s="207"/>
      <c r="Q132" s="190"/>
      <c r="R132" s="190"/>
      <c r="S132" s="190"/>
      <c r="T132" s="176"/>
      <c r="U132" s="176"/>
      <c r="V132" s="195"/>
      <c r="W132" s="210"/>
    </row>
    <row r="133" spans="2:23" x14ac:dyDescent="0.2">
      <c r="B133" s="201" t="str">
        <f>IF('Formulario PPGR5'!$G133="","",CONCATENATE('Formulario PPGR5'!$C133,".",'Formulario PPGR5'!$D133,".",'Formulario PPGR5'!$E133,".",'Formulario PPGR5'!$F133))</f>
        <v/>
      </c>
      <c r="C133" s="201"/>
      <c r="D133" s="201" t="str">
        <f>IF('Formulario PPGR5'!$G133="","",'Formulario PPGR1'!#REF!)</f>
        <v/>
      </c>
      <c r="E133" s="201" t="str">
        <f>IF('Formulario PPGR5'!$G133="","",'Formulario PPGR1'!#REF!)</f>
        <v/>
      </c>
      <c r="F133" s="201" t="str">
        <f>IF('Formulario PPGR5'!$G133="","",'Formulario PPGR1'!#REF!)</f>
        <v/>
      </c>
      <c r="G133" s="188"/>
      <c r="H133" s="188"/>
      <c r="I133" s="204"/>
      <c r="J133" s="188"/>
      <c r="K133" s="203"/>
      <c r="L133" s="188"/>
      <c r="M133" s="205"/>
      <c r="N133" s="205"/>
      <c r="O133" s="206"/>
      <c r="P133" s="207"/>
      <c r="Q133" s="190"/>
      <c r="R133" s="190"/>
      <c r="S133" s="190"/>
      <c r="T133" s="176"/>
      <c r="U133" s="176"/>
      <c r="V133" s="195"/>
      <c r="W133" s="210"/>
    </row>
    <row r="134" spans="2:23" x14ac:dyDescent="0.2">
      <c r="B134" s="201" t="str">
        <f>IF('Formulario PPGR5'!$G134="","",CONCATENATE('Formulario PPGR5'!$C134,".",'Formulario PPGR5'!$D134,".",'Formulario PPGR5'!$E134,".",'Formulario PPGR5'!$F134))</f>
        <v/>
      </c>
      <c r="C134" s="201"/>
      <c r="D134" s="201" t="str">
        <f>IF('Formulario PPGR5'!$G134="","",'Formulario PPGR1'!#REF!)</f>
        <v/>
      </c>
      <c r="E134" s="201" t="str">
        <f>IF('Formulario PPGR5'!$G134="","",'Formulario PPGR1'!#REF!)</f>
        <v/>
      </c>
      <c r="F134" s="201" t="str">
        <f>IF('Formulario PPGR5'!$G134="","",'Formulario PPGR1'!#REF!)</f>
        <v/>
      </c>
      <c r="G134" s="188"/>
      <c r="H134" s="188"/>
      <c r="I134" s="204"/>
      <c r="J134" s="188"/>
      <c r="K134" s="203"/>
      <c r="L134" s="188"/>
      <c r="M134" s="205"/>
      <c r="N134" s="205"/>
      <c r="O134" s="206"/>
      <c r="P134" s="207"/>
      <c r="Q134" s="190"/>
      <c r="R134" s="190"/>
      <c r="S134" s="190"/>
      <c r="T134" s="176"/>
      <c r="U134" s="176"/>
      <c r="V134" s="195"/>
      <c r="W134" s="210"/>
    </row>
    <row r="135" spans="2:23" x14ac:dyDescent="0.2">
      <c r="B135" s="201" t="str">
        <f>IF('Formulario PPGR5'!$G135="","",CONCATENATE('Formulario PPGR5'!$C135,".",'Formulario PPGR5'!$D135,".",'Formulario PPGR5'!$E135,".",'Formulario PPGR5'!$F135))</f>
        <v/>
      </c>
      <c r="C135" s="201"/>
      <c r="D135" s="201" t="str">
        <f>IF('Formulario PPGR5'!$G135="","",'Formulario PPGR1'!#REF!)</f>
        <v/>
      </c>
      <c r="E135" s="201" t="str">
        <f>IF('Formulario PPGR5'!$G135="","",'Formulario PPGR1'!#REF!)</f>
        <v/>
      </c>
      <c r="F135" s="201" t="str">
        <f>IF('Formulario PPGR5'!$G135="","",'Formulario PPGR1'!#REF!)</f>
        <v/>
      </c>
      <c r="G135" s="188"/>
      <c r="H135" s="188"/>
      <c r="I135" s="204"/>
      <c r="J135" s="188"/>
      <c r="K135" s="203"/>
      <c r="L135" s="188"/>
      <c r="M135" s="205"/>
      <c r="N135" s="205"/>
      <c r="O135" s="206"/>
      <c r="P135" s="207"/>
      <c r="Q135" s="190"/>
      <c r="R135" s="190"/>
      <c r="S135" s="190"/>
      <c r="T135" s="176"/>
      <c r="U135" s="176"/>
      <c r="V135" s="195"/>
      <c r="W135" s="210"/>
    </row>
    <row r="136" spans="2:23" x14ac:dyDescent="0.2">
      <c r="B136" s="201" t="str">
        <f>IF('Formulario PPGR5'!$G136="","",CONCATENATE('Formulario PPGR5'!$C136,".",'Formulario PPGR5'!$D136,".",'Formulario PPGR5'!$E136,".",'Formulario PPGR5'!$F136))</f>
        <v/>
      </c>
      <c r="C136" s="201"/>
      <c r="D136" s="201" t="str">
        <f>IF('Formulario PPGR5'!$G136="","",'Formulario PPGR1'!#REF!)</f>
        <v/>
      </c>
      <c r="E136" s="201" t="str">
        <f>IF('Formulario PPGR5'!$G136="","",'Formulario PPGR1'!#REF!)</f>
        <v/>
      </c>
      <c r="F136" s="201" t="str">
        <f>IF('Formulario PPGR5'!$G136="","",'Formulario PPGR1'!#REF!)</f>
        <v/>
      </c>
      <c r="G136" s="188"/>
      <c r="H136" s="188"/>
      <c r="I136" s="204"/>
      <c r="J136" s="188"/>
      <c r="K136" s="203"/>
      <c r="L136" s="188"/>
      <c r="M136" s="205"/>
      <c r="N136" s="205"/>
      <c r="O136" s="206"/>
      <c r="P136" s="207"/>
      <c r="Q136" s="190"/>
      <c r="R136" s="190"/>
      <c r="S136" s="190"/>
      <c r="T136" s="176"/>
      <c r="U136" s="176"/>
      <c r="V136" s="195"/>
      <c r="W136" s="210"/>
    </row>
    <row r="137" spans="2:23" x14ac:dyDescent="0.2">
      <c r="B137" s="201" t="str">
        <f>IF('Formulario PPGR5'!$G137="","",CONCATENATE('Formulario PPGR5'!$C137,".",'Formulario PPGR5'!$D137,".",'Formulario PPGR5'!$E137,".",'Formulario PPGR5'!$F137))</f>
        <v/>
      </c>
      <c r="C137" s="201"/>
      <c r="D137" s="201" t="str">
        <f>IF('Formulario PPGR5'!$G137="","",'Formulario PPGR1'!#REF!)</f>
        <v/>
      </c>
      <c r="E137" s="201" t="str">
        <f>IF('Formulario PPGR5'!$G137="","",'Formulario PPGR1'!#REF!)</f>
        <v/>
      </c>
      <c r="F137" s="201" t="str">
        <f>IF('Formulario PPGR5'!$G137="","",'Formulario PPGR1'!#REF!)</f>
        <v/>
      </c>
      <c r="G137" s="188"/>
      <c r="H137" s="188"/>
      <c r="I137" s="204"/>
      <c r="J137" s="188"/>
      <c r="K137" s="203"/>
      <c r="L137" s="188"/>
      <c r="M137" s="205"/>
      <c r="N137" s="205"/>
      <c r="O137" s="206"/>
      <c r="P137" s="207"/>
      <c r="Q137" s="190"/>
      <c r="R137" s="190"/>
      <c r="S137" s="190"/>
      <c r="T137" s="176"/>
      <c r="U137" s="176"/>
      <c r="V137" s="195"/>
      <c r="W137" s="210"/>
    </row>
    <row r="138" spans="2:23" x14ac:dyDescent="0.2">
      <c r="B138" s="201" t="str">
        <f>IF('Formulario PPGR5'!$G138="","",CONCATENATE('Formulario PPGR5'!$C138,".",'Formulario PPGR5'!$D138,".",'Formulario PPGR5'!$E138,".",'Formulario PPGR5'!$F138))</f>
        <v/>
      </c>
      <c r="C138" s="201"/>
      <c r="D138" s="201" t="str">
        <f>IF('Formulario PPGR5'!$G138="","",'Formulario PPGR1'!#REF!)</f>
        <v/>
      </c>
      <c r="E138" s="201" t="str">
        <f>IF('Formulario PPGR5'!$G138="","",'Formulario PPGR1'!#REF!)</f>
        <v/>
      </c>
      <c r="F138" s="201" t="str">
        <f>IF('Formulario PPGR5'!$G138="","",'Formulario PPGR1'!#REF!)</f>
        <v/>
      </c>
      <c r="G138" s="188"/>
      <c r="H138" s="188"/>
      <c r="I138" s="204"/>
      <c r="J138" s="188"/>
      <c r="K138" s="203"/>
      <c r="L138" s="188"/>
      <c r="M138" s="205"/>
      <c r="N138" s="205"/>
      <c r="O138" s="206"/>
      <c r="P138" s="207"/>
      <c r="Q138" s="190"/>
      <c r="R138" s="190"/>
      <c r="S138" s="190"/>
      <c r="T138" s="176"/>
      <c r="U138" s="176"/>
      <c r="V138" s="195"/>
      <c r="W138" s="210"/>
    </row>
    <row r="139" spans="2:23" x14ac:dyDescent="0.2">
      <c r="B139" s="201" t="str">
        <f>IF('Formulario PPGR5'!$G139="","",CONCATENATE('Formulario PPGR5'!$C139,".",'Formulario PPGR5'!$D139,".",'Formulario PPGR5'!$E139,".",'Formulario PPGR5'!$F139))</f>
        <v/>
      </c>
      <c r="C139" s="201"/>
      <c r="D139" s="201" t="str">
        <f>IF('Formulario PPGR5'!$G139="","",'Formulario PPGR1'!#REF!)</f>
        <v/>
      </c>
      <c r="E139" s="201" t="str">
        <f>IF('Formulario PPGR5'!$G139="","",'Formulario PPGR1'!#REF!)</f>
        <v/>
      </c>
      <c r="F139" s="201" t="str">
        <f>IF('Formulario PPGR5'!$G139="","",'Formulario PPGR1'!#REF!)</f>
        <v/>
      </c>
      <c r="G139" s="188"/>
      <c r="H139" s="188"/>
      <c r="I139" s="204"/>
      <c r="J139" s="188"/>
      <c r="K139" s="203"/>
      <c r="L139" s="188"/>
      <c r="M139" s="205"/>
      <c r="N139" s="205"/>
      <c r="O139" s="206"/>
      <c r="P139" s="207"/>
      <c r="Q139" s="190"/>
      <c r="R139" s="190"/>
      <c r="S139" s="190"/>
      <c r="T139" s="176"/>
      <c r="U139" s="176"/>
      <c r="V139" s="195"/>
      <c r="W139" s="210"/>
    </row>
    <row r="140" spans="2:23" x14ac:dyDescent="0.2">
      <c r="B140" s="201" t="str">
        <f>IF('Formulario PPGR5'!$G140="","",CONCATENATE('Formulario PPGR5'!$C140,".",'Formulario PPGR5'!$D140,".",'Formulario PPGR5'!$E140,".",'Formulario PPGR5'!$F140))</f>
        <v/>
      </c>
      <c r="C140" s="201"/>
      <c r="D140" s="201" t="str">
        <f>IF('Formulario PPGR5'!$G140="","",'Formulario PPGR1'!#REF!)</f>
        <v/>
      </c>
      <c r="E140" s="201" t="str">
        <f>IF('Formulario PPGR5'!$G140="","",'Formulario PPGR1'!#REF!)</f>
        <v/>
      </c>
      <c r="F140" s="201" t="str">
        <f>IF('Formulario PPGR5'!$G140="","",'Formulario PPGR1'!#REF!)</f>
        <v/>
      </c>
      <c r="G140" s="188"/>
      <c r="H140" s="188"/>
      <c r="I140" s="204"/>
      <c r="J140" s="188"/>
      <c r="K140" s="203"/>
      <c r="L140" s="188"/>
      <c r="M140" s="205"/>
      <c r="N140" s="205"/>
      <c r="O140" s="206"/>
      <c r="P140" s="207"/>
      <c r="Q140" s="190"/>
      <c r="R140" s="190"/>
      <c r="S140" s="190"/>
      <c r="T140" s="176"/>
      <c r="U140" s="176"/>
      <c r="V140" s="195"/>
      <c r="W140" s="210"/>
    </row>
    <row r="141" spans="2:23" x14ac:dyDescent="0.2">
      <c r="B141" s="201" t="str">
        <f>IF('Formulario PPGR5'!$G141="","",CONCATENATE('Formulario PPGR5'!$C141,".",'Formulario PPGR5'!$D141,".",'Formulario PPGR5'!$E141,".",'Formulario PPGR5'!$F141))</f>
        <v/>
      </c>
      <c r="C141" s="201"/>
      <c r="D141" s="201" t="str">
        <f>IF('Formulario PPGR5'!$G141="","",'Formulario PPGR1'!#REF!)</f>
        <v/>
      </c>
      <c r="E141" s="201" t="str">
        <f>IF('Formulario PPGR5'!$G141="","",'Formulario PPGR1'!#REF!)</f>
        <v/>
      </c>
      <c r="F141" s="201" t="str">
        <f>IF('Formulario PPGR5'!$G141="","",'Formulario PPGR1'!#REF!)</f>
        <v/>
      </c>
      <c r="G141" s="188"/>
      <c r="H141" s="188"/>
      <c r="I141" s="204"/>
      <c r="J141" s="188"/>
      <c r="K141" s="203"/>
      <c r="L141" s="188"/>
      <c r="M141" s="205"/>
      <c r="N141" s="205"/>
      <c r="O141" s="206"/>
      <c r="P141" s="207"/>
      <c r="Q141" s="190"/>
      <c r="R141" s="190"/>
      <c r="S141" s="190"/>
      <c r="T141" s="176"/>
      <c r="U141" s="176"/>
      <c r="V141" s="195"/>
      <c r="W141" s="210"/>
    </row>
    <row r="142" spans="2:23" x14ac:dyDescent="0.2">
      <c r="B142" s="201" t="str">
        <f>IF('Formulario PPGR5'!$G142="","",CONCATENATE('Formulario PPGR5'!$C142,".",'Formulario PPGR5'!$D142,".",'Formulario PPGR5'!$E142,".",'Formulario PPGR5'!$F142))</f>
        <v/>
      </c>
      <c r="C142" s="201"/>
      <c r="D142" s="201" t="str">
        <f>IF('Formulario PPGR5'!$G142="","",'Formulario PPGR1'!#REF!)</f>
        <v/>
      </c>
      <c r="E142" s="201" t="str">
        <f>IF('Formulario PPGR5'!$G142="","",'Formulario PPGR1'!#REF!)</f>
        <v/>
      </c>
      <c r="F142" s="201" t="str">
        <f>IF('Formulario PPGR5'!$G142="","",'Formulario PPGR1'!#REF!)</f>
        <v/>
      </c>
      <c r="G142" s="188"/>
      <c r="H142" s="188"/>
      <c r="I142" s="204"/>
      <c r="J142" s="188"/>
      <c r="K142" s="203"/>
      <c r="L142" s="188"/>
      <c r="M142" s="205"/>
      <c r="N142" s="205"/>
      <c r="O142" s="206"/>
      <c r="P142" s="207"/>
      <c r="Q142" s="190"/>
      <c r="R142" s="190"/>
      <c r="S142" s="190"/>
      <c r="T142" s="176"/>
      <c r="U142" s="176"/>
      <c r="V142" s="195"/>
      <c r="W142" s="210"/>
    </row>
    <row r="143" spans="2:23" x14ac:dyDescent="0.2">
      <c r="B143" s="201" t="str">
        <f>IF('Formulario PPGR5'!$G143="","",CONCATENATE('Formulario PPGR5'!$C143,".",'Formulario PPGR5'!$D143,".",'Formulario PPGR5'!$E143,".",'Formulario PPGR5'!$F143))</f>
        <v/>
      </c>
      <c r="C143" s="201"/>
      <c r="D143" s="201" t="str">
        <f>IF('Formulario PPGR5'!$G143="","",'Formulario PPGR1'!#REF!)</f>
        <v/>
      </c>
      <c r="E143" s="201" t="str">
        <f>IF('Formulario PPGR5'!$G143="","",'Formulario PPGR1'!#REF!)</f>
        <v/>
      </c>
      <c r="F143" s="201" t="str">
        <f>IF('Formulario PPGR5'!$G143="","",'Formulario PPGR1'!#REF!)</f>
        <v/>
      </c>
      <c r="G143" s="188"/>
      <c r="H143" s="188"/>
      <c r="I143" s="204"/>
      <c r="J143" s="188"/>
      <c r="K143" s="203"/>
      <c r="L143" s="188"/>
      <c r="M143" s="205"/>
      <c r="N143" s="205"/>
      <c r="O143" s="206"/>
      <c r="P143" s="207"/>
      <c r="Q143" s="190"/>
      <c r="R143" s="190"/>
      <c r="S143" s="190"/>
      <c r="T143" s="176"/>
      <c r="U143" s="176"/>
      <c r="V143" s="195"/>
      <c r="W143" s="210"/>
    </row>
    <row r="144" spans="2:23" x14ac:dyDescent="0.2">
      <c r="B144" s="201" t="str">
        <f>IF('Formulario PPGR5'!$G144="","",CONCATENATE('Formulario PPGR5'!$C144,".",'Formulario PPGR5'!$D144,".",'Formulario PPGR5'!$E144,".",'Formulario PPGR5'!$F144))</f>
        <v/>
      </c>
      <c r="C144" s="201"/>
      <c r="D144" s="201" t="str">
        <f>IF('Formulario PPGR5'!$G144="","",'Formulario PPGR1'!#REF!)</f>
        <v/>
      </c>
      <c r="E144" s="201" t="str">
        <f>IF('Formulario PPGR5'!$G144="","",'Formulario PPGR1'!#REF!)</f>
        <v/>
      </c>
      <c r="F144" s="201" t="str">
        <f>IF('Formulario PPGR5'!$G144="","",'Formulario PPGR1'!#REF!)</f>
        <v/>
      </c>
      <c r="G144" s="188"/>
      <c r="H144" s="188"/>
      <c r="I144" s="204"/>
      <c r="J144" s="188"/>
      <c r="K144" s="203"/>
      <c r="L144" s="188"/>
      <c r="M144" s="205"/>
      <c r="N144" s="205"/>
      <c r="O144" s="206"/>
      <c r="P144" s="207"/>
      <c r="Q144" s="190"/>
      <c r="R144" s="190"/>
      <c r="S144" s="190"/>
      <c r="T144" s="176"/>
      <c r="U144" s="176"/>
      <c r="V144" s="195"/>
      <c r="W144" s="210"/>
    </row>
    <row r="145" spans="2:23" x14ac:dyDescent="0.2">
      <c r="B145" s="201" t="str">
        <f>IF('Formulario PPGR5'!$G145="","",CONCATENATE('Formulario PPGR5'!$C145,".",'Formulario PPGR5'!$D145,".",'Formulario PPGR5'!$E145,".",'Formulario PPGR5'!$F145))</f>
        <v/>
      </c>
      <c r="C145" s="201"/>
      <c r="D145" s="201" t="str">
        <f>IF('Formulario PPGR5'!$G145="","",'Formulario PPGR1'!#REF!)</f>
        <v/>
      </c>
      <c r="E145" s="201" t="str">
        <f>IF('Formulario PPGR5'!$G145="","",'Formulario PPGR1'!#REF!)</f>
        <v/>
      </c>
      <c r="F145" s="201" t="str">
        <f>IF('Formulario PPGR5'!$G145="","",'Formulario PPGR1'!#REF!)</f>
        <v/>
      </c>
      <c r="G145" s="188"/>
      <c r="H145" s="188"/>
      <c r="I145" s="204"/>
      <c r="J145" s="188"/>
      <c r="K145" s="203"/>
      <c r="L145" s="188"/>
      <c r="M145" s="205"/>
      <c r="N145" s="205"/>
      <c r="O145" s="206"/>
      <c r="P145" s="207"/>
      <c r="Q145" s="190"/>
      <c r="R145" s="190"/>
      <c r="S145" s="190"/>
      <c r="T145" s="176"/>
      <c r="U145" s="176"/>
      <c r="V145" s="195"/>
      <c r="W145" s="210"/>
    </row>
    <row r="146" spans="2:23" x14ac:dyDescent="0.2">
      <c r="B146" s="201" t="str">
        <f>IF('Formulario PPGR5'!$G146="","",CONCATENATE('Formulario PPGR5'!$C146,".",'Formulario PPGR5'!$D146,".",'Formulario PPGR5'!$E146,".",'Formulario PPGR5'!$F146))</f>
        <v/>
      </c>
      <c r="C146" s="201"/>
      <c r="D146" s="201" t="str">
        <f>IF('Formulario PPGR5'!$G146="","",'Formulario PPGR1'!#REF!)</f>
        <v/>
      </c>
      <c r="E146" s="201" t="str">
        <f>IF('Formulario PPGR5'!$G146="","",'Formulario PPGR1'!#REF!)</f>
        <v/>
      </c>
      <c r="F146" s="201" t="str">
        <f>IF('Formulario PPGR5'!$G146="","",'Formulario PPGR1'!#REF!)</f>
        <v/>
      </c>
      <c r="G146" s="188"/>
      <c r="H146" s="188"/>
      <c r="I146" s="204"/>
      <c r="J146" s="188"/>
      <c r="K146" s="203"/>
      <c r="L146" s="188"/>
      <c r="M146" s="205"/>
      <c r="N146" s="205"/>
      <c r="O146" s="206"/>
      <c r="P146" s="207"/>
      <c r="Q146" s="190"/>
      <c r="R146" s="190"/>
      <c r="S146" s="190"/>
      <c r="T146" s="176"/>
      <c r="U146" s="176"/>
      <c r="V146" s="195"/>
      <c r="W146" s="210"/>
    </row>
    <row r="147" spans="2:23" x14ac:dyDescent="0.2">
      <c r="B147" s="201" t="str">
        <f>IF('Formulario PPGR5'!$G147="","",CONCATENATE('Formulario PPGR5'!$C147,".",'Formulario PPGR5'!$D147,".",'Formulario PPGR5'!$E147,".",'Formulario PPGR5'!$F147))</f>
        <v/>
      </c>
      <c r="C147" s="201"/>
      <c r="D147" s="201" t="str">
        <f>IF('Formulario PPGR5'!$G147="","",'Formulario PPGR1'!#REF!)</f>
        <v/>
      </c>
      <c r="E147" s="201" t="str">
        <f>IF('Formulario PPGR5'!$G147="","",'Formulario PPGR1'!#REF!)</f>
        <v/>
      </c>
      <c r="F147" s="201" t="str">
        <f>IF('Formulario PPGR5'!$G147="","",'Formulario PPGR1'!#REF!)</f>
        <v/>
      </c>
      <c r="G147" s="188"/>
      <c r="H147" s="188"/>
      <c r="I147" s="204"/>
      <c r="J147" s="188"/>
      <c r="K147" s="203"/>
      <c r="L147" s="188"/>
      <c r="M147" s="205"/>
      <c r="N147" s="205"/>
      <c r="O147" s="206"/>
      <c r="P147" s="207"/>
      <c r="Q147" s="190"/>
      <c r="R147" s="190"/>
      <c r="S147" s="190"/>
      <c r="T147" s="176"/>
      <c r="U147" s="176"/>
      <c r="V147" s="195"/>
      <c r="W147" s="210"/>
    </row>
    <row r="148" spans="2:23" x14ac:dyDescent="0.2">
      <c r="B148" s="201" t="str">
        <f>IF('Formulario PPGR5'!$G148="","",CONCATENATE('Formulario PPGR5'!$C148,".",'Formulario PPGR5'!$D148,".",'Formulario PPGR5'!$E148,".",'Formulario PPGR5'!$F148))</f>
        <v/>
      </c>
      <c r="C148" s="201"/>
      <c r="D148" s="201" t="str">
        <f>IF('Formulario PPGR5'!$G148="","",'Formulario PPGR1'!#REF!)</f>
        <v/>
      </c>
      <c r="E148" s="201" t="str">
        <f>IF('Formulario PPGR5'!$G148="","",'Formulario PPGR1'!#REF!)</f>
        <v/>
      </c>
      <c r="F148" s="201" t="str">
        <f>IF('Formulario PPGR5'!$G148="","",'Formulario PPGR1'!#REF!)</f>
        <v/>
      </c>
      <c r="G148" s="188"/>
      <c r="H148" s="188"/>
      <c r="I148" s="204"/>
      <c r="J148" s="188"/>
      <c r="K148" s="203"/>
      <c r="L148" s="188"/>
      <c r="M148" s="205"/>
      <c r="N148" s="205"/>
      <c r="O148" s="206"/>
      <c r="P148" s="207"/>
      <c r="Q148" s="190"/>
      <c r="R148" s="190"/>
      <c r="S148" s="190"/>
      <c r="T148" s="176"/>
      <c r="U148" s="176"/>
      <c r="V148" s="195"/>
      <c r="W148" s="210"/>
    </row>
    <row r="149" spans="2:23" x14ac:dyDescent="0.2">
      <c r="B149" s="201" t="str">
        <f>IF('Formulario PPGR5'!$G149="","",CONCATENATE('Formulario PPGR5'!$C149,".",'Formulario PPGR5'!$D149,".",'Formulario PPGR5'!$E149,".",'Formulario PPGR5'!$F149))</f>
        <v/>
      </c>
      <c r="C149" s="201" t="str">
        <f>IF('Formulario PPGR5'!$G149="","",'Formulario PPGR1'!#REF!)</f>
        <v/>
      </c>
      <c r="D149" s="201" t="str">
        <f>IF('Formulario PPGR5'!$G149="","",'Formulario PPGR1'!#REF!)</f>
        <v/>
      </c>
      <c r="E149" s="201" t="str">
        <f>IF('Formulario PPGR5'!$G149="","",'Formulario PPGR1'!#REF!)</f>
        <v/>
      </c>
      <c r="F149" s="201" t="str">
        <f>IF('Formulario PPGR5'!$G149="","",'Formulario PPGR1'!#REF!)</f>
        <v/>
      </c>
      <c r="G149" s="188"/>
      <c r="H149" s="203"/>
      <c r="I149" s="204" t="s">
        <v>167</v>
      </c>
      <c r="J149" s="203"/>
      <c r="K149" s="203"/>
      <c r="L149" s="188"/>
      <c r="M149" s="205"/>
      <c r="N149" s="205"/>
      <c r="O149" s="206"/>
      <c r="P149" s="206"/>
      <c r="Q149" s="190"/>
      <c r="R149" s="190"/>
      <c r="S149" s="190"/>
      <c r="T149" s="176"/>
      <c r="U149" s="176"/>
      <c r="V149" s="195"/>
      <c r="W149" s="210"/>
    </row>
  </sheetData>
  <dataValidations count="7">
    <dataValidation type="list" allowBlank="1" showInputMessage="1" showErrorMessage="1" sqref="L19:L41 L9:L11 L45:L149" xr:uid="{62D15B69-8988-42D6-B23A-935A0918C1C8}">
      <formula1>LsTipoEESS</formula1>
    </dataValidation>
    <dataValidation type="list" allowBlank="1" showInputMessage="1" showErrorMessage="1" sqref="W12:W19 V9:V40 U41:W44 V45:V149" xr:uid="{00000000-0002-0000-0500-000001000000}">
      <formula1>lsFuentesFinanciamiento</formula1>
    </dataValidation>
    <dataValidation type="list" allowBlank="1" showInputMessage="1" showErrorMessage="1" sqref="O9:O10 N9:N149 O12:O59 P9:P149" xr:uid="{00000000-0002-0000-0500-000002000000}">
      <formula1>Provincias</formula1>
    </dataValidation>
    <dataValidation type="list" allowBlank="1" showInputMessage="1" showErrorMessage="1" sqref="G9:G149" xr:uid="{7E96E068-49F8-4140-A02C-A110F57FA208}">
      <formula1>ls_TiposAcciones</formula1>
    </dataValidation>
    <dataValidation type="list" allowBlank="1" showInputMessage="1" showErrorMessage="1" sqref="H9:H10 H12:H149" xr:uid="{57A7D5B9-0627-4029-A9ED-B6CD1D2B4464}">
      <formula1>lsInsumosEquipos</formula1>
    </dataValidation>
    <dataValidation type="list" allowBlank="1" showInputMessage="1" showErrorMessage="1" sqref="J9:J149" xr:uid="{00000000-0002-0000-0500-000005000000}">
      <formula1>INDIRECT($I9)</formula1>
    </dataValidation>
    <dataValidation type="list" allowBlank="1" showInputMessage="1" showErrorMessage="1" sqref="Q11" xr:uid="{4E88137A-469E-4F33-A72C-EB4F894BC5B5}">
      <formula1>INDIRECT($P11)</formula1>
    </dataValidation>
  </dataValidations>
  <pageMargins left="1.0098425200000001" right="0.27559055118110198" top="1.1023622047244099" bottom="0.15748031496063" header="0" footer="0"/>
  <pageSetup paperSize="5" scale="55" orientation="landscape" r:id="rId1"/>
  <headerFooter alignWithMargins="0"/>
  <drawing r:id="rId2"/>
  <legacyDrawing r:id="rId3"/>
  <controls>
    <mc:AlternateContent xmlns:mc="http://schemas.openxmlformats.org/markup-compatibility/2006">
      <mc:Choice Requires="x14">
        <control shapeId="44034" r:id="rId4" name="CommandButton1">
          <controlPr defaultSize="0" autoLine="0" r:id="rId5">
            <anchor moveWithCells="1">
              <from>
                <xdr:col>6</xdr:col>
                <xdr:colOff>0</xdr:colOff>
                <xdr:row>4</xdr:row>
                <xdr:rowOff>152400</xdr:rowOff>
              </from>
              <to>
                <xdr:col>6</xdr:col>
                <xdr:colOff>1457325</xdr:colOff>
                <xdr:row>6</xdr:row>
                <xdr:rowOff>57150</xdr:rowOff>
              </to>
            </anchor>
          </controlPr>
        </control>
      </mc:Choice>
      <mc:Fallback>
        <control shapeId="44034" r:id="rId4" name="CommandButton1"/>
      </mc:Fallback>
    </mc:AlternateContent>
  </control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H212"/>
  <sheetViews>
    <sheetView showGridLines="0" zoomScaleNormal="100" workbookViewId="0">
      <selection activeCell="K31" sqref="K31"/>
    </sheetView>
  </sheetViews>
  <sheetFormatPr baseColWidth="10" defaultColWidth="9.140625" defaultRowHeight="15" x14ac:dyDescent="0.25"/>
  <cols>
    <col min="1" max="4" width="8.42578125" style="28" customWidth="1"/>
    <col min="5" max="5" width="53.42578125" style="28" customWidth="1"/>
    <col min="6" max="6" width="14.140625" style="28" customWidth="1"/>
    <col min="7" max="7" width="9.140625" style="28" customWidth="1"/>
    <col min="8" max="60" width="9.140625" style="89" customWidth="1"/>
    <col min="61" max="16384" width="9.140625" style="3"/>
  </cols>
  <sheetData>
    <row r="1" spans="1:49" customFormat="1" x14ac:dyDescent="0.25">
      <c r="C1" s="1"/>
      <c r="D1" s="1"/>
      <c r="E1" s="1"/>
      <c r="F1" s="1"/>
      <c r="G1" s="1"/>
      <c r="H1" s="1"/>
      <c r="I1" s="1"/>
      <c r="J1" s="1"/>
      <c r="K1" s="1"/>
      <c r="L1" s="1"/>
      <c r="M1" s="1"/>
      <c r="N1" s="1"/>
      <c r="O1" s="1"/>
      <c r="P1" s="127"/>
      <c r="Q1" s="125"/>
      <c r="R1" s="125"/>
      <c r="S1" s="125"/>
      <c r="T1" s="12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row>
    <row r="2" spans="1:49" customFormat="1" ht="15.75" x14ac:dyDescent="0.25">
      <c r="C2" s="28"/>
      <c r="D2" s="1"/>
      <c r="E2" s="115" t="str">
        <f>'Formulario PPGR1'!I2</f>
        <v>Servicio Nacional de Salud</v>
      </c>
      <c r="F2" s="1"/>
      <c r="G2" s="1"/>
      <c r="H2" s="1"/>
      <c r="I2" s="1"/>
      <c r="J2" s="1"/>
      <c r="K2" s="1"/>
      <c r="L2" s="1"/>
      <c r="M2" s="1"/>
      <c r="N2" s="1"/>
      <c r="O2" s="1"/>
      <c r="P2" s="127"/>
      <c r="Q2" s="125"/>
      <c r="R2" s="125"/>
      <c r="S2" s="125"/>
      <c r="T2" s="12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row>
    <row r="3" spans="1:49" customFormat="1" x14ac:dyDescent="0.25">
      <c r="C3" s="28"/>
      <c r="D3" s="1"/>
      <c r="E3" s="116" t="str">
        <f>'Formulario PPGR1'!I3</f>
        <v>Dirección de Planificación y Desarrollo</v>
      </c>
      <c r="F3" s="1"/>
      <c r="G3" s="1"/>
      <c r="H3" s="1"/>
      <c r="I3" s="1"/>
      <c r="J3" s="1"/>
      <c r="K3" s="1"/>
      <c r="L3" s="1"/>
      <c r="M3" s="1"/>
      <c r="N3" s="1"/>
      <c r="O3" s="1"/>
      <c r="P3" s="127"/>
      <c r="Q3" s="125"/>
      <c r="R3" s="125"/>
      <c r="S3" s="125"/>
      <c r="T3" s="12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row>
    <row r="4" spans="1:49" customFormat="1" x14ac:dyDescent="0.25">
      <c r="C4" s="28"/>
      <c r="D4" s="1"/>
      <c r="E4" s="117" t="str">
        <f>'Formulario PPGR1'!I4</f>
        <v xml:space="preserve">Plan Operativo Anual </v>
      </c>
      <c r="F4" s="1"/>
      <c r="G4" s="1"/>
      <c r="H4" s="1"/>
      <c r="I4" s="1"/>
      <c r="J4" s="1"/>
      <c r="K4" s="1"/>
      <c r="L4" s="1"/>
      <c r="M4" s="1"/>
      <c r="N4" s="1"/>
      <c r="O4" s="1"/>
      <c r="P4" s="127"/>
      <c r="Q4" s="125"/>
      <c r="R4" s="125"/>
      <c r="S4" s="125"/>
      <c r="T4" s="12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row>
    <row r="5" spans="1:49" customFormat="1" x14ac:dyDescent="0.25">
      <c r="C5" s="28"/>
      <c r="D5" s="1"/>
      <c r="E5" s="117" t="s">
        <v>168</v>
      </c>
      <c r="F5" s="1"/>
      <c r="G5" s="1"/>
      <c r="H5" s="1"/>
      <c r="I5" s="1"/>
      <c r="J5" s="1"/>
      <c r="K5" s="1"/>
      <c r="L5" s="1"/>
      <c r="M5" s="1"/>
      <c r="N5" s="1"/>
      <c r="O5" s="1"/>
      <c r="P5" s="127"/>
      <c r="Q5" s="125"/>
      <c r="R5" s="125"/>
      <c r="S5" s="125"/>
      <c r="T5" s="12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row>
    <row r="6" spans="1:49" customFormat="1" x14ac:dyDescent="0.25">
      <c r="C6" s="1"/>
      <c r="D6" s="1"/>
      <c r="E6" s="117" t="str">
        <f>'Formulario PPGR1'!$L$3</f>
        <v>R3 - SRS Cibao Nordeste</v>
      </c>
      <c r="F6" s="1"/>
      <c r="G6" s="1"/>
      <c r="H6" s="1"/>
      <c r="I6" s="1"/>
      <c r="J6" s="1"/>
      <c r="K6" s="1"/>
      <c r="L6" s="1"/>
      <c r="M6" s="1"/>
      <c r="N6" s="1"/>
      <c r="O6" s="1"/>
      <c r="P6" s="1"/>
      <c r="Q6" s="1"/>
      <c r="R6" s="125"/>
      <c r="S6" s="125"/>
      <c r="T6" s="12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row>
    <row r="7" spans="1:49" ht="16.5" customHeight="1" x14ac:dyDescent="0.2">
      <c r="A7" s="89"/>
      <c r="B7" s="89"/>
      <c r="C7" s="89"/>
      <c r="D7" s="89"/>
      <c r="E7" s="89"/>
      <c r="F7" s="89"/>
      <c r="G7" s="89"/>
    </row>
    <row r="8" spans="1:49" ht="48" customHeight="1" x14ac:dyDescent="0.2">
      <c r="A8" s="5" t="s">
        <v>169</v>
      </c>
      <c r="B8" s="5" t="s">
        <v>170</v>
      </c>
      <c r="C8" s="5" t="s">
        <v>171</v>
      </c>
      <c r="D8" s="5" t="s">
        <v>172</v>
      </c>
      <c r="E8" s="6" t="s">
        <v>173</v>
      </c>
      <c r="F8" s="7" t="s">
        <v>174</v>
      </c>
      <c r="G8" s="7" t="s">
        <v>175</v>
      </c>
    </row>
    <row r="9" spans="1:49" ht="12.75" x14ac:dyDescent="0.2">
      <c r="A9" s="8">
        <v>3</v>
      </c>
      <c r="B9" s="9"/>
      <c r="C9" s="9"/>
      <c r="D9" s="9"/>
      <c r="E9" s="10" t="s">
        <v>176</v>
      </c>
      <c r="F9" s="11">
        <f>+F10</f>
        <v>0</v>
      </c>
      <c r="G9" s="350">
        <f>G10</f>
        <v>0</v>
      </c>
    </row>
    <row r="10" spans="1:49" ht="12.75" x14ac:dyDescent="0.2">
      <c r="A10" s="12"/>
      <c r="B10" s="12">
        <v>31</v>
      </c>
      <c r="C10" s="13"/>
      <c r="D10" s="13"/>
      <c r="E10" s="96" t="s">
        <v>177</v>
      </c>
      <c r="F10" s="15">
        <f>SUM(F11:F11)</f>
        <v>0</v>
      </c>
      <c r="G10" s="351">
        <f>G11</f>
        <v>0</v>
      </c>
    </row>
    <row r="11" spans="1:49" ht="12.75" x14ac:dyDescent="0.2">
      <c r="A11" s="16"/>
      <c r="B11" s="16"/>
      <c r="C11" s="16">
        <v>312</v>
      </c>
      <c r="D11" s="17"/>
      <c r="E11" s="95" t="s">
        <v>178</v>
      </c>
      <c r="F11" s="318">
        <v>0</v>
      </c>
      <c r="G11" s="19">
        <f>IFERROR(F11/$F$31*100,"0.00")</f>
        <v>0</v>
      </c>
    </row>
    <row r="12" spans="1:49" ht="12.75" x14ac:dyDescent="0.2">
      <c r="A12" s="20">
        <v>4</v>
      </c>
      <c r="B12" s="21"/>
      <c r="C12" s="21"/>
      <c r="D12" s="21"/>
      <c r="E12" s="22" t="s">
        <v>179</v>
      </c>
      <c r="F12" s="23">
        <f>+F13+F19</f>
        <v>87260519.530000001</v>
      </c>
      <c r="G12" s="23">
        <f>G13+G19</f>
        <v>33.342723486567891</v>
      </c>
    </row>
    <row r="13" spans="1:49" ht="12.75" x14ac:dyDescent="0.2">
      <c r="A13" s="12"/>
      <c r="B13" s="12">
        <v>41</v>
      </c>
      <c r="C13" s="3"/>
      <c r="D13" s="13"/>
      <c r="E13" s="14" t="s">
        <v>180</v>
      </c>
      <c r="F13" s="15">
        <f>SUM(F15:F18)</f>
        <v>87260519.530000001</v>
      </c>
      <c r="G13" s="24">
        <f>SUM(G15:G18)</f>
        <v>33.342723486567891</v>
      </c>
    </row>
    <row r="14" spans="1:49" ht="24" x14ac:dyDescent="0.2">
      <c r="A14" s="12"/>
      <c r="B14" s="12"/>
      <c r="C14" s="12">
        <v>413</v>
      </c>
      <c r="D14" s="13"/>
      <c r="E14" s="14" t="s">
        <v>181</v>
      </c>
      <c r="F14" s="15">
        <f>SUM(F16:F19)</f>
        <v>21286576.829999998</v>
      </c>
      <c r="G14" s="24">
        <f>SUM(G16:G19)</f>
        <v>8.1337178490469721</v>
      </c>
    </row>
    <row r="15" spans="1:49" ht="12.75" x14ac:dyDescent="0.2">
      <c r="A15" s="16"/>
      <c r="B15" s="16"/>
      <c r="C15" s="16">
        <v>413</v>
      </c>
      <c r="D15" s="17" t="s">
        <v>182</v>
      </c>
      <c r="E15" s="95" t="s">
        <v>183</v>
      </c>
      <c r="F15" s="318">
        <v>65973942.700000003</v>
      </c>
      <c r="G15" s="19">
        <f>IFERROR(F15/$F$31*100,"0.00")</f>
        <v>25.209005637520921</v>
      </c>
    </row>
    <row r="16" spans="1:49" ht="12.75" x14ac:dyDescent="0.2">
      <c r="A16" s="16"/>
      <c r="B16" s="16"/>
      <c r="C16" s="16">
        <v>413</v>
      </c>
      <c r="D16" s="17" t="s">
        <v>184</v>
      </c>
      <c r="E16" s="95" t="s">
        <v>185</v>
      </c>
      <c r="F16" s="318">
        <v>16092765.83</v>
      </c>
      <c r="G16" s="19">
        <f>IFERROR(F16/$F$31*100,"0.00")</f>
        <v>6.1491341570491587</v>
      </c>
    </row>
    <row r="17" spans="1:7" ht="12.75" x14ac:dyDescent="0.2">
      <c r="A17" s="16"/>
      <c r="B17" s="16"/>
      <c r="C17" s="16">
        <v>413</v>
      </c>
      <c r="D17" s="17" t="s">
        <v>186</v>
      </c>
      <c r="E17" s="95" t="s">
        <v>187</v>
      </c>
      <c r="F17" s="318">
        <v>5193811</v>
      </c>
      <c r="G17" s="19">
        <f>IFERROR(F17/$F$31*100,"0.00")</f>
        <v>1.984583691997813</v>
      </c>
    </row>
    <row r="18" spans="1:7" ht="24" x14ac:dyDescent="0.2">
      <c r="A18" s="16"/>
      <c r="B18" s="16"/>
      <c r="C18" s="16">
        <v>414</v>
      </c>
      <c r="D18" s="17"/>
      <c r="E18" s="354" t="s">
        <v>188</v>
      </c>
      <c r="F18" s="318">
        <v>0</v>
      </c>
      <c r="G18" s="19">
        <f>IFERROR(F18/$F$31*100,"0.00")</f>
        <v>0</v>
      </c>
    </row>
    <row r="19" spans="1:7" ht="12.75" x14ac:dyDescent="0.2">
      <c r="A19" s="12"/>
      <c r="B19" s="12">
        <v>42</v>
      </c>
      <c r="C19" s="12"/>
      <c r="D19" s="13"/>
      <c r="E19" s="96" t="s">
        <v>189</v>
      </c>
      <c r="F19" s="15">
        <f>SUM(F21:F22)</f>
        <v>0</v>
      </c>
      <c r="G19" s="24">
        <f>G21+G22</f>
        <v>0</v>
      </c>
    </row>
    <row r="20" spans="1:7" ht="24" x14ac:dyDescent="0.2">
      <c r="A20" s="12"/>
      <c r="B20" s="12"/>
      <c r="C20" s="12">
        <v>423</v>
      </c>
      <c r="D20" s="13"/>
      <c r="E20" s="96" t="s">
        <v>190</v>
      </c>
      <c r="F20" s="15">
        <f>+F21+F22</f>
        <v>0</v>
      </c>
      <c r="G20" s="19">
        <f>+G21+G22</f>
        <v>0</v>
      </c>
    </row>
    <row r="21" spans="1:7" ht="12.75" x14ac:dyDescent="0.2">
      <c r="A21" s="16"/>
      <c r="B21" s="16"/>
      <c r="C21" s="16">
        <v>423</v>
      </c>
      <c r="D21" s="17" t="s">
        <v>182</v>
      </c>
      <c r="E21" s="95" t="s">
        <v>191</v>
      </c>
      <c r="F21" s="318">
        <v>0</v>
      </c>
      <c r="G21" s="19">
        <f>IFERROR(F21/$F$31*100,"0.00")</f>
        <v>0</v>
      </c>
    </row>
    <row r="22" spans="1:7" ht="12.75" x14ac:dyDescent="0.2">
      <c r="A22" s="16"/>
      <c r="B22" s="16"/>
      <c r="C22" s="16">
        <v>423</v>
      </c>
      <c r="D22" s="17" t="s">
        <v>184</v>
      </c>
      <c r="E22" s="95" t="s">
        <v>192</v>
      </c>
      <c r="F22" s="318">
        <v>0</v>
      </c>
      <c r="G22" s="19">
        <f>IFERROR(F22/$F$31*100,"0.00")</f>
        <v>0</v>
      </c>
    </row>
    <row r="23" spans="1:7" ht="12.75" x14ac:dyDescent="0.2">
      <c r="A23" s="20">
        <v>5</v>
      </c>
      <c r="B23" s="21"/>
      <c r="C23" s="21"/>
      <c r="D23" s="21"/>
      <c r="E23" s="22" t="s">
        <v>193</v>
      </c>
      <c r="F23" s="23">
        <f>+F24</f>
        <v>174447314.75999999</v>
      </c>
      <c r="G23" s="23">
        <f>G24</f>
        <v>66.657276513432109</v>
      </c>
    </row>
    <row r="24" spans="1:7" ht="12.75" x14ac:dyDescent="0.2">
      <c r="A24" s="12"/>
      <c r="B24" s="12">
        <v>51</v>
      </c>
      <c r="C24" s="12"/>
      <c r="D24" s="13"/>
      <c r="E24" s="14" t="s">
        <v>194</v>
      </c>
      <c r="F24" s="15">
        <f>F25</f>
        <v>174447314.75999999</v>
      </c>
      <c r="G24" s="19">
        <f>G25</f>
        <v>66.657276513432109</v>
      </c>
    </row>
    <row r="25" spans="1:7" ht="12.75" x14ac:dyDescent="0.2">
      <c r="A25" s="12"/>
      <c r="B25" s="12"/>
      <c r="C25" s="12">
        <v>512</v>
      </c>
      <c r="D25" s="13"/>
      <c r="E25" s="14" t="s">
        <v>195</v>
      </c>
      <c r="F25" s="15">
        <f>F26</f>
        <v>174447314.75999999</v>
      </c>
      <c r="G25" s="19">
        <f>G26</f>
        <v>66.657276513432109</v>
      </c>
    </row>
    <row r="26" spans="1:7" ht="12.75" x14ac:dyDescent="0.2">
      <c r="A26" s="12"/>
      <c r="B26" s="12"/>
      <c r="C26" s="16">
        <v>512</v>
      </c>
      <c r="D26" s="352" t="s">
        <v>196</v>
      </c>
      <c r="E26" s="18" t="s">
        <v>197</v>
      </c>
      <c r="F26" s="353">
        <f>+F27+F28+F29+F30</f>
        <v>174447314.75999999</v>
      </c>
      <c r="G26" s="19">
        <f>+G27+G28+G29+G30</f>
        <v>66.657276513432109</v>
      </c>
    </row>
    <row r="27" spans="1:7" ht="14.25" customHeight="1" x14ac:dyDescent="0.2">
      <c r="A27" s="17"/>
      <c r="B27" s="16"/>
      <c r="C27" s="16">
        <v>513</v>
      </c>
      <c r="D27" s="17"/>
      <c r="E27" s="18" t="s">
        <v>198</v>
      </c>
      <c r="F27" s="318">
        <v>146203298.75999999</v>
      </c>
      <c r="G27" s="19">
        <f>IFERROR(F27/$F$31*100,"0.00")</f>
        <v>55.865082968051794</v>
      </c>
    </row>
    <row r="28" spans="1:7" ht="12.75" x14ac:dyDescent="0.2">
      <c r="A28" s="17"/>
      <c r="B28" s="17"/>
      <c r="C28" s="16">
        <v>512</v>
      </c>
      <c r="D28" s="17"/>
      <c r="E28" s="18" t="s">
        <v>199</v>
      </c>
      <c r="F28" s="318">
        <v>0</v>
      </c>
      <c r="G28" s="19">
        <f>IFERROR(F28/$F$31*100,"0.00")</f>
        <v>0</v>
      </c>
    </row>
    <row r="29" spans="1:7" ht="14.25" customHeight="1" x14ac:dyDescent="0.2">
      <c r="A29" s="17"/>
      <c r="B29" s="17"/>
      <c r="C29" s="16">
        <v>512</v>
      </c>
      <c r="D29" s="17"/>
      <c r="E29" s="18" t="s">
        <v>200</v>
      </c>
      <c r="F29" s="318">
        <v>0</v>
      </c>
      <c r="G29" s="19">
        <f>IFERROR(F29/$F$31*100,"0.00")</f>
        <v>0</v>
      </c>
    </row>
    <row r="30" spans="1:7" ht="12.75" x14ac:dyDescent="0.2">
      <c r="A30" s="17"/>
      <c r="B30" s="17"/>
      <c r="C30" s="16">
        <v>512</v>
      </c>
      <c r="D30" s="17"/>
      <c r="E30" s="18" t="s">
        <v>201</v>
      </c>
      <c r="F30" s="318">
        <f>21387600+4356416+2500000</f>
        <v>28244016</v>
      </c>
      <c r="G30" s="19">
        <f>IFERROR(F30/$F$31*100,"0.00")</f>
        <v>10.792193545380318</v>
      </c>
    </row>
    <row r="31" spans="1:7" ht="12.75" x14ac:dyDescent="0.2">
      <c r="A31" s="25"/>
      <c r="B31" s="25"/>
      <c r="C31" s="25"/>
      <c r="D31" s="25"/>
      <c r="E31" s="26" t="s">
        <v>202</v>
      </c>
      <c r="F31" s="27">
        <f>+F23+F12+F9</f>
        <v>261707834.28999999</v>
      </c>
      <c r="G31" s="27">
        <f>+G23+G12+G9</f>
        <v>100</v>
      </c>
    </row>
    <row r="32" spans="1:7" s="89" customFormat="1" x14ac:dyDescent="0.25">
      <c r="A32" s="90"/>
      <c r="B32" s="90"/>
      <c r="C32" s="90"/>
      <c r="D32" s="90"/>
      <c r="E32" s="90"/>
      <c r="F32" s="90"/>
      <c r="G32" s="90"/>
    </row>
    <row r="33" spans="1:7" s="89" customFormat="1" x14ac:dyDescent="0.25">
      <c r="A33" s="90"/>
      <c r="B33" s="90"/>
      <c r="C33" s="90"/>
      <c r="D33" s="90"/>
      <c r="E33" s="90"/>
      <c r="F33" s="90"/>
      <c r="G33" s="90"/>
    </row>
    <row r="34" spans="1:7" s="89" customFormat="1" x14ac:dyDescent="0.25">
      <c r="A34" s="90"/>
      <c r="B34" s="90"/>
      <c r="C34" s="90"/>
      <c r="D34" s="90"/>
      <c r="E34" s="90"/>
      <c r="F34" s="90"/>
      <c r="G34" s="90"/>
    </row>
    <row r="35" spans="1:7" s="89" customFormat="1" x14ac:dyDescent="0.25">
      <c r="A35" s="90"/>
      <c r="B35" s="90"/>
      <c r="C35" s="90"/>
      <c r="D35" s="90"/>
      <c r="E35" s="90"/>
      <c r="F35" s="90"/>
      <c r="G35" s="90"/>
    </row>
    <row r="36" spans="1:7" s="89" customFormat="1" x14ac:dyDescent="0.25">
      <c r="A36" s="90"/>
      <c r="B36" s="90"/>
      <c r="C36" s="90"/>
      <c r="D36" s="90"/>
      <c r="E36" s="90"/>
      <c r="F36" s="90"/>
      <c r="G36" s="90"/>
    </row>
    <row r="37" spans="1:7" s="89" customFormat="1" x14ac:dyDescent="0.25">
      <c r="A37" s="90"/>
      <c r="B37" s="90"/>
      <c r="C37" s="90"/>
      <c r="D37" s="90"/>
      <c r="E37" s="90"/>
      <c r="F37" s="90"/>
      <c r="G37" s="90"/>
    </row>
    <row r="38" spans="1:7" s="89" customFormat="1" x14ac:dyDescent="0.25">
      <c r="A38" s="90"/>
      <c r="B38" s="90"/>
      <c r="C38" s="90"/>
      <c r="D38" s="90"/>
      <c r="E38" s="90"/>
      <c r="F38" s="90"/>
      <c r="G38" s="90"/>
    </row>
    <row r="39" spans="1:7" s="89" customFormat="1" x14ac:dyDescent="0.25">
      <c r="A39" s="90"/>
      <c r="B39" s="90"/>
      <c r="C39" s="90"/>
      <c r="D39" s="90"/>
      <c r="E39" s="90"/>
      <c r="F39" s="90"/>
      <c r="G39" s="90"/>
    </row>
    <row r="40" spans="1:7" s="89" customFormat="1" x14ac:dyDescent="0.25">
      <c r="A40" s="91"/>
      <c r="B40" s="91"/>
      <c r="C40" s="91"/>
      <c r="D40" s="91"/>
      <c r="E40" s="91"/>
      <c r="F40" s="91"/>
      <c r="G40" s="91"/>
    </row>
    <row r="41" spans="1:7" s="89" customFormat="1" x14ac:dyDescent="0.25">
      <c r="A41" s="91"/>
      <c r="B41" s="91"/>
      <c r="C41" s="91"/>
      <c r="D41" s="91"/>
      <c r="E41" s="91"/>
      <c r="F41" s="91"/>
      <c r="G41" s="91"/>
    </row>
    <row r="42" spans="1:7" s="89" customFormat="1" x14ac:dyDescent="0.25">
      <c r="A42" s="91"/>
      <c r="B42" s="91"/>
      <c r="C42" s="91"/>
      <c r="D42" s="91"/>
      <c r="E42" s="91"/>
      <c r="F42" s="91"/>
      <c r="G42" s="91"/>
    </row>
    <row r="43" spans="1:7" s="89" customFormat="1" x14ac:dyDescent="0.25">
      <c r="A43" s="91"/>
      <c r="B43" s="91"/>
      <c r="C43" s="91"/>
      <c r="D43" s="91"/>
      <c r="E43" s="91"/>
      <c r="F43" s="91"/>
      <c r="G43" s="91"/>
    </row>
    <row r="44" spans="1:7" s="89" customFormat="1" x14ac:dyDescent="0.25">
      <c r="A44" s="91"/>
      <c r="B44" s="91"/>
      <c r="C44" s="91"/>
      <c r="D44" s="91"/>
      <c r="E44" s="91"/>
      <c r="F44" s="91"/>
      <c r="G44" s="91"/>
    </row>
    <row r="45" spans="1:7" s="89" customFormat="1" x14ac:dyDescent="0.25">
      <c r="A45" s="91"/>
      <c r="B45" s="91"/>
      <c r="C45" s="91"/>
      <c r="D45" s="91"/>
      <c r="E45" s="91"/>
      <c r="F45" s="91"/>
      <c r="G45" s="91"/>
    </row>
    <row r="46" spans="1:7" s="89" customFormat="1" x14ac:dyDescent="0.25">
      <c r="A46" s="91"/>
      <c r="B46" s="91"/>
      <c r="C46" s="91"/>
      <c r="D46" s="91"/>
      <c r="E46" s="91"/>
      <c r="F46" s="91"/>
      <c r="G46" s="91"/>
    </row>
    <row r="47" spans="1:7" s="89" customFormat="1" x14ac:dyDescent="0.25">
      <c r="A47" s="91"/>
      <c r="B47" s="91"/>
      <c r="C47" s="91"/>
      <c r="D47" s="91"/>
      <c r="E47" s="91"/>
      <c r="F47" s="91"/>
      <c r="G47" s="91"/>
    </row>
    <row r="48" spans="1:7" s="89" customFormat="1" x14ac:dyDescent="0.25">
      <c r="A48" s="91"/>
      <c r="B48" s="91"/>
      <c r="C48" s="91"/>
      <c r="D48" s="91"/>
      <c r="E48" s="91"/>
      <c r="F48" s="91"/>
      <c r="G48" s="91"/>
    </row>
    <row r="49" spans="1:7" s="89" customFormat="1" x14ac:dyDescent="0.25">
      <c r="A49" s="91"/>
      <c r="B49" s="91"/>
      <c r="C49" s="91"/>
      <c r="D49" s="91"/>
      <c r="E49" s="91"/>
      <c r="F49" s="91"/>
      <c r="G49" s="91"/>
    </row>
    <row r="50" spans="1:7" s="89" customFormat="1" x14ac:dyDescent="0.25">
      <c r="A50" s="91"/>
      <c r="B50" s="91"/>
      <c r="C50" s="91"/>
      <c r="D50" s="91"/>
      <c r="E50" s="91"/>
      <c r="F50" s="91"/>
      <c r="G50" s="91"/>
    </row>
    <row r="51" spans="1:7" s="89" customFormat="1" x14ac:dyDescent="0.25">
      <c r="A51" s="91"/>
      <c r="B51" s="91"/>
      <c r="C51" s="91"/>
      <c r="D51" s="91"/>
      <c r="E51" s="91"/>
      <c r="F51" s="91"/>
      <c r="G51" s="91"/>
    </row>
    <row r="52" spans="1:7" s="89" customFormat="1" x14ac:dyDescent="0.25">
      <c r="A52" s="91"/>
      <c r="B52" s="91"/>
      <c r="C52" s="91"/>
      <c r="D52" s="91"/>
      <c r="E52" s="91"/>
      <c r="F52" s="91"/>
      <c r="G52" s="91"/>
    </row>
    <row r="53" spans="1:7" s="89" customFormat="1" x14ac:dyDescent="0.25">
      <c r="A53" s="91"/>
      <c r="B53" s="91"/>
      <c r="C53" s="91"/>
      <c r="D53" s="91"/>
      <c r="E53" s="91"/>
      <c r="F53" s="91"/>
      <c r="G53" s="91"/>
    </row>
    <row r="54" spans="1:7" s="89" customFormat="1" x14ac:dyDescent="0.25">
      <c r="A54" s="91"/>
      <c r="B54" s="91"/>
      <c r="C54" s="91"/>
      <c r="D54" s="91"/>
      <c r="E54" s="91"/>
      <c r="F54" s="91"/>
      <c r="G54" s="91"/>
    </row>
    <row r="55" spans="1:7" s="89" customFormat="1" x14ac:dyDescent="0.25">
      <c r="A55" s="91"/>
      <c r="B55" s="91"/>
      <c r="C55" s="91"/>
      <c r="D55" s="91"/>
      <c r="E55" s="91"/>
      <c r="F55" s="91"/>
      <c r="G55" s="91"/>
    </row>
    <row r="56" spans="1:7" s="89" customFormat="1" x14ac:dyDescent="0.25">
      <c r="A56" s="91"/>
      <c r="B56" s="91"/>
      <c r="C56" s="91"/>
      <c r="D56" s="91"/>
      <c r="E56" s="91"/>
      <c r="F56" s="91"/>
      <c r="G56" s="91"/>
    </row>
    <row r="57" spans="1:7" s="89" customFormat="1" x14ac:dyDescent="0.25">
      <c r="A57" s="91"/>
      <c r="B57" s="91"/>
      <c r="C57" s="91"/>
      <c r="D57" s="91"/>
      <c r="E57" s="91"/>
      <c r="F57" s="91"/>
      <c r="G57" s="91"/>
    </row>
    <row r="58" spans="1:7" s="89" customFormat="1" x14ac:dyDescent="0.25">
      <c r="A58" s="91"/>
      <c r="B58" s="91"/>
      <c r="C58" s="91"/>
      <c r="D58" s="91"/>
      <c r="E58" s="91"/>
      <c r="F58" s="91"/>
      <c r="G58" s="91"/>
    </row>
    <row r="59" spans="1:7" s="89" customFormat="1" x14ac:dyDescent="0.25">
      <c r="A59" s="91"/>
      <c r="B59" s="91"/>
      <c r="C59" s="91"/>
      <c r="D59" s="91"/>
      <c r="E59" s="91"/>
      <c r="F59" s="91"/>
      <c r="G59" s="91"/>
    </row>
    <row r="60" spans="1:7" s="89" customFormat="1" x14ac:dyDescent="0.25">
      <c r="A60" s="91"/>
      <c r="B60" s="91"/>
      <c r="C60" s="91"/>
      <c r="D60" s="91"/>
      <c r="E60" s="91"/>
      <c r="F60" s="91"/>
      <c r="G60" s="91"/>
    </row>
    <row r="61" spans="1:7" s="89" customFormat="1" x14ac:dyDescent="0.25">
      <c r="A61" s="91"/>
      <c r="B61" s="91"/>
      <c r="C61" s="91"/>
      <c r="D61" s="91"/>
      <c r="E61" s="91"/>
      <c r="F61" s="91"/>
      <c r="G61" s="91"/>
    </row>
    <row r="62" spans="1:7" s="89" customFormat="1" x14ac:dyDescent="0.25">
      <c r="A62" s="91"/>
      <c r="B62" s="91"/>
      <c r="C62" s="91"/>
      <c r="D62" s="91"/>
      <c r="E62" s="91"/>
      <c r="F62" s="91"/>
      <c r="G62" s="91"/>
    </row>
    <row r="63" spans="1:7" s="89" customFormat="1" x14ac:dyDescent="0.25">
      <c r="A63" s="91"/>
      <c r="B63" s="91"/>
      <c r="C63" s="91"/>
      <c r="D63" s="91"/>
      <c r="E63" s="91"/>
      <c r="F63" s="91"/>
      <c r="G63" s="91"/>
    </row>
    <row r="64" spans="1:7" s="89" customFormat="1" x14ac:dyDescent="0.25">
      <c r="A64" s="91"/>
      <c r="B64" s="91"/>
      <c r="C64" s="91"/>
      <c r="D64" s="91"/>
      <c r="E64" s="91"/>
      <c r="F64" s="91"/>
      <c r="G64" s="91"/>
    </row>
    <row r="65" spans="1:7" s="89" customFormat="1" x14ac:dyDescent="0.25">
      <c r="A65" s="91"/>
      <c r="B65" s="91"/>
      <c r="C65" s="91"/>
      <c r="D65" s="91"/>
      <c r="E65" s="91"/>
      <c r="F65" s="91"/>
      <c r="G65" s="91"/>
    </row>
    <row r="66" spans="1:7" s="89" customFormat="1" x14ac:dyDescent="0.25">
      <c r="A66" s="91"/>
      <c r="B66" s="91"/>
      <c r="C66" s="91"/>
      <c r="D66" s="91"/>
      <c r="E66" s="91"/>
      <c r="F66" s="91"/>
      <c r="G66" s="91"/>
    </row>
    <row r="67" spans="1:7" s="89" customFormat="1" x14ac:dyDescent="0.25">
      <c r="A67" s="91"/>
      <c r="B67" s="91"/>
      <c r="C67" s="91"/>
      <c r="D67" s="91"/>
      <c r="E67" s="91"/>
      <c r="F67" s="91"/>
      <c r="G67" s="91"/>
    </row>
    <row r="68" spans="1:7" s="89" customFormat="1" x14ac:dyDescent="0.25">
      <c r="A68" s="91"/>
      <c r="B68" s="91"/>
      <c r="C68" s="91"/>
      <c r="D68" s="91"/>
      <c r="E68" s="91"/>
      <c r="F68" s="91"/>
      <c r="G68" s="91"/>
    </row>
    <row r="69" spans="1:7" s="89" customFormat="1" x14ac:dyDescent="0.25">
      <c r="A69" s="91"/>
      <c r="B69" s="91"/>
      <c r="C69" s="91"/>
      <c r="D69" s="91"/>
      <c r="E69" s="91"/>
      <c r="F69" s="91"/>
      <c r="G69" s="91"/>
    </row>
    <row r="70" spans="1:7" s="89" customFormat="1" x14ac:dyDescent="0.25">
      <c r="A70" s="91"/>
      <c r="B70" s="91"/>
      <c r="C70" s="91"/>
      <c r="D70" s="91"/>
      <c r="E70" s="91"/>
      <c r="F70" s="91"/>
      <c r="G70" s="91"/>
    </row>
    <row r="71" spans="1:7" s="89" customFormat="1" x14ac:dyDescent="0.25">
      <c r="A71" s="91"/>
      <c r="B71" s="91"/>
      <c r="C71" s="91"/>
      <c r="D71" s="91"/>
      <c r="E71" s="91"/>
      <c r="F71" s="91"/>
      <c r="G71" s="91"/>
    </row>
    <row r="72" spans="1:7" s="89" customFormat="1" x14ac:dyDescent="0.25">
      <c r="A72" s="91"/>
      <c r="B72" s="91"/>
      <c r="C72" s="91"/>
      <c r="D72" s="91"/>
      <c r="E72" s="91"/>
      <c r="F72" s="91"/>
      <c r="G72" s="91"/>
    </row>
    <row r="73" spans="1:7" s="89" customFormat="1" x14ac:dyDescent="0.25">
      <c r="A73" s="91"/>
      <c r="B73" s="91"/>
      <c r="C73" s="91"/>
      <c r="D73" s="91"/>
      <c r="E73" s="91"/>
      <c r="F73" s="91"/>
      <c r="G73" s="91"/>
    </row>
    <row r="74" spans="1:7" s="89" customFormat="1" x14ac:dyDescent="0.25">
      <c r="A74" s="91"/>
      <c r="B74" s="91"/>
      <c r="C74" s="91"/>
      <c r="D74" s="91"/>
      <c r="E74" s="91"/>
      <c r="F74" s="91"/>
      <c r="G74" s="91"/>
    </row>
    <row r="75" spans="1:7" s="89" customFormat="1" x14ac:dyDescent="0.25">
      <c r="A75" s="91"/>
      <c r="B75" s="91"/>
      <c r="C75" s="91"/>
      <c r="D75" s="91"/>
      <c r="E75" s="91"/>
      <c r="F75" s="91"/>
      <c r="G75" s="91"/>
    </row>
    <row r="76" spans="1:7" s="89" customFormat="1" x14ac:dyDescent="0.25">
      <c r="A76" s="91"/>
      <c r="B76" s="91"/>
      <c r="C76" s="91"/>
      <c r="D76" s="91"/>
      <c r="E76" s="91"/>
      <c r="F76" s="91"/>
      <c r="G76" s="91"/>
    </row>
    <row r="77" spans="1:7" s="89" customFormat="1" x14ac:dyDescent="0.25">
      <c r="A77" s="91"/>
      <c r="B77" s="91"/>
      <c r="C77" s="91"/>
      <c r="D77" s="91"/>
      <c r="E77" s="91"/>
      <c r="F77" s="91"/>
      <c r="G77" s="91"/>
    </row>
    <row r="78" spans="1:7" s="89" customFormat="1" x14ac:dyDescent="0.25">
      <c r="A78" s="91"/>
      <c r="B78" s="91"/>
      <c r="C78" s="91"/>
      <c r="D78" s="91"/>
      <c r="E78" s="91"/>
      <c r="F78" s="91"/>
      <c r="G78" s="91"/>
    </row>
    <row r="79" spans="1:7" s="89" customFormat="1" x14ac:dyDescent="0.25">
      <c r="A79" s="91"/>
      <c r="B79" s="91"/>
      <c r="C79" s="91"/>
      <c r="D79" s="91"/>
      <c r="E79" s="91"/>
      <c r="F79" s="91"/>
      <c r="G79" s="91"/>
    </row>
    <row r="80" spans="1:7" s="89" customFormat="1" x14ac:dyDescent="0.25">
      <c r="A80" s="91"/>
      <c r="B80" s="91"/>
      <c r="C80" s="91"/>
      <c r="D80" s="91"/>
      <c r="E80" s="91"/>
      <c r="F80" s="91"/>
      <c r="G80" s="91"/>
    </row>
    <row r="81" spans="1:7" s="89" customFormat="1" x14ac:dyDescent="0.25">
      <c r="A81" s="91"/>
      <c r="B81" s="91"/>
      <c r="C81" s="91"/>
      <c r="D81" s="91"/>
      <c r="E81" s="91"/>
      <c r="F81" s="91"/>
      <c r="G81" s="91"/>
    </row>
    <row r="82" spans="1:7" s="89" customFormat="1" x14ac:dyDescent="0.25">
      <c r="A82" s="91"/>
      <c r="B82" s="91"/>
      <c r="C82" s="91"/>
      <c r="D82" s="91"/>
      <c r="E82" s="91"/>
      <c r="F82" s="91"/>
      <c r="G82" s="91"/>
    </row>
    <row r="83" spans="1:7" s="89" customFormat="1" x14ac:dyDescent="0.25">
      <c r="A83" s="91"/>
      <c r="B83" s="91"/>
      <c r="C83" s="91"/>
      <c r="D83" s="91"/>
      <c r="E83" s="91"/>
      <c r="F83" s="91"/>
      <c r="G83" s="91"/>
    </row>
    <row r="84" spans="1:7" s="89" customFormat="1" x14ac:dyDescent="0.25">
      <c r="A84" s="91"/>
      <c r="B84" s="91"/>
      <c r="C84" s="91"/>
      <c r="D84" s="91"/>
      <c r="E84" s="91"/>
      <c r="F84" s="91"/>
      <c r="G84" s="91"/>
    </row>
    <row r="85" spans="1:7" s="89" customFormat="1" x14ac:dyDescent="0.25">
      <c r="A85" s="91"/>
      <c r="B85" s="91"/>
      <c r="C85" s="91"/>
      <c r="D85" s="91"/>
      <c r="E85" s="91"/>
      <c r="F85" s="91"/>
      <c r="G85" s="91"/>
    </row>
    <row r="86" spans="1:7" s="89" customFormat="1" x14ac:dyDescent="0.25">
      <c r="A86" s="91"/>
      <c r="B86" s="91"/>
      <c r="C86" s="91"/>
      <c r="D86" s="91"/>
      <c r="E86" s="91"/>
      <c r="F86" s="91"/>
      <c r="G86" s="91"/>
    </row>
    <row r="87" spans="1:7" s="89" customFormat="1" x14ac:dyDescent="0.25">
      <c r="A87" s="91"/>
      <c r="B87" s="91"/>
      <c r="C87" s="91"/>
      <c r="D87" s="91"/>
      <c r="E87" s="91"/>
      <c r="F87" s="91"/>
      <c r="G87" s="91"/>
    </row>
    <row r="88" spans="1:7" s="89" customFormat="1" x14ac:dyDescent="0.25">
      <c r="A88" s="91"/>
      <c r="B88" s="91"/>
      <c r="C88" s="91"/>
      <c r="D88" s="91"/>
      <c r="E88" s="91"/>
      <c r="F88" s="91"/>
      <c r="G88" s="91"/>
    </row>
    <row r="89" spans="1:7" s="89" customFormat="1" x14ac:dyDescent="0.25">
      <c r="A89" s="91"/>
      <c r="B89" s="91"/>
      <c r="C89" s="91"/>
      <c r="D89" s="91"/>
      <c r="E89" s="91"/>
      <c r="F89" s="91"/>
      <c r="G89" s="91"/>
    </row>
    <row r="90" spans="1:7" s="89" customFormat="1" x14ac:dyDescent="0.25">
      <c r="A90" s="91"/>
      <c r="B90" s="91"/>
      <c r="C90" s="91"/>
      <c r="D90" s="91"/>
      <c r="E90" s="91"/>
      <c r="F90" s="91"/>
      <c r="G90" s="91"/>
    </row>
    <row r="91" spans="1:7" s="89" customFormat="1" x14ac:dyDescent="0.25">
      <c r="A91" s="91"/>
      <c r="B91" s="91"/>
      <c r="C91" s="91"/>
      <c r="D91" s="91"/>
      <c r="E91" s="91"/>
      <c r="F91" s="91"/>
      <c r="G91" s="91"/>
    </row>
    <row r="92" spans="1:7" s="89" customFormat="1" x14ac:dyDescent="0.25">
      <c r="A92" s="91"/>
      <c r="B92" s="91"/>
      <c r="C92" s="91"/>
      <c r="D92" s="91"/>
      <c r="E92" s="91"/>
      <c r="F92" s="91"/>
      <c r="G92" s="91"/>
    </row>
    <row r="93" spans="1:7" s="89" customFormat="1" x14ac:dyDescent="0.25">
      <c r="A93" s="91"/>
      <c r="B93" s="91"/>
      <c r="C93" s="91"/>
      <c r="D93" s="91"/>
      <c r="E93" s="91"/>
      <c r="F93" s="91"/>
      <c r="G93" s="91"/>
    </row>
    <row r="94" spans="1:7" s="89" customFormat="1" x14ac:dyDescent="0.25">
      <c r="A94" s="91"/>
      <c r="B94" s="91"/>
      <c r="C94" s="91"/>
      <c r="D94" s="91"/>
      <c r="E94" s="91"/>
      <c r="F94" s="91"/>
      <c r="G94" s="91"/>
    </row>
    <row r="95" spans="1:7" s="89" customFormat="1" x14ac:dyDescent="0.25">
      <c r="A95" s="91"/>
      <c r="B95" s="91"/>
      <c r="C95" s="91"/>
      <c r="D95" s="91"/>
      <c r="E95" s="91"/>
      <c r="F95" s="91"/>
      <c r="G95" s="91"/>
    </row>
    <row r="96" spans="1:7" s="89" customFormat="1" x14ac:dyDescent="0.25">
      <c r="A96" s="91"/>
      <c r="B96" s="91"/>
      <c r="C96" s="91"/>
      <c r="D96" s="91"/>
      <c r="E96" s="91"/>
      <c r="F96" s="91"/>
      <c r="G96" s="91"/>
    </row>
    <row r="97" spans="1:7" s="89" customFormat="1" x14ac:dyDescent="0.25">
      <c r="A97" s="91"/>
      <c r="B97" s="91"/>
      <c r="C97" s="91"/>
      <c r="D97" s="91"/>
      <c r="E97" s="91"/>
      <c r="F97" s="91"/>
      <c r="G97" s="91"/>
    </row>
    <row r="98" spans="1:7" s="89" customFormat="1" x14ac:dyDescent="0.25">
      <c r="A98" s="91"/>
      <c r="B98" s="91"/>
      <c r="C98" s="91"/>
      <c r="D98" s="91"/>
      <c r="E98" s="91"/>
      <c r="F98" s="91"/>
      <c r="G98" s="91"/>
    </row>
    <row r="99" spans="1:7" s="89" customFormat="1" x14ac:dyDescent="0.25">
      <c r="A99" s="91"/>
      <c r="B99" s="91"/>
      <c r="C99" s="91"/>
      <c r="D99" s="91"/>
      <c r="E99" s="91"/>
      <c r="F99" s="91"/>
      <c r="G99" s="91"/>
    </row>
    <row r="100" spans="1:7" s="89" customFormat="1" x14ac:dyDescent="0.25">
      <c r="A100" s="91"/>
      <c r="B100" s="91"/>
      <c r="C100" s="91"/>
      <c r="D100" s="91"/>
      <c r="E100" s="91"/>
      <c r="F100" s="91"/>
      <c r="G100" s="91"/>
    </row>
    <row r="101" spans="1:7" s="89" customFormat="1" x14ac:dyDescent="0.25">
      <c r="A101" s="91"/>
      <c r="B101" s="91"/>
      <c r="C101" s="91"/>
      <c r="D101" s="91"/>
      <c r="E101" s="91"/>
      <c r="F101" s="91"/>
      <c r="G101" s="91"/>
    </row>
    <row r="102" spans="1:7" s="89" customFormat="1" x14ac:dyDescent="0.25">
      <c r="A102" s="91"/>
      <c r="B102" s="91"/>
      <c r="C102" s="91"/>
      <c r="D102" s="91"/>
      <c r="E102" s="91"/>
      <c r="F102" s="91"/>
      <c r="G102" s="91"/>
    </row>
    <row r="103" spans="1:7" s="89" customFormat="1" x14ac:dyDescent="0.25">
      <c r="A103" s="91"/>
      <c r="B103" s="91"/>
      <c r="C103" s="91"/>
      <c r="D103" s="91"/>
      <c r="E103" s="91"/>
      <c r="F103" s="91"/>
      <c r="G103" s="91"/>
    </row>
    <row r="104" spans="1:7" s="89" customFormat="1" x14ac:dyDescent="0.25">
      <c r="A104" s="91"/>
      <c r="B104" s="91"/>
      <c r="C104" s="91"/>
      <c r="D104" s="91"/>
      <c r="E104" s="91"/>
      <c r="F104" s="91"/>
      <c r="G104" s="91"/>
    </row>
    <row r="105" spans="1:7" s="89" customFormat="1" x14ac:dyDescent="0.25">
      <c r="A105" s="91"/>
      <c r="B105" s="91"/>
      <c r="C105" s="91"/>
      <c r="D105" s="91"/>
      <c r="E105" s="91"/>
      <c r="F105" s="91"/>
      <c r="G105" s="91"/>
    </row>
    <row r="106" spans="1:7" s="89" customFormat="1" x14ac:dyDescent="0.25">
      <c r="A106" s="91"/>
      <c r="B106" s="91"/>
      <c r="C106" s="91"/>
      <c r="D106" s="91"/>
      <c r="E106" s="91"/>
      <c r="F106" s="91"/>
      <c r="G106" s="91"/>
    </row>
    <row r="107" spans="1:7" s="89" customFormat="1" x14ac:dyDescent="0.25">
      <c r="A107" s="91"/>
      <c r="B107" s="91"/>
      <c r="C107" s="91"/>
      <c r="D107" s="91"/>
      <c r="E107" s="91"/>
      <c r="F107" s="91"/>
      <c r="G107" s="91"/>
    </row>
    <row r="108" spans="1:7" s="89" customFormat="1" x14ac:dyDescent="0.25">
      <c r="A108" s="91"/>
      <c r="B108" s="91"/>
      <c r="C108" s="91"/>
      <c r="D108" s="91"/>
      <c r="E108" s="91"/>
      <c r="F108" s="91"/>
      <c r="G108" s="91"/>
    </row>
    <row r="109" spans="1:7" s="89" customFormat="1" x14ac:dyDescent="0.25">
      <c r="A109" s="91"/>
      <c r="B109" s="91"/>
      <c r="C109" s="91"/>
      <c r="D109" s="91"/>
      <c r="E109" s="91"/>
      <c r="F109" s="91"/>
      <c r="G109" s="91"/>
    </row>
    <row r="110" spans="1:7" s="89" customFormat="1" x14ac:dyDescent="0.25">
      <c r="A110" s="91"/>
      <c r="B110" s="91"/>
      <c r="C110" s="91"/>
      <c r="D110" s="91"/>
      <c r="E110" s="91"/>
      <c r="F110" s="91"/>
      <c r="G110" s="91"/>
    </row>
    <row r="111" spans="1:7" s="89" customFormat="1" x14ac:dyDescent="0.25">
      <c r="A111" s="91"/>
      <c r="B111" s="91"/>
      <c r="C111" s="91"/>
      <c r="D111" s="91"/>
      <c r="E111" s="91"/>
      <c r="F111" s="91"/>
      <c r="G111" s="91"/>
    </row>
    <row r="112" spans="1:7" s="89" customFormat="1" x14ac:dyDescent="0.25">
      <c r="A112" s="91"/>
      <c r="B112" s="91"/>
      <c r="C112" s="91"/>
      <c r="D112" s="91"/>
      <c r="E112" s="91"/>
      <c r="F112" s="91"/>
      <c r="G112" s="91"/>
    </row>
    <row r="113" spans="1:7" s="89" customFormat="1" x14ac:dyDescent="0.25">
      <c r="A113" s="91"/>
      <c r="B113" s="91"/>
      <c r="C113" s="91"/>
      <c r="D113" s="91"/>
      <c r="E113" s="91"/>
      <c r="F113" s="91"/>
      <c r="G113" s="91"/>
    </row>
    <row r="114" spans="1:7" s="89" customFormat="1" x14ac:dyDescent="0.25">
      <c r="A114" s="91"/>
      <c r="B114" s="91"/>
      <c r="C114" s="91"/>
      <c r="D114" s="91"/>
      <c r="E114" s="91"/>
      <c r="F114" s="91"/>
      <c r="G114" s="91"/>
    </row>
    <row r="115" spans="1:7" s="89" customFormat="1" x14ac:dyDescent="0.25">
      <c r="A115" s="91"/>
      <c r="B115" s="91"/>
      <c r="C115" s="91"/>
      <c r="D115" s="91"/>
      <c r="E115" s="91"/>
      <c r="F115" s="91"/>
      <c r="G115" s="91"/>
    </row>
    <row r="116" spans="1:7" s="89" customFormat="1" x14ac:dyDescent="0.25">
      <c r="A116" s="91"/>
      <c r="B116" s="91"/>
      <c r="C116" s="91"/>
      <c r="D116" s="91"/>
      <c r="E116" s="91"/>
      <c r="F116" s="91"/>
      <c r="G116" s="91"/>
    </row>
    <row r="117" spans="1:7" s="89" customFormat="1" x14ac:dyDescent="0.25">
      <c r="A117" s="91"/>
      <c r="B117" s="91"/>
      <c r="C117" s="91"/>
      <c r="D117" s="91"/>
      <c r="E117" s="91"/>
      <c r="F117" s="91"/>
      <c r="G117" s="91"/>
    </row>
    <row r="118" spans="1:7" s="89" customFormat="1" x14ac:dyDescent="0.25">
      <c r="A118" s="91"/>
      <c r="B118" s="91"/>
      <c r="C118" s="91"/>
      <c r="D118" s="91"/>
      <c r="E118" s="91"/>
      <c r="F118" s="91"/>
      <c r="G118" s="91"/>
    </row>
    <row r="119" spans="1:7" s="89" customFormat="1" x14ac:dyDescent="0.25">
      <c r="A119" s="91"/>
      <c r="B119" s="91"/>
      <c r="C119" s="91"/>
      <c r="D119" s="91"/>
      <c r="E119" s="91"/>
      <c r="F119" s="91"/>
      <c r="G119" s="91"/>
    </row>
    <row r="120" spans="1:7" s="89" customFormat="1" x14ac:dyDescent="0.25">
      <c r="A120" s="91"/>
      <c r="B120" s="91"/>
      <c r="C120" s="91"/>
      <c r="D120" s="91"/>
      <c r="E120" s="91"/>
      <c r="F120" s="91"/>
      <c r="G120" s="91"/>
    </row>
    <row r="121" spans="1:7" s="89" customFormat="1" x14ac:dyDescent="0.25">
      <c r="A121" s="91"/>
      <c r="B121" s="91"/>
      <c r="C121" s="91"/>
      <c r="D121" s="91"/>
      <c r="E121" s="91"/>
      <c r="F121" s="91"/>
      <c r="G121" s="91"/>
    </row>
    <row r="122" spans="1:7" s="89" customFormat="1" x14ac:dyDescent="0.25">
      <c r="A122" s="91"/>
      <c r="B122" s="91"/>
      <c r="C122" s="91"/>
      <c r="D122" s="91"/>
      <c r="E122" s="91"/>
      <c r="F122" s="91"/>
      <c r="G122" s="91"/>
    </row>
    <row r="123" spans="1:7" s="89" customFormat="1" x14ac:dyDescent="0.25">
      <c r="A123" s="91"/>
      <c r="B123" s="91"/>
      <c r="C123" s="91"/>
      <c r="D123" s="91"/>
      <c r="E123" s="91"/>
      <c r="F123" s="91"/>
      <c r="G123" s="91"/>
    </row>
    <row r="124" spans="1:7" s="89" customFormat="1" x14ac:dyDescent="0.25">
      <c r="A124" s="91"/>
      <c r="B124" s="91"/>
      <c r="C124" s="91"/>
      <c r="D124" s="91"/>
      <c r="E124" s="91"/>
      <c r="F124" s="91"/>
      <c r="G124" s="91"/>
    </row>
    <row r="125" spans="1:7" s="89" customFormat="1" x14ac:dyDescent="0.25">
      <c r="A125" s="91"/>
      <c r="B125" s="91"/>
      <c r="C125" s="91"/>
      <c r="D125" s="91"/>
      <c r="E125" s="91"/>
      <c r="F125" s="91"/>
      <c r="G125" s="91"/>
    </row>
    <row r="126" spans="1:7" s="89" customFormat="1" x14ac:dyDescent="0.25">
      <c r="A126" s="91"/>
      <c r="B126" s="91"/>
      <c r="C126" s="91"/>
      <c r="D126" s="91"/>
      <c r="E126" s="91"/>
      <c r="F126" s="91"/>
      <c r="G126" s="91"/>
    </row>
    <row r="127" spans="1:7" s="89" customFormat="1" x14ac:dyDescent="0.25">
      <c r="A127" s="91"/>
      <c r="B127" s="91"/>
      <c r="C127" s="91"/>
      <c r="D127" s="91"/>
      <c r="E127" s="91"/>
      <c r="F127" s="91"/>
      <c r="G127" s="91"/>
    </row>
    <row r="128" spans="1:7" s="89" customFormat="1" x14ac:dyDescent="0.25">
      <c r="A128" s="91"/>
      <c r="B128" s="91"/>
      <c r="C128" s="91"/>
      <c r="D128" s="91"/>
      <c r="E128" s="91"/>
      <c r="F128" s="91"/>
      <c r="G128" s="91"/>
    </row>
    <row r="129" spans="1:7" s="89" customFormat="1" x14ac:dyDescent="0.25">
      <c r="A129" s="91"/>
      <c r="B129" s="91"/>
      <c r="C129" s="91"/>
      <c r="D129" s="91"/>
      <c r="E129" s="91"/>
      <c r="F129" s="91"/>
      <c r="G129" s="91"/>
    </row>
    <row r="130" spans="1:7" s="89" customFormat="1" x14ac:dyDescent="0.25">
      <c r="A130" s="91"/>
      <c r="B130" s="91"/>
      <c r="C130" s="91"/>
      <c r="D130" s="91"/>
      <c r="E130" s="91"/>
      <c r="F130" s="91"/>
      <c r="G130" s="91"/>
    </row>
    <row r="131" spans="1:7" s="89" customFormat="1" x14ac:dyDescent="0.25">
      <c r="A131" s="91"/>
      <c r="B131" s="91"/>
      <c r="C131" s="91"/>
      <c r="D131" s="91"/>
      <c r="E131" s="91"/>
      <c r="F131" s="91"/>
      <c r="G131" s="91"/>
    </row>
    <row r="132" spans="1:7" s="89" customFormat="1" x14ac:dyDescent="0.25">
      <c r="A132" s="91"/>
      <c r="B132" s="91"/>
      <c r="C132" s="91"/>
      <c r="D132" s="91"/>
      <c r="E132" s="91"/>
      <c r="F132" s="91"/>
      <c r="G132" s="91"/>
    </row>
    <row r="133" spans="1:7" s="89" customFormat="1" x14ac:dyDescent="0.25">
      <c r="A133" s="91"/>
      <c r="B133" s="91"/>
      <c r="C133" s="91"/>
      <c r="D133" s="91"/>
      <c r="E133" s="91"/>
      <c r="F133" s="91"/>
      <c r="G133" s="91"/>
    </row>
    <row r="134" spans="1:7" s="89" customFormat="1" x14ac:dyDescent="0.25">
      <c r="A134" s="91"/>
      <c r="B134" s="91"/>
      <c r="C134" s="91"/>
      <c r="D134" s="91"/>
      <c r="E134" s="91"/>
      <c r="F134" s="91"/>
      <c r="G134" s="91"/>
    </row>
    <row r="135" spans="1:7" s="89" customFormat="1" x14ac:dyDescent="0.25">
      <c r="A135" s="91"/>
      <c r="B135" s="91"/>
      <c r="C135" s="91"/>
      <c r="D135" s="91"/>
      <c r="E135" s="91"/>
      <c r="F135" s="91"/>
      <c r="G135" s="91"/>
    </row>
    <row r="136" spans="1:7" s="89" customFormat="1" x14ac:dyDescent="0.25">
      <c r="A136" s="91"/>
      <c r="B136" s="91"/>
      <c r="C136" s="91"/>
      <c r="D136" s="91"/>
      <c r="E136" s="91"/>
      <c r="F136" s="91"/>
      <c r="G136" s="91"/>
    </row>
    <row r="137" spans="1:7" s="89" customFormat="1" x14ac:dyDescent="0.25">
      <c r="A137" s="91"/>
      <c r="B137" s="91"/>
      <c r="C137" s="91"/>
      <c r="D137" s="91"/>
      <c r="E137" s="91"/>
      <c r="F137" s="91"/>
      <c r="G137" s="91"/>
    </row>
    <row r="138" spans="1:7" s="89" customFormat="1" x14ac:dyDescent="0.25">
      <c r="A138" s="91"/>
      <c r="B138" s="91"/>
      <c r="C138" s="91"/>
      <c r="D138" s="91"/>
      <c r="E138" s="91"/>
      <c r="F138" s="91"/>
      <c r="G138" s="91"/>
    </row>
    <row r="139" spans="1:7" s="89" customFormat="1" x14ac:dyDescent="0.25">
      <c r="A139" s="91"/>
      <c r="B139" s="91"/>
      <c r="C139" s="91"/>
      <c r="D139" s="91"/>
      <c r="E139" s="91"/>
      <c r="F139" s="91"/>
      <c r="G139" s="91"/>
    </row>
    <row r="140" spans="1:7" s="89" customFormat="1" x14ac:dyDescent="0.25">
      <c r="A140" s="91"/>
      <c r="B140" s="91"/>
      <c r="C140" s="91"/>
      <c r="D140" s="91"/>
      <c r="E140" s="91"/>
      <c r="F140" s="91"/>
      <c r="G140" s="91"/>
    </row>
    <row r="141" spans="1:7" s="89" customFormat="1" x14ac:dyDescent="0.25">
      <c r="A141" s="91"/>
      <c r="B141" s="91"/>
      <c r="C141" s="91"/>
      <c r="D141" s="91"/>
      <c r="E141" s="91"/>
      <c r="F141" s="91"/>
      <c r="G141" s="91"/>
    </row>
    <row r="142" spans="1:7" s="89" customFormat="1" x14ac:dyDescent="0.25">
      <c r="A142" s="91"/>
      <c r="B142" s="91"/>
      <c r="C142" s="91"/>
      <c r="D142" s="91"/>
      <c r="E142" s="91"/>
      <c r="F142" s="91"/>
      <c r="G142" s="91"/>
    </row>
    <row r="143" spans="1:7" s="89" customFormat="1" x14ac:dyDescent="0.25">
      <c r="A143" s="91"/>
      <c r="B143" s="91"/>
      <c r="C143" s="91"/>
      <c r="D143" s="91"/>
      <c r="E143" s="91"/>
      <c r="F143" s="91"/>
      <c r="G143" s="91"/>
    </row>
    <row r="144" spans="1:7" s="89" customFormat="1" x14ac:dyDescent="0.25">
      <c r="A144" s="91"/>
      <c r="B144" s="91"/>
      <c r="C144" s="91"/>
      <c r="D144" s="91"/>
      <c r="E144" s="91"/>
      <c r="F144" s="91"/>
      <c r="G144" s="91"/>
    </row>
    <row r="145" spans="1:7" s="89" customFormat="1" x14ac:dyDescent="0.25">
      <c r="A145" s="91"/>
      <c r="B145" s="91"/>
      <c r="C145" s="91"/>
      <c r="D145" s="91"/>
      <c r="E145" s="91"/>
      <c r="F145" s="91"/>
      <c r="G145" s="91"/>
    </row>
    <row r="146" spans="1:7" s="89" customFormat="1" x14ac:dyDescent="0.25">
      <c r="A146" s="91"/>
      <c r="B146" s="91"/>
      <c r="C146" s="91"/>
      <c r="D146" s="91"/>
      <c r="E146" s="91"/>
      <c r="F146" s="91"/>
      <c r="G146" s="91"/>
    </row>
    <row r="147" spans="1:7" s="89" customFormat="1" x14ac:dyDescent="0.25">
      <c r="A147" s="91"/>
      <c r="B147" s="91"/>
      <c r="C147" s="91"/>
      <c r="D147" s="91"/>
      <c r="E147" s="91"/>
      <c r="F147" s="91"/>
      <c r="G147" s="91"/>
    </row>
    <row r="148" spans="1:7" s="89" customFormat="1" x14ac:dyDescent="0.25">
      <c r="A148" s="91"/>
      <c r="B148" s="91"/>
      <c r="C148" s="91"/>
      <c r="D148" s="91"/>
      <c r="E148" s="91"/>
      <c r="F148" s="91"/>
      <c r="G148" s="91"/>
    </row>
    <row r="149" spans="1:7" s="89" customFormat="1" x14ac:dyDescent="0.25">
      <c r="A149" s="91"/>
      <c r="B149" s="91"/>
      <c r="C149" s="91"/>
      <c r="D149" s="91"/>
      <c r="E149" s="91"/>
      <c r="F149" s="91"/>
      <c r="G149" s="91"/>
    </row>
    <row r="150" spans="1:7" s="89" customFormat="1" x14ac:dyDescent="0.25">
      <c r="A150" s="91"/>
      <c r="B150" s="91"/>
      <c r="C150" s="91"/>
      <c r="D150" s="91"/>
      <c r="E150" s="91"/>
      <c r="F150" s="91"/>
      <c r="G150" s="91"/>
    </row>
    <row r="151" spans="1:7" s="89" customFormat="1" x14ac:dyDescent="0.25">
      <c r="A151" s="91"/>
      <c r="B151" s="91"/>
      <c r="C151" s="91"/>
      <c r="D151" s="91"/>
      <c r="E151" s="91"/>
      <c r="F151" s="91"/>
      <c r="G151" s="91"/>
    </row>
    <row r="152" spans="1:7" s="89" customFormat="1" x14ac:dyDescent="0.25">
      <c r="A152" s="91"/>
      <c r="B152" s="91"/>
      <c r="C152" s="91"/>
      <c r="D152" s="91"/>
      <c r="E152" s="91"/>
      <c r="F152" s="91"/>
      <c r="G152" s="91"/>
    </row>
    <row r="153" spans="1:7" s="89" customFormat="1" x14ac:dyDescent="0.25">
      <c r="A153" s="91"/>
      <c r="B153" s="91"/>
      <c r="C153" s="91"/>
      <c r="D153" s="91"/>
      <c r="E153" s="91"/>
      <c r="F153" s="91"/>
      <c r="G153" s="91"/>
    </row>
    <row r="154" spans="1:7" s="89" customFormat="1" x14ac:dyDescent="0.25">
      <c r="A154" s="91"/>
      <c r="B154" s="91"/>
      <c r="C154" s="91"/>
      <c r="D154" s="91"/>
      <c r="E154" s="91"/>
      <c r="F154" s="91"/>
      <c r="G154" s="91"/>
    </row>
    <row r="155" spans="1:7" s="89" customFormat="1" x14ac:dyDescent="0.25">
      <c r="A155" s="91"/>
      <c r="B155" s="91"/>
      <c r="C155" s="91"/>
      <c r="D155" s="91"/>
      <c r="E155" s="91"/>
      <c r="F155" s="91"/>
      <c r="G155" s="91"/>
    </row>
    <row r="156" spans="1:7" s="89" customFormat="1" x14ac:dyDescent="0.25">
      <c r="A156" s="91"/>
      <c r="B156" s="91"/>
      <c r="C156" s="91"/>
      <c r="D156" s="91"/>
      <c r="E156" s="91"/>
      <c r="F156" s="91"/>
      <c r="G156" s="91"/>
    </row>
    <row r="157" spans="1:7" s="89" customFormat="1" x14ac:dyDescent="0.25">
      <c r="A157" s="91"/>
      <c r="B157" s="91"/>
      <c r="C157" s="91"/>
      <c r="D157" s="91"/>
      <c r="E157" s="91"/>
      <c r="F157" s="91"/>
      <c r="G157" s="91"/>
    </row>
    <row r="158" spans="1:7" s="89" customFormat="1" x14ac:dyDescent="0.25">
      <c r="A158" s="91"/>
      <c r="B158" s="91"/>
      <c r="C158" s="91"/>
      <c r="D158" s="91"/>
      <c r="E158" s="91"/>
      <c r="F158" s="91"/>
      <c r="G158" s="91"/>
    </row>
    <row r="159" spans="1:7" s="89" customFormat="1" x14ac:dyDescent="0.25">
      <c r="A159" s="91"/>
      <c r="B159" s="91"/>
      <c r="C159" s="91"/>
      <c r="D159" s="91"/>
      <c r="E159" s="91"/>
      <c r="F159" s="91"/>
      <c r="G159" s="91"/>
    </row>
    <row r="160" spans="1:7" s="89" customFormat="1" x14ac:dyDescent="0.25">
      <c r="A160" s="91"/>
      <c r="B160" s="91"/>
      <c r="C160" s="91"/>
      <c r="D160" s="91"/>
      <c r="E160" s="91"/>
      <c r="F160" s="91"/>
      <c r="G160" s="91"/>
    </row>
    <row r="161" spans="1:7" s="89" customFormat="1" x14ac:dyDescent="0.25">
      <c r="A161" s="91"/>
      <c r="B161" s="91"/>
      <c r="C161" s="91"/>
      <c r="D161" s="91"/>
      <c r="E161" s="91"/>
      <c r="F161" s="91"/>
      <c r="G161" s="91"/>
    </row>
    <row r="162" spans="1:7" s="89" customFormat="1" x14ac:dyDescent="0.25">
      <c r="A162" s="91"/>
      <c r="B162" s="91"/>
      <c r="C162" s="91"/>
      <c r="D162" s="91"/>
      <c r="E162" s="91"/>
      <c r="F162" s="91"/>
      <c r="G162" s="91"/>
    </row>
    <row r="163" spans="1:7" s="89" customFormat="1" x14ac:dyDescent="0.25">
      <c r="A163" s="91"/>
      <c r="B163" s="91"/>
      <c r="C163" s="91"/>
      <c r="D163" s="91"/>
      <c r="E163" s="91"/>
      <c r="F163" s="91"/>
      <c r="G163" s="91"/>
    </row>
    <row r="164" spans="1:7" s="89" customFormat="1" x14ac:dyDescent="0.25">
      <c r="A164" s="91"/>
      <c r="B164" s="91"/>
      <c r="C164" s="91"/>
      <c r="D164" s="91"/>
      <c r="E164" s="91"/>
      <c r="F164" s="91"/>
      <c r="G164" s="91"/>
    </row>
    <row r="165" spans="1:7" s="89" customFormat="1" x14ac:dyDescent="0.25">
      <c r="A165" s="91"/>
      <c r="B165" s="91"/>
      <c r="C165" s="91"/>
      <c r="D165" s="91"/>
      <c r="E165" s="91"/>
      <c r="F165" s="91"/>
      <c r="G165" s="91"/>
    </row>
    <row r="166" spans="1:7" s="89" customFormat="1" x14ac:dyDescent="0.25">
      <c r="A166" s="91"/>
      <c r="B166" s="91"/>
      <c r="C166" s="91"/>
      <c r="D166" s="91"/>
      <c r="E166" s="91"/>
      <c r="F166" s="91"/>
      <c r="G166" s="91"/>
    </row>
    <row r="167" spans="1:7" s="89" customFormat="1" x14ac:dyDescent="0.25">
      <c r="A167" s="91"/>
      <c r="B167" s="91"/>
      <c r="C167" s="91"/>
      <c r="D167" s="91"/>
      <c r="E167" s="91"/>
      <c r="F167" s="91"/>
      <c r="G167" s="91"/>
    </row>
    <row r="168" spans="1:7" s="89" customFormat="1" x14ac:dyDescent="0.25">
      <c r="A168" s="91"/>
      <c r="B168" s="91"/>
      <c r="C168" s="91"/>
      <c r="D168" s="91"/>
      <c r="E168" s="91"/>
      <c r="F168" s="91"/>
      <c r="G168" s="91"/>
    </row>
    <row r="169" spans="1:7" s="89" customFormat="1" x14ac:dyDescent="0.25">
      <c r="A169" s="91"/>
      <c r="B169" s="91"/>
      <c r="C169" s="91"/>
      <c r="D169" s="91"/>
      <c r="E169" s="91"/>
      <c r="F169" s="91"/>
      <c r="G169" s="91"/>
    </row>
    <row r="170" spans="1:7" s="89" customFormat="1" x14ac:dyDescent="0.25">
      <c r="A170" s="91"/>
      <c r="B170" s="91"/>
      <c r="C170" s="91"/>
      <c r="D170" s="91"/>
      <c r="E170" s="91"/>
      <c r="F170" s="91"/>
      <c r="G170" s="91"/>
    </row>
    <row r="171" spans="1:7" s="89" customFormat="1" x14ac:dyDescent="0.25">
      <c r="A171" s="91"/>
      <c r="B171" s="91"/>
      <c r="C171" s="91"/>
      <c r="D171" s="91"/>
      <c r="E171" s="91"/>
      <c r="F171" s="91"/>
      <c r="G171" s="91"/>
    </row>
    <row r="172" spans="1:7" s="89" customFormat="1" x14ac:dyDescent="0.25">
      <c r="A172" s="91"/>
      <c r="B172" s="91"/>
      <c r="C172" s="91"/>
      <c r="D172" s="91"/>
      <c r="E172" s="91"/>
      <c r="F172" s="91"/>
      <c r="G172" s="91"/>
    </row>
    <row r="173" spans="1:7" s="89" customFormat="1" x14ac:dyDescent="0.25">
      <c r="A173" s="91"/>
      <c r="B173" s="91"/>
      <c r="C173" s="91"/>
      <c r="D173" s="91"/>
      <c r="E173" s="91"/>
      <c r="F173" s="91"/>
      <c r="G173" s="91"/>
    </row>
    <row r="174" spans="1:7" s="89" customFormat="1" x14ac:dyDescent="0.25">
      <c r="A174" s="91"/>
      <c r="B174" s="91"/>
      <c r="C174" s="91"/>
      <c r="D174" s="91"/>
      <c r="E174" s="91"/>
      <c r="F174" s="91"/>
      <c r="G174" s="91"/>
    </row>
    <row r="175" spans="1:7" s="89" customFormat="1" x14ac:dyDescent="0.25">
      <c r="A175" s="91"/>
      <c r="B175" s="91"/>
      <c r="C175" s="91"/>
      <c r="D175" s="91"/>
      <c r="E175" s="91"/>
      <c r="F175" s="91"/>
      <c r="G175" s="91"/>
    </row>
    <row r="176" spans="1:7" s="89" customFormat="1" x14ac:dyDescent="0.25">
      <c r="A176" s="91"/>
      <c r="B176" s="91"/>
      <c r="C176" s="91"/>
      <c r="D176" s="91"/>
      <c r="E176" s="91"/>
      <c r="F176" s="91"/>
      <c r="G176" s="91"/>
    </row>
    <row r="177" spans="1:7" s="89" customFormat="1" x14ac:dyDescent="0.25">
      <c r="A177" s="91"/>
      <c r="B177" s="91"/>
      <c r="C177" s="91"/>
      <c r="D177" s="91"/>
      <c r="E177" s="91"/>
      <c r="F177" s="91"/>
      <c r="G177" s="91"/>
    </row>
    <row r="178" spans="1:7" s="89" customFormat="1" x14ac:dyDescent="0.25">
      <c r="A178" s="91"/>
      <c r="B178" s="91"/>
      <c r="C178" s="91"/>
      <c r="D178" s="91"/>
      <c r="E178" s="91"/>
      <c r="F178" s="91"/>
      <c r="G178" s="91"/>
    </row>
    <row r="179" spans="1:7" s="89" customFormat="1" x14ac:dyDescent="0.25">
      <c r="A179" s="91"/>
      <c r="B179" s="91"/>
      <c r="C179" s="91"/>
      <c r="D179" s="91"/>
      <c r="E179" s="91"/>
      <c r="F179" s="91"/>
      <c r="G179" s="91"/>
    </row>
    <row r="180" spans="1:7" s="89" customFormat="1" x14ac:dyDescent="0.25">
      <c r="A180" s="91"/>
      <c r="B180" s="91"/>
      <c r="C180" s="91"/>
      <c r="D180" s="91"/>
      <c r="E180" s="91"/>
      <c r="F180" s="91"/>
      <c r="G180" s="91"/>
    </row>
    <row r="181" spans="1:7" s="89" customFormat="1" x14ac:dyDescent="0.25">
      <c r="A181" s="91"/>
      <c r="B181" s="91"/>
      <c r="C181" s="91"/>
      <c r="D181" s="91"/>
      <c r="E181" s="91"/>
      <c r="F181" s="91"/>
      <c r="G181" s="91"/>
    </row>
    <row r="182" spans="1:7" s="89" customFormat="1" x14ac:dyDescent="0.25">
      <c r="A182" s="91"/>
      <c r="B182" s="91"/>
      <c r="C182" s="91"/>
      <c r="D182" s="91"/>
      <c r="E182" s="91"/>
      <c r="F182" s="91"/>
      <c r="G182" s="91"/>
    </row>
    <row r="183" spans="1:7" s="89" customFormat="1" x14ac:dyDescent="0.25">
      <c r="A183" s="91"/>
      <c r="B183" s="91"/>
      <c r="C183" s="91"/>
      <c r="D183" s="91"/>
      <c r="E183" s="91"/>
      <c r="F183" s="91"/>
      <c r="G183" s="91"/>
    </row>
    <row r="184" spans="1:7" s="89" customFormat="1" x14ac:dyDescent="0.25">
      <c r="A184" s="91"/>
      <c r="B184" s="91"/>
      <c r="C184" s="91"/>
      <c r="D184" s="91"/>
      <c r="E184" s="91"/>
      <c r="F184" s="91"/>
      <c r="G184" s="91"/>
    </row>
    <row r="185" spans="1:7" s="89" customFormat="1" x14ac:dyDescent="0.25">
      <c r="A185" s="91"/>
      <c r="B185" s="91"/>
      <c r="C185" s="91"/>
      <c r="D185" s="91"/>
      <c r="E185" s="91"/>
      <c r="F185" s="91"/>
      <c r="G185" s="91"/>
    </row>
    <row r="186" spans="1:7" s="89" customFormat="1" x14ac:dyDescent="0.25">
      <c r="A186" s="91"/>
      <c r="B186" s="91"/>
      <c r="C186" s="91"/>
      <c r="D186" s="91"/>
      <c r="E186" s="91"/>
      <c r="F186" s="91"/>
      <c r="G186" s="91"/>
    </row>
    <row r="187" spans="1:7" s="89" customFormat="1" x14ac:dyDescent="0.25">
      <c r="A187" s="91"/>
      <c r="B187" s="91"/>
      <c r="C187" s="91"/>
      <c r="D187" s="91"/>
      <c r="E187" s="91"/>
      <c r="F187" s="91"/>
      <c r="G187" s="91"/>
    </row>
    <row r="188" spans="1:7" s="89" customFormat="1" x14ac:dyDescent="0.25">
      <c r="A188" s="91"/>
      <c r="B188" s="91"/>
      <c r="C188" s="91"/>
      <c r="D188" s="91"/>
      <c r="E188" s="91"/>
      <c r="F188" s="91"/>
      <c r="G188" s="91"/>
    </row>
    <row r="189" spans="1:7" s="89" customFormat="1" x14ac:dyDescent="0.25">
      <c r="A189" s="91"/>
      <c r="B189" s="91"/>
      <c r="C189" s="91"/>
      <c r="D189" s="91"/>
      <c r="E189" s="91"/>
      <c r="F189" s="91"/>
      <c r="G189" s="91"/>
    </row>
    <row r="190" spans="1:7" s="89" customFormat="1" x14ac:dyDescent="0.25">
      <c r="A190" s="91"/>
      <c r="B190" s="91"/>
      <c r="C190" s="91"/>
      <c r="D190" s="91"/>
      <c r="E190" s="91"/>
      <c r="F190" s="91"/>
      <c r="G190" s="91"/>
    </row>
    <row r="191" spans="1:7" s="89" customFormat="1" x14ac:dyDescent="0.25">
      <c r="A191" s="91"/>
      <c r="B191" s="91"/>
      <c r="C191" s="91"/>
      <c r="D191" s="91"/>
      <c r="E191" s="91"/>
      <c r="F191" s="91"/>
      <c r="G191" s="91"/>
    </row>
    <row r="192" spans="1:7" s="89" customFormat="1" x14ac:dyDescent="0.25">
      <c r="A192" s="91"/>
      <c r="B192" s="91"/>
      <c r="C192" s="91"/>
      <c r="D192" s="91"/>
      <c r="E192" s="91"/>
      <c r="F192" s="91"/>
      <c r="G192" s="91"/>
    </row>
    <row r="193" spans="1:7" s="89" customFormat="1" x14ac:dyDescent="0.25">
      <c r="A193" s="91"/>
      <c r="B193" s="91"/>
      <c r="C193" s="91"/>
      <c r="D193" s="91"/>
      <c r="E193" s="91"/>
      <c r="F193" s="91"/>
      <c r="G193" s="91"/>
    </row>
    <row r="194" spans="1:7" s="89" customFormat="1" x14ac:dyDescent="0.25">
      <c r="A194" s="91"/>
      <c r="B194" s="91"/>
      <c r="C194" s="91"/>
      <c r="D194" s="91"/>
      <c r="E194" s="91"/>
      <c r="F194" s="91"/>
      <c r="G194" s="91"/>
    </row>
    <row r="195" spans="1:7" s="89" customFormat="1" x14ac:dyDescent="0.25">
      <c r="A195" s="91"/>
      <c r="B195" s="91"/>
      <c r="C195" s="91"/>
      <c r="D195" s="91"/>
      <c r="E195" s="91"/>
      <c r="F195" s="91"/>
      <c r="G195" s="91"/>
    </row>
    <row r="196" spans="1:7" s="89" customFormat="1" x14ac:dyDescent="0.25">
      <c r="A196" s="91"/>
      <c r="B196" s="91"/>
      <c r="C196" s="91"/>
      <c r="D196" s="91"/>
      <c r="E196" s="91"/>
      <c r="F196" s="91"/>
      <c r="G196" s="91"/>
    </row>
    <row r="197" spans="1:7" s="89" customFormat="1" x14ac:dyDescent="0.25">
      <c r="A197" s="91"/>
      <c r="B197" s="91"/>
      <c r="C197" s="91"/>
      <c r="D197" s="91"/>
      <c r="E197" s="91"/>
      <c r="F197" s="91"/>
      <c r="G197" s="91"/>
    </row>
    <row r="198" spans="1:7" s="89" customFormat="1" x14ac:dyDescent="0.25">
      <c r="A198" s="91"/>
      <c r="B198" s="91"/>
      <c r="C198" s="91"/>
      <c r="D198" s="91"/>
      <c r="E198" s="91"/>
      <c r="F198" s="91"/>
      <c r="G198" s="91"/>
    </row>
    <row r="199" spans="1:7" s="89" customFormat="1" x14ac:dyDescent="0.25">
      <c r="A199" s="91"/>
      <c r="B199" s="91"/>
      <c r="C199" s="91"/>
      <c r="D199" s="91"/>
      <c r="E199" s="91"/>
      <c r="F199" s="91"/>
      <c r="G199" s="91"/>
    </row>
    <row r="200" spans="1:7" s="89" customFormat="1" x14ac:dyDescent="0.25">
      <c r="A200" s="91"/>
      <c r="B200" s="91"/>
      <c r="C200" s="91"/>
      <c r="D200" s="91"/>
      <c r="E200" s="91"/>
      <c r="F200" s="91"/>
      <c r="G200" s="91"/>
    </row>
    <row r="201" spans="1:7" s="89" customFormat="1" x14ac:dyDescent="0.25">
      <c r="A201" s="91"/>
      <c r="B201" s="91"/>
      <c r="C201" s="91"/>
      <c r="D201" s="91"/>
      <c r="E201" s="91"/>
      <c r="F201" s="91"/>
      <c r="G201" s="91"/>
    </row>
    <row r="202" spans="1:7" s="89" customFormat="1" x14ac:dyDescent="0.25">
      <c r="A202" s="91"/>
      <c r="B202" s="91"/>
      <c r="C202" s="91"/>
      <c r="D202" s="91"/>
      <c r="E202" s="91"/>
      <c r="F202" s="91"/>
      <c r="G202" s="91"/>
    </row>
    <row r="203" spans="1:7" s="89" customFormat="1" x14ac:dyDescent="0.25">
      <c r="A203" s="91"/>
      <c r="B203" s="91"/>
      <c r="C203" s="91"/>
      <c r="D203" s="91"/>
      <c r="E203" s="91"/>
      <c r="F203" s="91"/>
      <c r="G203" s="91"/>
    </row>
    <row r="204" spans="1:7" s="89" customFormat="1" x14ac:dyDescent="0.25">
      <c r="A204" s="91"/>
      <c r="B204" s="91"/>
      <c r="C204" s="91"/>
      <c r="D204" s="91"/>
      <c r="E204" s="91"/>
      <c r="F204" s="91"/>
      <c r="G204" s="91"/>
    </row>
    <row r="205" spans="1:7" s="89" customFormat="1" x14ac:dyDescent="0.25">
      <c r="A205" s="91"/>
      <c r="B205" s="91"/>
      <c r="C205" s="91"/>
      <c r="D205" s="91"/>
      <c r="E205" s="91"/>
      <c r="F205" s="91"/>
      <c r="G205" s="91"/>
    </row>
    <row r="206" spans="1:7" s="89" customFormat="1" x14ac:dyDescent="0.25">
      <c r="A206" s="91"/>
      <c r="B206" s="91"/>
      <c r="C206" s="91"/>
      <c r="D206" s="91"/>
      <c r="E206" s="91"/>
      <c r="F206" s="91"/>
      <c r="G206" s="91"/>
    </row>
    <row r="207" spans="1:7" s="89" customFormat="1" x14ac:dyDescent="0.25">
      <c r="A207" s="91"/>
      <c r="B207" s="91"/>
      <c r="C207" s="91"/>
      <c r="D207" s="91"/>
      <c r="E207" s="91"/>
      <c r="F207" s="91"/>
      <c r="G207" s="91"/>
    </row>
    <row r="208" spans="1:7" s="89" customFormat="1" x14ac:dyDescent="0.25">
      <c r="A208" s="91"/>
      <c r="B208" s="91"/>
      <c r="C208" s="91"/>
      <c r="D208" s="91"/>
      <c r="E208" s="91"/>
      <c r="F208" s="91"/>
      <c r="G208" s="91"/>
    </row>
    <row r="209" spans="1:7" s="89" customFormat="1" x14ac:dyDescent="0.25">
      <c r="A209" s="91"/>
      <c r="B209" s="91"/>
      <c r="C209" s="91"/>
      <c r="D209" s="91"/>
      <c r="E209" s="91"/>
      <c r="F209" s="91"/>
      <c r="G209" s="91"/>
    </row>
    <row r="210" spans="1:7" s="89" customFormat="1" x14ac:dyDescent="0.25">
      <c r="A210" s="91"/>
      <c r="B210" s="91"/>
      <c r="C210" s="91"/>
      <c r="D210" s="91"/>
      <c r="E210" s="91"/>
      <c r="F210" s="91"/>
      <c r="G210" s="91"/>
    </row>
    <row r="211" spans="1:7" s="89" customFormat="1" x14ac:dyDescent="0.25">
      <c r="A211" s="91"/>
      <c r="B211" s="91"/>
      <c r="C211" s="91"/>
      <c r="D211" s="91"/>
      <c r="E211" s="91"/>
      <c r="F211" s="91"/>
      <c r="G211" s="91"/>
    </row>
    <row r="212" spans="1:7" s="89" customFormat="1" x14ac:dyDescent="0.25">
      <c r="A212" s="91"/>
      <c r="B212" s="91"/>
      <c r="C212" s="91"/>
      <c r="D212" s="91"/>
      <c r="E212" s="91"/>
      <c r="F212" s="91"/>
      <c r="G212" s="91"/>
    </row>
  </sheetData>
  <sheetProtection password="E105" sheet="1"/>
  <phoneticPr fontId="13" type="noConversion"/>
  <pageMargins left="0.70866141732283472" right="0.70866141732283472" top="0.74803149606299213" bottom="0.74803149606299213" header="0.31496062992125984" footer="0.31496062992125984"/>
  <pageSetup paperSize="9" scale="90"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BH668"/>
  <sheetViews>
    <sheetView showGridLines="0" view="pageBreakPreview" topLeftCell="A12" zoomScale="110" zoomScaleNormal="110" zoomScaleSheetLayoutView="110" workbookViewId="0">
      <selection activeCell="J246" sqref="J246"/>
    </sheetView>
  </sheetViews>
  <sheetFormatPr baseColWidth="10" defaultColWidth="9.140625" defaultRowHeight="12.75" x14ac:dyDescent="0.25"/>
  <cols>
    <col min="1" max="5" width="5.85546875" style="370" customWidth="1"/>
    <col min="6" max="6" width="42.140625" style="437" customWidth="1"/>
    <col min="7" max="9" width="20.28515625" style="370" customWidth="1"/>
    <col min="10" max="10" width="20.85546875" style="370" customWidth="1"/>
    <col min="11" max="11" width="9.42578125" style="374" customWidth="1"/>
    <col min="12" max="52" width="9.140625" style="372" customWidth="1"/>
    <col min="53" max="16384" width="9.140625" style="374"/>
  </cols>
  <sheetData>
    <row r="1" spans="1:60" s="360" customFormat="1" x14ac:dyDescent="0.25">
      <c r="F1" s="365"/>
      <c r="P1" s="366"/>
      <c r="Q1" s="367"/>
      <c r="R1" s="367"/>
      <c r="S1" s="367"/>
      <c r="T1" s="368"/>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row>
    <row r="2" spans="1:60" s="360" customFormat="1" x14ac:dyDescent="0.25">
      <c r="C2" s="369"/>
      <c r="E2" s="370"/>
      <c r="F2" s="371" t="str">
        <f>'Formulario PPGR1'!I2</f>
        <v>Servicio Nacional de Salud</v>
      </c>
      <c r="P2" s="366"/>
      <c r="Q2" s="367"/>
      <c r="R2" s="367"/>
      <c r="S2" s="367"/>
      <c r="T2" s="368"/>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row>
    <row r="3" spans="1:60" s="360" customFormat="1" x14ac:dyDescent="0.25">
      <c r="C3" s="369"/>
      <c r="E3" s="370"/>
      <c r="F3" s="371" t="str">
        <f>'Formulario PPGR1'!I3</f>
        <v>Dirección de Planificación y Desarrollo</v>
      </c>
      <c r="P3" s="366"/>
      <c r="Q3" s="367"/>
      <c r="R3" s="367"/>
      <c r="S3" s="367"/>
      <c r="T3" s="368"/>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row>
    <row r="4" spans="1:60" s="360" customFormat="1" x14ac:dyDescent="0.25">
      <c r="C4" s="369"/>
      <c r="E4" s="370"/>
      <c r="F4" s="371" t="str">
        <f>'Formulario PPGR1'!I4</f>
        <v xml:space="preserve">Plan Operativo Anual </v>
      </c>
      <c r="P4" s="366"/>
      <c r="Q4" s="367"/>
      <c r="R4" s="367"/>
      <c r="S4" s="367"/>
      <c r="T4" s="368"/>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row>
    <row r="5" spans="1:60" s="360" customFormat="1" ht="25.5" x14ac:dyDescent="0.25">
      <c r="C5" s="369"/>
      <c r="E5" s="370"/>
      <c r="F5" s="371" t="s">
        <v>203</v>
      </c>
      <c r="P5" s="366"/>
      <c r="Q5" s="367"/>
      <c r="R5" s="367"/>
      <c r="S5" s="367"/>
      <c r="T5" s="368"/>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row>
    <row r="6" spans="1:60" s="360" customFormat="1" x14ac:dyDescent="0.25">
      <c r="E6" s="370"/>
      <c r="F6" s="371" t="str">
        <f>'Formulario PPGR1'!$L$3</f>
        <v>R3 - SRS Cibao Nordeste</v>
      </c>
      <c r="R6" s="367"/>
      <c r="S6" s="367"/>
      <c r="T6" s="368"/>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row>
    <row r="7" spans="1:60" ht="16.5" customHeight="1" x14ac:dyDescent="0.25">
      <c r="A7" s="372"/>
      <c r="B7" s="372"/>
      <c r="C7" s="372"/>
      <c r="D7" s="372"/>
      <c r="E7" s="372"/>
      <c r="F7" s="373"/>
      <c r="G7" s="372"/>
      <c r="H7" s="372"/>
      <c r="I7" s="372"/>
      <c r="J7" s="372"/>
      <c r="K7" s="372"/>
      <c r="BA7" s="372"/>
      <c r="BB7" s="372"/>
      <c r="BC7" s="372"/>
      <c r="BD7" s="372"/>
      <c r="BE7" s="372"/>
      <c r="BF7" s="372"/>
      <c r="BG7" s="372"/>
      <c r="BH7" s="372"/>
    </row>
    <row r="8" spans="1:60" ht="15.75" customHeight="1" x14ac:dyDescent="0.25">
      <c r="A8" s="375" t="s">
        <v>204</v>
      </c>
      <c r="B8" s="376"/>
      <c r="C8" s="376"/>
      <c r="D8" s="376"/>
      <c r="E8" s="376"/>
      <c r="F8" s="377"/>
      <c r="G8" s="376"/>
      <c r="H8" s="376"/>
      <c r="I8" s="376"/>
      <c r="J8" s="376"/>
      <c r="K8" s="378"/>
    </row>
    <row r="9" spans="1:60" x14ac:dyDescent="0.25">
      <c r="A9" s="379" t="s">
        <v>185</v>
      </c>
      <c r="B9" s="380"/>
      <c r="C9" s="380"/>
      <c r="D9" s="380"/>
      <c r="E9" s="380"/>
      <c r="F9" s="381"/>
      <c r="G9" s="382">
        <f>+'Formulario PPGR6'!F16</f>
        <v>16092765.83</v>
      </c>
      <c r="H9" s="382"/>
      <c r="I9" s="382"/>
      <c r="J9" s="382"/>
      <c r="K9" s="383"/>
    </row>
    <row r="10" spans="1:60" x14ac:dyDescent="0.25">
      <c r="A10" s="379" t="s">
        <v>205</v>
      </c>
      <c r="B10" s="380"/>
      <c r="C10" s="380"/>
      <c r="D10" s="380"/>
      <c r="E10" s="380"/>
      <c r="F10" s="381"/>
      <c r="G10" s="384">
        <f>+'Formulario PPGR6'!F23</f>
        <v>174447314.75999999</v>
      </c>
      <c r="H10" s="382"/>
      <c r="I10" s="382"/>
      <c r="J10" s="382"/>
      <c r="K10" s="383"/>
    </row>
    <row r="11" spans="1:60" x14ac:dyDescent="0.25">
      <c r="A11" s="379" t="s">
        <v>206</v>
      </c>
      <c r="B11" s="380"/>
      <c r="C11" s="380"/>
      <c r="D11" s="380"/>
      <c r="E11" s="380"/>
      <c r="F11" s="381"/>
      <c r="G11" s="384">
        <f>+'Formulario PPGR6'!F15</f>
        <v>65973942.700000003</v>
      </c>
      <c r="H11" s="382"/>
      <c r="I11" s="382"/>
      <c r="J11" s="382"/>
      <c r="K11" s="383"/>
    </row>
    <row r="12" spans="1:60" x14ac:dyDescent="0.25">
      <c r="A12" s="379" t="s">
        <v>207</v>
      </c>
      <c r="B12" s="380"/>
      <c r="C12" s="380"/>
      <c r="D12" s="380"/>
      <c r="E12" s="380"/>
      <c r="F12" s="381"/>
      <c r="G12" s="384">
        <f>'Formulario PPGR6'!F11+'Formulario PPGR6'!F17+'Formulario PPGR6'!F21+'Formulario PPGR6'!F22</f>
        <v>5193811</v>
      </c>
      <c r="H12" s="382"/>
      <c r="I12" s="382"/>
      <c r="J12" s="382"/>
      <c r="K12" s="383"/>
    </row>
    <row r="13" spans="1:60" x14ac:dyDescent="0.25">
      <c r="A13" s="385" t="s">
        <v>180</v>
      </c>
      <c r="B13" s="380"/>
      <c r="C13" s="380"/>
      <c r="D13" s="380"/>
      <c r="E13" s="380"/>
      <c r="F13" s="381"/>
      <c r="G13" s="386">
        <f>+'Formulario PPGR6'!F18</f>
        <v>0</v>
      </c>
      <c r="H13" s="382"/>
      <c r="I13" s="382"/>
      <c r="J13" s="382"/>
      <c r="K13" s="383"/>
    </row>
    <row r="14" spans="1:60" ht="13.5" thickBot="1" x14ac:dyDescent="0.3">
      <c r="A14" s="387" t="s">
        <v>208</v>
      </c>
      <c r="B14" s="388"/>
      <c r="C14" s="388"/>
      <c r="D14" s="388"/>
      <c r="E14" s="388"/>
      <c r="F14" s="389"/>
      <c r="G14" s="390">
        <f>SUM(G9:G13)</f>
        <v>261707834.29000002</v>
      </c>
      <c r="H14" s="391"/>
      <c r="I14" s="391"/>
      <c r="J14" s="391"/>
      <c r="K14" s="392"/>
    </row>
    <row r="15" spans="1:60" ht="15.75" customHeight="1" thickTop="1" x14ac:dyDescent="0.25">
      <c r="A15" s="393" t="s">
        <v>209</v>
      </c>
      <c r="B15" s="394"/>
      <c r="C15" s="394"/>
      <c r="D15" s="394"/>
      <c r="E15" s="394"/>
      <c r="F15" s="395"/>
      <c r="G15" s="394"/>
      <c r="H15" s="394"/>
      <c r="I15" s="394"/>
      <c r="J15" s="394"/>
      <c r="K15" s="396"/>
    </row>
    <row r="16" spans="1:60" ht="24" customHeight="1" x14ac:dyDescent="0.25">
      <c r="A16" s="795" t="s">
        <v>210</v>
      </c>
      <c r="B16" s="795" t="s">
        <v>211</v>
      </c>
      <c r="C16" s="795" t="s">
        <v>171</v>
      </c>
      <c r="D16" s="795" t="s">
        <v>212</v>
      </c>
      <c r="E16" s="795" t="s">
        <v>172</v>
      </c>
      <c r="F16" s="796" t="s">
        <v>213</v>
      </c>
      <c r="G16" s="798" t="s">
        <v>214</v>
      </c>
      <c r="H16" s="798" t="s">
        <v>215</v>
      </c>
      <c r="I16" s="798" t="s">
        <v>216</v>
      </c>
      <c r="J16" s="796" t="s">
        <v>217</v>
      </c>
      <c r="K16" s="796" t="s">
        <v>175</v>
      </c>
    </row>
    <row r="17" spans="1:11" ht="63" customHeight="1" x14ac:dyDescent="0.25">
      <c r="A17" s="795"/>
      <c r="B17" s="795"/>
      <c r="C17" s="795"/>
      <c r="D17" s="795"/>
      <c r="E17" s="795"/>
      <c r="F17" s="797"/>
      <c r="G17" s="798"/>
      <c r="H17" s="798"/>
      <c r="I17" s="798"/>
      <c r="J17" s="797"/>
      <c r="K17" s="797"/>
    </row>
    <row r="18" spans="1:11" x14ac:dyDescent="0.25">
      <c r="A18" s="397">
        <v>2</v>
      </c>
      <c r="B18" s="398"/>
      <c r="C18" s="398"/>
      <c r="D18" s="398"/>
      <c r="E18" s="398"/>
      <c r="F18" s="399" t="s">
        <v>218</v>
      </c>
      <c r="G18" s="400">
        <f>+G19+G67+G170+G255+G271+G324</f>
        <v>21286576.829999998</v>
      </c>
      <c r="H18" s="400">
        <f t="shared" ref="H18:K18" si="0">+H19+H67+H170+H255+H271+H324</f>
        <v>174447314.75999999</v>
      </c>
      <c r="I18" s="400">
        <f t="shared" si="0"/>
        <v>65973942.699999996</v>
      </c>
      <c r="J18" s="400">
        <f t="shared" si="0"/>
        <v>261707834.29000002</v>
      </c>
      <c r="K18" s="400">
        <f t="shared" si="0"/>
        <v>99.999999999999986</v>
      </c>
    </row>
    <row r="19" spans="1:11" x14ac:dyDescent="0.25">
      <c r="A19" s="401">
        <v>2</v>
      </c>
      <c r="B19" s="402">
        <v>1</v>
      </c>
      <c r="C19" s="402"/>
      <c r="D19" s="402"/>
      <c r="E19" s="402"/>
      <c r="F19" s="403" t="s">
        <v>219</v>
      </c>
      <c r="G19" s="404">
        <f>+G20+G42+G54+G58</f>
        <v>0</v>
      </c>
      <c r="H19" s="404">
        <f t="shared" ref="H19:K19" si="1">+H20+H42+H54+H58</f>
        <v>39346662.740000002</v>
      </c>
      <c r="I19" s="404">
        <f t="shared" si="1"/>
        <v>65973942.699999996</v>
      </c>
      <c r="J19" s="404">
        <f t="shared" si="1"/>
        <v>105320605.44000003</v>
      </c>
      <c r="K19" s="404">
        <f t="shared" si="1"/>
        <v>40.243581444831193</v>
      </c>
    </row>
    <row r="20" spans="1:11" x14ac:dyDescent="0.25">
      <c r="A20" s="405">
        <v>2</v>
      </c>
      <c r="B20" s="406">
        <v>1</v>
      </c>
      <c r="C20" s="406">
        <v>1</v>
      </c>
      <c r="D20" s="406"/>
      <c r="E20" s="406"/>
      <c r="F20" s="407" t="s">
        <v>220</v>
      </c>
      <c r="G20" s="408">
        <f>+G21+G26+G33+G35+G37</f>
        <v>0</v>
      </c>
      <c r="H20" s="408">
        <f t="shared" ref="H20:K20" si="2">+H21+H26+H33+H35+H37</f>
        <v>21638161.120000001</v>
      </c>
      <c r="I20" s="408">
        <f t="shared" si="2"/>
        <v>61483278.219999999</v>
      </c>
      <c r="J20" s="408">
        <f t="shared" si="2"/>
        <v>83121439.340000018</v>
      </c>
      <c r="K20" s="408">
        <f t="shared" si="2"/>
        <v>31.761158226502552</v>
      </c>
    </row>
    <row r="21" spans="1:11" x14ac:dyDescent="0.25">
      <c r="A21" s="409">
        <v>2</v>
      </c>
      <c r="B21" s="410">
        <v>1</v>
      </c>
      <c r="C21" s="410">
        <v>1</v>
      </c>
      <c r="D21" s="410">
        <v>1</v>
      </c>
      <c r="E21" s="410"/>
      <c r="F21" s="411" t="s">
        <v>221</v>
      </c>
      <c r="G21" s="412">
        <f>SUM(G22:G25)</f>
        <v>0</v>
      </c>
      <c r="H21" s="412">
        <f t="shared" ref="H21:K21" si="3">SUM(H22:H25)</f>
        <v>16798161.120000001</v>
      </c>
      <c r="I21" s="412">
        <f t="shared" si="3"/>
        <v>45958228.219999999</v>
      </c>
      <c r="J21" s="412">
        <f t="shared" si="3"/>
        <v>62756389.340000004</v>
      </c>
      <c r="K21" s="412">
        <f t="shared" si="3"/>
        <v>23.979560837471634</v>
      </c>
    </row>
    <row r="22" spans="1:11" x14ac:dyDescent="0.25">
      <c r="A22" s="413">
        <v>2</v>
      </c>
      <c r="B22" s="414">
        <v>1</v>
      </c>
      <c r="C22" s="414">
        <v>1</v>
      </c>
      <c r="D22" s="414">
        <v>1</v>
      </c>
      <c r="E22" s="414" t="s">
        <v>222</v>
      </c>
      <c r="F22" s="415" t="s">
        <v>223</v>
      </c>
      <c r="G22" s="416"/>
      <c r="H22" s="416">
        <v>16798161.120000001</v>
      </c>
      <c r="I22" s="416">
        <v>45958228.219999999</v>
      </c>
      <c r="J22" s="417">
        <f t="shared" ref="J22" si="4">SUBTOTAL(9,G22:I22)</f>
        <v>62756389.340000004</v>
      </c>
      <c r="K22" s="418">
        <f>IFERROR(J22/$J$18*100,"0.00")</f>
        <v>23.979560837471634</v>
      </c>
    </row>
    <row r="23" spans="1:11" x14ac:dyDescent="0.25">
      <c r="A23" s="413">
        <v>2</v>
      </c>
      <c r="B23" s="414">
        <v>1</v>
      </c>
      <c r="C23" s="414">
        <v>1</v>
      </c>
      <c r="D23" s="414">
        <v>1</v>
      </c>
      <c r="E23" s="414" t="s">
        <v>224</v>
      </c>
      <c r="F23" s="419" t="s">
        <v>225</v>
      </c>
      <c r="G23" s="416"/>
      <c r="H23" s="416"/>
      <c r="I23" s="416"/>
      <c r="J23" s="417">
        <f t="shared" ref="J23:J41" si="5">SUBTOTAL(9,G23:I23)</f>
        <v>0</v>
      </c>
      <c r="K23" s="418">
        <f>IFERROR(J23/$J$18*100,"0.00")</f>
        <v>0</v>
      </c>
    </row>
    <row r="24" spans="1:11" x14ac:dyDescent="0.25">
      <c r="A24" s="413">
        <v>2</v>
      </c>
      <c r="B24" s="414">
        <v>1</v>
      </c>
      <c r="C24" s="414">
        <v>1</v>
      </c>
      <c r="D24" s="414">
        <v>1</v>
      </c>
      <c r="E24" s="414" t="s">
        <v>226</v>
      </c>
      <c r="F24" s="419" t="s">
        <v>227</v>
      </c>
      <c r="G24" s="416"/>
      <c r="H24" s="416">
        <v>0</v>
      </c>
      <c r="I24" s="416"/>
      <c r="J24" s="417">
        <f t="shared" si="5"/>
        <v>0</v>
      </c>
      <c r="K24" s="418">
        <f>IFERROR(J24/$J$18*100,"0.00")</f>
        <v>0</v>
      </c>
    </row>
    <row r="25" spans="1:11" x14ac:dyDescent="0.25">
      <c r="A25" s="413">
        <v>2</v>
      </c>
      <c r="B25" s="414">
        <v>1</v>
      </c>
      <c r="C25" s="414">
        <v>1</v>
      </c>
      <c r="D25" s="414">
        <v>1</v>
      </c>
      <c r="E25" s="414" t="s">
        <v>228</v>
      </c>
      <c r="F25" s="419" t="s">
        <v>229</v>
      </c>
      <c r="G25" s="416"/>
      <c r="H25" s="416"/>
      <c r="I25" s="416"/>
      <c r="J25" s="417">
        <f t="shared" si="5"/>
        <v>0</v>
      </c>
      <c r="K25" s="418">
        <f>IFERROR(J25/$J$18*100,"0.00")</f>
        <v>0</v>
      </c>
    </row>
    <row r="26" spans="1:11" ht="25.5" x14ac:dyDescent="0.25">
      <c r="A26" s="409">
        <v>2</v>
      </c>
      <c r="B26" s="410">
        <v>1</v>
      </c>
      <c r="C26" s="410">
        <v>1</v>
      </c>
      <c r="D26" s="410">
        <v>2</v>
      </c>
      <c r="E26" s="410"/>
      <c r="F26" s="411" t="s">
        <v>230</v>
      </c>
      <c r="G26" s="412">
        <f>SUM(G27:G32)</f>
        <v>0</v>
      </c>
      <c r="H26" s="412">
        <f t="shared" ref="H26:J26" si="6">SUM(H27:H32)</f>
        <v>2980000</v>
      </c>
      <c r="I26" s="412">
        <f t="shared" si="6"/>
        <v>14060203.24</v>
      </c>
      <c r="J26" s="412">
        <f t="shared" si="6"/>
        <v>17040203.240000002</v>
      </c>
      <c r="K26" s="412">
        <f>SUM(K27:K32)</f>
        <v>6.511155191906731</v>
      </c>
    </row>
    <row r="27" spans="1:11" x14ac:dyDescent="0.25">
      <c r="A27" s="413">
        <v>2</v>
      </c>
      <c r="B27" s="414">
        <v>1</v>
      </c>
      <c r="C27" s="414">
        <v>1</v>
      </c>
      <c r="D27" s="414">
        <v>2</v>
      </c>
      <c r="E27" s="414" t="s">
        <v>231</v>
      </c>
      <c r="F27" s="419" t="s">
        <v>232</v>
      </c>
      <c r="G27" s="416"/>
      <c r="H27" s="416"/>
      <c r="I27" s="416"/>
      <c r="J27" s="417">
        <f t="shared" si="5"/>
        <v>0</v>
      </c>
      <c r="K27" s="418">
        <f t="shared" ref="K27:K32" si="7">IFERROR(J27/$J$18*100,"0.00")</f>
        <v>0</v>
      </c>
    </row>
    <row r="28" spans="1:11" x14ac:dyDescent="0.25">
      <c r="A28" s="413">
        <v>2</v>
      </c>
      <c r="B28" s="414">
        <v>1</v>
      </c>
      <c r="C28" s="414">
        <v>1</v>
      </c>
      <c r="D28" s="414">
        <v>2</v>
      </c>
      <c r="E28" s="414" t="s">
        <v>226</v>
      </c>
      <c r="F28" s="419" t="s">
        <v>233</v>
      </c>
      <c r="G28" s="416"/>
      <c r="H28" s="416"/>
      <c r="I28" s="416"/>
      <c r="J28" s="417">
        <f t="shared" si="5"/>
        <v>0</v>
      </c>
      <c r="K28" s="418">
        <f t="shared" si="7"/>
        <v>0</v>
      </c>
    </row>
    <row r="29" spans="1:11" x14ac:dyDescent="0.25">
      <c r="A29" s="413">
        <v>2</v>
      </c>
      <c r="B29" s="414">
        <v>1</v>
      </c>
      <c r="C29" s="414">
        <v>1</v>
      </c>
      <c r="D29" s="414">
        <v>2</v>
      </c>
      <c r="E29" s="414" t="s">
        <v>228</v>
      </c>
      <c r="F29" s="419" t="s">
        <v>234</v>
      </c>
      <c r="G29" s="416"/>
      <c r="H29" s="416">
        <v>1200000</v>
      </c>
      <c r="I29" s="416"/>
      <c r="J29" s="417">
        <f t="shared" si="5"/>
        <v>1200000</v>
      </c>
      <c r="K29" s="418">
        <f t="shared" si="7"/>
        <v>0.45852658681599606</v>
      </c>
    </row>
    <row r="30" spans="1:11" x14ac:dyDescent="0.25">
      <c r="A30" s="420">
        <v>2</v>
      </c>
      <c r="B30" s="421">
        <v>1</v>
      </c>
      <c r="C30" s="421">
        <v>1</v>
      </c>
      <c r="D30" s="421">
        <v>2</v>
      </c>
      <c r="E30" s="421" t="s">
        <v>235</v>
      </c>
      <c r="F30" s="422" t="s">
        <v>236</v>
      </c>
      <c r="G30" s="416"/>
      <c r="H30" s="416">
        <v>780000</v>
      </c>
      <c r="I30" s="416"/>
      <c r="J30" s="417">
        <f t="shared" si="5"/>
        <v>780000</v>
      </c>
      <c r="K30" s="418">
        <f t="shared" si="7"/>
        <v>0.29804228143039746</v>
      </c>
    </row>
    <row r="31" spans="1:11" x14ac:dyDescent="0.25">
      <c r="A31" s="420">
        <v>2</v>
      </c>
      <c r="B31" s="421">
        <v>1</v>
      </c>
      <c r="C31" s="421">
        <v>1</v>
      </c>
      <c r="D31" s="421">
        <v>2</v>
      </c>
      <c r="E31" s="421" t="s">
        <v>237</v>
      </c>
      <c r="F31" s="422" t="s">
        <v>238</v>
      </c>
      <c r="G31" s="416"/>
      <c r="H31" s="416">
        <v>1000000</v>
      </c>
      <c r="I31" s="416">
        <v>14060203.24</v>
      </c>
      <c r="J31" s="417">
        <f t="shared" si="5"/>
        <v>15060203.24</v>
      </c>
      <c r="K31" s="418">
        <f t="shared" si="7"/>
        <v>5.7545863236603374</v>
      </c>
    </row>
    <row r="32" spans="1:11" x14ac:dyDescent="0.25">
      <c r="A32" s="420">
        <v>2</v>
      </c>
      <c r="B32" s="421">
        <v>1</v>
      </c>
      <c r="C32" s="421">
        <v>1</v>
      </c>
      <c r="D32" s="421">
        <v>2</v>
      </c>
      <c r="E32" s="421" t="s">
        <v>239</v>
      </c>
      <c r="F32" s="422" t="s">
        <v>240</v>
      </c>
      <c r="G32" s="416"/>
      <c r="H32" s="416"/>
      <c r="I32" s="416"/>
      <c r="J32" s="417">
        <f t="shared" si="5"/>
        <v>0</v>
      </c>
      <c r="K32" s="418">
        <f t="shared" si="7"/>
        <v>0</v>
      </c>
    </row>
    <row r="33" spans="1:11" x14ac:dyDescent="0.25">
      <c r="A33" s="409">
        <v>2</v>
      </c>
      <c r="B33" s="410">
        <v>1</v>
      </c>
      <c r="C33" s="410">
        <v>1</v>
      </c>
      <c r="D33" s="410">
        <v>3</v>
      </c>
      <c r="E33" s="410"/>
      <c r="F33" s="411" t="s">
        <v>241</v>
      </c>
      <c r="G33" s="412">
        <f>G34</f>
        <v>0</v>
      </c>
      <c r="H33" s="412">
        <f t="shared" ref="H33:K33" si="8">H34</f>
        <v>0</v>
      </c>
      <c r="I33" s="412">
        <f t="shared" si="8"/>
        <v>0</v>
      </c>
      <c r="J33" s="412">
        <f t="shared" si="8"/>
        <v>0</v>
      </c>
      <c r="K33" s="412">
        <f t="shared" si="8"/>
        <v>0</v>
      </c>
    </row>
    <row r="34" spans="1:11" x14ac:dyDescent="0.25">
      <c r="A34" s="413">
        <v>2</v>
      </c>
      <c r="B34" s="414">
        <v>1</v>
      </c>
      <c r="C34" s="414">
        <v>1</v>
      </c>
      <c r="D34" s="414">
        <v>3</v>
      </c>
      <c r="E34" s="414" t="s">
        <v>222</v>
      </c>
      <c r="F34" s="419" t="s">
        <v>241</v>
      </c>
      <c r="G34" s="416"/>
      <c r="H34" s="416"/>
      <c r="I34" s="416"/>
      <c r="J34" s="417">
        <f t="shared" si="5"/>
        <v>0</v>
      </c>
      <c r="K34" s="418">
        <f>IFERROR(J34/$J$18*100,"0.00")</f>
        <v>0</v>
      </c>
    </row>
    <row r="35" spans="1:11" x14ac:dyDescent="0.25">
      <c r="A35" s="409">
        <v>2</v>
      </c>
      <c r="B35" s="410">
        <v>1</v>
      </c>
      <c r="C35" s="410">
        <v>1</v>
      </c>
      <c r="D35" s="410">
        <v>4</v>
      </c>
      <c r="E35" s="410"/>
      <c r="F35" s="411" t="s">
        <v>242</v>
      </c>
      <c r="G35" s="412">
        <f>G36</f>
        <v>0</v>
      </c>
      <c r="H35" s="412">
        <f>H36</f>
        <v>0</v>
      </c>
      <c r="I35" s="412">
        <f>I36</f>
        <v>1464846.76</v>
      </c>
      <c r="J35" s="412">
        <f t="shared" ref="J35:K35" si="9">J36</f>
        <v>1464846.76</v>
      </c>
      <c r="K35" s="412">
        <f t="shared" si="9"/>
        <v>0.55972598755939218</v>
      </c>
    </row>
    <row r="36" spans="1:11" x14ac:dyDescent="0.25">
      <c r="A36" s="413">
        <v>2</v>
      </c>
      <c r="B36" s="414">
        <v>1</v>
      </c>
      <c r="C36" s="414">
        <v>1</v>
      </c>
      <c r="D36" s="414">
        <v>4</v>
      </c>
      <c r="E36" s="414" t="s">
        <v>222</v>
      </c>
      <c r="F36" s="419" t="s">
        <v>242</v>
      </c>
      <c r="G36" s="416"/>
      <c r="H36" s="416">
        <v>0</v>
      </c>
      <c r="I36" s="416">
        <v>1464846.76</v>
      </c>
      <c r="J36" s="417">
        <f>SUBTOTAL(9,G36:I36)</f>
        <v>1464846.76</v>
      </c>
      <c r="K36" s="418">
        <f>IFERROR(J36/$J$18*100,"0.00")</f>
        <v>0.55972598755939218</v>
      </c>
    </row>
    <row r="37" spans="1:11" x14ac:dyDescent="0.25">
      <c r="A37" s="409">
        <v>2</v>
      </c>
      <c r="B37" s="410">
        <v>1</v>
      </c>
      <c r="C37" s="410">
        <v>1</v>
      </c>
      <c r="D37" s="410">
        <v>5</v>
      </c>
      <c r="E37" s="410"/>
      <c r="F37" s="411" t="s">
        <v>243</v>
      </c>
      <c r="G37" s="412">
        <f>SUM(G38:G41)</f>
        <v>0</v>
      </c>
      <c r="H37" s="412">
        <f t="shared" ref="H37:K37" si="10">SUM(H38:H41)</f>
        <v>1860000</v>
      </c>
      <c r="I37" s="412">
        <f t="shared" si="10"/>
        <v>0</v>
      </c>
      <c r="J37" s="412">
        <f t="shared" si="10"/>
        <v>1860000</v>
      </c>
      <c r="K37" s="412">
        <f t="shared" si="10"/>
        <v>0.71071620956479387</v>
      </c>
    </row>
    <row r="38" spans="1:11" x14ac:dyDescent="0.25">
      <c r="A38" s="413">
        <v>2</v>
      </c>
      <c r="B38" s="414">
        <v>1</v>
      </c>
      <c r="C38" s="414">
        <v>1</v>
      </c>
      <c r="D38" s="414">
        <v>5</v>
      </c>
      <c r="E38" s="414" t="s">
        <v>222</v>
      </c>
      <c r="F38" s="423" t="s">
        <v>243</v>
      </c>
      <c r="G38" s="416"/>
      <c r="H38" s="416"/>
      <c r="I38" s="416"/>
      <c r="J38" s="417">
        <f t="shared" si="5"/>
        <v>0</v>
      </c>
      <c r="K38" s="418">
        <f>IFERROR(J38/$J$18*100,"0.00")</f>
        <v>0</v>
      </c>
    </row>
    <row r="39" spans="1:11" x14ac:dyDescent="0.25">
      <c r="A39" s="413">
        <v>2</v>
      </c>
      <c r="B39" s="414">
        <v>1</v>
      </c>
      <c r="C39" s="414">
        <v>1</v>
      </c>
      <c r="D39" s="414">
        <v>5</v>
      </c>
      <c r="E39" s="414" t="s">
        <v>224</v>
      </c>
      <c r="F39" s="419" t="s">
        <v>244</v>
      </c>
      <c r="G39" s="416"/>
      <c r="H39" s="416"/>
      <c r="I39" s="416"/>
      <c r="J39" s="417">
        <f t="shared" si="5"/>
        <v>0</v>
      </c>
      <c r="K39" s="418">
        <f>IFERROR(J39/$J$18*100,"0.00")</f>
        <v>0</v>
      </c>
    </row>
    <row r="40" spans="1:11" x14ac:dyDescent="0.25">
      <c r="A40" s="413">
        <v>2</v>
      </c>
      <c r="B40" s="414">
        <v>1</v>
      </c>
      <c r="C40" s="414">
        <v>1</v>
      </c>
      <c r="D40" s="414">
        <v>5</v>
      </c>
      <c r="E40" s="414" t="s">
        <v>231</v>
      </c>
      <c r="F40" s="419" t="s">
        <v>245</v>
      </c>
      <c r="G40" s="416"/>
      <c r="H40" s="416">
        <v>1860000</v>
      </c>
      <c r="I40" s="416"/>
      <c r="J40" s="417">
        <f t="shared" si="5"/>
        <v>1860000</v>
      </c>
      <c r="K40" s="418">
        <f>IFERROR(J40/$J$18*100,"0.00")</f>
        <v>0.71071620956479387</v>
      </c>
    </row>
    <row r="41" spans="1:11" x14ac:dyDescent="0.25">
      <c r="A41" s="413">
        <v>2</v>
      </c>
      <c r="B41" s="414">
        <v>1</v>
      </c>
      <c r="C41" s="414">
        <v>1</v>
      </c>
      <c r="D41" s="414">
        <v>5</v>
      </c>
      <c r="E41" s="414" t="s">
        <v>246</v>
      </c>
      <c r="F41" s="419" t="s">
        <v>247</v>
      </c>
      <c r="G41" s="416"/>
      <c r="H41" s="416"/>
      <c r="I41" s="416"/>
      <c r="J41" s="417">
        <f t="shared" si="5"/>
        <v>0</v>
      </c>
      <c r="K41" s="418">
        <f>IFERROR(J41/$J$18*100,"0.00")</f>
        <v>0</v>
      </c>
    </row>
    <row r="42" spans="1:11" x14ac:dyDescent="0.25">
      <c r="A42" s="405">
        <v>2</v>
      </c>
      <c r="B42" s="406">
        <v>1</v>
      </c>
      <c r="C42" s="406">
        <v>2</v>
      </c>
      <c r="D42" s="406"/>
      <c r="E42" s="406"/>
      <c r="F42" s="407" t="s">
        <v>248</v>
      </c>
      <c r="G42" s="408">
        <f>+G43+G45</f>
        <v>0</v>
      </c>
      <c r="H42" s="408">
        <f t="shared" ref="H42:K42" si="11">+H43+H45</f>
        <v>17708501.620000001</v>
      </c>
      <c r="I42" s="408">
        <f t="shared" si="11"/>
        <v>0</v>
      </c>
      <c r="J42" s="408">
        <f t="shared" si="11"/>
        <v>17708501.620000001</v>
      </c>
      <c r="K42" s="408">
        <f t="shared" si="11"/>
        <v>6.7665156712034475</v>
      </c>
    </row>
    <row r="43" spans="1:11" x14ac:dyDescent="0.25">
      <c r="A43" s="409">
        <v>2</v>
      </c>
      <c r="B43" s="410">
        <v>1</v>
      </c>
      <c r="C43" s="410">
        <v>2</v>
      </c>
      <c r="D43" s="410">
        <v>1</v>
      </c>
      <c r="E43" s="410"/>
      <c r="F43" s="411" t="s">
        <v>249</v>
      </c>
      <c r="G43" s="412">
        <f>G44</f>
        <v>0</v>
      </c>
      <c r="H43" s="412">
        <f t="shared" ref="H43:K43" si="12">H44</f>
        <v>0</v>
      </c>
      <c r="I43" s="412">
        <f t="shared" si="12"/>
        <v>0</v>
      </c>
      <c r="J43" s="412">
        <f t="shared" si="12"/>
        <v>0</v>
      </c>
      <c r="K43" s="412">
        <f t="shared" si="12"/>
        <v>0</v>
      </c>
    </row>
    <row r="44" spans="1:11" x14ac:dyDescent="0.25">
      <c r="A44" s="413">
        <v>2</v>
      </c>
      <c r="B44" s="414">
        <v>1</v>
      </c>
      <c r="C44" s="414">
        <v>2</v>
      </c>
      <c r="D44" s="414">
        <v>1</v>
      </c>
      <c r="E44" s="414" t="s">
        <v>222</v>
      </c>
      <c r="F44" s="419" t="s">
        <v>249</v>
      </c>
      <c r="G44" s="416"/>
      <c r="H44" s="416"/>
      <c r="I44" s="416"/>
      <c r="J44" s="417">
        <f t="shared" ref="J44" si="13">SUBTOTAL(9,G44:I44)</f>
        <v>0</v>
      </c>
      <c r="K44" s="418">
        <f>IFERROR(J44/$J$18*100,"0.00")</f>
        <v>0</v>
      </c>
    </row>
    <row r="45" spans="1:11" x14ac:dyDescent="0.25">
      <c r="A45" s="409">
        <v>2</v>
      </c>
      <c r="B45" s="410">
        <v>1</v>
      </c>
      <c r="C45" s="410">
        <v>2</v>
      </c>
      <c r="D45" s="410">
        <v>2</v>
      </c>
      <c r="E45" s="410"/>
      <c r="F45" s="411" t="s">
        <v>250</v>
      </c>
      <c r="G45" s="412">
        <f>SUM(G46:G53)</f>
        <v>0</v>
      </c>
      <c r="H45" s="412">
        <f t="shared" ref="H45:K45" si="14">SUM(H46:H53)</f>
        <v>17708501.620000001</v>
      </c>
      <c r="I45" s="412">
        <f t="shared" si="14"/>
        <v>0</v>
      </c>
      <c r="J45" s="412">
        <f t="shared" si="14"/>
        <v>17708501.620000001</v>
      </c>
      <c r="K45" s="412">
        <f t="shared" si="14"/>
        <v>6.7665156712034475</v>
      </c>
    </row>
    <row r="46" spans="1:11" ht="25.5" x14ac:dyDescent="0.25">
      <c r="A46" s="413">
        <v>2</v>
      </c>
      <c r="B46" s="414">
        <v>1</v>
      </c>
      <c r="C46" s="414">
        <v>2</v>
      </c>
      <c r="D46" s="414">
        <v>2</v>
      </c>
      <c r="E46" s="414" t="s">
        <v>231</v>
      </c>
      <c r="F46" s="419" t="s">
        <v>251</v>
      </c>
      <c r="G46" s="416"/>
      <c r="H46" s="416"/>
      <c r="I46" s="416"/>
      <c r="J46" s="417">
        <f t="shared" ref="J46:J53" si="15">SUBTOTAL(9,G46:I46)</f>
        <v>0</v>
      </c>
      <c r="K46" s="418">
        <f t="shared" ref="K46:K53" si="16">IFERROR(J46/$J$18*100,"0.00")</f>
        <v>0</v>
      </c>
    </row>
    <row r="47" spans="1:11" x14ac:dyDescent="0.25">
      <c r="A47" s="413">
        <v>2</v>
      </c>
      <c r="B47" s="414">
        <v>1</v>
      </c>
      <c r="C47" s="414">
        <v>2</v>
      </c>
      <c r="D47" s="414">
        <v>2</v>
      </c>
      <c r="E47" s="414" t="s">
        <v>246</v>
      </c>
      <c r="F47" s="419" t="s">
        <v>252</v>
      </c>
      <c r="G47" s="416"/>
      <c r="H47" s="416"/>
      <c r="I47" s="416"/>
      <c r="J47" s="417">
        <f t="shared" si="15"/>
        <v>0</v>
      </c>
      <c r="K47" s="418">
        <f t="shared" si="16"/>
        <v>0</v>
      </c>
    </row>
    <row r="48" spans="1:11" x14ac:dyDescent="0.25">
      <c r="A48" s="413">
        <v>2</v>
      </c>
      <c r="B48" s="414">
        <v>1</v>
      </c>
      <c r="C48" s="414">
        <v>2</v>
      </c>
      <c r="D48" s="414">
        <v>2</v>
      </c>
      <c r="E48" s="414" t="s">
        <v>226</v>
      </c>
      <c r="F48" s="419" t="s">
        <v>253</v>
      </c>
      <c r="G48" s="416"/>
      <c r="H48" s="416">
        <v>517500</v>
      </c>
      <c r="I48" s="416"/>
      <c r="J48" s="417">
        <f t="shared" si="15"/>
        <v>517500</v>
      </c>
      <c r="K48" s="418">
        <f t="shared" si="16"/>
        <v>0.19773959056439827</v>
      </c>
    </row>
    <row r="49" spans="1:11" x14ac:dyDescent="0.25">
      <c r="A49" s="413">
        <v>2</v>
      </c>
      <c r="B49" s="414">
        <v>1</v>
      </c>
      <c r="C49" s="414">
        <v>2</v>
      </c>
      <c r="D49" s="414">
        <v>2</v>
      </c>
      <c r="E49" s="414" t="s">
        <v>228</v>
      </c>
      <c r="F49" s="419" t="s">
        <v>254</v>
      </c>
      <c r="G49" s="416"/>
      <c r="H49" s="416">
        <v>17191001.620000001</v>
      </c>
      <c r="I49" s="416"/>
      <c r="J49" s="417">
        <f t="shared" si="15"/>
        <v>17191001.620000001</v>
      </c>
      <c r="K49" s="418">
        <f t="shared" si="16"/>
        <v>6.5687760806390489</v>
      </c>
    </row>
    <row r="50" spans="1:11" x14ac:dyDescent="0.25">
      <c r="A50" s="413">
        <v>2</v>
      </c>
      <c r="B50" s="414">
        <v>1</v>
      </c>
      <c r="C50" s="414">
        <v>2</v>
      </c>
      <c r="D50" s="414">
        <v>2</v>
      </c>
      <c r="E50" s="414" t="s">
        <v>255</v>
      </c>
      <c r="F50" s="419" t="s">
        <v>256</v>
      </c>
      <c r="G50" s="416"/>
      <c r="H50" s="416"/>
      <c r="I50" s="416"/>
      <c r="J50" s="417">
        <f t="shared" si="15"/>
        <v>0</v>
      </c>
      <c r="K50" s="418">
        <f t="shared" si="16"/>
        <v>0</v>
      </c>
    </row>
    <row r="51" spans="1:11" x14ac:dyDescent="0.25">
      <c r="A51" s="413">
        <v>2</v>
      </c>
      <c r="B51" s="414">
        <v>1</v>
      </c>
      <c r="C51" s="414">
        <v>2</v>
      </c>
      <c r="D51" s="414">
        <v>2</v>
      </c>
      <c r="E51" s="414" t="s">
        <v>235</v>
      </c>
      <c r="F51" s="419" t="s">
        <v>257</v>
      </c>
      <c r="G51" s="416"/>
      <c r="H51" s="416"/>
      <c r="I51" s="416"/>
      <c r="J51" s="417">
        <f t="shared" si="15"/>
        <v>0</v>
      </c>
      <c r="K51" s="418">
        <f t="shared" si="16"/>
        <v>0</v>
      </c>
    </row>
    <row r="52" spans="1:11" x14ac:dyDescent="0.25">
      <c r="A52" s="413">
        <v>2</v>
      </c>
      <c r="B52" s="414">
        <v>1</v>
      </c>
      <c r="C52" s="414">
        <v>2</v>
      </c>
      <c r="D52" s="414">
        <v>2</v>
      </c>
      <c r="E52" s="414" t="s">
        <v>237</v>
      </c>
      <c r="F52" s="419" t="s">
        <v>258</v>
      </c>
      <c r="G52" s="416"/>
      <c r="H52" s="416"/>
      <c r="I52" s="416"/>
      <c r="J52" s="417">
        <f t="shared" si="15"/>
        <v>0</v>
      </c>
      <c r="K52" s="418">
        <f t="shared" si="16"/>
        <v>0</v>
      </c>
    </row>
    <row r="53" spans="1:11" x14ac:dyDescent="0.25">
      <c r="A53" s="413">
        <v>2</v>
      </c>
      <c r="B53" s="414">
        <v>1</v>
      </c>
      <c r="C53" s="414">
        <v>2</v>
      </c>
      <c r="D53" s="414">
        <v>2</v>
      </c>
      <c r="E53" s="414" t="s">
        <v>259</v>
      </c>
      <c r="F53" s="419" t="s">
        <v>260</v>
      </c>
      <c r="G53" s="416"/>
      <c r="H53" s="416"/>
      <c r="I53" s="416"/>
      <c r="J53" s="417">
        <f t="shared" si="15"/>
        <v>0</v>
      </c>
      <c r="K53" s="418">
        <f t="shared" si="16"/>
        <v>0</v>
      </c>
    </row>
    <row r="54" spans="1:11" x14ac:dyDescent="0.25">
      <c r="A54" s="405">
        <v>2</v>
      </c>
      <c r="B54" s="406">
        <v>1</v>
      </c>
      <c r="C54" s="406">
        <v>3</v>
      </c>
      <c r="D54" s="406"/>
      <c r="E54" s="406"/>
      <c r="F54" s="407" t="s">
        <v>261</v>
      </c>
      <c r="G54" s="408">
        <f>+G55</f>
        <v>0</v>
      </c>
      <c r="H54" s="408">
        <f t="shared" ref="H54:K54" si="17">+H55</f>
        <v>0</v>
      </c>
      <c r="I54" s="408">
        <f t="shared" si="17"/>
        <v>0</v>
      </c>
      <c r="J54" s="408">
        <f t="shared" si="17"/>
        <v>0</v>
      </c>
      <c r="K54" s="408">
        <f t="shared" si="17"/>
        <v>0</v>
      </c>
    </row>
    <row r="55" spans="1:11" x14ac:dyDescent="0.25">
      <c r="A55" s="409">
        <v>2</v>
      </c>
      <c r="B55" s="410">
        <v>1</v>
      </c>
      <c r="C55" s="410">
        <v>3</v>
      </c>
      <c r="D55" s="410">
        <v>2</v>
      </c>
      <c r="E55" s="410"/>
      <c r="F55" s="424" t="s">
        <v>262</v>
      </c>
      <c r="G55" s="412">
        <f>SUM(G56:G57)</f>
        <v>0</v>
      </c>
      <c r="H55" s="412">
        <f t="shared" ref="H55:K55" si="18">SUM(H56:H57)</f>
        <v>0</v>
      </c>
      <c r="I55" s="412">
        <f t="shared" si="18"/>
        <v>0</v>
      </c>
      <c r="J55" s="412">
        <f t="shared" si="18"/>
        <v>0</v>
      </c>
      <c r="K55" s="412">
        <f t="shared" si="18"/>
        <v>0</v>
      </c>
    </row>
    <row r="56" spans="1:11" x14ac:dyDescent="0.25">
      <c r="A56" s="413">
        <v>2</v>
      </c>
      <c r="B56" s="414">
        <v>1</v>
      </c>
      <c r="C56" s="414">
        <v>3</v>
      </c>
      <c r="D56" s="414">
        <v>2</v>
      </c>
      <c r="E56" s="414" t="s">
        <v>222</v>
      </c>
      <c r="F56" s="419" t="s">
        <v>263</v>
      </c>
      <c r="G56" s="416"/>
      <c r="H56" s="416"/>
      <c r="I56" s="416"/>
      <c r="J56" s="417">
        <f t="shared" ref="J56:J57" si="19">SUBTOTAL(9,G56:I56)</f>
        <v>0</v>
      </c>
      <c r="K56" s="418">
        <f>IFERROR(J56/$J$18*100,"0.00")</f>
        <v>0</v>
      </c>
    </row>
    <row r="57" spans="1:11" x14ac:dyDescent="0.25">
      <c r="A57" s="413">
        <v>2</v>
      </c>
      <c r="B57" s="414">
        <v>1</v>
      </c>
      <c r="C57" s="414">
        <v>3</v>
      </c>
      <c r="D57" s="414">
        <v>2</v>
      </c>
      <c r="E57" s="414" t="s">
        <v>224</v>
      </c>
      <c r="F57" s="419" t="s">
        <v>264</v>
      </c>
      <c r="G57" s="416"/>
      <c r="H57" s="416"/>
      <c r="I57" s="416"/>
      <c r="J57" s="417">
        <f t="shared" si="19"/>
        <v>0</v>
      </c>
      <c r="K57" s="418">
        <f>IFERROR(J57/$J$18*100,"0.00")</f>
        <v>0</v>
      </c>
    </row>
    <row r="58" spans="1:11" ht="25.5" x14ac:dyDescent="0.25">
      <c r="A58" s="405">
        <v>2</v>
      </c>
      <c r="B58" s="406">
        <v>1</v>
      </c>
      <c r="C58" s="406">
        <v>5</v>
      </c>
      <c r="D58" s="406"/>
      <c r="E58" s="406"/>
      <c r="F58" s="407" t="s">
        <v>265</v>
      </c>
      <c r="G58" s="408">
        <f>G59+G61+G63+G65</f>
        <v>0</v>
      </c>
      <c r="H58" s="408">
        <f t="shared" ref="H58:K58" si="20">H59+H61+H63+H65</f>
        <v>0</v>
      </c>
      <c r="I58" s="408">
        <f t="shared" si="20"/>
        <v>4490664.4799999995</v>
      </c>
      <c r="J58" s="408">
        <f t="shared" si="20"/>
        <v>4490664.4799999995</v>
      </c>
      <c r="K58" s="408">
        <f t="shared" si="20"/>
        <v>1.7159075471251912</v>
      </c>
    </row>
    <row r="59" spans="1:11" x14ac:dyDescent="0.25">
      <c r="A59" s="409">
        <v>2</v>
      </c>
      <c r="B59" s="410">
        <v>1</v>
      </c>
      <c r="C59" s="410">
        <v>5</v>
      </c>
      <c r="D59" s="410">
        <v>1</v>
      </c>
      <c r="E59" s="410"/>
      <c r="F59" s="411" t="s">
        <v>266</v>
      </c>
      <c r="G59" s="412">
        <f>G60</f>
        <v>0</v>
      </c>
      <c r="H59" s="412">
        <f t="shared" ref="H59:K59" si="21">H60</f>
        <v>0</v>
      </c>
      <c r="I59" s="412">
        <f t="shared" si="21"/>
        <v>1959570.48</v>
      </c>
      <c r="J59" s="412">
        <f t="shared" si="21"/>
        <v>1959570.48</v>
      </c>
      <c r="K59" s="412">
        <f t="shared" si="21"/>
        <v>0.74876263651648578</v>
      </c>
    </row>
    <row r="60" spans="1:11" x14ac:dyDescent="0.25">
      <c r="A60" s="413">
        <v>2</v>
      </c>
      <c r="B60" s="414">
        <v>1</v>
      </c>
      <c r="C60" s="414">
        <v>5</v>
      </c>
      <c r="D60" s="414">
        <v>1</v>
      </c>
      <c r="E60" s="414" t="s">
        <v>222</v>
      </c>
      <c r="F60" s="419" t="s">
        <v>266</v>
      </c>
      <c r="G60" s="416"/>
      <c r="H60" s="416">
        <v>0</v>
      </c>
      <c r="I60" s="416">
        <f>1659570.48+300000</f>
        <v>1959570.48</v>
      </c>
      <c r="J60" s="417">
        <f t="shared" ref="J60" si="22">SUBTOTAL(9,G60:I60)</f>
        <v>1959570.48</v>
      </c>
      <c r="K60" s="418">
        <f>IFERROR(J60/$J$18*100,"0.00")</f>
        <v>0.74876263651648578</v>
      </c>
    </row>
    <row r="61" spans="1:11" x14ac:dyDescent="0.25">
      <c r="A61" s="409">
        <v>2</v>
      </c>
      <c r="B61" s="410">
        <v>1</v>
      </c>
      <c r="C61" s="410">
        <v>5</v>
      </c>
      <c r="D61" s="410">
        <v>2</v>
      </c>
      <c r="E61" s="410"/>
      <c r="F61" s="424" t="s">
        <v>267</v>
      </c>
      <c r="G61" s="412">
        <f>G62</f>
        <v>0</v>
      </c>
      <c r="H61" s="412">
        <f t="shared" ref="H61:K61" si="23">H62</f>
        <v>0</v>
      </c>
      <c r="I61" s="412">
        <f t="shared" si="23"/>
        <v>1961911.2</v>
      </c>
      <c r="J61" s="412">
        <f t="shared" si="23"/>
        <v>1961911.2</v>
      </c>
      <c r="K61" s="412">
        <f t="shared" si="23"/>
        <v>0.74965703847672915</v>
      </c>
    </row>
    <row r="62" spans="1:11" x14ac:dyDescent="0.25">
      <c r="A62" s="413">
        <v>2</v>
      </c>
      <c r="B62" s="414">
        <v>1</v>
      </c>
      <c r="C62" s="414">
        <v>5</v>
      </c>
      <c r="D62" s="414">
        <v>2</v>
      </c>
      <c r="E62" s="414" t="s">
        <v>222</v>
      </c>
      <c r="F62" s="419" t="s">
        <v>267</v>
      </c>
      <c r="G62" s="416"/>
      <c r="H62" s="416"/>
      <c r="I62" s="416">
        <f>1661911.2+300000</f>
        <v>1961911.2</v>
      </c>
      <c r="J62" s="417">
        <f t="shared" ref="J62" si="24">SUBTOTAL(9,G62:I62)</f>
        <v>1961911.2</v>
      </c>
      <c r="K62" s="418">
        <f>IFERROR(J62/$J$18*100,"0.00")</f>
        <v>0.74965703847672915</v>
      </c>
    </row>
    <row r="63" spans="1:11" x14ac:dyDescent="0.25">
      <c r="A63" s="409">
        <v>2</v>
      </c>
      <c r="B63" s="410">
        <v>1</v>
      </c>
      <c r="C63" s="410">
        <v>5</v>
      </c>
      <c r="D63" s="410">
        <v>3</v>
      </c>
      <c r="E63" s="410"/>
      <c r="F63" s="424" t="s">
        <v>268</v>
      </c>
      <c r="G63" s="412">
        <f>G64</f>
        <v>0</v>
      </c>
      <c r="H63" s="412">
        <f t="shared" ref="H63:K63" si="25">H64</f>
        <v>0</v>
      </c>
      <c r="I63" s="412">
        <f t="shared" si="25"/>
        <v>569182.80000000005</v>
      </c>
      <c r="J63" s="412">
        <f t="shared" si="25"/>
        <v>569182.80000000005</v>
      </c>
      <c r="K63" s="412">
        <f t="shared" si="25"/>
        <v>0.21748787213197643</v>
      </c>
    </row>
    <row r="64" spans="1:11" x14ac:dyDescent="0.25">
      <c r="A64" s="413">
        <v>2</v>
      </c>
      <c r="B64" s="414">
        <v>1</v>
      </c>
      <c r="C64" s="414">
        <v>5</v>
      </c>
      <c r="D64" s="414">
        <v>3</v>
      </c>
      <c r="E64" s="414" t="s">
        <v>222</v>
      </c>
      <c r="F64" s="419" t="s">
        <v>268</v>
      </c>
      <c r="G64" s="416"/>
      <c r="H64" s="416"/>
      <c r="I64" s="416">
        <f>269182.8+300000</f>
        <v>569182.80000000005</v>
      </c>
      <c r="J64" s="417">
        <f t="shared" ref="J64" si="26">SUBTOTAL(9,G64:I64)</f>
        <v>569182.80000000005</v>
      </c>
      <c r="K64" s="418">
        <f>IFERROR(J64/$J$18*100,"0.00")</f>
        <v>0.21748787213197643</v>
      </c>
    </row>
    <row r="65" spans="1:11" x14ac:dyDescent="0.25">
      <c r="A65" s="409">
        <v>2</v>
      </c>
      <c r="B65" s="410">
        <v>1</v>
      </c>
      <c r="C65" s="410">
        <v>5</v>
      </c>
      <c r="D65" s="410">
        <v>4</v>
      </c>
      <c r="E65" s="410"/>
      <c r="F65" s="424" t="s">
        <v>269</v>
      </c>
      <c r="G65" s="412">
        <f>G66</f>
        <v>0</v>
      </c>
      <c r="H65" s="412">
        <f t="shared" ref="H65:K65" si="27">H66</f>
        <v>0</v>
      </c>
      <c r="I65" s="412">
        <f t="shared" si="27"/>
        <v>0</v>
      </c>
      <c r="J65" s="412">
        <f t="shared" si="27"/>
        <v>0</v>
      </c>
      <c r="K65" s="412">
        <f t="shared" si="27"/>
        <v>0</v>
      </c>
    </row>
    <row r="66" spans="1:11" x14ac:dyDescent="0.25">
      <c r="A66" s="413">
        <v>2</v>
      </c>
      <c r="B66" s="414">
        <v>1</v>
      </c>
      <c r="C66" s="414">
        <v>5</v>
      </c>
      <c r="D66" s="414">
        <v>4</v>
      </c>
      <c r="E66" s="414" t="s">
        <v>222</v>
      </c>
      <c r="F66" s="419" t="s">
        <v>269</v>
      </c>
      <c r="G66" s="416"/>
      <c r="H66" s="416"/>
      <c r="I66" s="416"/>
      <c r="J66" s="417">
        <f t="shared" ref="J66" si="28">SUBTOTAL(9,G66:I66)</f>
        <v>0</v>
      </c>
      <c r="K66" s="418">
        <f>IFERROR(J66/$J$18*100,"0.00")</f>
        <v>0</v>
      </c>
    </row>
    <row r="67" spans="1:11" x14ac:dyDescent="0.25">
      <c r="A67" s="401">
        <v>2</v>
      </c>
      <c r="B67" s="402">
        <v>2</v>
      </c>
      <c r="C67" s="402"/>
      <c r="D67" s="402"/>
      <c r="E67" s="402"/>
      <c r="F67" s="403" t="s">
        <v>270</v>
      </c>
      <c r="G67" s="404">
        <f>+G68+G82+G87+G92+G99+G116+G125+G143</f>
        <v>10686000</v>
      </c>
      <c r="H67" s="404">
        <f t="shared" ref="H67:K67" si="29">+H68+H82+H87+H92+H99+H116+H125+H143</f>
        <v>44859973.240000002</v>
      </c>
      <c r="I67" s="404">
        <f t="shared" si="29"/>
        <v>0</v>
      </c>
      <c r="J67" s="404">
        <f>+J68+J82+J87+J92+J99+J116+J125+J143</f>
        <v>55545973.240000002</v>
      </c>
      <c r="K67" s="404">
        <f t="shared" si="29"/>
        <v>21.224421267591545</v>
      </c>
    </row>
    <row r="68" spans="1:11" x14ac:dyDescent="0.25">
      <c r="A68" s="405">
        <v>2</v>
      </c>
      <c r="B68" s="406">
        <v>2</v>
      </c>
      <c r="C68" s="406">
        <v>1</v>
      </c>
      <c r="D68" s="406"/>
      <c r="E68" s="406"/>
      <c r="F68" s="407" t="s">
        <v>271</v>
      </c>
      <c r="G68" s="408">
        <f>+G69+G71+G73+G75+G78+G80</f>
        <v>2386000</v>
      </c>
      <c r="H68" s="408">
        <f t="shared" ref="H68:K68" si="30">+H69+H71+H73+H75+H78+H80</f>
        <v>7754000</v>
      </c>
      <c r="I68" s="408">
        <f t="shared" si="30"/>
        <v>0</v>
      </c>
      <c r="J68" s="408">
        <f t="shared" si="30"/>
        <v>10140000</v>
      </c>
      <c r="K68" s="408">
        <f t="shared" si="30"/>
        <v>3.8745496585951669</v>
      </c>
    </row>
    <row r="69" spans="1:11" x14ac:dyDescent="0.25">
      <c r="A69" s="409">
        <v>2</v>
      </c>
      <c r="B69" s="410">
        <v>2</v>
      </c>
      <c r="C69" s="410">
        <v>1</v>
      </c>
      <c r="D69" s="410">
        <v>2</v>
      </c>
      <c r="E69" s="410"/>
      <c r="F69" s="411" t="s">
        <v>272</v>
      </c>
      <c r="G69" s="412">
        <f>G70</f>
        <v>0</v>
      </c>
      <c r="H69" s="412">
        <f t="shared" ref="H69:K69" si="31">H70</f>
        <v>0</v>
      </c>
      <c r="I69" s="412">
        <f t="shared" si="31"/>
        <v>0</v>
      </c>
      <c r="J69" s="412">
        <f t="shared" si="31"/>
        <v>0</v>
      </c>
      <c r="K69" s="412">
        <f t="shared" si="31"/>
        <v>0</v>
      </c>
    </row>
    <row r="70" spans="1:11" x14ac:dyDescent="0.25">
      <c r="A70" s="413">
        <v>2</v>
      </c>
      <c r="B70" s="414">
        <v>2</v>
      </c>
      <c r="C70" s="414">
        <v>1</v>
      </c>
      <c r="D70" s="414">
        <v>2</v>
      </c>
      <c r="E70" s="414" t="s">
        <v>222</v>
      </c>
      <c r="F70" s="419" t="s">
        <v>272</v>
      </c>
      <c r="G70" s="416"/>
      <c r="H70" s="416"/>
      <c r="I70" s="416"/>
      <c r="J70" s="417">
        <f t="shared" ref="J70" si="32">SUBTOTAL(9,G70:I70)</f>
        <v>0</v>
      </c>
      <c r="K70" s="418">
        <f>IFERROR(J70/$J$18*100,"0.00")</f>
        <v>0</v>
      </c>
    </row>
    <row r="71" spans="1:11" x14ac:dyDescent="0.25">
      <c r="A71" s="409">
        <v>2</v>
      </c>
      <c r="B71" s="410">
        <v>2</v>
      </c>
      <c r="C71" s="410">
        <v>1</v>
      </c>
      <c r="D71" s="410">
        <v>3</v>
      </c>
      <c r="E71" s="410"/>
      <c r="F71" s="411" t="s">
        <v>273</v>
      </c>
      <c r="G71" s="412">
        <f>G72</f>
        <v>1350000</v>
      </c>
      <c r="H71" s="412">
        <f t="shared" ref="H71:K71" si="33">H72</f>
        <v>2500000</v>
      </c>
      <c r="I71" s="412">
        <f t="shared" si="33"/>
        <v>0</v>
      </c>
      <c r="J71" s="412">
        <f t="shared" si="33"/>
        <v>3850000</v>
      </c>
      <c r="K71" s="412">
        <f t="shared" si="33"/>
        <v>1.4711061327013206</v>
      </c>
    </row>
    <row r="72" spans="1:11" x14ac:dyDescent="0.25">
      <c r="A72" s="413">
        <v>2</v>
      </c>
      <c r="B72" s="414">
        <v>2</v>
      </c>
      <c r="C72" s="414">
        <v>1</v>
      </c>
      <c r="D72" s="414">
        <v>3</v>
      </c>
      <c r="E72" s="414" t="s">
        <v>222</v>
      </c>
      <c r="F72" s="419" t="s">
        <v>273</v>
      </c>
      <c r="G72" s="416">
        <v>1350000</v>
      </c>
      <c r="H72" s="416">
        <v>2500000</v>
      </c>
      <c r="I72" s="416"/>
      <c r="J72" s="417">
        <f t="shared" ref="J72" si="34">SUBTOTAL(9,G72:I72)</f>
        <v>3850000</v>
      </c>
      <c r="K72" s="418">
        <f>IFERROR(J72/$J$18*100,"0.00")</f>
        <v>1.4711061327013206</v>
      </c>
    </row>
    <row r="73" spans="1:11" x14ac:dyDescent="0.25">
      <c r="A73" s="409">
        <v>2</v>
      </c>
      <c r="B73" s="410">
        <v>2</v>
      </c>
      <c r="C73" s="410">
        <v>1</v>
      </c>
      <c r="D73" s="410">
        <v>5</v>
      </c>
      <c r="E73" s="410"/>
      <c r="F73" s="411" t="s">
        <v>274</v>
      </c>
      <c r="G73" s="412">
        <f>G74</f>
        <v>0</v>
      </c>
      <c r="H73" s="412">
        <f t="shared" ref="H73:K73" si="35">H74</f>
        <v>3594000</v>
      </c>
      <c r="I73" s="412">
        <f t="shared" si="35"/>
        <v>0</v>
      </c>
      <c r="J73" s="412">
        <f t="shared" si="35"/>
        <v>3594000</v>
      </c>
      <c r="K73" s="412">
        <f t="shared" si="35"/>
        <v>1.373287127513908</v>
      </c>
    </row>
    <row r="74" spans="1:11" x14ac:dyDescent="0.25">
      <c r="A74" s="413">
        <v>2</v>
      </c>
      <c r="B74" s="414">
        <v>2</v>
      </c>
      <c r="C74" s="414">
        <v>1</v>
      </c>
      <c r="D74" s="414">
        <v>5</v>
      </c>
      <c r="E74" s="414" t="s">
        <v>222</v>
      </c>
      <c r="F74" s="419" t="s">
        <v>274</v>
      </c>
      <c r="G74" s="416"/>
      <c r="H74" s="416">
        <v>3594000</v>
      </c>
      <c r="I74" s="416"/>
      <c r="J74" s="417">
        <f t="shared" ref="J74" si="36">SUBTOTAL(9,G74:I74)</f>
        <v>3594000</v>
      </c>
      <c r="K74" s="418">
        <f>IFERROR(J74/$J$18*100,"0.00")</f>
        <v>1.373287127513908</v>
      </c>
    </row>
    <row r="75" spans="1:11" x14ac:dyDescent="0.25">
      <c r="A75" s="409">
        <v>2</v>
      </c>
      <c r="B75" s="410">
        <v>2</v>
      </c>
      <c r="C75" s="410">
        <v>1</v>
      </c>
      <c r="D75" s="410">
        <v>6</v>
      </c>
      <c r="E75" s="410"/>
      <c r="F75" s="411" t="s">
        <v>275</v>
      </c>
      <c r="G75" s="412">
        <f>G76+G77</f>
        <v>0</v>
      </c>
      <c r="H75" s="412">
        <f t="shared" ref="H75:K75" si="37">H76+H77</f>
        <v>0</v>
      </c>
      <c r="I75" s="412">
        <f t="shared" si="37"/>
        <v>0</v>
      </c>
      <c r="J75" s="412">
        <f t="shared" si="37"/>
        <v>0</v>
      </c>
      <c r="K75" s="412">
        <f t="shared" si="37"/>
        <v>0</v>
      </c>
    </row>
    <row r="76" spans="1:11" x14ac:dyDescent="0.25">
      <c r="A76" s="413">
        <v>2</v>
      </c>
      <c r="B76" s="414">
        <v>2</v>
      </c>
      <c r="C76" s="414">
        <v>1</v>
      </c>
      <c r="D76" s="414">
        <v>6</v>
      </c>
      <c r="E76" s="414" t="s">
        <v>222</v>
      </c>
      <c r="F76" s="419" t="s">
        <v>276</v>
      </c>
      <c r="G76" s="416"/>
      <c r="H76" s="416"/>
      <c r="I76" s="416"/>
      <c r="J76" s="417">
        <f t="shared" ref="J76:J77" si="38">SUBTOTAL(9,G76:I76)</f>
        <v>0</v>
      </c>
      <c r="K76" s="418">
        <f>IFERROR(J76/$J$18*100,"0.00")</f>
        <v>0</v>
      </c>
    </row>
    <row r="77" spans="1:11" x14ac:dyDescent="0.25">
      <c r="A77" s="413">
        <v>2</v>
      </c>
      <c r="B77" s="414">
        <v>2</v>
      </c>
      <c r="C77" s="414">
        <v>1</v>
      </c>
      <c r="D77" s="414">
        <v>6</v>
      </c>
      <c r="E77" s="414" t="s">
        <v>224</v>
      </c>
      <c r="F77" s="419" t="s">
        <v>277</v>
      </c>
      <c r="G77" s="425"/>
      <c r="H77" s="425"/>
      <c r="I77" s="425"/>
      <c r="J77" s="417">
        <f t="shared" si="38"/>
        <v>0</v>
      </c>
      <c r="K77" s="418">
        <f>IFERROR(J77/$J$18*100,"0.00")</f>
        <v>0</v>
      </c>
    </row>
    <row r="78" spans="1:11" x14ac:dyDescent="0.25">
      <c r="A78" s="409">
        <v>2</v>
      </c>
      <c r="B78" s="410">
        <v>2</v>
      </c>
      <c r="C78" s="410">
        <v>1</v>
      </c>
      <c r="D78" s="410">
        <v>7</v>
      </c>
      <c r="E78" s="410"/>
      <c r="F78" s="411" t="s">
        <v>278</v>
      </c>
      <c r="G78" s="412">
        <f>G79</f>
        <v>1000000</v>
      </c>
      <c r="H78" s="412">
        <f t="shared" ref="H78:K78" si="39">H79</f>
        <v>1660000</v>
      </c>
      <c r="I78" s="412">
        <f t="shared" si="39"/>
        <v>0</v>
      </c>
      <c r="J78" s="412">
        <f t="shared" si="39"/>
        <v>2660000</v>
      </c>
      <c r="K78" s="412">
        <f t="shared" si="39"/>
        <v>1.016400600775458</v>
      </c>
    </row>
    <row r="79" spans="1:11" x14ac:dyDescent="0.25">
      <c r="A79" s="413">
        <v>2</v>
      </c>
      <c r="B79" s="414">
        <v>2</v>
      </c>
      <c r="C79" s="414">
        <v>1</v>
      </c>
      <c r="D79" s="414">
        <v>7</v>
      </c>
      <c r="E79" s="414" t="s">
        <v>222</v>
      </c>
      <c r="F79" s="419" t="s">
        <v>278</v>
      </c>
      <c r="G79" s="416">
        <v>1000000</v>
      </c>
      <c r="H79" s="416">
        <v>1660000</v>
      </c>
      <c r="I79" s="416"/>
      <c r="J79" s="417">
        <f t="shared" ref="J79" si="40">SUBTOTAL(9,G79:I79)</f>
        <v>2660000</v>
      </c>
      <c r="K79" s="418">
        <f>IFERROR(J79/$J$18*100,"0.00")</f>
        <v>1.016400600775458</v>
      </c>
    </row>
    <row r="80" spans="1:11" x14ac:dyDescent="0.25">
      <c r="A80" s="409">
        <v>2</v>
      </c>
      <c r="B80" s="410">
        <v>2</v>
      </c>
      <c r="C80" s="410">
        <v>1</v>
      </c>
      <c r="D80" s="410">
        <v>8</v>
      </c>
      <c r="E80" s="410"/>
      <c r="F80" s="411" t="s">
        <v>279</v>
      </c>
      <c r="G80" s="412">
        <f>G81</f>
        <v>36000</v>
      </c>
      <c r="H80" s="412">
        <f t="shared" ref="H80:K80" si="41">H81</f>
        <v>0</v>
      </c>
      <c r="I80" s="412">
        <f t="shared" si="41"/>
        <v>0</v>
      </c>
      <c r="J80" s="412">
        <f t="shared" si="41"/>
        <v>36000</v>
      </c>
      <c r="K80" s="412">
        <f t="shared" si="41"/>
        <v>1.3755797604479881E-2</v>
      </c>
    </row>
    <row r="81" spans="1:11" x14ac:dyDescent="0.25">
      <c r="A81" s="413">
        <v>2</v>
      </c>
      <c r="B81" s="414">
        <v>2</v>
      </c>
      <c r="C81" s="414">
        <v>1</v>
      </c>
      <c r="D81" s="414">
        <v>8</v>
      </c>
      <c r="E81" s="414" t="s">
        <v>222</v>
      </c>
      <c r="F81" s="419" t="s">
        <v>279</v>
      </c>
      <c r="G81" s="416">
        <v>36000</v>
      </c>
      <c r="H81" s="416"/>
      <c r="I81" s="416"/>
      <c r="J81" s="417">
        <f t="shared" ref="J81" si="42">SUBTOTAL(9,G81:I81)</f>
        <v>36000</v>
      </c>
      <c r="K81" s="418">
        <f>IFERROR(J81/$J$18*100,"0.00")</f>
        <v>1.3755797604479881E-2</v>
      </c>
    </row>
    <row r="82" spans="1:11" x14ac:dyDescent="0.25">
      <c r="A82" s="405">
        <v>2</v>
      </c>
      <c r="B82" s="406">
        <v>2</v>
      </c>
      <c r="C82" s="406">
        <v>2</v>
      </c>
      <c r="D82" s="406"/>
      <c r="E82" s="406"/>
      <c r="F82" s="407" t="s">
        <v>280</v>
      </c>
      <c r="G82" s="408">
        <f>+G83+G85</f>
        <v>0</v>
      </c>
      <c r="H82" s="408">
        <f t="shared" ref="H82:K82" si="43">+H83+H85</f>
        <v>330000</v>
      </c>
      <c r="I82" s="408">
        <f t="shared" si="43"/>
        <v>0</v>
      </c>
      <c r="J82" s="408">
        <f t="shared" si="43"/>
        <v>330000</v>
      </c>
      <c r="K82" s="408">
        <f t="shared" si="43"/>
        <v>0.1260948113743989</v>
      </c>
    </row>
    <row r="83" spans="1:11" x14ac:dyDescent="0.25">
      <c r="A83" s="409">
        <v>2</v>
      </c>
      <c r="B83" s="410">
        <v>2</v>
      </c>
      <c r="C83" s="410">
        <v>2</v>
      </c>
      <c r="D83" s="410">
        <v>1</v>
      </c>
      <c r="E83" s="410"/>
      <c r="F83" s="411" t="s">
        <v>281</v>
      </c>
      <c r="G83" s="412">
        <f>G84</f>
        <v>0</v>
      </c>
      <c r="H83" s="412">
        <f t="shared" ref="H83:K83" si="44">H84</f>
        <v>0</v>
      </c>
      <c r="I83" s="412">
        <f t="shared" si="44"/>
        <v>0</v>
      </c>
      <c r="J83" s="412">
        <f t="shared" si="44"/>
        <v>0</v>
      </c>
      <c r="K83" s="412">
        <f t="shared" si="44"/>
        <v>0</v>
      </c>
    </row>
    <row r="84" spans="1:11" x14ac:dyDescent="0.25">
      <c r="A84" s="413">
        <v>2</v>
      </c>
      <c r="B84" s="414">
        <v>2</v>
      </c>
      <c r="C84" s="414">
        <v>2</v>
      </c>
      <c r="D84" s="414">
        <v>1</v>
      </c>
      <c r="E84" s="414" t="s">
        <v>222</v>
      </c>
      <c r="F84" s="419" t="s">
        <v>281</v>
      </c>
      <c r="G84" s="416"/>
      <c r="H84" s="416"/>
      <c r="I84" s="416"/>
      <c r="J84" s="417">
        <f t="shared" ref="J84" si="45">SUBTOTAL(9,G84:I84)</f>
        <v>0</v>
      </c>
      <c r="K84" s="418">
        <f>IFERROR(J84/$J$18*100,"0.00")</f>
        <v>0</v>
      </c>
    </row>
    <row r="85" spans="1:11" x14ac:dyDescent="0.25">
      <c r="A85" s="409">
        <v>2</v>
      </c>
      <c r="B85" s="410">
        <v>2</v>
      </c>
      <c r="C85" s="410">
        <v>2</v>
      </c>
      <c r="D85" s="410">
        <v>2</v>
      </c>
      <c r="E85" s="410"/>
      <c r="F85" s="411" t="s">
        <v>282</v>
      </c>
      <c r="G85" s="412">
        <f>G86</f>
        <v>0</v>
      </c>
      <c r="H85" s="412">
        <f t="shared" ref="H85:K85" si="46">H86</f>
        <v>330000</v>
      </c>
      <c r="I85" s="412">
        <f t="shared" si="46"/>
        <v>0</v>
      </c>
      <c r="J85" s="412">
        <f t="shared" si="46"/>
        <v>330000</v>
      </c>
      <c r="K85" s="412">
        <f t="shared" si="46"/>
        <v>0.1260948113743989</v>
      </c>
    </row>
    <row r="86" spans="1:11" x14ac:dyDescent="0.25">
      <c r="A86" s="413">
        <v>2</v>
      </c>
      <c r="B86" s="414">
        <v>2</v>
      </c>
      <c r="C86" s="414">
        <v>2</v>
      </c>
      <c r="D86" s="414">
        <v>2</v>
      </c>
      <c r="E86" s="414" t="s">
        <v>222</v>
      </c>
      <c r="F86" s="419" t="s">
        <v>282</v>
      </c>
      <c r="G86" s="416"/>
      <c r="H86" s="416">
        <v>330000</v>
      </c>
      <c r="I86" s="416"/>
      <c r="J86" s="417">
        <f t="shared" ref="J86" si="47">SUBTOTAL(9,G86:I86)</f>
        <v>330000</v>
      </c>
      <c r="K86" s="418">
        <f>IFERROR(J86/$J$18*100,"0.00")</f>
        <v>0.1260948113743989</v>
      </c>
    </row>
    <row r="87" spans="1:11" x14ac:dyDescent="0.25">
      <c r="A87" s="405">
        <v>2</v>
      </c>
      <c r="B87" s="406">
        <v>2</v>
      </c>
      <c r="C87" s="406">
        <v>3</v>
      </c>
      <c r="D87" s="406"/>
      <c r="E87" s="406"/>
      <c r="F87" s="407" t="s">
        <v>283</v>
      </c>
      <c r="G87" s="408">
        <f>+G88+G90</f>
        <v>2300000</v>
      </c>
      <c r="H87" s="408">
        <f t="shared" ref="H87:K87" si="48">+H88+H90</f>
        <v>0</v>
      </c>
      <c r="I87" s="408">
        <f t="shared" si="48"/>
        <v>0</v>
      </c>
      <c r="J87" s="408">
        <f t="shared" si="48"/>
        <v>2300000</v>
      </c>
      <c r="K87" s="408">
        <f t="shared" si="48"/>
        <v>0.87884262473065899</v>
      </c>
    </row>
    <row r="88" spans="1:11" x14ac:dyDescent="0.25">
      <c r="A88" s="409">
        <v>2</v>
      </c>
      <c r="B88" s="410">
        <v>2</v>
      </c>
      <c r="C88" s="410">
        <v>3</v>
      </c>
      <c r="D88" s="410">
        <v>1</v>
      </c>
      <c r="E88" s="410"/>
      <c r="F88" s="411" t="s">
        <v>284</v>
      </c>
      <c r="G88" s="412">
        <f>G89</f>
        <v>2300000</v>
      </c>
      <c r="H88" s="412">
        <f t="shared" ref="H88:K88" si="49">H89</f>
        <v>0</v>
      </c>
      <c r="I88" s="412">
        <f t="shared" si="49"/>
        <v>0</v>
      </c>
      <c r="J88" s="412">
        <f t="shared" si="49"/>
        <v>2300000</v>
      </c>
      <c r="K88" s="412">
        <f t="shared" si="49"/>
        <v>0.87884262473065899</v>
      </c>
    </row>
    <row r="89" spans="1:11" x14ac:dyDescent="0.25">
      <c r="A89" s="413">
        <v>2</v>
      </c>
      <c r="B89" s="414">
        <v>2</v>
      </c>
      <c r="C89" s="414">
        <v>3</v>
      </c>
      <c r="D89" s="414">
        <v>1</v>
      </c>
      <c r="E89" s="414" t="s">
        <v>222</v>
      </c>
      <c r="F89" s="419" t="s">
        <v>284</v>
      </c>
      <c r="G89" s="416">
        <v>2300000</v>
      </c>
      <c r="H89" s="416"/>
      <c r="I89" s="416"/>
      <c r="J89" s="417">
        <f t="shared" ref="J89" si="50">SUBTOTAL(9,G89:I89)</f>
        <v>2300000</v>
      </c>
      <c r="K89" s="418">
        <f>IFERROR(J89/$J$18*100,"0.00")</f>
        <v>0.87884262473065899</v>
      </c>
    </row>
    <row r="90" spans="1:11" x14ac:dyDescent="0.25">
      <c r="A90" s="409">
        <v>2</v>
      </c>
      <c r="B90" s="410">
        <v>2</v>
      </c>
      <c r="C90" s="410">
        <v>3</v>
      </c>
      <c r="D90" s="410">
        <v>2</v>
      </c>
      <c r="E90" s="410"/>
      <c r="F90" s="411" t="s">
        <v>285</v>
      </c>
      <c r="G90" s="412">
        <f>G91</f>
        <v>0</v>
      </c>
      <c r="H90" s="412">
        <f t="shared" ref="H90:K90" si="51">H91</f>
        <v>0</v>
      </c>
      <c r="I90" s="412">
        <f t="shared" si="51"/>
        <v>0</v>
      </c>
      <c r="J90" s="412">
        <f t="shared" si="51"/>
        <v>0</v>
      </c>
      <c r="K90" s="412">
        <f t="shared" si="51"/>
        <v>0</v>
      </c>
    </row>
    <row r="91" spans="1:11" x14ac:dyDescent="0.25">
      <c r="A91" s="413">
        <v>2</v>
      </c>
      <c r="B91" s="414">
        <v>2</v>
      </c>
      <c r="C91" s="414">
        <v>3</v>
      </c>
      <c r="D91" s="414">
        <v>2</v>
      </c>
      <c r="E91" s="414" t="s">
        <v>222</v>
      </c>
      <c r="F91" s="419" t="s">
        <v>285</v>
      </c>
      <c r="G91" s="416"/>
      <c r="H91" s="416"/>
      <c r="I91" s="416"/>
      <c r="J91" s="417">
        <f t="shared" ref="J91" si="52">SUBTOTAL(9,G91:I91)</f>
        <v>0</v>
      </c>
      <c r="K91" s="418">
        <f>IFERROR(J91/$J$18*100,"0.00")</f>
        <v>0</v>
      </c>
    </row>
    <row r="92" spans="1:11" x14ac:dyDescent="0.25">
      <c r="A92" s="405">
        <v>2</v>
      </c>
      <c r="B92" s="406">
        <v>2</v>
      </c>
      <c r="C92" s="406">
        <v>4</v>
      </c>
      <c r="D92" s="406"/>
      <c r="E92" s="406"/>
      <c r="F92" s="407" t="s">
        <v>286</v>
      </c>
      <c r="G92" s="408">
        <f>+G93+G95+G97</f>
        <v>0</v>
      </c>
      <c r="H92" s="408">
        <f t="shared" ref="H92:K92" si="53">+H93+H95+H97</f>
        <v>18000</v>
      </c>
      <c r="I92" s="408">
        <f t="shared" si="53"/>
        <v>0</v>
      </c>
      <c r="J92" s="408">
        <f t="shared" si="53"/>
        <v>18000</v>
      </c>
      <c r="K92" s="408">
        <f t="shared" si="53"/>
        <v>6.8778988022399406E-3</v>
      </c>
    </row>
    <row r="93" spans="1:11" x14ac:dyDescent="0.25">
      <c r="A93" s="409">
        <v>2</v>
      </c>
      <c r="B93" s="410">
        <v>2</v>
      </c>
      <c r="C93" s="410">
        <v>4</v>
      </c>
      <c r="D93" s="410">
        <v>1</v>
      </c>
      <c r="E93" s="410"/>
      <c r="F93" s="424" t="s">
        <v>287</v>
      </c>
      <c r="G93" s="412">
        <f>G94</f>
        <v>0</v>
      </c>
      <c r="H93" s="412">
        <f t="shared" ref="H93:K93" si="54">H94</f>
        <v>0</v>
      </c>
      <c r="I93" s="412">
        <f t="shared" si="54"/>
        <v>0</v>
      </c>
      <c r="J93" s="412">
        <f t="shared" si="54"/>
        <v>0</v>
      </c>
      <c r="K93" s="412">
        <f t="shared" si="54"/>
        <v>0</v>
      </c>
    </row>
    <row r="94" spans="1:11" x14ac:dyDescent="0.25">
      <c r="A94" s="413">
        <v>2</v>
      </c>
      <c r="B94" s="414">
        <v>2</v>
      </c>
      <c r="C94" s="414">
        <v>4</v>
      </c>
      <c r="D94" s="414">
        <v>1</v>
      </c>
      <c r="E94" s="414" t="s">
        <v>222</v>
      </c>
      <c r="F94" s="415" t="s">
        <v>287</v>
      </c>
      <c r="G94" s="416"/>
      <c r="H94" s="416"/>
      <c r="I94" s="416"/>
      <c r="J94" s="417">
        <f t="shared" ref="J94" si="55">SUBTOTAL(9,G94:I94)</f>
        <v>0</v>
      </c>
      <c r="K94" s="418">
        <f>IFERROR(J94/$J$18*100,"0.00")</f>
        <v>0</v>
      </c>
    </row>
    <row r="95" spans="1:11" x14ac:dyDescent="0.25">
      <c r="A95" s="409">
        <v>2</v>
      </c>
      <c r="B95" s="410">
        <v>2</v>
      </c>
      <c r="C95" s="410">
        <v>4</v>
      </c>
      <c r="D95" s="410">
        <v>2</v>
      </c>
      <c r="E95" s="410"/>
      <c r="F95" s="424" t="s">
        <v>288</v>
      </c>
      <c r="G95" s="412">
        <f>G96</f>
        <v>0</v>
      </c>
      <c r="H95" s="412">
        <f t="shared" ref="H95:K95" si="56">H96</f>
        <v>18000</v>
      </c>
      <c r="I95" s="412">
        <f t="shared" si="56"/>
        <v>0</v>
      </c>
      <c r="J95" s="412">
        <f t="shared" si="56"/>
        <v>18000</v>
      </c>
      <c r="K95" s="412">
        <f t="shared" si="56"/>
        <v>6.8778988022399406E-3</v>
      </c>
    </row>
    <row r="96" spans="1:11" x14ac:dyDescent="0.25">
      <c r="A96" s="413">
        <v>2</v>
      </c>
      <c r="B96" s="414">
        <v>2</v>
      </c>
      <c r="C96" s="414">
        <v>4</v>
      </c>
      <c r="D96" s="414">
        <v>2</v>
      </c>
      <c r="E96" s="414" t="s">
        <v>222</v>
      </c>
      <c r="F96" s="419" t="s">
        <v>288</v>
      </c>
      <c r="G96" s="416"/>
      <c r="H96" s="416">
        <v>18000</v>
      </c>
      <c r="I96" s="416"/>
      <c r="J96" s="417">
        <f t="shared" ref="J96" si="57">SUBTOTAL(9,G96:I96)</f>
        <v>18000</v>
      </c>
      <c r="K96" s="418">
        <f>IFERROR(J96/$J$18*100,"0.00")</f>
        <v>6.8778988022399406E-3</v>
      </c>
    </row>
    <row r="97" spans="1:11" x14ac:dyDescent="0.25">
      <c r="A97" s="409">
        <v>2</v>
      </c>
      <c r="B97" s="410">
        <v>2</v>
      </c>
      <c r="C97" s="410">
        <v>4</v>
      </c>
      <c r="D97" s="410">
        <v>4</v>
      </c>
      <c r="E97" s="410"/>
      <c r="F97" s="424" t="s">
        <v>289</v>
      </c>
      <c r="G97" s="412">
        <f>G98</f>
        <v>0</v>
      </c>
      <c r="H97" s="412">
        <f t="shared" ref="H97:K97" si="58">H98</f>
        <v>0</v>
      </c>
      <c r="I97" s="412">
        <f t="shared" si="58"/>
        <v>0</v>
      </c>
      <c r="J97" s="412">
        <f t="shared" si="58"/>
        <v>0</v>
      </c>
      <c r="K97" s="412">
        <f t="shared" si="58"/>
        <v>0</v>
      </c>
    </row>
    <row r="98" spans="1:11" x14ac:dyDescent="0.25">
      <c r="A98" s="413">
        <v>2</v>
      </c>
      <c r="B98" s="414">
        <v>2</v>
      </c>
      <c r="C98" s="414">
        <v>4</v>
      </c>
      <c r="D98" s="414">
        <v>4</v>
      </c>
      <c r="E98" s="414" t="s">
        <v>222</v>
      </c>
      <c r="F98" s="419" t="s">
        <v>289</v>
      </c>
      <c r="G98" s="416"/>
      <c r="H98" s="416"/>
      <c r="I98" s="416"/>
      <c r="J98" s="417">
        <f t="shared" ref="J98" si="59">SUBTOTAL(9,G98:I98)</f>
        <v>0</v>
      </c>
      <c r="K98" s="418">
        <f>IFERROR(J98/$J$18*100,"0.00")</f>
        <v>0</v>
      </c>
    </row>
    <row r="99" spans="1:11" x14ac:dyDescent="0.25">
      <c r="A99" s="405">
        <v>2</v>
      </c>
      <c r="B99" s="406">
        <v>2</v>
      </c>
      <c r="C99" s="406">
        <v>5</v>
      </c>
      <c r="D99" s="406"/>
      <c r="E99" s="406"/>
      <c r="F99" s="407" t="s">
        <v>290</v>
      </c>
      <c r="G99" s="408">
        <f>+G100+G102+G104+G110+G112+G114</f>
        <v>0</v>
      </c>
      <c r="H99" s="408">
        <f t="shared" ref="H99:K99" si="60">+H100+H102+H104+H110+H112</f>
        <v>10204281.24</v>
      </c>
      <c r="I99" s="408">
        <f t="shared" si="60"/>
        <v>0</v>
      </c>
      <c r="J99" s="408">
        <f t="shared" si="60"/>
        <v>10204281.24</v>
      </c>
      <c r="K99" s="408">
        <f t="shared" si="60"/>
        <v>3.8991118732397494</v>
      </c>
    </row>
    <row r="100" spans="1:11" x14ac:dyDescent="0.25">
      <c r="A100" s="409">
        <v>2</v>
      </c>
      <c r="B100" s="410">
        <v>2</v>
      </c>
      <c r="C100" s="410">
        <v>5</v>
      </c>
      <c r="D100" s="410">
        <v>1</v>
      </c>
      <c r="E100" s="410"/>
      <c r="F100" s="424" t="s">
        <v>291</v>
      </c>
      <c r="G100" s="412">
        <f>G101</f>
        <v>0</v>
      </c>
      <c r="H100" s="412">
        <f t="shared" ref="H100:K100" si="61">H101</f>
        <v>9854281.2400000002</v>
      </c>
      <c r="I100" s="412">
        <f t="shared" si="61"/>
        <v>0</v>
      </c>
      <c r="J100" s="412">
        <f t="shared" si="61"/>
        <v>9854281.2400000002</v>
      </c>
      <c r="K100" s="412">
        <f t="shared" si="61"/>
        <v>3.7653749520850841</v>
      </c>
    </row>
    <row r="101" spans="1:11" x14ac:dyDescent="0.25">
      <c r="A101" s="413">
        <v>2</v>
      </c>
      <c r="B101" s="414">
        <v>2</v>
      </c>
      <c r="C101" s="414">
        <v>5</v>
      </c>
      <c r="D101" s="414">
        <v>1</v>
      </c>
      <c r="E101" s="414" t="s">
        <v>222</v>
      </c>
      <c r="F101" s="419" t="s">
        <v>291</v>
      </c>
      <c r="G101" s="416"/>
      <c r="H101" s="416">
        <v>9854281.2400000002</v>
      </c>
      <c r="I101" s="416"/>
      <c r="J101" s="417">
        <f t="shared" ref="J101" si="62">SUBTOTAL(9,G101:I101)</f>
        <v>9854281.2400000002</v>
      </c>
      <c r="K101" s="418">
        <f>IFERROR(J101/$J$18*100,"0.00")</f>
        <v>3.7653749520850841</v>
      </c>
    </row>
    <row r="102" spans="1:11" x14ac:dyDescent="0.25">
      <c r="A102" s="409">
        <v>2</v>
      </c>
      <c r="B102" s="410">
        <v>2</v>
      </c>
      <c r="C102" s="410">
        <v>5</v>
      </c>
      <c r="D102" s="410">
        <v>2</v>
      </c>
      <c r="E102" s="410"/>
      <c r="F102" s="411" t="s">
        <v>292</v>
      </c>
      <c r="G102" s="412">
        <f>G103</f>
        <v>0</v>
      </c>
      <c r="H102" s="412">
        <f t="shared" ref="H102:K102" si="63">H103</f>
        <v>0</v>
      </c>
      <c r="I102" s="412">
        <f t="shared" si="63"/>
        <v>0</v>
      </c>
      <c r="J102" s="412">
        <f t="shared" si="63"/>
        <v>0</v>
      </c>
      <c r="K102" s="412">
        <f t="shared" si="63"/>
        <v>0</v>
      </c>
    </row>
    <row r="103" spans="1:11" x14ac:dyDescent="0.25">
      <c r="A103" s="413">
        <v>2</v>
      </c>
      <c r="B103" s="414">
        <v>2</v>
      </c>
      <c r="C103" s="414">
        <v>5</v>
      </c>
      <c r="D103" s="414">
        <v>2</v>
      </c>
      <c r="E103" s="414" t="s">
        <v>222</v>
      </c>
      <c r="F103" s="419" t="s">
        <v>292</v>
      </c>
      <c r="G103" s="416"/>
      <c r="H103" s="416"/>
      <c r="I103" s="416"/>
      <c r="J103" s="417">
        <f t="shared" ref="J103" si="64">SUBTOTAL(9,G103:I103)</f>
        <v>0</v>
      </c>
      <c r="K103" s="418">
        <f>IFERROR(J103/$J$18*100,"0.00")</f>
        <v>0</v>
      </c>
    </row>
    <row r="104" spans="1:11" x14ac:dyDescent="0.25">
      <c r="A104" s="409">
        <v>2</v>
      </c>
      <c r="B104" s="410">
        <v>2</v>
      </c>
      <c r="C104" s="410">
        <v>5</v>
      </c>
      <c r="D104" s="410">
        <v>3</v>
      </c>
      <c r="E104" s="410"/>
      <c r="F104" s="424" t="s">
        <v>293</v>
      </c>
      <c r="G104" s="412">
        <f>SUM(G105:G109)</f>
        <v>0</v>
      </c>
      <c r="H104" s="412">
        <f t="shared" ref="H104:K104" si="65">SUM(H105:H109)</f>
        <v>0</v>
      </c>
      <c r="I104" s="412">
        <f t="shared" si="65"/>
        <v>0</v>
      </c>
      <c r="J104" s="412">
        <f t="shared" si="65"/>
        <v>0</v>
      </c>
      <c r="K104" s="412">
        <f t="shared" si="65"/>
        <v>0</v>
      </c>
    </row>
    <row r="105" spans="1:11" x14ac:dyDescent="0.25">
      <c r="A105" s="413">
        <v>2</v>
      </c>
      <c r="B105" s="414">
        <v>2</v>
      </c>
      <c r="C105" s="414">
        <v>5</v>
      </c>
      <c r="D105" s="414">
        <v>3</v>
      </c>
      <c r="E105" s="414" t="s">
        <v>222</v>
      </c>
      <c r="F105" s="419" t="s">
        <v>294</v>
      </c>
      <c r="G105" s="416"/>
      <c r="H105" s="416"/>
      <c r="I105" s="416"/>
      <c r="J105" s="417">
        <f t="shared" ref="J105:J109" si="66">SUBTOTAL(9,G105:I105)</f>
        <v>0</v>
      </c>
      <c r="K105" s="418">
        <f>IFERROR(J105/$J$18*100,"0.00")</f>
        <v>0</v>
      </c>
    </row>
    <row r="106" spans="1:11" x14ac:dyDescent="0.25">
      <c r="A106" s="413">
        <v>2</v>
      </c>
      <c r="B106" s="414">
        <v>2</v>
      </c>
      <c r="C106" s="414">
        <v>5</v>
      </c>
      <c r="D106" s="414">
        <v>3</v>
      </c>
      <c r="E106" s="414" t="s">
        <v>224</v>
      </c>
      <c r="F106" s="419" t="s">
        <v>295</v>
      </c>
      <c r="G106" s="416"/>
      <c r="H106" s="416"/>
      <c r="I106" s="416"/>
      <c r="J106" s="417">
        <f t="shared" si="66"/>
        <v>0</v>
      </c>
      <c r="K106" s="418">
        <f>IFERROR(J106/$J$18*100,"0.00")</f>
        <v>0</v>
      </c>
    </row>
    <row r="107" spans="1:11" x14ac:dyDescent="0.25">
      <c r="A107" s="413">
        <v>2</v>
      </c>
      <c r="B107" s="414">
        <v>2</v>
      </c>
      <c r="C107" s="414">
        <v>5</v>
      </c>
      <c r="D107" s="414">
        <v>3</v>
      </c>
      <c r="E107" s="414" t="s">
        <v>231</v>
      </c>
      <c r="F107" s="419" t="s">
        <v>296</v>
      </c>
      <c r="G107" s="416"/>
      <c r="H107" s="416"/>
      <c r="I107" s="416"/>
      <c r="J107" s="417">
        <f t="shared" si="66"/>
        <v>0</v>
      </c>
      <c r="K107" s="418">
        <f>IFERROR(J107/$J$18*100,"0.00")</f>
        <v>0</v>
      </c>
    </row>
    <row r="108" spans="1:11" x14ac:dyDescent="0.25">
      <c r="A108" s="413">
        <v>2</v>
      </c>
      <c r="B108" s="414">
        <v>2</v>
      </c>
      <c r="C108" s="414">
        <v>5</v>
      </c>
      <c r="D108" s="414">
        <v>3</v>
      </c>
      <c r="E108" s="414" t="s">
        <v>246</v>
      </c>
      <c r="F108" s="419" t="s">
        <v>297</v>
      </c>
      <c r="G108" s="416"/>
      <c r="H108" s="416"/>
      <c r="I108" s="416"/>
      <c r="J108" s="417">
        <f t="shared" si="66"/>
        <v>0</v>
      </c>
      <c r="K108" s="418">
        <f>IFERROR(J108/$J$18*100,"0.00")</f>
        <v>0</v>
      </c>
    </row>
    <row r="109" spans="1:11" x14ac:dyDescent="0.25">
      <c r="A109" s="413">
        <v>2</v>
      </c>
      <c r="B109" s="414">
        <v>2</v>
      </c>
      <c r="C109" s="414">
        <v>5</v>
      </c>
      <c r="D109" s="414">
        <v>3</v>
      </c>
      <c r="E109" s="414" t="s">
        <v>226</v>
      </c>
      <c r="F109" s="419" t="s">
        <v>298</v>
      </c>
      <c r="G109" s="416"/>
      <c r="H109" s="416"/>
      <c r="I109" s="416"/>
      <c r="J109" s="417">
        <f t="shared" si="66"/>
        <v>0</v>
      </c>
      <c r="K109" s="418">
        <f>IFERROR(J109/$J$18*100,"0.00")</f>
        <v>0</v>
      </c>
    </row>
    <row r="110" spans="1:11" ht="25.5" x14ac:dyDescent="0.25">
      <c r="A110" s="409">
        <v>2</v>
      </c>
      <c r="B110" s="410">
        <v>2</v>
      </c>
      <c r="C110" s="410">
        <v>5</v>
      </c>
      <c r="D110" s="410">
        <v>4</v>
      </c>
      <c r="E110" s="410"/>
      <c r="F110" s="424" t="s">
        <v>299</v>
      </c>
      <c r="G110" s="412">
        <f>G111</f>
        <v>0</v>
      </c>
      <c r="H110" s="412">
        <f t="shared" ref="H110:K110" si="67">H111</f>
        <v>0</v>
      </c>
      <c r="I110" s="412">
        <f t="shared" si="67"/>
        <v>0</v>
      </c>
      <c r="J110" s="412">
        <f t="shared" si="67"/>
        <v>0</v>
      </c>
      <c r="K110" s="412">
        <f t="shared" si="67"/>
        <v>0</v>
      </c>
    </row>
    <row r="111" spans="1:11" ht="25.5" x14ac:dyDescent="0.25">
      <c r="A111" s="413">
        <v>2</v>
      </c>
      <c r="B111" s="414">
        <v>2</v>
      </c>
      <c r="C111" s="414">
        <v>5</v>
      </c>
      <c r="D111" s="414">
        <v>4</v>
      </c>
      <c r="E111" s="414" t="s">
        <v>222</v>
      </c>
      <c r="F111" s="419" t="s">
        <v>299</v>
      </c>
      <c r="G111" s="416"/>
      <c r="H111" s="416"/>
      <c r="I111" s="416"/>
      <c r="J111" s="417">
        <f t="shared" ref="J111" si="68">SUBTOTAL(9,G111:I111)</f>
        <v>0</v>
      </c>
      <c r="K111" s="418">
        <f>IFERROR(J111/$J$18*100,"0.00")</f>
        <v>0</v>
      </c>
    </row>
    <row r="112" spans="1:11" x14ac:dyDescent="0.25">
      <c r="A112" s="409">
        <v>2</v>
      </c>
      <c r="B112" s="410">
        <v>2</v>
      </c>
      <c r="C112" s="410">
        <v>5</v>
      </c>
      <c r="D112" s="410">
        <v>8</v>
      </c>
      <c r="E112" s="410"/>
      <c r="F112" s="411" t="s">
        <v>300</v>
      </c>
      <c r="G112" s="412">
        <f>G113</f>
        <v>0</v>
      </c>
      <c r="H112" s="412">
        <f t="shared" ref="H112:K112" si="69">H113</f>
        <v>350000</v>
      </c>
      <c r="I112" s="412">
        <f t="shared" si="69"/>
        <v>0</v>
      </c>
      <c r="J112" s="412">
        <f t="shared" si="69"/>
        <v>350000</v>
      </c>
      <c r="K112" s="412">
        <f t="shared" si="69"/>
        <v>0.13373692115466551</v>
      </c>
    </row>
    <row r="113" spans="1:52" x14ac:dyDescent="0.25">
      <c r="A113" s="413">
        <v>2</v>
      </c>
      <c r="B113" s="414">
        <v>2</v>
      </c>
      <c r="C113" s="414">
        <v>5</v>
      </c>
      <c r="D113" s="414">
        <v>8</v>
      </c>
      <c r="E113" s="414" t="s">
        <v>222</v>
      </c>
      <c r="F113" s="419" t="s">
        <v>300</v>
      </c>
      <c r="G113" s="416"/>
      <c r="H113" s="416">
        <v>350000</v>
      </c>
      <c r="I113" s="416"/>
      <c r="J113" s="417">
        <f t="shared" ref="J113" si="70">SUBTOTAL(9,G113:I113)</f>
        <v>350000</v>
      </c>
      <c r="K113" s="418">
        <f>IFERROR(J113/$J$18*100,"0.00")</f>
        <v>0.13373692115466551</v>
      </c>
    </row>
    <row r="114" spans="1:52" s="427" customFormat="1" x14ac:dyDescent="0.25">
      <c r="A114" s="409">
        <v>2</v>
      </c>
      <c r="B114" s="410">
        <v>2</v>
      </c>
      <c r="C114" s="410">
        <v>5</v>
      </c>
      <c r="D114" s="410">
        <v>9</v>
      </c>
      <c r="E114" s="410"/>
      <c r="F114" s="411" t="s">
        <v>301</v>
      </c>
      <c r="G114" s="428">
        <f>+G115</f>
        <v>0</v>
      </c>
      <c r="H114" s="428">
        <f t="shared" ref="H114:K114" si="71">+H115</f>
        <v>0</v>
      </c>
      <c r="I114" s="428">
        <f t="shared" si="71"/>
        <v>0</v>
      </c>
      <c r="J114" s="428">
        <f t="shared" si="71"/>
        <v>0</v>
      </c>
      <c r="K114" s="428">
        <f t="shared" si="71"/>
        <v>0</v>
      </c>
      <c r="L114" s="426"/>
      <c r="M114" s="426"/>
      <c r="N114" s="426"/>
      <c r="O114" s="426"/>
      <c r="P114" s="426"/>
      <c r="Q114" s="426"/>
      <c r="R114" s="426"/>
      <c r="S114" s="426"/>
      <c r="T114" s="426"/>
      <c r="U114" s="426"/>
      <c r="V114" s="426"/>
      <c r="W114" s="426"/>
      <c r="X114" s="426"/>
      <c r="Y114" s="426"/>
      <c r="Z114" s="426"/>
      <c r="AA114" s="426"/>
      <c r="AB114" s="426"/>
      <c r="AC114" s="426"/>
      <c r="AD114" s="426"/>
      <c r="AE114" s="426"/>
      <c r="AF114" s="426"/>
      <c r="AG114" s="426"/>
      <c r="AH114" s="426"/>
      <c r="AI114" s="426"/>
      <c r="AJ114" s="426"/>
      <c r="AK114" s="426"/>
      <c r="AL114" s="426"/>
      <c r="AM114" s="426"/>
      <c r="AN114" s="426"/>
      <c r="AO114" s="426"/>
      <c r="AP114" s="426"/>
      <c r="AQ114" s="426"/>
      <c r="AR114" s="426"/>
      <c r="AS114" s="426"/>
      <c r="AT114" s="426"/>
      <c r="AU114" s="426"/>
      <c r="AV114" s="426"/>
      <c r="AW114" s="426"/>
      <c r="AX114" s="426"/>
      <c r="AY114" s="426"/>
      <c r="AZ114" s="426"/>
    </row>
    <row r="115" spans="1:52" x14ac:dyDescent="0.25">
      <c r="A115" s="413">
        <v>2</v>
      </c>
      <c r="B115" s="414">
        <v>2</v>
      </c>
      <c r="C115" s="414">
        <v>5</v>
      </c>
      <c r="D115" s="414">
        <v>9</v>
      </c>
      <c r="E115" s="414" t="s">
        <v>222</v>
      </c>
      <c r="F115" s="419" t="s">
        <v>302</v>
      </c>
      <c r="G115" s="416"/>
      <c r="H115" s="416"/>
      <c r="I115" s="416"/>
      <c r="J115" s="417">
        <f t="shared" ref="J115" si="72">SUBTOTAL(9,G115:I115)</f>
        <v>0</v>
      </c>
      <c r="K115" s="418">
        <f>IFERROR(J115/$J$18*100,"0.00")</f>
        <v>0</v>
      </c>
    </row>
    <row r="116" spans="1:52" x14ac:dyDescent="0.25">
      <c r="A116" s="405">
        <v>2</v>
      </c>
      <c r="B116" s="406">
        <v>2</v>
      </c>
      <c r="C116" s="406">
        <v>6</v>
      </c>
      <c r="D116" s="406"/>
      <c r="E116" s="406"/>
      <c r="F116" s="407" t="s">
        <v>303</v>
      </c>
      <c r="G116" s="408">
        <f>+G117+G119+G121+G123</f>
        <v>0</v>
      </c>
      <c r="H116" s="408">
        <f t="shared" ref="H116:K116" si="73">+H117+H119+H121+H123</f>
        <v>1300000</v>
      </c>
      <c r="I116" s="408">
        <f t="shared" si="73"/>
        <v>0</v>
      </c>
      <c r="J116" s="408">
        <f t="shared" si="73"/>
        <v>1300000</v>
      </c>
      <c r="K116" s="408">
        <f t="shared" si="73"/>
        <v>0.49673713571732903</v>
      </c>
    </row>
    <row r="117" spans="1:52" x14ac:dyDescent="0.25">
      <c r="A117" s="409">
        <v>2</v>
      </c>
      <c r="B117" s="410">
        <v>2</v>
      </c>
      <c r="C117" s="410">
        <v>6</v>
      </c>
      <c r="D117" s="410">
        <v>1</v>
      </c>
      <c r="E117" s="410"/>
      <c r="F117" s="424" t="s">
        <v>304</v>
      </c>
      <c r="G117" s="412">
        <f>G118</f>
        <v>0</v>
      </c>
      <c r="H117" s="412">
        <f t="shared" ref="H117:K117" si="74">H118</f>
        <v>0</v>
      </c>
      <c r="I117" s="412">
        <f t="shared" si="74"/>
        <v>0</v>
      </c>
      <c r="J117" s="412">
        <f t="shared" si="74"/>
        <v>0</v>
      </c>
      <c r="K117" s="412">
        <f t="shared" si="74"/>
        <v>0</v>
      </c>
    </row>
    <row r="118" spans="1:52" x14ac:dyDescent="0.25">
      <c r="A118" s="413">
        <v>2</v>
      </c>
      <c r="B118" s="414">
        <v>2</v>
      </c>
      <c r="C118" s="414">
        <v>6</v>
      </c>
      <c r="D118" s="414">
        <v>1</v>
      </c>
      <c r="E118" s="414" t="s">
        <v>222</v>
      </c>
      <c r="F118" s="419" t="s">
        <v>304</v>
      </c>
      <c r="G118" s="416"/>
      <c r="H118" s="416"/>
      <c r="I118" s="416"/>
      <c r="J118" s="417">
        <f t="shared" ref="J118" si="75">SUBTOTAL(9,G118:I118)</f>
        <v>0</v>
      </c>
      <c r="K118" s="418">
        <f>IFERROR(J118/$J$18*100,"0.00")</f>
        <v>0</v>
      </c>
    </row>
    <row r="119" spans="1:52" x14ac:dyDescent="0.25">
      <c r="A119" s="409">
        <v>2</v>
      </c>
      <c r="B119" s="410">
        <v>2</v>
      </c>
      <c r="C119" s="410">
        <v>6</v>
      </c>
      <c r="D119" s="410">
        <v>2</v>
      </c>
      <c r="E119" s="410"/>
      <c r="F119" s="424" t="s">
        <v>305</v>
      </c>
      <c r="G119" s="412">
        <f>G120</f>
        <v>0</v>
      </c>
      <c r="H119" s="412">
        <f t="shared" ref="H119:K119" si="76">H120</f>
        <v>1300000</v>
      </c>
      <c r="I119" s="412">
        <f t="shared" si="76"/>
        <v>0</v>
      </c>
      <c r="J119" s="412">
        <f t="shared" si="76"/>
        <v>1300000</v>
      </c>
      <c r="K119" s="412">
        <f t="shared" si="76"/>
        <v>0.49673713571732903</v>
      </c>
    </row>
    <row r="120" spans="1:52" x14ac:dyDescent="0.25">
      <c r="A120" s="413">
        <v>2</v>
      </c>
      <c r="B120" s="414">
        <v>2</v>
      </c>
      <c r="C120" s="414">
        <v>6</v>
      </c>
      <c r="D120" s="414">
        <v>2</v>
      </c>
      <c r="E120" s="414" t="s">
        <v>222</v>
      </c>
      <c r="F120" s="419" t="s">
        <v>305</v>
      </c>
      <c r="G120" s="416"/>
      <c r="H120" s="416">
        <v>1300000</v>
      </c>
      <c r="I120" s="416"/>
      <c r="J120" s="417">
        <f>SUBTOTAL(9,G120:I120)</f>
        <v>1300000</v>
      </c>
      <c r="K120" s="418">
        <f>IFERROR(J120/$J$18*100,"0.00")</f>
        <v>0.49673713571732903</v>
      </c>
    </row>
    <row r="121" spans="1:52" x14ac:dyDescent="0.25">
      <c r="A121" s="409">
        <v>2</v>
      </c>
      <c r="B121" s="410">
        <v>2</v>
      </c>
      <c r="C121" s="410">
        <v>6</v>
      </c>
      <c r="D121" s="410">
        <v>3</v>
      </c>
      <c r="E121" s="410"/>
      <c r="F121" s="424" t="s">
        <v>306</v>
      </c>
      <c r="G121" s="412">
        <f>G122</f>
        <v>0</v>
      </c>
      <c r="H121" s="412">
        <f t="shared" ref="H121:K121" si="77">H122</f>
        <v>0</v>
      </c>
      <c r="I121" s="412">
        <f t="shared" si="77"/>
        <v>0</v>
      </c>
      <c r="J121" s="412">
        <f t="shared" si="77"/>
        <v>0</v>
      </c>
      <c r="K121" s="412">
        <f t="shared" si="77"/>
        <v>0</v>
      </c>
    </row>
    <row r="122" spans="1:52" x14ac:dyDescent="0.25">
      <c r="A122" s="413">
        <v>2</v>
      </c>
      <c r="B122" s="414">
        <v>2</v>
      </c>
      <c r="C122" s="414">
        <v>6</v>
      </c>
      <c r="D122" s="414">
        <v>3</v>
      </c>
      <c r="E122" s="414" t="s">
        <v>222</v>
      </c>
      <c r="F122" s="419" t="s">
        <v>306</v>
      </c>
      <c r="G122" s="416"/>
      <c r="H122" s="416"/>
      <c r="I122" s="416"/>
      <c r="J122" s="417">
        <f>SUBTOTAL(9,G122:I122)</f>
        <v>0</v>
      </c>
      <c r="K122" s="418">
        <f>IFERROR(J122/$J$18*100,"0.00")</f>
        <v>0</v>
      </c>
    </row>
    <row r="123" spans="1:52" x14ac:dyDescent="0.25">
      <c r="A123" s="409">
        <v>2</v>
      </c>
      <c r="B123" s="410">
        <v>2</v>
      </c>
      <c r="C123" s="410">
        <v>6</v>
      </c>
      <c r="D123" s="410">
        <v>9</v>
      </c>
      <c r="E123" s="410"/>
      <c r="F123" s="411" t="s">
        <v>307</v>
      </c>
      <c r="G123" s="428">
        <f>+G124</f>
        <v>0</v>
      </c>
      <c r="H123" s="428">
        <f t="shared" ref="H123:K123" si="78">+H124</f>
        <v>0</v>
      </c>
      <c r="I123" s="428">
        <f t="shared" si="78"/>
        <v>0</v>
      </c>
      <c r="J123" s="428">
        <f t="shared" si="78"/>
        <v>0</v>
      </c>
      <c r="K123" s="428">
        <f t="shared" si="78"/>
        <v>0</v>
      </c>
    </row>
    <row r="124" spans="1:52" x14ac:dyDescent="0.25">
      <c r="A124" s="413">
        <v>2</v>
      </c>
      <c r="B124" s="414">
        <v>2</v>
      </c>
      <c r="C124" s="414">
        <v>6</v>
      </c>
      <c r="D124" s="414">
        <v>9</v>
      </c>
      <c r="E124" s="414" t="s">
        <v>222</v>
      </c>
      <c r="F124" s="419" t="s">
        <v>307</v>
      </c>
      <c r="G124" s="416"/>
      <c r="H124" s="416"/>
      <c r="I124" s="416"/>
      <c r="J124" s="417">
        <f>SUBTOTAL(9,G124:I124)</f>
        <v>0</v>
      </c>
      <c r="K124" s="418">
        <f>IFERROR(J124/$J$18*100,"0.00")</f>
        <v>0</v>
      </c>
    </row>
    <row r="125" spans="1:52" ht="25.5" x14ac:dyDescent="0.25">
      <c r="A125" s="405">
        <v>2</v>
      </c>
      <c r="B125" s="406">
        <v>2</v>
      </c>
      <c r="C125" s="406">
        <v>7</v>
      </c>
      <c r="D125" s="406"/>
      <c r="E125" s="406"/>
      <c r="F125" s="407" t="s">
        <v>308</v>
      </c>
      <c r="G125" s="408">
        <f>+G126+G131+G141</f>
        <v>5900000</v>
      </c>
      <c r="H125" s="408">
        <f t="shared" ref="H125:K125" si="79">+H126+H131+H141</f>
        <v>18531692</v>
      </c>
      <c r="I125" s="408">
        <f t="shared" si="79"/>
        <v>0</v>
      </c>
      <c r="J125" s="408">
        <f t="shared" si="79"/>
        <v>24431692</v>
      </c>
      <c r="K125" s="408">
        <f t="shared" si="79"/>
        <v>9.3354836190830639</v>
      </c>
    </row>
    <row r="126" spans="1:52" ht="25.5" x14ac:dyDescent="0.25">
      <c r="A126" s="409">
        <v>2</v>
      </c>
      <c r="B126" s="410">
        <v>2</v>
      </c>
      <c r="C126" s="410">
        <v>7</v>
      </c>
      <c r="D126" s="410">
        <v>1</v>
      </c>
      <c r="E126" s="410"/>
      <c r="F126" s="411" t="s">
        <v>309</v>
      </c>
      <c r="G126" s="412">
        <f>SUM(G127:G130)</f>
        <v>4000000</v>
      </c>
      <c r="H126" s="412">
        <f t="shared" ref="H126:K126" si="80">SUM(H127:H130)</f>
        <v>16316692</v>
      </c>
      <c r="I126" s="412">
        <f t="shared" si="80"/>
        <v>0</v>
      </c>
      <c r="J126" s="412">
        <f t="shared" si="80"/>
        <v>20316692</v>
      </c>
      <c r="K126" s="412">
        <f t="shared" si="80"/>
        <v>7.7631195317932109</v>
      </c>
    </row>
    <row r="127" spans="1:52" ht="25.5" x14ac:dyDescent="0.25">
      <c r="A127" s="413">
        <v>2</v>
      </c>
      <c r="B127" s="414">
        <v>2</v>
      </c>
      <c r="C127" s="414">
        <v>7</v>
      </c>
      <c r="D127" s="414">
        <v>1</v>
      </c>
      <c r="E127" s="414" t="s">
        <v>222</v>
      </c>
      <c r="F127" s="419" t="s">
        <v>310</v>
      </c>
      <c r="G127" s="416">
        <v>4000000</v>
      </c>
      <c r="H127" s="416">
        <v>7570564</v>
      </c>
      <c r="I127" s="416"/>
      <c r="J127" s="417">
        <f t="shared" ref="J127:J130" si="81">SUBTOTAL(9,G127:I127)</f>
        <v>11570564</v>
      </c>
      <c r="K127" s="418">
        <f>IFERROR(J127/$J$18*100,"0.00")</f>
        <v>4.4211760153800324</v>
      </c>
    </row>
    <row r="128" spans="1:52" ht="25.5" x14ac:dyDescent="0.25">
      <c r="A128" s="413">
        <v>2</v>
      </c>
      <c r="B128" s="414">
        <v>2</v>
      </c>
      <c r="C128" s="414">
        <v>7</v>
      </c>
      <c r="D128" s="414">
        <v>1</v>
      </c>
      <c r="E128" s="414" t="s">
        <v>228</v>
      </c>
      <c r="F128" s="419" t="s">
        <v>311</v>
      </c>
      <c r="G128" s="416"/>
      <c r="H128" s="416">
        <v>1121488</v>
      </c>
      <c r="I128" s="416"/>
      <c r="J128" s="417">
        <f t="shared" si="81"/>
        <v>1121488</v>
      </c>
      <c r="K128" s="418">
        <f>IFERROR(J128/$J$18*100,"0.00")</f>
        <v>0.42852672066258152</v>
      </c>
    </row>
    <row r="129" spans="1:11" ht="25.5" x14ac:dyDescent="0.25">
      <c r="A129" s="413">
        <v>2</v>
      </c>
      <c r="B129" s="414">
        <v>2</v>
      </c>
      <c r="C129" s="414">
        <v>7</v>
      </c>
      <c r="D129" s="414">
        <v>1</v>
      </c>
      <c r="E129" s="414" t="s">
        <v>255</v>
      </c>
      <c r="F129" s="419" t="s">
        <v>312</v>
      </c>
      <c r="G129" s="416"/>
      <c r="H129" s="416">
        <v>7624640</v>
      </c>
      <c r="I129" s="416"/>
      <c r="J129" s="417">
        <f t="shared" si="81"/>
        <v>7624640</v>
      </c>
      <c r="K129" s="418">
        <f>IFERROR(J129/$J$18*100,"0.00")</f>
        <v>2.9134167957505968</v>
      </c>
    </row>
    <row r="130" spans="1:11" ht="25.5" x14ac:dyDescent="0.25">
      <c r="A130" s="413">
        <v>2</v>
      </c>
      <c r="B130" s="414">
        <v>2</v>
      </c>
      <c r="C130" s="414">
        <v>7</v>
      </c>
      <c r="D130" s="414">
        <v>1</v>
      </c>
      <c r="E130" s="414" t="s">
        <v>313</v>
      </c>
      <c r="F130" s="419" t="s">
        <v>314</v>
      </c>
      <c r="G130" s="416"/>
      <c r="H130" s="416"/>
      <c r="I130" s="416"/>
      <c r="J130" s="417">
        <f t="shared" si="81"/>
        <v>0</v>
      </c>
      <c r="K130" s="418">
        <f>IFERROR(J130/$J$18*100,"0.00")</f>
        <v>0</v>
      </c>
    </row>
    <row r="131" spans="1:11" ht="25.5" x14ac:dyDescent="0.25">
      <c r="A131" s="409">
        <v>2</v>
      </c>
      <c r="B131" s="410">
        <v>2</v>
      </c>
      <c r="C131" s="410">
        <v>7</v>
      </c>
      <c r="D131" s="410">
        <v>2</v>
      </c>
      <c r="E131" s="410"/>
      <c r="F131" s="424" t="s">
        <v>315</v>
      </c>
      <c r="G131" s="412">
        <f>SUM(G132:G140)</f>
        <v>1900000</v>
      </c>
      <c r="H131" s="412">
        <f t="shared" ref="H131:K131" si="82">SUM(H132:H140)</f>
        <v>2215000</v>
      </c>
      <c r="I131" s="412">
        <f t="shared" si="82"/>
        <v>0</v>
      </c>
      <c r="J131" s="412">
        <f t="shared" si="82"/>
        <v>4115000</v>
      </c>
      <c r="K131" s="412">
        <f t="shared" si="82"/>
        <v>1.572364087289853</v>
      </c>
    </row>
    <row r="132" spans="1:11" ht="25.5" x14ac:dyDescent="0.25">
      <c r="A132" s="413">
        <v>2</v>
      </c>
      <c r="B132" s="414">
        <v>2</v>
      </c>
      <c r="C132" s="414">
        <v>7</v>
      </c>
      <c r="D132" s="414">
        <v>2</v>
      </c>
      <c r="E132" s="414" t="s">
        <v>222</v>
      </c>
      <c r="F132" s="419" t="s">
        <v>316</v>
      </c>
      <c r="G132" s="416"/>
      <c r="H132" s="416">
        <v>65000</v>
      </c>
      <c r="I132" s="416"/>
      <c r="J132" s="417">
        <f>SUBTOTAL(9,G132:I132)</f>
        <v>65000</v>
      </c>
      <c r="K132" s="418">
        <f t="shared" ref="K132:K140" si="83">IFERROR(J132/$J$18*100,"0.00")</f>
        <v>2.4836856785866449E-2</v>
      </c>
    </row>
    <row r="133" spans="1:11" ht="25.5" x14ac:dyDescent="0.25">
      <c r="A133" s="413">
        <v>2</v>
      </c>
      <c r="B133" s="414">
        <v>2</v>
      </c>
      <c r="C133" s="414">
        <v>7</v>
      </c>
      <c r="D133" s="414">
        <v>2</v>
      </c>
      <c r="E133" s="414" t="s">
        <v>224</v>
      </c>
      <c r="F133" s="419" t="s">
        <v>317</v>
      </c>
      <c r="G133" s="416"/>
      <c r="H133" s="416"/>
      <c r="I133" s="416"/>
      <c r="J133" s="417">
        <f t="shared" ref="J133:J142" si="84">SUBTOTAL(9,G133:I133)</f>
        <v>0</v>
      </c>
      <c r="K133" s="418">
        <f t="shared" si="83"/>
        <v>0</v>
      </c>
    </row>
    <row r="134" spans="1:11" ht="33.75" customHeight="1" x14ac:dyDescent="0.25">
      <c r="A134" s="413">
        <v>2</v>
      </c>
      <c r="B134" s="414">
        <v>2</v>
      </c>
      <c r="C134" s="414">
        <v>7</v>
      </c>
      <c r="D134" s="414">
        <v>2</v>
      </c>
      <c r="E134" s="414" t="s">
        <v>231</v>
      </c>
      <c r="F134" s="419" t="s">
        <v>318</v>
      </c>
      <c r="G134" s="416"/>
      <c r="H134" s="416"/>
      <c r="I134" s="416"/>
      <c r="J134" s="417">
        <f t="shared" si="84"/>
        <v>0</v>
      </c>
      <c r="K134" s="418">
        <f t="shared" si="83"/>
        <v>0</v>
      </c>
    </row>
    <row r="135" spans="1:11" ht="25.5" x14ac:dyDescent="0.25">
      <c r="A135" s="413">
        <v>2</v>
      </c>
      <c r="B135" s="414">
        <v>2</v>
      </c>
      <c r="C135" s="414">
        <v>7</v>
      </c>
      <c r="D135" s="414">
        <v>2</v>
      </c>
      <c r="E135" s="414" t="s">
        <v>246</v>
      </c>
      <c r="F135" s="419" t="s">
        <v>319</v>
      </c>
      <c r="G135" s="416">
        <v>100000</v>
      </c>
      <c r="H135" s="416">
        <v>150000</v>
      </c>
      <c r="I135" s="416"/>
      <c r="J135" s="417">
        <f t="shared" si="84"/>
        <v>250000</v>
      </c>
      <c r="K135" s="418">
        <f t="shared" si="83"/>
        <v>9.5526372253332506E-2</v>
      </c>
    </row>
    <row r="136" spans="1:11" ht="25.5" x14ac:dyDescent="0.25">
      <c r="A136" s="413">
        <v>2</v>
      </c>
      <c r="B136" s="414">
        <v>2</v>
      </c>
      <c r="C136" s="414">
        <v>7</v>
      </c>
      <c r="D136" s="414">
        <v>2</v>
      </c>
      <c r="E136" s="414" t="s">
        <v>226</v>
      </c>
      <c r="F136" s="419" t="s">
        <v>320</v>
      </c>
      <c r="G136" s="416"/>
      <c r="H136" s="416"/>
      <c r="I136" s="416"/>
      <c r="J136" s="417">
        <f t="shared" si="84"/>
        <v>0</v>
      </c>
      <c r="K136" s="418">
        <f t="shared" si="83"/>
        <v>0</v>
      </c>
    </row>
    <row r="137" spans="1:11" ht="25.5" x14ac:dyDescent="0.25">
      <c r="A137" s="413">
        <v>2</v>
      </c>
      <c r="B137" s="414">
        <v>2</v>
      </c>
      <c r="C137" s="414">
        <v>7</v>
      </c>
      <c r="D137" s="414">
        <v>2</v>
      </c>
      <c r="E137" s="414" t="s">
        <v>228</v>
      </c>
      <c r="F137" s="415" t="s">
        <v>321</v>
      </c>
      <c r="G137" s="416">
        <v>1800000</v>
      </c>
      <c r="H137" s="416">
        <v>2000000</v>
      </c>
      <c r="I137" s="416"/>
      <c r="J137" s="417">
        <f t="shared" si="84"/>
        <v>3800000</v>
      </c>
      <c r="K137" s="418">
        <f t="shared" si="83"/>
        <v>1.4520008582506541</v>
      </c>
    </row>
    <row r="138" spans="1:11" ht="25.5" x14ac:dyDescent="0.25">
      <c r="A138" s="413">
        <v>2</v>
      </c>
      <c r="B138" s="414">
        <v>2</v>
      </c>
      <c r="C138" s="414">
        <v>7</v>
      </c>
      <c r="D138" s="414">
        <v>2</v>
      </c>
      <c r="E138" s="414" t="s">
        <v>255</v>
      </c>
      <c r="F138" s="415" t="s">
        <v>322</v>
      </c>
      <c r="G138" s="416"/>
      <c r="H138" s="416"/>
      <c r="I138" s="416"/>
      <c r="J138" s="417">
        <f t="shared" si="84"/>
        <v>0</v>
      </c>
      <c r="K138" s="418">
        <f t="shared" si="83"/>
        <v>0</v>
      </c>
    </row>
    <row r="139" spans="1:11" ht="25.5" x14ac:dyDescent="0.25">
      <c r="A139" s="413">
        <v>2</v>
      </c>
      <c r="B139" s="414">
        <v>2</v>
      </c>
      <c r="C139" s="414">
        <v>7</v>
      </c>
      <c r="D139" s="414">
        <v>2</v>
      </c>
      <c r="E139" s="414" t="s">
        <v>235</v>
      </c>
      <c r="F139" s="415" t="s">
        <v>323</v>
      </c>
      <c r="G139" s="416"/>
      <c r="H139" s="416"/>
      <c r="I139" s="416"/>
      <c r="J139" s="417">
        <f t="shared" si="84"/>
        <v>0</v>
      </c>
      <c r="K139" s="418">
        <f t="shared" si="83"/>
        <v>0</v>
      </c>
    </row>
    <row r="140" spans="1:11" ht="33.75" customHeight="1" x14ac:dyDescent="0.25">
      <c r="A140" s="413">
        <v>2</v>
      </c>
      <c r="B140" s="414">
        <v>2</v>
      </c>
      <c r="C140" s="414">
        <v>7</v>
      </c>
      <c r="D140" s="414">
        <v>2</v>
      </c>
      <c r="E140" s="414" t="s">
        <v>313</v>
      </c>
      <c r="F140" s="415" t="s">
        <v>324</v>
      </c>
      <c r="G140" s="416"/>
      <c r="H140" s="416"/>
      <c r="I140" s="416"/>
      <c r="J140" s="417">
        <f t="shared" si="84"/>
        <v>0</v>
      </c>
      <c r="K140" s="418">
        <f t="shared" si="83"/>
        <v>0</v>
      </c>
    </row>
    <row r="141" spans="1:11" x14ac:dyDescent="0.25">
      <c r="A141" s="409">
        <v>2</v>
      </c>
      <c r="B141" s="410">
        <v>2</v>
      </c>
      <c r="C141" s="410">
        <v>7</v>
      </c>
      <c r="D141" s="410">
        <v>3</v>
      </c>
      <c r="E141" s="410"/>
      <c r="F141" s="424" t="s">
        <v>325</v>
      </c>
      <c r="G141" s="412">
        <f>G142</f>
        <v>0</v>
      </c>
      <c r="H141" s="412">
        <f t="shared" ref="H141:K141" si="85">H142</f>
        <v>0</v>
      </c>
      <c r="I141" s="412">
        <f t="shared" si="85"/>
        <v>0</v>
      </c>
      <c r="J141" s="412">
        <f t="shared" si="85"/>
        <v>0</v>
      </c>
      <c r="K141" s="412">
        <f t="shared" si="85"/>
        <v>0</v>
      </c>
    </row>
    <row r="142" spans="1:11" x14ac:dyDescent="0.25">
      <c r="A142" s="413">
        <v>2</v>
      </c>
      <c r="B142" s="414">
        <v>2</v>
      </c>
      <c r="C142" s="414">
        <v>7</v>
      </c>
      <c r="D142" s="414">
        <v>3</v>
      </c>
      <c r="E142" s="414" t="s">
        <v>222</v>
      </c>
      <c r="F142" s="415" t="s">
        <v>325</v>
      </c>
      <c r="G142" s="416"/>
      <c r="H142" s="416"/>
      <c r="I142" s="416"/>
      <c r="J142" s="417">
        <f t="shared" si="84"/>
        <v>0</v>
      </c>
      <c r="K142" s="418">
        <f>IFERROR(J142/$J$18*100,"0.00")</f>
        <v>0</v>
      </c>
    </row>
    <row r="143" spans="1:11" ht="25.5" x14ac:dyDescent="0.25">
      <c r="A143" s="405">
        <v>2</v>
      </c>
      <c r="B143" s="406">
        <v>2</v>
      </c>
      <c r="C143" s="406">
        <v>8</v>
      </c>
      <c r="D143" s="406"/>
      <c r="E143" s="406"/>
      <c r="F143" s="407" t="s">
        <v>326</v>
      </c>
      <c r="G143" s="408">
        <f>+G144+G146+G148+G150+G154+G157+G164+G167</f>
        <v>100000</v>
      </c>
      <c r="H143" s="408">
        <f t="shared" ref="H143:K143" si="86">+H144+H146+H148+H150+H154+H157+H164+H167</f>
        <v>6722000</v>
      </c>
      <c r="I143" s="408">
        <f t="shared" si="86"/>
        <v>0</v>
      </c>
      <c r="J143" s="408">
        <f t="shared" si="86"/>
        <v>6822000</v>
      </c>
      <c r="K143" s="408">
        <f t="shared" si="86"/>
        <v>2.6067236460489376</v>
      </c>
    </row>
    <row r="144" spans="1:11" x14ac:dyDescent="0.25">
      <c r="A144" s="409">
        <v>2</v>
      </c>
      <c r="B144" s="410">
        <v>2</v>
      </c>
      <c r="C144" s="410">
        <v>8</v>
      </c>
      <c r="D144" s="410">
        <v>1</v>
      </c>
      <c r="E144" s="410"/>
      <c r="F144" s="424" t="s">
        <v>327</v>
      </c>
      <c r="G144" s="412">
        <f>G145</f>
        <v>0</v>
      </c>
      <c r="H144" s="412">
        <f t="shared" ref="H144:K144" si="87">H145</f>
        <v>0</v>
      </c>
      <c r="I144" s="412">
        <f t="shared" si="87"/>
        <v>0</v>
      </c>
      <c r="J144" s="412">
        <f t="shared" si="87"/>
        <v>0</v>
      </c>
      <c r="K144" s="412">
        <f t="shared" si="87"/>
        <v>0</v>
      </c>
    </row>
    <row r="145" spans="1:11" x14ac:dyDescent="0.25">
      <c r="A145" s="413">
        <v>2</v>
      </c>
      <c r="B145" s="414">
        <v>2</v>
      </c>
      <c r="C145" s="414">
        <v>8</v>
      </c>
      <c r="D145" s="414">
        <v>1</v>
      </c>
      <c r="E145" s="414" t="s">
        <v>222</v>
      </c>
      <c r="F145" s="415" t="s">
        <v>327</v>
      </c>
      <c r="G145" s="416"/>
      <c r="H145" s="416"/>
      <c r="I145" s="416"/>
      <c r="J145" s="417">
        <f t="shared" ref="J145" si="88">SUBTOTAL(9,G145:I145)</f>
        <v>0</v>
      </c>
      <c r="K145" s="418">
        <f>IFERROR(J145/$J$18*100,"0.00")</f>
        <v>0</v>
      </c>
    </row>
    <row r="146" spans="1:11" x14ac:dyDescent="0.25">
      <c r="A146" s="409">
        <v>2</v>
      </c>
      <c r="B146" s="410">
        <v>2</v>
      </c>
      <c r="C146" s="410">
        <v>8</v>
      </c>
      <c r="D146" s="410">
        <v>2</v>
      </c>
      <c r="E146" s="410"/>
      <c r="F146" s="424" t="s">
        <v>328</v>
      </c>
      <c r="G146" s="412">
        <f>G147</f>
        <v>100000</v>
      </c>
      <c r="H146" s="412">
        <f t="shared" ref="H146:K146" si="89">H147</f>
        <v>162000</v>
      </c>
      <c r="I146" s="412">
        <f t="shared" si="89"/>
        <v>0</v>
      </c>
      <c r="J146" s="412">
        <f t="shared" si="89"/>
        <v>262000</v>
      </c>
      <c r="K146" s="412">
        <f t="shared" si="89"/>
        <v>0.10011163812149247</v>
      </c>
    </row>
    <row r="147" spans="1:11" x14ac:dyDescent="0.25">
      <c r="A147" s="413">
        <v>2</v>
      </c>
      <c r="B147" s="414">
        <v>2</v>
      </c>
      <c r="C147" s="414">
        <v>8</v>
      </c>
      <c r="D147" s="414">
        <v>2</v>
      </c>
      <c r="E147" s="414" t="s">
        <v>222</v>
      </c>
      <c r="F147" s="415" t="s">
        <v>329</v>
      </c>
      <c r="G147" s="416">
        <v>100000</v>
      </c>
      <c r="H147" s="416">
        <v>162000</v>
      </c>
      <c r="I147" s="416"/>
      <c r="J147" s="417">
        <f t="shared" ref="J147" si="90">SUBTOTAL(9,G147:I147)</f>
        <v>262000</v>
      </c>
      <c r="K147" s="418">
        <f>IFERROR(J147/$J$18*100,"0.00")</f>
        <v>0.10011163812149247</v>
      </c>
    </row>
    <row r="148" spans="1:11" x14ac:dyDescent="0.25">
      <c r="A148" s="409">
        <v>2</v>
      </c>
      <c r="B148" s="410">
        <v>2</v>
      </c>
      <c r="C148" s="410">
        <v>8</v>
      </c>
      <c r="D148" s="410">
        <v>4</v>
      </c>
      <c r="E148" s="410"/>
      <c r="F148" s="424" t="s">
        <v>330</v>
      </c>
      <c r="G148" s="412">
        <f>G149</f>
        <v>0</v>
      </c>
      <c r="H148" s="412">
        <f t="shared" ref="H148:K148" si="91">H149</f>
        <v>0</v>
      </c>
      <c r="I148" s="412">
        <f t="shared" si="91"/>
        <v>0</v>
      </c>
      <c r="J148" s="412">
        <f t="shared" si="91"/>
        <v>0</v>
      </c>
      <c r="K148" s="412">
        <f t="shared" si="91"/>
        <v>0</v>
      </c>
    </row>
    <row r="149" spans="1:11" x14ac:dyDescent="0.25">
      <c r="A149" s="413">
        <v>2</v>
      </c>
      <c r="B149" s="414">
        <v>2</v>
      </c>
      <c r="C149" s="414">
        <v>8</v>
      </c>
      <c r="D149" s="414">
        <v>4</v>
      </c>
      <c r="E149" s="414" t="s">
        <v>222</v>
      </c>
      <c r="F149" s="415" t="s">
        <v>330</v>
      </c>
      <c r="G149" s="416"/>
      <c r="H149" s="416"/>
      <c r="I149" s="416"/>
      <c r="J149" s="417">
        <f t="shared" ref="J149" si="92">SUBTOTAL(9,G149:I149)</f>
        <v>0</v>
      </c>
      <c r="K149" s="418">
        <f>IFERROR(J149/$J$18*100,"0.00")</f>
        <v>0</v>
      </c>
    </row>
    <row r="150" spans="1:11" x14ac:dyDescent="0.25">
      <c r="A150" s="409">
        <v>2</v>
      </c>
      <c r="B150" s="410">
        <v>2</v>
      </c>
      <c r="C150" s="410">
        <v>8</v>
      </c>
      <c r="D150" s="410">
        <v>5</v>
      </c>
      <c r="E150" s="410"/>
      <c r="F150" s="424" t="s">
        <v>331</v>
      </c>
      <c r="G150" s="412">
        <f>SUM(G151:G153)</f>
        <v>0</v>
      </c>
      <c r="H150" s="412">
        <f t="shared" ref="H150:K150" si="93">SUM(H151:H153)</f>
        <v>600000</v>
      </c>
      <c r="I150" s="412">
        <f t="shared" si="93"/>
        <v>0</v>
      </c>
      <c r="J150" s="412">
        <f t="shared" si="93"/>
        <v>600000</v>
      </c>
      <c r="K150" s="412">
        <f t="shared" si="93"/>
        <v>0.22926329340799803</v>
      </c>
    </row>
    <row r="151" spans="1:11" x14ac:dyDescent="0.25">
      <c r="A151" s="413">
        <v>2</v>
      </c>
      <c r="B151" s="414">
        <v>2</v>
      </c>
      <c r="C151" s="414">
        <v>8</v>
      </c>
      <c r="D151" s="414">
        <v>5</v>
      </c>
      <c r="E151" s="414" t="s">
        <v>222</v>
      </c>
      <c r="F151" s="415" t="s">
        <v>332</v>
      </c>
      <c r="G151" s="416"/>
      <c r="H151" s="416"/>
      <c r="I151" s="416"/>
      <c r="J151" s="417">
        <f t="shared" ref="J151:J153" si="94">SUBTOTAL(9,G151:I151)</f>
        <v>0</v>
      </c>
      <c r="K151" s="418">
        <f>IFERROR(J151/$J$18*100,"0.00")</f>
        <v>0</v>
      </c>
    </row>
    <row r="152" spans="1:11" x14ac:dyDescent="0.25">
      <c r="A152" s="413">
        <v>2</v>
      </c>
      <c r="B152" s="414">
        <v>2</v>
      </c>
      <c r="C152" s="414">
        <v>8</v>
      </c>
      <c r="D152" s="414">
        <v>5</v>
      </c>
      <c r="E152" s="414" t="s">
        <v>224</v>
      </c>
      <c r="F152" s="415" t="s">
        <v>333</v>
      </c>
      <c r="G152" s="416"/>
      <c r="H152" s="416"/>
      <c r="I152" s="416"/>
      <c r="J152" s="417">
        <f t="shared" si="94"/>
        <v>0</v>
      </c>
      <c r="K152" s="418">
        <f>IFERROR(J152/$J$18*100,"0.00")</f>
        <v>0</v>
      </c>
    </row>
    <row r="153" spans="1:11" x14ac:dyDescent="0.25">
      <c r="A153" s="413">
        <v>2</v>
      </c>
      <c r="B153" s="414">
        <v>2</v>
      </c>
      <c r="C153" s="414">
        <v>8</v>
      </c>
      <c r="D153" s="414">
        <v>5</v>
      </c>
      <c r="E153" s="414" t="s">
        <v>231</v>
      </c>
      <c r="F153" s="415" t="s">
        <v>334</v>
      </c>
      <c r="G153" s="416"/>
      <c r="H153" s="416">
        <v>600000</v>
      </c>
      <c r="I153" s="416"/>
      <c r="J153" s="417">
        <f t="shared" si="94"/>
        <v>600000</v>
      </c>
      <c r="K153" s="418">
        <f>IFERROR(J153/$J$18*100,"0.00")</f>
        <v>0.22926329340799803</v>
      </c>
    </row>
    <row r="154" spans="1:11" ht="25.5" x14ac:dyDescent="0.25">
      <c r="A154" s="409">
        <v>2</v>
      </c>
      <c r="B154" s="410">
        <v>2</v>
      </c>
      <c r="C154" s="410">
        <v>8</v>
      </c>
      <c r="D154" s="410">
        <v>6</v>
      </c>
      <c r="E154" s="410"/>
      <c r="F154" s="424" t="s">
        <v>335</v>
      </c>
      <c r="G154" s="412">
        <f>SUM(G155:G156)</f>
        <v>0</v>
      </c>
      <c r="H154" s="412">
        <f t="shared" ref="H154:K154" si="95">SUM(H155:H156)</f>
        <v>0</v>
      </c>
      <c r="I154" s="412">
        <f t="shared" si="95"/>
        <v>0</v>
      </c>
      <c r="J154" s="412">
        <f t="shared" si="95"/>
        <v>0</v>
      </c>
      <c r="K154" s="412">
        <f t="shared" si="95"/>
        <v>0</v>
      </c>
    </row>
    <row r="155" spans="1:11" x14ac:dyDescent="0.25">
      <c r="A155" s="413">
        <v>2</v>
      </c>
      <c r="B155" s="414">
        <v>2</v>
      </c>
      <c r="C155" s="414">
        <v>8</v>
      </c>
      <c r="D155" s="414">
        <v>6</v>
      </c>
      <c r="E155" s="414" t="s">
        <v>222</v>
      </c>
      <c r="F155" s="415" t="s">
        <v>336</v>
      </c>
      <c r="G155" s="416"/>
      <c r="H155" s="416"/>
      <c r="I155" s="416"/>
      <c r="J155" s="417">
        <f t="shared" ref="J155:J156" si="96">SUBTOTAL(9,G155:I155)</f>
        <v>0</v>
      </c>
      <c r="K155" s="418">
        <f>IFERROR(J155/$J$18*100,"0.00")</f>
        <v>0</v>
      </c>
    </row>
    <row r="156" spans="1:11" x14ac:dyDescent="0.25">
      <c r="A156" s="413">
        <v>2</v>
      </c>
      <c r="B156" s="414">
        <v>2</v>
      </c>
      <c r="C156" s="414">
        <v>8</v>
      </c>
      <c r="D156" s="414">
        <v>6</v>
      </c>
      <c r="E156" s="414" t="s">
        <v>224</v>
      </c>
      <c r="F156" s="415" t="s">
        <v>337</v>
      </c>
      <c r="G156" s="416"/>
      <c r="H156" s="416"/>
      <c r="I156" s="416"/>
      <c r="J156" s="417">
        <f t="shared" si="96"/>
        <v>0</v>
      </c>
      <c r="K156" s="418">
        <f>IFERROR(J156/$J$18*100,"0.00")</f>
        <v>0</v>
      </c>
    </row>
    <row r="157" spans="1:11" x14ac:dyDescent="0.25">
      <c r="A157" s="409">
        <v>2</v>
      </c>
      <c r="B157" s="410">
        <v>2</v>
      </c>
      <c r="C157" s="410">
        <v>8</v>
      </c>
      <c r="D157" s="410">
        <v>7</v>
      </c>
      <c r="E157" s="410"/>
      <c r="F157" s="424" t="s">
        <v>338</v>
      </c>
      <c r="G157" s="412">
        <f>SUM(G158:G163)</f>
        <v>0</v>
      </c>
      <c r="H157" s="412">
        <f t="shared" ref="H157:K157" si="97">SUM(H158:H163)</f>
        <v>910000</v>
      </c>
      <c r="I157" s="412">
        <f t="shared" si="97"/>
        <v>0</v>
      </c>
      <c r="J157" s="412">
        <f t="shared" si="97"/>
        <v>910000</v>
      </c>
      <c r="K157" s="412">
        <f t="shared" si="97"/>
        <v>0.3477159950021303</v>
      </c>
    </row>
    <row r="158" spans="1:11" x14ac:dyDescent="0.25">
      <c r="A158" s="413">
        <v>2</v>
      </c>
      <c r="B158" s="414">
        <v>2</v>
      </c>
      <c r="C158" s="414">
        <v>8</v>
      </c>
      <c r="D158" s="414">
        <v>7</v>
      </c>
      <c r="E158" s="414" t="s">
        <v>222</v>
      </c>
      <c r="F158" s="415" t="s">
        <v>338</v>
      </c>
      <c r="G158" s="416"/>
      <c r="H158" s="416"/>
      <c r="I158" s="416"/>
      <c r="J158" s="417">
        <f t="shared" ref="J158:J163" si="98">SUBTOTAL(9,G158:I158)</f>
        <v>0</v>
      </c>
      <c r="K158" s="418">
        <f t="shared" ref="K158:K163" si="99">IFERROR(J158/$J$18*100,"0.00")</f>
        <v>0</v>
      </c>
    </row>
    <row r="159" spans="1:11" x14ac:dyDescent="0.25">
      <c r="A159" s="413">
        <v>2</v>
      </c>
      <c r="B159" s="414">
        <v>2</v>
      </c>
      <c r="C159" s="414">
        <v>8</v>
      </c>
      <c r="D159" s="414">
        <v>7</v>
      </c>
      <c r="E159" s="414" t="s">
        <v>224</v>
      </c>
      <c r="F159" s="415" t="s">
        <v>339</v>
      </c>
      <c r="G159" s="416"/>
      <c r="H159" s="416">
        <v>850000</v>
      </c>
      <c r="I159" s="416"/>
      <c r="J159" s="417">
        <f t="shared" si="98"/>
        <v>850000</v>
      </c>
      <c r="K159" s="418">
        <f t="shared" si="99"/>
        <v>0.3247896656613305</v>
      </c>
    </row>
    <row r="160" spans="1:11" x14ac:dyDescent="0.25">
      <c r="A160" s="413">
        <v>2</v>
      </c>
      <c r="B160" s="414">
        <v>2</v>
      </c>
      <c r="C160" s="414">
        <v>8</v>
      </c>
      <c r="D160" s="414">
        <v>7</v>
      </c>
      <c r="E160" s="414" t="s">
        <v>231</v>
      </c>
      <c r="F160" s="415" t="s">
        <v>340</v>
      </c>
      <c r="G160" s="416"/>
      <c r="H160" s="416"/>
      <c r="I160" s="416"/>
      <c r="J160" s="417">
        <f t="shared" si="98"/>
        <v>0</v>
      </c>
      <c r="K160" s="418">
        <f t="shared" si="99"/>
        <v>0</v>
      </c>
    </row>
    <row r="161" spans="1:11" x14ac:dyDescent="0.25">
      <c r="A161" s="413">
        <v>2</v>
      </c>
      <c r="B161" s="414">
        <v>2</v>
      </c>
      <c r="C161" s="414">
        <v>8</v>
      </c>
      <c r="D161" s="414">
        <v>7</v>
      </c>
      <c r="E161" s="414" t="s">
        <v>246</v>
      </c>
      <c r="F161" s="415" t="s">
        <v>341</v>
      </c>
      <c r="G161" s="416"/>
      <c r="H161" s="416">
        <v>60000</v>
      </c>
      <c r="I161" s="416"/>
      <c r="J161" s="417">
        <f t="shared" si="98"/>
        <v>60000</v>
      </c>
      <c r="K161" s="418">
        <f t="shared" si="99"/>
        <v>2.29263293407998E-2</v>
      </c>
    </row>
    <row r="162" spans="1:11" ht="25.5" x14ac:dyDescent="0.25">
      <c r="A162" s="413">
        <v>2</v>
      </c>
      <c r="B162" s="414">
        <v>2</v>
      </c>
      <c r="C162" s="414">
        <v>8</v>
      </c>
      <c r="D162" s="414">
        <v>7</v>
      </c>
      <c r="E162" s="414" t="s">
        <v>226</v>
      </c>
      <c r="F162" s="415" t="s">
        <v>342</v>
      </c>
      <c r="G162" s="416"/>
      <c r="H162" s="416"/>
      <c r="I162" s="416"/>
      <c r="J162" s="417">
        <f t="shared" si="98"/>
        <v>0</v>
      </c>
      <c r="K162" s="418">
        <f t="shared" si="99"/>
        <v>0</v>
      </c>
    </row>
    <row r="163" spans="1:11" x14ac:dyDescent="0.25">
      <c r="A163" s="413">
        <v>2</v>
      </c>
      <c r="B163" s="414">
        <v>2</v>
      </c>
      <c r="C163" s="414">
        <v>8</v>
      </c>
      <c r="D163" s="414">
        <v>7</v>
      </c>
      <c r="E163" s="414" t="s">
        <v>228</v>
      </c>
      <c r="F163" s="415" t="s">
        <v>343</v>
      </c>
      <c r="G163" s="416"/>
      <c r="H163" s="416"/>
      <c r="I163" s="416"/>
      <c r="J163" s="417">
        <f t="shared" si="98"/>
        <v>0</v>
      </c>
      <c r="K163" s="418">
        <f t="shared" si="99"/>
        <v>0</v>
      </c>
    </row>
    <row r="164" spans="1:11" x14ac:dyDescent="0.25">
      <c r="A164" s="409">
        <v>2</v>
      </c>
      <c r="B164" s="410">
        <v>2</v>
      </c>
      <c r="C164" s="410">
        <v>8</v>
      </c>
      <c r="D164" s="410">
        <v>8</v>
      </c>
      <c r="E164" s="410"/>
      <c r="F164" s="424" t="s">
        <v>344</v>
      </c>
      <c r="G164" s="412">
        <f>SUM(G165:G166)</f>
        <v>0</v>
      </c>
      <c r="H164" s="412">
        <f t="shared" ref="H164:K164" si="100">SUM(H165:H166)</f>
        <v>2550000</v>
      </c>
      <c r="I164" s="412">
        <f t="shared" si="100"/>
        <v>0</v>
      </c>
      <c r="J164" s="412">
        <f t="shared" si="100"/>
        <v>2550000</v>
      </c>
      <c r="K164" s="412">
        <f t="shared" si="100"/>
        <v>0.97436899698399171</v>
      </c>
    </row>
    <row r="165" spans="1:11" x14ac:dyDescent="0.25">
      <c r="A165" s="413">
        <v>2</v>
      </c>
      <c r="B165" s="414">
        <v>2</v>
      </c>
      <c r="C165" s="414">
        <v>8</v>
      </c>
      <c r="D165" s="414">
        <v>8</v>
      </c>
      <c r="E165" s="414" t="s">
        <v>222</v>
      </c>
      <c r="F165" s="415" t="s">
        <v>345</v>
      </c>
      <c r="G165" s="416"/>
      <c r="H165" s="416">
        <v>2550000</v>
      </c>
      <c r="I165" s="416"/>
      <c r="J165" s="417">
        <f t="shared" ref="J165:J166" si="101">SUBTOTAL(9,G165:I165)</f>
        <v>2550000</v>
      </c>
      <c r="K165" s="418">
        <f>IFERROR(J165/$J$18*100,"0.00")</f>
        <v>0.97436899698399171</v>
      </c>
    </row>
    <row r="166" spans="1:11" x14ac:dyDescent="0.25">
      <c r="A166" s="413">
        <v>2</v>
      </c>
      <c r="B166" s="414">
        <v>2</v>
      </c>
      <c r="C166" s="414">
        <v>8</v>
      </c>
      <c r="D166" s="414">
        <v>8</v>
      </c>
      <c r="E166" s="414" t="s">
        <v>224</v>
      </c>
      <c r="F166" s="415" t="s">
        <v>346</v>
      </c>
      <c r="G166" s="416"/>
      <c r="H166" s="416"/>
      <c r="I166" s="416"/>
      <c r="J166" s="417">
        <f t="shared" si="101"/>
        <v>0</v>
      </c>
      <c r="K166" s="418">
        <f>IFERROR(J166/$J$18*100,"0.00")</f>
        <v>0</v>
      </c>
    </row>
    <row r="167" spans="1:11" x14ac:dyDescent="0.25">
      <c r="A167" s="409">
        <v>2</v>
      </c>
      <c r="B167" s="410">
        <v>2</v>
      </c>
      <c r="C167" s="410">
        <v>9</v>
      </c>
      <c r="D167" s="410">
        <v>2</v>
      </c>
      <c r="E167" s="414"/>
      <c r="F167" s="424" t="s">
        <v>347</v>
      </c>
      <c r="G167" s="412">
        <f>+G168+G169</f>
        <v>0</v>
      </c>
      <c r="H167" s="412">
        <f t="shared" ref="H167:K167" si="102">+H168+H169</f>
        <v>2500000</v>
      </c>
      <c r="I167" s="412">
        <f t="shared" si="102"/>
        <v>0</v>
      </c>
      <c r="J167" s="412">
        <f t="shared" si="102"/>
        <v>2500000</v>
      </c>
      <c r="K167" s="412">
        <f t="shared" si="102"/>
        <v>0.95526372253332514</v>
      </c>
    </row>
    <row r="168" spans="1:11" x14ac:dyDescent="0.25">
      <c r="A168" s="413">
        <v>2</v>
      </c>
      <c r="B168" s="414">
        <v>2</v>
      </c>
      <c r="C168" s="414">
        <v>9</v>
      </c>
      <c r="D168" s="414">
        <v>2</v>
      </c>
      <c r="E168" s="414" t="s">
        <v>182</v>
      </c>
      <c r="F168" s="415" t="s">
        <v>347</v>
      </c>
      <c r="G168" s="429"/>
      <c r="H168" s="429"/>
      <c r="I168" s="429"/>
      <c r="J168" s="417">
        <f t="shared" ref="J168:J169" si="103">SUBTOTAL(9,G168:I168)</f>
        <v>0</v>
      </c>
      <c r="K168" s="418">
        <f>IFERROR(J168/$J$18*100,"0.00")</f>
        <v>0</v>
      </c>
    </row>
    <row r="169" spans="1:11" x14ac:dyDescent="0.25">
      <c r="A169" s="413">
        <v>2</v>
      </c>
      <c r="B169" s="414">
        <v>2</v>
      </c>
      <c r="C169" s="414">
        <v>9</v>
      </c>
      <c r="D169" s="414">
        <v>2</v>
      </c>
      <c r="E169" s="414" t="s">
        <v>231</v>
      </c>
      <c r="F169" s="415" t="s">
        <v>348</v>
      </c>
      <c r="G169" s="416"/>
      <c r="H169" s="416">
        <v>2500000</v>
      </c>
      <c r="I169" s="416"/>
      <c r="J169" s="417">
        <f t="shared" si="103"/>
        <v>2500000</v>
      </c>
      <c r="K169" s="418">
        <f>IFERROR(J169/$J$18*100,"0.00")</f>
        <v>0.95526372253332514</v>
      </c>
    </row>
    <row r="170" spans="1:11" x14ac:dyDescent="0.25">
      <c r="A170" s="401">
        <v>2</v>
      </c>
      <c r="B170" s="402">
        <v>3</v>
      </c>
      <c r="C170" s="402"/>
      <c r="D170" s="402"/>
      <c r="E170" s="402"/>
      <c r="F170" s="403" t="s">
        <v>349</v>
      </c>
      <c r="G170" s="404">
        <f>+G171+G179+G188+G197+G200+G209+G224+G238</f>
        <v>10600576.83</v>
      </c>
      <c r="H170" s="404">
        <f t="shared" ref="H170:K170" si="104">+H171+H179+H188+H197+H200+H209+H224+H238</f>
        <v>53908664.950000003</v>
      </c>
      <c r="I170" s="404">
        <f t="shared" si="104"/>
        <v>0</v>
      </c>
      <c r="J170" s="404">
        <f t="shared" si="104"/>
        <v>64509241.779999994</v>
      </c>
      <c r="K170" s="404">
        <f t="shared" si="104"/>
        <v>24.649335376226041</v>
      </c>
    </row>
    <row r="171" spans="1:11" x14ac:dyDescent="0.25">
      <c r="A171" s="405">
        <v>2</v>
      </c>
      <c r="B171" s="406">
        <v>3</v>
      </c>
      <c r="C171" s="406">
        <v>1</v>
      </c>
      <c r="D171" s="406"/>
      <c r="E171" s="406"/>
      <c r="F171" s="407" t="s">
        <v>350</v>
      </c>
      <c r="G171" s="408">
        <f>+G172+G174+G177</f>
        <v>664000</v>
      </c>
      <c r="H171" s="408">
        <f t="shared" ref="H171:K171" si="105">+H172+H174+H177</f>
        <v>1036000</v>
      </c>
      <c r="I171" s="408">
        <f t="shared" si="105"/>
        <v>0</v>
      </c>
      <c r="J171" s="408">
        <f t="shared" si="105"/>
        <v>1700000</v>
      </c>
      <c r="K171" s="408">
        <f t="shared" si="105"/>
        <v>0.64957933132266099</v>
      </c>
    </row>
    <row r="172" spans="1:11" x14ac:dyDescent="0.25">
      <c r="A172" s="409">
        <v>2</v>
      </c>
      <c r="B172" s="410">
        <v>3</v>
      </c>
      <c r="C172" s="410">
        <v>1</v>
      </c>
      <c r="D172" s="410">
        <v>1</v>
      </c>
      <c r="E172" s="410"/>
      <c r="F172" s="424" t="s">
        <v>351</v>
      </c>
      <c r="G172" s="412">
        <f>+G173</f>
        <v>664000</v>
      </c>
      <c r="H172" s="412">
        <f t="shared" ref="H172:K172" si="106">+H173</f>
        <v>1000000</v>
      </c>
      <c r="I172" s="412">
        <f t="shared" si="106"/>
        <v>0</v>
      </c>
      <c r="J172" s="412">
        <f t="shared" si="106"/>
        <v>1664000</v>
      </c>
      <c r="K172" s="412">
        <f t="shared" si="106"/>
        <v>0.63582353371818112</v>
      </c>
    </row>
    <row r="173" spans="1:11" x14ac:dyDescent="0.25">
      <c r="A173" s="413">
        <v>2</v>
      </c>
      <c r="B173" s="414">
        <v>3</v>
      </c>
      <c r="C173" s="414">
        <v>1</v>
      </c>
      <c r="D173" s="414">
        <v>1</v>
      </c>
      <c r="E173" s="414" t="s">
        <v>222</v>
      </c>
      <c r="F173" s="415" t="s">
        <v>351</v>
      </c>
      <c r="G173" s="416">
        <v>664000</v>
      </c>
      <c r="H173" s="416">
        <v>1000000</v>
      </c>
      <c r="I173" s="416"/>
      <c r="J173" s="417">
        <f t="shared" ref="J173" si="107">SUBTOTAL(9,G173:I173)</f>
        <v>1664000</v>
      </c>
      <c r="K173" s="418">
        <f>IFERROR(J173/$J$18*100,"0.00")</f>
        <v>0.63582353371818112</v>
      </c>
    </row>
    <row r="174" spans="1:11" x14ac:dyDescent="0.25">
      <c r="A174" s="409">
        <v>2</v>
      </c>
      <c r="B174" s="410">
        <v>3</v>
      </c>
      <c r="C174" s="410">
        <v>1</v>
      </c>
      <c r="D174" s="410">
        <v>3</v>
      </c>
      <c r="E174" s="410"/>
      <c r="F174" s="424" t="s">
        <v>352</v>
      </c>
      <c r="G174" s="412">
        <f>SUM(G175:G176)</f>
        <v>0</v>
      </c>
      <c r="H174" s="412">
        <f t="shared" ref="H174:K174" si="108">SUM(H175:H176)</f>
        <v>0</v>
      </c>
      <c r="I174" s="412">
        <f t="shared" si="108"/>
        <v>0</v>
      </c>
      <c r="J174" s="412">
        <f t="shared" si="108"/>
        <v>0</v>
      </c>
      <c r="K174" s="412">
        <f t="shared" si="108"/>
        <v>0</v>
      </c>
    </row>
    <row r="175" spans="1:11" x14ac:dyDescent="0.25">
      <c r="A175" s="413">
        <v>2</v>
      </c>
      <c r="B175" s="414">
        <v>3</v>
      </c>
      <c r="C175" s="414">
        <v>1</v>
      </c>
      <c r="D175" s="414">
        <v>3</v>
      </c>
      <c r="E175" s="414" t="s">
        <v>224</v>
      </c>
      <c r="F175" s="415" t="s">
        <v>353</v>
      </c>
      <c r="G175" s="416"/>
      <c r="H175" s="416"/>
      <c r="I175" s="416"/>
      <c r="J175" s="417">
        <f t="shared" ref="J175:J176" si="109">SUBTOTAL(9,G175:I175)</f>
        <v>0</v>
      </c>
      <c r="K175" s="418">
        <f>IFERROR(J175/$J$18*100,"0.00")</f>
        <v>0</v>
      </c>
    </row>
    <row r="176" spans="1:11" x14ac:dyDescent="0.25">
      <c r="A176" s="413">
        <v>2</v>
      </c>
      <c r="B176" s="414">
        <v>3</v>
      </c>
      <c r="C176" s="414">
        <v>1</v>
      </c>
      <c r="D176" s="414">
        <v>3</v>
      </c>
      <c r="E176" s="414" t="s">
        <v>231</v>
      </c>
      <c r="F176" s="415" t="s">
        <v>354</v>
      </c>
      <c r="G176" s="416"/>
      <c r="H176" s="416"/>
      <c r="I176" s="416"/>
      <c r="J176" s="417">
        <f t="shared" si="109"/>
        <v>0</v>
      </c>
      <c r="K176" s="418">
        <f>IFERROR(J176/$J$18*100,"0.00")</f>
        <v>0</v>
      </c>
    </row>
    <row r="177" spans="1:11" x14ac:dyDescent="0.25">
      <c r="A177" s="409">
        <v>2</v>
      </c>
      <c r="B177" s="410">
        <v>3</v>
      </c>
      <c r="C177" s="410">
        <v>1</v>
      </c>
      <c r="D177" s="410">
        <v>4</v>
      </c>
      <c r="E177" s="410"/>
      <c r="F177" s="424" t="s">
        <v>355</v>
      </c>
      <c r="G177" s="428">
        <f>+G178</f>
        <v>0</v>
      </c>
      <c r="H177" s="428">
        <f t="shared" ref="H177:K177" si="110">+H178</f>
        <v>36000</v>
      </c>
      <c r="I177" s="428">
        <f t="shared" si="110"/>
        <v>0</v>
      </c>
      <c r="J177" s="428">
        <f t="shared" si="110"/>
        <v>36000</v>
      </c>
      <c r="K177" s="428">
        <f t="shared" si="110"/>
        <v>1.3755797604479881E-2</v>
      </c>
    </row>
    <row r="178" spans="1:11" x14ac:dyDescent="0.25">
      <c r="A178" s="413">
        <v>2</v>
      </c>
      <c r="B178" s="414">
        <v>3</v>
      </c>
      <c r="C178" s="414">
        <v>1</v>
      </c>
      <c r="D178" s="414">
        <v>4</v>
      </c>
      <c r="E178" s="414" t="s">
        <v>222</v>
      </c>
      <c r="F178" s="415" t="s">
        <v>355</v>
      </c>
      <c r="G178" s="416"/>
      <c r="H178" s="416">
        <v>36000</v>
      </c>
      <c r="I178" s="416"/>
      <c r="J178" s="417">
        <f t="shared" ref="J178" si="111">SUBTOTAL(9,G178:I178)</f>
        <v>36000</v>
      </c>
      <c r="K178" s="418">
        <f>IFERROR(J178/$J$18*100,"0.00")</f>
        <v>1.3755797604479881E-2</v>
      </c>
    </row>
    <row r="179" spans="1:11" x14ac:dyDescent="0.25">
      <c r="A179" s="405">
        <v>2</v>
      </c>
      <c r="B179" s="406">
        <v>3</v>
      </c>
      <c r="C179" s="406">
        <v>2</v>
      </c>
      <c r="D179" s="406"/>
      <c r="E179" s="406"/>
      <c r="F179" s="407" t="s">
        <v>356</v>
      </c>
      <c r="G179" s="408">
        <f>+G180+G182+G184+G186</f>
        <v>0</v>
      </c>
      <c r="H179" s="408">
        <f t="shared" ref="H179:K179" si="112">+H180+H182+H184+H186</f>
        <v>1100033.6000000001</v>
      </c>
      <c r="I179" s="408">
        <f t="shared" si="112"/>
        <v>0</v>
      </c>
      <c r="J179" s="408">
        <f t="shared" si="112"/>
        <v>1100033.6000000001</v>
      </c>
      <c r="K179" s="408">
        <f t="shared" si="112"/>
        <v>0.42032887665909385</v>
      </c>
    </row>
    <row r="180" spans="1:11" x14ac:dyDescent="0.25">
      <c r="A180" s="409">
        <v>2</v>
      </c>
      <c r="B180" s="410">
        <v>3</v>
      </c>
      <c r="C180" s="410">
        <v>2</v>
      </c>
      <c r="D180" s="410">
        <v>1</v>
      </c>
      <c r="E180" s="410"/>
      <c r="F180" s="424" t="s">
        <v>357</v>
      </c>
      <c r="G180" s="428">
        <f>+G181</f>
        <v>0</v>
      </c>
      <c r="H180" s="428">
        <f t="shared" ref="H180:K180" si="113">+H181</f>
        <v>0</v>
      </c>
      <c r="I180" s="428">
        <f t="shared" si="113"/>
        <v>0</v>
      </c>
      <c r="J180" s="428">
        <f t="shared" si="113"/>
        <v>0</v>
      </c>
      <c r="K180" s="428">
        <f t="shared" si="113"/>
        <v>0</v>
      </c>
    </row>
    <row r="181" spans="1:11" x14ac:dyDescent="0.25">
      <c r="A181" s="413">
        <v>2</v>
      </c>
      <c r="B181" s="414">
        <v>3</v>
      </c>
      <c r="C181" s="414">
        <v>2</v>
      </c>
      <c r="D181" s="414">
        <v>1</v>
      </c>
      <c r="E181" s="414" t="s">
        <v>222</v>
      </c>
      <c r="F181" s="415" t="s">
        <v>357</v>
      </c>
      <c r="G181" s="416"/>
      <c r="H181" s="416"/>
      <c r="I181" s="416"/>
      <c r="J181" s="417">
        <f t="shared" ref="J181" si="114">SUBTOTAL(9,G181:I181)</f>
        <v>0</v>
      </c>
      <c r="K181" s="418">
        <f>IFERROR(J181/$J$18*100,"0.00")</f>
        <v>0</v>
      </c>
    </row>
    <row r="182" spans="1:11" x14ac:dyDescent="0.25">
      <c r="A182" s="409">
        <v>2</v>
      </c>
      <c r="B182" s="410">
        <v>3</v>
      </c>
      <c r="C182" s="410">
        <v>2</v>
      </c>
      <c r="D182" s="410">
        <v>2</v>
      </c>
      <c r="E182" s="410"/>
      <c r="F182" s="424" t="s">
        <v>358</v>
      </c>
      <c r="G182" s="428">
        <f>+G183</f>
        <v>0</v>
      </c>
      <c r="H182" s="428">
        <f t="shared" ref="H182:K182" si="115">+H183</f>
        <v>250033.6</v>
      </c>
      <c r="I182" s="428">
        <f t="shared" si="115"/>
        <v>0</v>
      </c>
      <c r="J182" s="428">
        <f t="shared" si="115"/>
        <v>250033.6</v>
      </c>
      <c r="K182" s="428">
        <f t="shared" si="115"/>
        <v>9.5539210997763357E-2</v>
      </c>
    </row>
    <row r="183" spans="1:11" x14ac:dyDescent="0.25">
      <c r="A183" s="413">
        <v>2</v>
      </c>
      <c r="B183" s="414">
        <v>3</v>
      </c>
      <c r="C183" s="414">
        <v>2</v>
      </c>
      <c r="D183" s="414">
        <v>2</v>
      </c>
      <c r="E183" s="414" t="s">
        <v>222</v>
      </c>
      <c r="F183" s="415" t="s">
        <v>358</v>
      </c>
      <c r="G183" s="416"/>
      <c r="H183" s="416">
        <v>250033.6</v>
      </c>
      <c r="I183" s="416"/>
      <c r="J183" s="417">
        <f t="shared" ref="J183" si="116">SUBTOTAL(9,G183:I183)</f>
        <v>250033.6</v>
      </c>
      <c r="K183" s="418">
        <f>IFERROR(J183/$J$18*100,"0.00")</f>
        <v>9.5539210997763357E-2</v>
      </c>
    </row>
    <row r="184" spans="1:11" x14ac:dyDescent="0.25">
      <c r="A184" s="409">
        <v>2</v>
      </c>
      <c r="B184" s="410">
        <v>3</v>
      </c>
      <c r="C184" s="410">
        <v>2</v>
      </c>
      <c r="D184" s="410">
        <v>3</v>
      </c>
      <c r="E184" s="410"/>
      <c r="F184" s="424" t="s">
        <v>359</v>
      </c>
      <c r="G184" s="428">
        <f>+G185</f>
        <v>0</v>
      </c>
      <c r="H184" s="428">
        <f t="shared" ref="H184:K184" si="117">+H185</f>
        <v>850000</v>
      </c>
      <c r="I184" s="428">
        <f t="shared" si="117"/>
        <v>0</v>
      </c>
      <c r="J184" s="428">
        <f t="shared" si="117"/>
        <v>850000</v>
      </c>
      <c r="K184" s="428">
        <f t="shared" si="117"/>
        <v>0.3247896656613305</v>
      </c>
    </row>
    <row r="185" spans="1:11" x14ac:dyDescent="0.25">
      <c r="A185" s="413">
        <v>2</v>
      </c>
      <c r="B185" s="414">
        <v>3</v>
      </c>
      <c r="C185" s="414">
        <v>2</v>
      </c>
      <c r="D185" s="414">
        <v>3</v>
      </c>
      <c r="E185" s="414" t="s">
        <v>222</v>
      </c>
      <c r="F185" s="415" t="s">
        <v>359</v>
      </c>
      <c r="G185" s="416"/>
      <c r="H185" s="416">
        <v>850000</v>
      </c>
      <c r="I185" s="416"/>
      <c r="J185" s="417">
        <f t="shared" ref="J185" si="118">SUBTOTAL(9,G185:I185)</f>
        <v>850000</v>
      </c>
      <c r="K185" s="418">
        <f>IFERROR(J185/$J$18*100,"0.00")</f>
        <v>0.3247896656613305</v>
      </c>
    </row>
    <row r="186" spans="1:11" x14ac:dyDescent="0.25">
      <c r="A186" s="409">
        <v>2</v>
      </c>
      <c r="B186" s="410">
        <v>3</v>
      </c>
      <c r="C186" s="410">
        <v>2</v>
      </c>
      <c r="D186" s="410">
        <v>4</v>
      </c>
      <c r="E186" s="410"/>
      <c r="F186" s="424" t="s">
        <v>360</v>
      </c>
      <c r="G186" s="428">
        <f>+G187</f>
        <v>0</v>
      </c>
      <c r="H186" s="428">
        <f t="shared" ref="H186:K186" si="119">+H187</f>
        <v>0</v>
      </c>
      <c r="I186" s="428">
        <f t="shared" si="119"/>
        <v>0</v>
      </c>
      <c r="J186" s="428">
        <f t="shared" si="119"/>
        <v>0</v>
      </c>
      <c r="K186" s="428">
        <f t="shared" si="119"/>
        <v>0</v>
      </c>
    </row>
    <row r="187" spans="1:11" x14ac:dyDescent="0.25">
      <c r="A187" s="413">
        <v>2</v>
      </c>
      <c r="B187" s="414">
        <v>3</v>
      </c>
      <c r="C187" s="414">
        <v>2</v>
      </c>
      <c r="D187" s="414">
        <v>4</v>
      </c>
      <c r="E187" s="414" t="s">
        <v>222</v>
      </c>
      <c r="F187" s="415" t="s">
        <v>360</v>
      </c>
      <c r="G187" s="416"/>
      <c r="H187" s="416"/>
      <c r="I187" s="416"/>
      <c r="J187" s="417">
        <f>SUBTOTAL(9,G187:I187)</f>
        <v>0</v>
      </c>
      <c r="K187" s="418">
        <f>IFERROR(J187/$J$18*100,"0.00")</f>
        <v>0</v>
      </c>
    </row>
    <row r="188" spans="1:11" x14ac:dyDescent="0.25">
      <c r="A188" s="405">
        <v>2</v>
      </c>
      <c r="B188" s="406">
        <v>3</v>
      </c>
      <c r="C188" s="406">
        <v>3</v>
      </c>
      <c r="D188" s="406"/>
      <c r="E188" s="406"/>
      <c r="F188" s="407" t="s">
        <v>361</v>
      </c>
      <c r="G188" s="408">
        <f>+G189+G191+G193+G195</f>
        <v>0</v>
      </c>
      <c r="H188" s="408">
        <f t="shared" ref="H188:K188" si="120">+H189+H191+H193+H195</f>
        <v>4675206.84</v>
      </c>
      <c r="I188" s="408">
        <f t="shared" si="120"/>
        <v>0</v>
      </c>
      <c r="J188" s="408">
        <f t="shared" si="120"/>
        <v>4675206.84</v>
      </c>
      <c r="K188" s="408">
        <f t="shared" si="120"/>
        <v>1.7864221958366655</v>
      </c>
    </row>
    <row r="189" spans="1:11" x14ac:dyDescent="0.25">
      <c r="A189" s="409">
        <v>2</v>
      </c>
      <c r="B189" s="410">
        <v>3</v>
      </c>
      <c r="C189" s="410">
        <v>3</v>
      </c>
      <c r="D189" s="410">
        <v>1</v>
      </c>
      <c r="E189" s="410"/>
      <c r="F189" s="424" t="s">
        <v>362</v>
      </c>
      <c r="G189" s="412">
        <f>G190</f>
        <v>0</v>
      </c>
      <c r="H189" s="412">
        <f t="shared" ref="H189:K189" si="121">H190</f>
        <v>200000</v>
      </c>
      <c r="I189" s="412">
        <f t="shared" si="121"/>
        <v>0</v>
      </c>
      <c r="J189" s="412">
        <f t="shared" si="121"/>
        <v>200000</v>
      </c>
      <c r="K189" s="412">
        <f t="shared" si="121"/>
        <v>7.642109780266601E-2</v>
      </c>
    </row>
    <row r="190" spans="1:11" x14ac:dyDescent="0.25">
      <c r="A190" s="413">
        <v>2</v>
      </c>
      <c r="B190" s="414">
        <v>3</v>
      </c>
      <c r="C190" s="414">
        <v>3</v>
      </c>
      <c r="D190" s="414">
        <v>1</v>
      </c>
      <c r="E190" s="414" t="s">
        <v>222</v>
      </c>
      <c r="F190" s="415" t="s">
        <v>362</v>
      </c>
      <c r="G190" s="416"/>
      <c r="H190" s="416">
        <v>200000</v>
      </c>
      <c r="I190" s="416"/>
      <c r="J190" s="417">
        <f>SUBTOTAL(9,G190:I190)</f>
        <v>200000</v>
      </c>
      <c r="K190" s="418">
        <f>IFERROR(J190/$J$18*100,"0.00")</f>
        <v>7.642109780266601E-2</v>
      </c>
    </row>
    <row r="191" spans="1:11" x14ac:dyDescent="0.25">
      <c r="A191" s="409">
        <v>2</v>
      </c>
      <c r="B191" s="410">
        <v>3</v>
      </c>
      <c r="C191" s="410">
        <v>3</v>
      </c>
      <c r="D191" s="410">
        <v>2</v>
      </c>
      <c r="E191" s="410"/>
      <c r="F191" s="424" t="s">
        <v>363</v>
      </c>
      <c r="G191" s="428">
        <f>+G192</f>
        <v>0</v>
      </c>
      <c r="H191" s="428">
        <f t="shared" ref="H191:K191" si="122">+H192</f>
        <v>800000</v>
      </c>
      <c r="I191" s="428">
        <f t="shared" si="122"/>
        <v>0</v>
      </c>
      <c r="J191" s="428">
        <f t="shared" si="122"/>
        <v>800000</v>
      </c>
      <c r="K191" s="428">
        <f t="shared" si="122"/>
        <v>0.30568439121066404</v>
      </c>
    </row>
    <row r="192" spans="1:11" x14ac:dyDescent="0.25">
      <c r="A192" s="413">
        <v>2</v>
      </c>
      <c r="B192" s="414">
        <v>3</v>
      </c>
      <c r="C192" s="414">
        <v>3</v>
      </c>
      <c r="D192" s="414">
        <v>2</v>
      </c>
      <c r="E192" s="414" t="s">
        <v>222</v>
      </c>
      <c r="F192" s="415" t="s">
        <v>363</v>
      </c>
      <c r="G192" s="416"/>
      <c r="H192" s="416">
        <v>800000</v>
      </c>
      <c r="I192" s="416"/>
      <c r="J192" s="417">
        <f>SUBTOTAL(9,G192:I192)</f>
        <v>800000</v>
      </c>
      <c r="K192" s="418">
        <f>IFERROR(J192/$J$18*100,"0.00")</f>
        <v>0.30568439121066404</v>
      </c>
    </row>
    <row r="193" spans="1:11" x14ac:dyDescent="0.25">
      <c r="A193" s="409">
        <v>2</v>
      </c>
      <c r="B193" s="410">
        <v>3</v>
      </c>
      <c r="C193" s="410">
        <v>3</v>
      </c>
      <c r="D193" s="410">
        <v>3</v>
      </c>
      <c r="E193" s="410"/>
      <c r="F193" s="424" t="s">
        <v>364</v>
      </c>
      <c r="G193" s="428">
        <f>+G194</f>
        <v>0</v>
      </c>
      <c r="H193" s="428">
        <f t="shared" ref="H193:K193" si="123">+H194</f>
        <v>3675206.84</v>
      </c>
      <c r="I193" s="428">
        <f t="shared" si="123"/>
        <v>0</v>
      </c>
      <c r="J193" s="428">
        <f t="shared" si="123"/>
        <v>3675206.84</v>
      </c>
      <c r="K193" s="428">
        <f t="shared" si="123"/>
        <v>1.4043167068233353</v>
      </c>
    </row>
    <row r="194" spans="1:11" x14ac:dyDescent="0.25">
      <c r="A194" s="413">
        <v>2</v>
      </c>
      <c r="B194" s="414">
        <v>3</v>
      </c>
      <c r="C194" s="414">
        <v>3</v>
      </c>
      <c r="D194" s="414">
        <v>3</v>
      </c>
      <c r="E194" s="414" t="s">
        <v>222</v>
      </c>
      <c r="F194" s="415" t="s">
        <v>364</v>
      </c>
      <c r="G194" s="416"/>
      <c r="H194" s="416">
        <v>3675206.84</v>
      </c>
      <c r="I194" s="416"/>
      <c r="J194" s="417">
        <f>SUBTOTAL(9,G194:I194)</f>
        <v>3675206.84</v>
      </c>
      <c r="K194" s="418">
        <f>IFERROR(J194/$J$18*100,"0.00")</f>
        <v>1.4043167068233353</v>
      </c>
    </row>
    <row r="195" spans="1:11" x14ac:dyDescent="0.25">
      <c r="A195" s="409">
        <v>2</v>
      </c>
      <c r="B195" s="410">
        <v>3</v>
      </c>
      <c r="C195" s="410">
        <v>3</v>
      </c>
      <c r="D195" s="410">
        <v>4</v>
      </c>
      <c r="E195" s="410"/>
      <c r="F195" s="424" t="s">
        <v>365</v>
      </c>
      <c r="G195" s="428">
        <f>+G196</f>
        <v>0</v>
      </c>
      <c r="H195" s="428">
        <f t="shared" ref="H195:K195" si="124">+H196</f>
        <v>0</v>
      </c>
      <c r="I195" s="428">
        <f t="shared" si="124"/>
        <v>0</v>
      </c>
      <c r="J195" s="428">
        <f t="shared" si="124"/>
        <v>0</v>
      </c>
      <c r="K195" s="428">
        <f t="shared" si="124"/>
        <v>0</v>
      </c>
    </row>
    <row r="196" spans="1:11" x14ac:dyDescent="0.25">
      <c r="A196" s="413">
        <v>2</v>
      </c>
      <c r="B196" s="414">
        <v>3</v>
      </c>
      <c r="C196" s="414">
        <v>3</v>
      </c>
      <c r="D196" s="414">
        <v>4</v>
      </c>
      <c r="E196" s="414" t="s">
        <v>222</v>
      </c>
      <c r="F196" s="415" t="s">
        <v>365</v>
      </c>
      <c r="G196" s="416"/>
      <c r="H196" s="416"/>
      <c r="I196" s="416"/>
      <c r="J196" s="417">
        <f>SUBTOTAL(9,G196:I196)</f>
        <v>0</v>
      </c>
      <c r="K196" s="418">
        <f>IFERROR(J196/$J$18*100,"0.00")</f>
        <v>0</v>
      </c>
    </row>
    <row r="197" spans="1:11" x14ac:dyDescent="0.25">
      <c r="A197" s="405">
        <v>2</v>
      </c>
      <c r="B197" s="406">
        <v>3</v>
      </c>
      <c r="C197" s="406">
        <v>4</v>
      </c>
      <c r="D197" s="406"/>
      <c r="E197" s="406"/>
      <c r="F197" s="407" t="s">
        <v>366</v>
      </c>
      <c r="G197" s="408">
        <f>+G198</f>
        <v>4000000</v>
      </c>
      <c r="H197" s="408">
        <f t="shared" ref="H197:K198" si="125">+H198</f>
        <v>3323590.4</v>
      </c>
      <c r="I197" s="408">
        <f t="shared" si="125"/>
        <v>0</v>
      </c>
      <c r="J197" s="408">
        <f t="shared" si="125"/>
        <v>7323590.4000000004</v>
      </c>
      <c r="K197" s="408">
        <f t="shared" si="125"/>
        <v>2.7983840911253295</v>
      </c>
    </row>
    <row r="198" spans="1:11" x14ac:dyDescent="0.25">
      <c r="A198" s="409">
        <v>2</v>
      </c>
      <c r="B198" s="410">
        <v>3</v>
      </c>
      <c r="C198" s="410">
        <v>4</v>
      </c>
      <c r="D198" s="410">
        <v>1</v>
      </c>
      <c r="E198" s="410"/>
      <c r="F198" s="424" t="s">
        <v>367</v>
      </c>
      <c r="G198" s="428">
        <f>+G199</f>
        <v>4000000</v>
      </c>
      <c r="H198" s="428">
        <f t="shared" si="125"/>
        <v>3323590.4</v>
      </c>
      <c r="I198" s="428">
        <f t="shared" si="125"/>
        <v>0</v>
      </c>
      <c r="J198" s="428">
        <f t="shared" si="125"/>
        <v>7323590.4000000004</v>
      </c>
      <c r="K198" s="428">
        <f t="shared" si="125"/>
        <v>2.7983840911253295</v>
      </c>
    </row>
    <row r="199" spans="1:11" x14ac:dyDescent="0.25">
      <c r="A199" s="413">
        <v>2</v>
      </c>
      <c r="B199" s="414">
        <v>3</v>
      </c>
      <c r="C199" s="414">
        <v>4</v>
      </c>
      <c r="D199" s="414">
        <v>1</v>
      </c>
      <c r="E199" s="414" t="s">
        <v>222</v>
      </c>
      <c r="F199" s="415" t="s">
        <v>367</v>
      </c>
      <c r="G199" s="416">
        <v>4000000</v>
      </c>
      <c r="H199" s="416">
        <v>3323590.4</v>
      </c>
      <c r="I199" s="416"/>
      <c r="J199" s="417">
        <f>SUBTOTAL(9,G199:I199)</f>
        <v>7323590.4000000004</v>
      </c>
      <c r="K199" s="418">
        <f>IFERROR(J199/$J$18*100,"0.00")</f>
        <v>2.7983840911253295</v>
      </c>
    </row>
    <row r="200" spans="1:11" x14ac:dyDescent="0.25">
      <c r="A200" s="405">
        <v>2</v>
      </c>
      <c r="B200" s="406">
        <v>3</v>
      </c>
      <c r="C200" s="406">
        <v>5</v>
      </c>
      <c r="D200" s="406"/>
      <c r="E200" s="406"/>
      <c r="F200" s="407" t="s">
        <v>368</v>
      </c>
      <c r="G200" s="408">
        <f>+G201+G203+G205+G207</f>
        <v>20000</v>
      </c>
      <c r="H200" s="408">
        <f t="shared" ref="H200:K200" si="126">+H201+H203+H205+H207</f>
        <v>307680</v>
      </c>
      <c r="I200" s="408">
        <f t="shared" si="126"/>
        <v>0</v>
      </c>
      <c r="J200" s="408">
        <f t="shared" si="126"/>
        <v>327680</v>
      </c>
      <c r="K200" s="408">
        <f t="shared" si="126"/>
        <v>0.12520832663988798</v>
      </c>
    </row>
    <row r="201" spans="1:11" x14ac:dyDescent="0.25">
      <c r="A201" s="409">
        <v>2</v>
      </c>
      <c r="B201" s="410">
        <v>3</v>
      </c>
      <c r="C201" s="410">
        <v>5</v>
      </c>
      <c r="D201" s="410">
        <v>2</v>
      </c>
      <c r="E201" s="410"/>
      <c r="F201" s="424" t="s">
        <v>369</v>
      </c>
      <c r="G201" s="428">
        <f>+G202</f>
        <v>0</v>
      </c>
      <c r="H201" s="428">
        <f t="shared" ref="H201:K201" si="127">+H202</f>
        <v>0</v>
      </c>
      <c r="I201" s="428">
        <f t="shared" si="127"/>
        <v>0</v>
      </c>
      <c r="J201" s="428">
        <f t="shared" si="127"/>
        <v>0</v>
      </c>
      <c r="K201" s="428">
        <f t="shared" si="127"/>
        <v>0</v>
      </c>
    </row>
    <row r="202" spans="1:11" x14ac:dyDescent="0.25">
      <c r="A202" s="413">
        <v>2</v>
      </c>
      <c r="B202" s="414">
        <v>3</v>
      </c>
      <c r="C202" s="414">
        <v>5</v>
      </c>
      <c r="D202" s="414">
        <v>2</v>
      </c>
      <c r="E202" s="414" t="s">
        <v>222</v>
      </c>
      <c r="F202" s="415" t="s">
        <v>369</v>
      </c>
      <c r="G202" s="416"/>
      <c r="H202" s="416"/>
      <c r="I202" s="416"/>
      <c r="J202" s="417">
        <f>SUBTOTAL(9,G202:I202)</f>
        <v>0</v>
      </c>
      <c r="K202" s="418">
        <f>IFERROR(J202/$J$18*100,"0.00")</f>
        <v>0</v>
      </c>
    </row>
    <row r="203" spans="1:11" x14ac:dyDescent="0.25">
      <c r="A203" s="409">
        <v>2</v>
      </c>
      <c r="B203" s="410">
        <v>3</v>
      </c>
      <c r="C203" s="410">
        <v>5</v>
      </c>
      <c r="D203" s="410">
        <v>3</v>
      </c>
      <c r="E203" s="410"/>
      <c r="F203" s="424" t="s">
        <v>370</v>
      </c>
      <c r="G203" s="428">
        <f>+G204</f>
        <v>0</v>
      </c>
      <c r="H203" s="428">
        <f t="shared" ref="H203:K203" si="128">+H204</f>
        <v>130000</v>
      </c>
      <c r="I203" s="428">
        <f t="shared" si="128"/>
        <v>0</v>
      </c>
      <c r="J203" s="428">
        <f t="shared" si="128"/>
        <v>130000</v>
      </c>
      <c r="K203" s="428">
        <f t="shared" si="128"/>
        <v>4.9673713571732898E-2</v>
      </c>
    </row>
    <row r="204" spans="1:11" x14ac:dyDescent="0.25">
      <c r="A204" s="413">
        <v>2</v>
      </c>
      <c r="B204" s="414">
        <v>3</v>
      </c>
      <c r="C204" s="414">
        <v>5</v>
      </c>
      <c r="D204" s="414">
        <v>3</v>
      </c>
      <c r="E204" s="414" t="s">
        <v>222</v>
      </c>
      <c r="F204" s="415" t="s">
        <v>370</v>
      </c>
      <c r="G204" s="416"/>
      <c r="H204" s="416">
        <v>130000</v>
      </c>
      <c r="I204" s="416"/>
      <c r="J204" s="417">
        <f>SUBTOTAL(9,G204:I204)</f>
        <v>130000</v>
      </c>
      <c r="K204" s="418">
        <f>IFERROR(J204/$J$18*100,"0.00")</f>
        <v>4.9673713571732898E-2</v>
      </c>
    </row>
    <row r="205" spans="1:11" x14ac:dyDescent="0.25">
      <c r="A205" s="409">
        <v>2</v>
      </c>
      <c r="B205" s="410">
        <v>3</v>
      </c>
      <c r="C205" s="410">
        <v>5</v>
      </c>
      <c r="D205" s="410">
        <v>4</v>
      </c>
      <c r="E205" s="410"/>
      <c r="F205" s="424" t="s">
        <v>371</v>
      </c>
      <c r="G205" s="428">
        <f>+G206</f>
        <v>0</v>
      </c>
      <c r="H205" s="428">
        <f t="shared" ref="H205:K205" si="129">+H206</f>
        <v>0</v>
      </c>
      <c r="I205" s="428">
        <f t="shared" si="129"/>
        <v>0</v>
      </c>
      <c r="J205" s="428">
        <f t="shared" si="129"/>
        <v>0</v>
      </c>
      <c r="K205" s="428">
        <f t="shared" si="129"/>
        <v>0</v>
      </c>
    </row>
    <row r="206" spans="1:11" x14ac:dyDescent="0.25">
      <c r="A206" s="413">
        <v>2</v>
      </c>
      <c r="B206" s="414">
        <v>3</v>
      </c>
      <c r="C206" s="414">
        <v>5</v>
      </c>
      <c r="D206" s="414">
        <v>4</v>
      </c>
      <c r="E206" s="414" t="s">
        <v>222</v>
      </c>
      <c r="F206" s="415" t="s">
        <v>371</v>
      </c>
      <c r="G206" s="416"/>
      <c r="H206" s="416"/>
      <c r="I206" s="416"/>
      <c r="J206" s="417">
        <f>SUBTOTAL(9,G206:I206)</f>
        <v>0</v>
      </c>
      <c r="K206" s="418">
        <f>IFERROR(J206/$J$18*100,"0.00")</f>
        <v>0</v>
      </c>
    </row>
    <row r="207" spans="1:11" x14ac:dyDescent="0.25">
      <c r="A207" s="409">
        <v>2</v>
      </c>
      <c r="B207" s="410">
        <v>3</v>
      </c>
      <c r="C207" s="410">
        <v>5</v>
      </c>
      <c r="D207" s="410">
        <v>5</v>
      </c>
      <c r="E207" s="410"/>
      <c r="F207" s="424" t="s">
        <v>372</v>
      </c>
      <c r="G207" s="428">
        <f>+G208</f>
        <v>20000</v>
      </c>
      <c r="H207" s="428">
        <f t="shared" ref="H207:K207" si="130">+H208</f>
        <v>177680</v>
      </c>
      <c r="I207" s="428">
        <f t="shared" si="130"/>
        <v>0</v>
      </c>
      <c r="J207" s="428">
        <f t="shared" si="130"/>
        <v>197680</v>
      </c>
      <c r="K207" s="428">
        <f t="shared" si="130"/>
        <v>7.5534613068155079E-2</v>
      </c>
    </row>
    <row r="208" spans="1:11" x14ac:dyDescent="0.25">
      <c r="A208" s="413">
        <v>2</v>
      </c>
      <c r="B208" s="414">
        <v>3</v>
      </c>
      <c r="C208" s="414">
        <v>5</v>
      </c>
      <c r="D208" s="414">
        <v>5</v>
      </c>
      <c r="E208" s="414" t="s">
        <v>222</v>
      </c>
      <c r="F208" s="415" t="s">
        <v>373</v>
      </c>
      <c r="G208" s="416">
        <v>20000</v>
      </c>
      <c r="H208" s="416">
        <v>177680</v>
      </c>
      <c r="I208" s="416"/>
      <c r="J208" s="417">
        <f>SUBTOTAL(9,G208:I208)</f>
        <v>197680</v>
      </c>
      <c r="K208" s="418">
        <f>IFERROR(J208/$J$18*100,"0.00")</f>
        <v>7.5534613068155079E-2</v>
      </c>
    </row>
    <row r="209" spans="1:11" x14ac:dyDescent="0.25">
      <c r="A209" s="405">
        <v>2</v>
      </c>
      <c r="B209" s="406">
        <v>3</v>
      </c>
      <c r="C209" s="406">
        <v>6</v>
      </c>
      <c r="D209" s="406"/>
      <c r="E209" s="406"/>
      <c r="F209" s="407" t="s">
        <v>374</v>
      </c>
      <c r="G209" s="408">
        <f>+G210+G214+G218+G222</f>
        <v>0</v>
      </c>
      <c r="H209" s="408">
        <f>+H210+H214+H218+H222</f>
        <v>434025</v>
      </c>
      <c r="I209" s="408">
        <f t="shared" ref="I209:K209" si="131">+I210+I214+I218+I222</f>
        <v>0</v>
      </c>
      <c r="J209" s="408">
        <f t="shared" si="131"/>
        <v>434025</v>
      </c>
      <c r="K209" s="408">
        <f t="shared" si="131"/>
        <v>0.16584333486901059</v>
      </c>
    </row>
    <row r="210" spans="1:11" x14ac:dyDescent="0.25">
      <c r="A210" s="409">
        <v>2</v>
      </c>
      <c r="B210" s="410">
        <v>3</v>
      </c>
      <c r="C210" s="410">
        <v>6</v>
      </c>
      <c r="D210" s="410">
        <v>1</v>
      </c>
      <c r="E210" s="410"/>
      <c r="F210" s="424" t="s">
        <v>375</v>
      </c>
      <c r="G210" s="428">
        <f>+G211+G212+G213</f>
        <v>0</v>
      </c>
      <c r="H210" s="428">
        <f t="shared" ref="H210:K210" si="132">+H211+H212+H213</f>
        <v>66000</v>
      </c>
      <c r="I210" s="428">
        <f t="shared" si="132"/>
        <v>0</v>
      </c>
      <c r="J210" s="428">
        <f t="shared" si="132"/>
        <v>66000</v>
      </c>
      <c r="K210" s="428">
        <f t="shared" si="132"/>
        <v>2.5218962274879783E-2</v>
      </c>
    </row>
    <row r="211" spans="1:11" x14ac:dyDescent="0.25">
      <c r="A211" s="413">
        <v>2</v>
      </c>
      <c r="B211" s="414">
        <v>3</v>
      </c>
      <c r="C211" s="414">
        <v>6</v>
      </c>
      <c r="D211" s="414">
        <v>1</v>
      </c>
      <c r="E211" s="414" t="s">
        <v>222</v>
      </c>
      <c r="F211" s="415" t="s">
        <v>376</v>
      </c>
      <c r="G211" s="416"/>
      <c r="H211" s="416">
        <v>66000</v>
      </c>
      <c r="I211" s="416"/>
      <c r="J211" s="417">
        <f t="shared" ref="J211:J213" si="133">SUBTOTAL(9,G211:I211)</f>
        <v>66000</v>
      </c>
      <c r="K211" s="418">
        <f>IFERROR(J211/$J$18*100,"0.00")</f>
        <v>2.5218962274879783E-2</v>
      </c>
    </row>
    <row r="212" spans="1:11" x14ac:dyDescent="0.25">
      <c r="A212" s="413">
        <v>2</v>
      </c>
      <c r="B212" s="414">
        <v>3</v>
      </c>
      <c r="C212" s="414">
        <v>6</v>
      </c>
      <c r="D212" s="414">
        <v>1</v>
      </c>
      <c r="E212" s="414" t="s">
        <v>224</v>
      </c>
      <c r="F212" s="415" t="s">
        <v>377</v>
      </c>
      <c r="G212" s="416"/>
      <c r="H212" s="416"/>
      <c r="I212" s="416"/>
      <c r="J212" s="417">
        <f t="shared" si="133"/>
        <v>0</v>
      </c>
      <c r="K212" s="418">
        <f>IFERROR(J212/$J$18*100,"0.00")</f>
        <v>0</v>
      </c>
    </row>
    <row r="213" spans="1:11" x14ac:dyDescent="0.25">
      <c r="A213" s="413">
        <v>2</v>
      </c>
      <c r="B213" s="414">
        <v>3</v>
      </c>
      <c r="C213" s="414">
        <v>6</v>
      </c>
      <c r="D213" s="414">
        <v>1</v>
      </c>
      <c r="E213" s="414" t="s">
        <v>246</v>
      </c>
      <c r="F213" s="415" t="s">
        <v>378</v>
      </c>
      <c r="G213" s="416"/>
      <c r="H213" s="416"/>
      <c r="I213" s="416"/>
      <c r="J213" s="417">
        <f t="shared" si="133"/>
        <v>0</v>
      </c>
      <c r="K213" s="418">
        <f>IFERROR(J213/$J$18*100,"0.00")</f>
        <v>0</v>
      </c>
    </row>
    <row r="214" spans="1:11" x14ac:dyDescent="0.25">
      <c r="A214" s="409">
        <v>2</v>
      </c>
      <c r="B214" s="410">
        <v>3</v>
      </c>
      <c r="C214" s="410">
        <v>6</v>
      </c>
      <c r="D214" s="410">
        <v>2</v>
      </c>
      <c r="E214" s="410"/>
      <c r="F214" s="424" t="s">
        <v>379</v>
      </c>
      <c r="G214" s="428">
        <f>+G215+G216+G217</f>
        <v>0</v>
      </c>
      <c r="H214" s="428">
        <f t="shared" ref="H214:K214" si="134">+H215+H216+H217</f>
        <v>132000</v>
      </c>
      <c r="I214" s="428">
        <f t="shared" si="134"/>
        <v>0</v>
      </c>
      <c r="J214" s="428">
        <f t="shared" si="134"/>
        <v>132000</v>
      </c>
      <c r="K214" s="428">
        <f t="shared" si="134"/>
        <v>5.0437924549759566E-2</v>
      </c>
    </row>
    <row r="215" spans="1:11" x14ac:dyDescent="0.25">
      <c r="A215" s="413">
        <v>2</v>
      </c>
      <c r="B215" s="414">
        <v>3</v>
      </c>
      <c r="C215" s="414">
        <v>6</v>
      </c>
      <c r="D215" s="414">
        <v>2</v>
      </c>
      <c r="E215" s="414" t="s">
        <v>222</v>
      </c>
      <c r="F215" s="415" t="s">
        <v>380</v>
      </c>
      <c r="G215" s="416"/>
      <c r="H215" s="416">
        <v>86000</v>
      </c>
      <c r="I215" s="416"/>
      <c r="J215" s="417">
        <f t="shared" ref="J215:J217" si="135">SUBTOTAL(9,G215:I215)</f>
        <v>86000</v>
      </c>
      <c r="K215" s="418">
        <f>IFERROR(J215/$J$18*100,"0.00")</f>
        <v>3.2861072055146386E-2</v>
      </c>
    </row>
    <row r="216" spans="1:11" x14ac:dyDescent="0.25">
      <c r="A216" s="413">
        <v>2</v>
      </c>
      <c r="B216" s="414">
        <v>3</v>
      </c>
      <c r="C216" s="414">
        <v>6</v>
      </c>
      <c r="D216" s="414">
        <v>2</v>
      </c>
      <c r="E216" s="414" t="s">
        <v>224</v>
      </c>
      <c r="F216" s="415" t="s">
        <v>381</v>
      </c>
      <c r="G216" s="416"/>
      <c r="H216" s="416"/>
      <c r="I216" s="416"/>
      <c r="J216" s="417">
        <f t="shared" si="135"/>
        <v>0</v>
      </c>
      <c r="K216" s="418">
        <f>IFERROR(J216/$J$18*100,"0.00")</f>
        <v>0</v>
      </c>
    </row>
    <row r="217" spans="1:11" x14ac:dyDescent="0.25">
      <c r="A217" s="413">
        <v>2</v>
      </c>
      <c r="B217" s="414">
        <v>3</v>
      </c>
      <c r="C217" s="414">
        <v>6</v>
      </c>
      <c r="D217" s="414">
        <v>2</v>
      </c>
      <c r="E217" s="414" t="s">
        <v>231</v>
      </c>
      <c r="F217" s="415" t="s">
        <v>382</v>
      </c>
      <c r="G217" s="416"/>
      <c r="H217" s="416">
        <v>46000</v>
      </c>
      <c r="I217" s="416"/>
      <c r="J217" s="417">
        <f t="shared" si="135"/>
        <v>46000</v>
      </c>
      <c r="K217" s="418">
        <f>IFERROR(J217/$J$18*100,"0.00")</f>
        <v>1.7576852494613181E-2</v>
      </c>
    </row>
    <row r="218" spans="1:11" x14ac:dyDescent="0.25">
      <c r="A218" s="409">
        <v>2</v>
      </c>
      <c r="B218" s="410">
        <v>3</v>
      </c>
      <c r="C218" s="410">
        <v>6</v>
      </c>
      <c r="D218" s="410">
        <v>3</v>
      </c>
      <c r="E218" s="410"/>
      <c r="F218" s="424" t="s">
        <v>383</v>
      </c>
      <c r="G218" s="428">
        <f>+G219+G220+G221</f>
        <v>0</v>
      </c>
      <c r="H218" s="428">
        <f t="shared" ref="H218:K218" si="136">+H219+H220+H221</f>
        <v>186025</v>
      </c>
      <c r="I218" s="428">
        <f t="shared" si="136"/>
        <v>0</v>
      </c>
      <c r="J218" s="428">
        <f t="shared" si="136"/>
        <v>186025</v>
      </c>
      <c r="K218" s="428">
        <f t="shared" si="136"/>
        <v>7.1081173593704722E-2</v>
      </c>
    </row>
    <row r="219" spans="1:11" x14ac:dyDescent="0.25">
      <c r="A219" s="413">
        <v>2</v>
      </c>
      <c r="B219" s="414">
        <v>3</v>
      </c>
      <c r="C219" s="414">
        <v>6</v>
      </c>
      <c r="D219" s="414">
        <v>3</v>
      </c>
      <c r="E219" s="414" t="s">
        <v>246</v>
      </c>
      <c r="F219" s="415" t="s">
        <v>384</v>
      </c>
      <c r="G219" s="416"/>
      <c r="H219" s="416">
        <v>36025</v>
      </c>
      <c r="I219" s="416"/>
      <c r="J219" s="417">
        <f t="shared" ref="J219:J221" si="137">SUBTOTAL(9,G219:I219)</f>
        <v>36025</v>
      </c>
      <c r="K219" s="418">
        <f>IFERROR(J219/$J$18*100,"0.00")</f>
        <v>1.3765350241705214E-2</v>
      </c>
    </row>
    <row r="220" spans="1:11" x14ac:dyDescent="0.25">
      <c r="A220" s="413">
        <v>2</v>
      </c>
      <c r="B220" s="414">
        <v>3</v>
      </c>
      <c r="C220" s="414">
        <v>6</v>
      </c>
      <c r="D220" s="414">
        <v>3</v>
      </c>
      <c r="E220" s="414" t="s">
        <v>226</v>
      </c>
      <c r="F220" s="415" t="s">
        <v>385</v>
      </c>
      <c r="G220" s="416"/>
      <c r="H220" s="416">
        <v>90000</v>
      </c>
      <c r="I220" s="416"/>
      <c r="J220" s="417">
        <f t="shared" si="137"/>
        <v>90000</v>
      </c>
      <c r="K220" s="418">
        <f>IFERROR(J220/$J$18*100,"0.00")</f>
        <v>3.4389494011199701E-2</v>
      </c>
    </row>
    <row r="221" spans="1:11" x14ac:dyDescent="0.25">
      <c r="A221" s="413">
        <v>2</v>
      </c>
      <c r="B221" s="414">
        <v>3</v>
      </c>
      <c r="C221" s="414">
        <v>6</v>
      </c>
      <c r="D221" s="414">
        <v>3</v>
      </c>
      <c r="E221" s="414" t="s">
        <v>228</v>
      </c>
      <c r="F221" s="415" t="s">
        <v>386</v>
      </c>
      <c r="G221" s="416"/>
      <c r="H221" s="416">
        <v>60000</v>
      </c>
      <c r="I221" s="416"/>
      <c r="J221" s="417">
        <f t="shared" si="137"/>
        <v>60000</v>
      </c>
      <c r="K221" s="418">
        <f>IFERROR(J221/$J$18*100,"0.00")</f>
        <v>2.29263293407998E-2</v>
      </c>
    </row>
    <row r="222" spans="1:11" x14ac:dyDescent="0.25">
      <c r="A222" s="409">
        <v>2</v>
      </c>
      <c r="B222" s="410">
        <v>3</v>
      </c>
      <c r="C222" s="410">
        <v>6</v>
      </c>
      <c r="D222" s="410">
        <v>4</v>
      </c>
      <c r="E222" s="410"/>
      <c r="F222" s="424" t="s">
        <v>387</v>
      </c>
      <c r="G222" s="428">
        <f>+G223</f>
        <v>0</v>
      </c>
      <c r="H222" s="428">
        <f>+H223</f>
        <v>50000</v>
      </c>
      <c r="I222" s="428">
        <f t="shared" ref="I222:K222" si="138">+I223</f>
        <v>0</v>
      </c>
      <c r="J222" s="428">
        <f t="shared" si="138"/>
        <v>50000</v>
      </c>
      <c r="K222" s="428">
        <f t="shared" si="138"/>
        <v>1.9105274450666503E-2</v>
      </c>
    </row>
    <row r="223" spans="1:11" x14ac:dyDescent="0.25">
      <c r="A223" s="413">
        <v>2</v>
      </c>
      <c r="B223" s="414">
        <v>3</v>
      </c>
      <c r="C223" s="414">
        <v>6</v>
      </c>
      <c r="D223" s="414">
        <v>4</v>
      </c>
      <c r="E223" s="414" t="s">
        <v>246</v>
      </c>
      <c r="F223" s="415" t="s">
        <v>388</v>
      </c>
      <c r="G223" s="416"/>
      <c r="H223" s="416">
        <v>50000</v>
      </c>
      <c r="I223" s="416"/>
      <c r="J223" s="417">
        <f>SUBTOTAL(9,G223:I223)</f>
        <v>50000</v>
      </c>
      <c r="K223" s="418">
        <f>IFERROR(J223/$J$18*100,"0.00")</f>
        <v>1.9105274450666503E-2</v>
      </c>
    </row>
    <row r="224" spans="1:11" ht="25.5" x14ac:dyDescent="0.25">
      <c r="A224" s="405">
        <v>2</v>
      </c>
      <c r="B224" s="406">
        <v>3</v>
      </c>
      <c r="C224" s="406">
        <v>7</v>
      </c>
      <c r="D224" s="406"/>
      <c r="E224" s="406"/>
      <c r="F224" s="407" t="s">
        <v>389</v>
      </c>
      <c r="G224" s="408">
        <f>+G225+G232</f>
        <v>4415000</v>
      </c>
      <c r="H224" s="408">
        <f t="shared" ref="H224:K224" si="139">+H225+H232</f>
        <v>14552546.15</v>
      </c>
      <c r="I224" s="408">
        <f t="shared" si="139"/>
        <v>0</v>
      </c>
      <c r="J224" s="408">
        <f t="shared" si="139"/>
        <v>18967546.149999999</v>
      </c>
      <c r="K224" s="408">
        <f t="shared" si="139"/>
        <v>7.2476034970286545</v>
      </c>
    </row>
    <row r="225" spans="1:11" x14ac:dyDescent="0.25">
      <c r="A225" s="409">
        <v>2</v>
      </c>
      <c r="B225" s="410">
        <v>3</v>
      </c>
      <c r="C225" s="410">
        <v>7</v>
      </c>
      <c r="D225" s="410">
        <v>1</v>
      </c>
      <c r="E225" s="410"/>
      <c r="F225" s="424" t="s">
        <v>390</v>
      </c>
      <c r="G225" s="428">
        <f>+G226+G227+G228+G229+G230+G231</f>
        <v>1415000</v>
      </c>
      <c r="H225" s="428">
        <f t="shared" ref="H225:K225" si="140">+H226+H227+H228+H229+H230+H231</f>
        <v>5831982.1500000004</v>
      </c>
      <c r="I225" s="428">
        <f t="shared" si="140"/>
        <v>0</v>
      </c>
      <c r="J225" s="428">
        <f>+J226+J227+J228+J229+J230+J231</f>
        <v>7246982.1500000004</v>
      </c>
      <c r="K225" s="428">
        <f t="shared" si="140"/>
        <v>2.7691116582966235</v>
      </c>
    </row>
    <row r="226" spans="1:11" x14ac:dyDescent="0.25">
      <c r="A226" s="413">
        <v>2</v>
      </c>
      <c r="B226" s="414">
        <v>3</v>
      </c>
      <c r="C226" s="414">
        <v>7</v>
      </c>
      <c r="D226" s="414">
        <v>1</v>
      </c>
      <c r="E226" s="414" t="s">
        <v>222</v>
      </c>
      <c r="F226" s="415" t="s">
        <v>391</v>
      </c>
      <c r="G226" s="416">
        <v>500000</v>
      </c>
      <c r="H226" s="416">
        <v>1680000</v>
      </c>
      <c r="I226" s="416"/>
      <c r="J226" s="417">
        <f t="shared" ref="J226:J231" si="141">SUBTOTAL(9,G226:I226)</f>
        <v>2180000</v>
      </c>
      <c r="K226" s="418">
        <f t="shared" ref="K226:K231" si="142">IFERROR(J226/$J$18*100,"0.00")</f>
        <v>0.83298996604905939</v>
      </c>
    </row>
    <row r="227" spans="1:11" x14ac:dyDescent="0.25">
      <c r="A227" s="413">
        <v>2</v>
      </c>
      <c r="B227" s="414">
        <v>3</v>
      </c>
      <c r="C227" s="414">
        <v>7</v>
      </c>
      <c r="D227" s="414">
        <v>1</v>
      </c>
      <c r="E227" s="414" t="s">
        <v>224</v>
      </c>
      <c r="F227" s="415" t="s">
        <v>392</v>
      </c>
      <c r="G227" s="416">
        <v>415000</v>
      </c>
      <c r="H227" s="416">
        <v>3001960</v>
      </c>
      <c r="I227" s="416"/>
      <c r="J227" s="417">
        <f t="shared" si="141"/>
        <v>3416960</v>
      </c>
      <c r="K227" s="418">
        <f t="shared" si="142"/>
        <v>1.3056391717389881</v>
      </c>
    </row>
    <row r="228" spans="1:11" x14ac:dyDescent="0.25">
      <c r="A228" s="413">
        <v>2</v>
      </c>
      <c r="B228" s="414">
        <v>3</v>
      </c>
      <c r="C228" s="414">
        <v>7</v>
      </c>
      <c r="D228" s="414">
        <v>1</v>
      </c>
      <c r="E228" s="414" t="s">
        <v>231</v>
      </c>
      <c r="F228" s="415" t="s">
        <v>393</v>
      </c>
      <c r="G228" s="416"/>
      <c r="H228" s="416"/>
      <c r="I228" s="416"/>
      <c r="J228" s="417">
        <f t="shared" si="141"/>
        <v>0</v>
      </c>
      <c r="K228" s="418">
        <f t="shared" si="142"/>
        <v>0</v>
      </c>
    </row>
    <row r="229" spans="1:11" x14ac:dyDescent="0.25">
      <c r="A229" s="413">
        <v>2</v>
      </c>
      <c r="B229" s="414">
        <v>3</v>
      </c>
      <c r="C229" s="414">
        <v>7</v>
      </c>
      <c r="D229" s="414">
        <v>1</v>
      </c>
      <c r="E229" s="414" t="s">
        <v>246</v>
      </c>
      <c r="F229" s="415" t="s">
        <v>394</v>
      </c>
      <c r="G229" s="416">
        <v>500000</v>
      </c>
      <c r="H229" s="416">
        <v>1146000</v>
      </c>
      <c r="I229" s="416"/>
      <c r="J229" s="417">
        <f t="shared" si="141"/>
        <v>1646000</v>
      </c>
      <c r="K229" s="418">
        <f t="shared" si="142"/>
        <v>0.62894563491594124</v>
      </c>
    </row>
    <row r="230" spans="1:11" x14ac:dyDescent="0.25">
      <c r="A230" s="413">
        <v>2</v>
      </c>
      <c r="B230" s="414">
        <v>3</v>
      </c>
      <c r="C230" s="414">
        <v>7</v>
      </c>
      <c r="D230" s="414">
        <v>1</v>
      </c>
      <c r="E230" s="414" t="s">
        <v>226</v>
      </c>
      <c r="F230" s="415" t="s">
        <v>395</v>
      </c>
      <c r="G230" s="416"/>
      <c r="H230" s="416"/>
      <c r="I230" s="416"/>
      <c r="J230" s="417">
        <f t="shared" si="141"/>
        <v>0</v>
      </c>
      <c r="K230" s="418">
        <f t="shared" si="142"/>
        <v>0</v>
      </c>
    </row>
    <row r="231" spans="1:11" x14ac:dyDescent="0.25">
      <c r="A231" s="413">
        <v>2</v>
      </c>
      <c r="B231" s="414">
        <v>3</v>
      </c>
      <c r="C231" s="414">
        <v>7</v>
      </c>
      <c r="D231" s="414">
        <v>1</v>
      </c>
      <c r="E231" s="414" t="s">
        <v>228</v>
      </c>
      <c r="F231" s="415" t="s">
        <v>396</v>
      </c>
      <c r="G231" s="416"/>
      <c r="H231" s="416">
        <v>4022.15</v>
      </c>
      <c r="I231" s="416"/>
      <c r="J231" s="417">
        <f t="shared" si="141"/>
        <v>4022.15</v>
      </c>
      <c r="K231" s="418">
        <f t="shared" si="142"/>
        <v>1.5368855926349652E-3</v>
      </c>
    </row>
    <row r="232" spans="1:11" x14ac:dyDescent="0.25">
      <c r="A232" s="409">
        <v>2</v>
      </c>
      <c r="B232" s="410">
        <v>3</v>
      </c>
      <c r="C232" s="410">
        <v>7</v>
      </c>
      <c r="D232" s="410">
        <v>2</v>
      </c>
      <c r="E232" s="410"/>
      <c r="F232" s="424" t="s">
        <v>397</v>
      </c>
      <c r="G232" s="428">
        <f>+G233+G234+G235+G236+G237</f>
        <v>3000000</v>
      </c>
      <c r="H232" s="428">
        <f t="shared" ref="H232:K232" si="143">+H233+H234+H235+H236+H237</f>
        <v>8720564</v>
      </c>
      <c r="I232" s="428">
        <f t="shared" si="143"/>
        <v>0</v>
      </c>
      <c r="J232" s="428">
        <f>+J233+J234+J235+J236+J237</f>
        <v>11720564</v>
      </c>
      <c r="K232" s="428">
        <f t="shared" si="143"/>
        <v>4.4784918387320314</v>
      </c>
    </row>
    <row r="233" spans="1:11" x14ac:dyDescent="0.25">
      <c r="A233" s="413">
        <v>2</v>
      </c>
      <c r="B233" s="414">
        <v>3</v>
      </c>
      <c r="C233" s="414">
        <v>7</v>
      </c>
      <c r="D233" s="414">
        <v>2</v>
      </c>
      <c r="E233" s="414" t="s">
        <v>224</v>
      </c>
      <c r="F233" s="415" t="s">
        <v>398</v>
      </c>
      <c r="G233" s="416"/>
      <c r="H233" s="416"/>
      <c r="I233" s="416"/>
      <c r="J233" s="417">
        <f t="shared" ref="J233:J237" si="144">SUBTOTAL(9,G233:I233)</f>
        <v>0</v>
      </c>
      <c r="K233" s="418">
        <f>IFERROR(J233/$J$18*100,"0.00")</f>
        <v>0</v>
      </c>
    </row>
    <row r="234" spans="1:11" x14ac:dyDescent="0.25">
      <c r="A234" s="413">
        <v>2</v>
      </c>
      <c r="B234" s="414">
        <v>3</v>
      </c>
      <c r="C234" s="414">
        <v>7</v>
      </c>
      <c r="D234" s="414">
        <v>2</v>
      </c>
      <c r="E234" s="414" t="s">
        <v>231</v>
      </c>
      <c r="F234" s="415" t="s">
        <v>399</v>
      </c>
      <c r="G234" s="416">
        <v>3000000</v>
      </c>
      <c r="H234" s="416">
        <v>8000564</v>
      </c>
      <c r="I234" s="416"/>
      <c r="J234" s="417">
        <f t="shared" si="144"/>
        <v>11000564</v>
      </c>
      <c r="K234" s="418">
        <f>IFERROR(J234/$J$18*100,"0.00")</f>
        <v>4.2033758866424336</v>
      </c>
    </row>
    <row r="235" spans="1:11" x14ac:dyDescent="0.25">
      <c r="A235" s="413">
        <v>2</v>
      </c>
      <c r="B235" s="414">
        <v>3</v>
      </c>
      <c r="C235" s="414">
        <v>7</v>
      </c>
      <c r="D235" s="414">
        <v>2</v>
      </c>
      <c r="E235" s="414" t="s">
        <v>226</v>
      </c>
      <c r="F235" s="415" t="s">
        <v>400</v>
      </c>
      <c r="G235" s="416"/>
      <c r="H235" s="416"/>
      <c r="I235" s="416"/>
      <c r="J235" s="417">
        <f t="shared" si="144"/>
        <v>0</v>
      </c>
      <c r="K235" s="418">
        <f>IFERROR(J235/$J$18*100,"0.00")</f>
        <v>0</v>
      </c>
    </row>
    <row r="236" spans="1:11" ht="25.5" x14ac:dyDescent="0.25">
      <c r="A236" s="415">
        <v>2</v>
      </c>
      <c r="B236" s="430">
        <v>3</v>
      </c>
      <c r="C236" s="430">
        <v>7</v>
      </c>
      <c r="D236" s="430">
        <v>2</v>
      </c>
      <c r="E236" s="430" t="s">
        <v>228</v>
      </c>
      <c r="F236" s="419" t="s">
        <v>401</v>
      </c>
      <c r="G236" s="416"/>
      <c r="H236" s="416">
        <v>570000</v>
      </c>
      <c r="I236" s="416"/>
      <c r="J236" s="417">
        <f t="shared" si="144"/>
        <v>570000</v>
      </c>
      <c r="K236" s="418">
        <f>IFERROR(J236/$J$18*100,"0.00")</f>
        <v>0.21780012873759813</v>
      </c>
    </row>
    <row r="237" spans="1:11" x14ac:dyDescent="0.25">
      <c r="A237" s="415">
        <v>2</v>
      </c>
      <c r="B237" s="430">
        <v>3</v>
      </c>
      <c r="C237" s="430">
        <v>7</v>
      </c>
      <c r="D237" s="430">
        <v>2</v>
      </c>
      <c r="E237" s="430" t="s">
        <v>196</v>
      </c>
      <c r="F237" s="419" t="s">
        <v>2904</v>
      </c>
      <c r="G237" s="416"/>
      <c r="H237" s="416">
        <v>150000</v>
      </c>
      <c r="I237" s="416"/>
      <c r="J237" s="417">
        <f t="shared" si="144"/>
        <v>150000</v>
      </c>
      <c r="K237" s="418">
        <f>IFERROR(J237/$J$18*100,"0.00")</f>
        <v>5.7315823351999508E-2</v>
      </c>
    </row>
    <row r="238" spans="1:11" x14ac:dyDescent="0.25">
      <c r="A238" s="405">
        <v>2</v>
      </c>
      <c r="B238" s="406">
        <v>3</v>
      </c>
      <c r="C238" s="406">
        <v>9</v>
      </c>
      <c r="D238" s="406"/>
      <c r="E238" s="406"/>
      <c r="F238" s="407" t="s">
        <v>402</v>
      </c>
      <c r="G238" s="408">
        <f>+G239+G242+G245+G247+G249+G251+G253</f>
        <v>1501576.83</v>
      </c>
      <c r="H238" s="408">
        <f t="shared" ref="H238:K238" si="145">+H239+H242+H245+H247+H249+H251+H253</f>
        <v>28479582.960000001</v>
      </c>
      <c r="I238" s="408">
        <f t="shared" si="145"/>
        <v>0</v>
      </c>
      <c r="J238" s="408">
        <f t="shared" si="145"/>
        <v>29981159.789999999</v>
      </c>
      <c r="K238" s="408">
        <f t="shared" si="145"/>
        <v>11.455965722744736</v>
      </c>
    </row>
    <row r="239" spans="1:11" x14ac:dyDescent="0.25">
      <c r="A239" s="409">
        <v>2</v>
      </c>
      <c r="B239" s="410">
        <v>3</v>
      </c>
      <c r="C239" s="410">
        <v>9</v>
      </c>
      <c r="D239" s="410">
        <v>1</v>
      </c>
      <c r="E239" s="410"/>
      <c r="F239" s="424" t="s">
        <v>403</v>
      </c>
      <c r="G239" s="428">
        <f>+G240+G241</f>
        <v>980000</v>
      </c>
      <c r="H239" s="428">
        <f t="shared" ref="H239:K239" si="146">+H240+H241</f>
        <v>1302229.2</v>
      </c>
      <c r="I239" s="428">
        <f t="shared" si="146"/>
        <v>0</v>
      </c>
      <c r="J239" s="428">
        <f t="shared" si="146"/>
        <v>2282229.2000000002</v>
      </c>
      <c r="K239" s="428">
        <f t="shared" si="146"/>
        <v>0.87205230450650095</v>
      </c>
    </row>
    <row r="240" spans="1:11" x14ac:dyDescent="0.25">
      <c r="A240" s="413">
        <v>2</v>
      </c>
      <c r="B240" s="414">
        <v>3</v>
      </c>
      <c r="C240" s="414">
        <v>9</v>
      </c>
      <c r="D240" s="414">
        <v>1</v>
      </c>
      <c r="E240" s="414" t="s">
        <v>222</v>
      </c>
      <c r="F240" s="415" t="s">
        <v>404</v>
      </c>
      <c r="G240" s="416">
        <v>980000</v>
      </c>
      <c r="H240" s="416">
        <v>1302229.2</v>
      </c>
      <c r="I240" s="416"/>
      <c r="J240" s="417">
        <f t="shared" ref="J240:J241" si="147">SUBTOTAL(9,G240:I240)</f>
        <v>2282229.2000000002</v>
      </c>
      <c r="K240" s="418">
        <f>IFERROR(J240/$J$18*100,"0.00")</f>
        <v>0.87205230450650095</v>
      </c>
    </row>
    <row r="241" spans="1:52" x14ac:dyDescent="0.25">
      <c r="A241" s="413">
        <v>2</v>
      </c>
      <c r="B241" s="414">
        <v>3</v>
      </c>
      <c r="C241" s="414">
        <v>9</v>
      </c>
      <c r="D241" s="414">
        <v>1</v>
      </c>
      <c r="E241" s="414" t="s">
        <v>224</v>
      </c>
      <c r="F241" s="415" t="s">
        <v>405</v>
      </c>
      <c r="G241" s="416"/>
      <c r="H241" s="416"/>
      <c r="I241" s="416"/>
      <c r="J241" s="417">
        <f t="shared" si="147"/>
        <v>0</v>
      </c>
      <c r="K241" s="418">
        <f>IFERROR(J241/$J$18*100,"0.00")</f>
        <v>0</v>
      </c>
    </row>
    <row r="242" spans="1:52" ht="25.5" x14ac:dyDescent="0.25">
      <c r="A242" s="409">
        <v>2</v>
      </c>
      <c r="B242" s="410">
        <v>3</v>
      </c>
      <c r="C242" s="410">
        <v>9</v>
      </c>
      <c r="D242" s="410">
        <v>2</v>
      </c>
      <c r="E242" s="410"/>
      <c r="F242" s="424" t="s">
        <v>406</v>
      </c>
      <c r="G242" s="428">
        <f>+G243+G244</f>
        <v>521576.83</v>
      </c>
      <c r="H242" s="428">
        <f t="shared" ref="H242:K242" si="148">+H243+H244</f>
        <v>12664554.279999999</v>
      </c>
      <c r="I242" s="428">
        <f t="shared" si="148"/>
        <v>0</v>
      </c>
      <c r="J242" s="428">
        <f t="shared" si="148"/>
        <v>13186131.109999999</v>
      </c>
      <c r="K242" s="428">
        <f t="shared" si="148"/>
        <v>5.0384930759804343</v>
      </c>
    </row>
    <row r="243" spans="1:52" ht="25.5" x14ac:dyDescent="0.25">
      <c r="A243" s="413">
        <v>2</v>
      </c>
      <c r="B243" s="414">
        <v>3</v>
      </c>
      <c r="C243" s="414">
        <v>9</v>
      </c>
      <c r="D243" s="414">
        <v>2</v>
      </c>
      <c r="E243" s="414" t="s">
        <v>222</v>
      </c>
      <c r="F243" s="415" t="s">
        <v>407</v>
      </c>
      <c r="G243" s="416">
        <v>521576.83</v>
      </c>
      <c r="H243" s="416">
        <v>12664554.279999999</v>
      </c>
      <c r="I243" s="416"/>
      <c r="J243" s="417">
        <f t="shared" ref="J243:J244" si="149">SUBTOTAL(9,G243:I243)</f>
        <v>13186131.109999999</v>
      </c>
      <c r="K243" s="418">
        <f>IFERROR(J243/$J$18*100,"0.00")</f>
        <v>5.0384930759804343</v>
      </c>
    </row>
    <row r="244" spans="1:52" x14ac:dyDescent="0.25">
      <c r="A244" s="413">
        <v>2</v>
      </c>
      <c r="B244" s="414">
        <v>3</v>
      </c>
      <c r="C244" s="414">
        <v>9</v>
      </c>
      <c r="D244" s="414">
        <v>2</v>
      </c>
      <c r="E244" s="414" t="s">
        <v>224</v>
      </c>
      <c r="F244" s="415" t="s">
        <v>408</v>
      </c>
      <c r="G244" s="416"/>
      <c r="H244" s="416"/>
      <c r="I244" s="416"/>
      <c r="J244" s="417">
        <f t="shared" si="149"/>
        <v>0</v>
      </c>
      <c r="K244" s="418">
        <f>IFERROR(J244/$J$18*100,"0.00")</f>
        <v>0</v>
      </c>
    </row>
    <row r="245" spans="1:52" ht="25.5" x14ac:dyDescent="0.25">
      <c r="A245" s="409">
        <v>2</v>
      </c>
      <c r="B245" s="410">
        <v>3</v>
      </c>
      <c r="C245" s="410">
        <v>9</v>
      </c>
      <c r="D245" s="410">
        <v>3</v>
      </c>
      <c r="E245" s="410"/>
      <c r="F245" s="424" t="s">
        <v>409</v>
      </c>
      <c r="G245" s="428">
        <f>+G246</f>
        <v>0</v>
      </c>
      <c r="H245" s="428">
        <f t="shared" ref="H245:K245" si="150">+H246</f>
        <v>13823118.84</v>
      </c>
      <c r="I245" s="428">
        <f t="shared" si="150"/>
        <v>0</v>
      </c>
      <c r="J245" s="428">
        <f t="shared" si="150"/>
        <v>13823118.84</v>
      </c>
      <c r="K245" s="428">
        <f t="shared" si="150"/>
        <v>5.2818895840475752</v>
      </c>
    </row>
    <row r="246" spans="1:52" ht="25.5" x14ac:dyDescent="0.25">
      <c r="A246" s="413">
        <v>2</v>
      </c>
      <c r="B246" s="414">
        <v>3</v>
      </c>
      <c r="C246" s="414">
        <v>9</v>
      </c>
      <c r="D246" s="414">
        <v>3</v>
      </c>
      <c r="E246" s="414" t="s">
        <v>222</v>
      </c>
      <c r="F246" s="415" t="s">
        <v>409</v>
      </c>
      <c r="G246" s="416"/>
      <c r="H246" s="416">
        <v>13823118.84</v>
      </c>
      <c r="I246" s="416"/>
      <c r="J246" s="417">
        <f>SUBTOTAL(9,G246:I246)</f>
        <v>13823118.84</v>
      </c>
      <c r="K246" s="418">
        <f>IFERROR(J246/$J$18*100,"0.00")</f>
        <v>5.2818895840475752</v>
      </c>
    </row>
    <row r="247" spans="1:52" x14ac:dyDescent="0.25">
      <c r="A247" s="409">
        <v>2</v>
      </c>
      <c r="B247" s="410">
        <v>3</v>
      </c>
      <c r="C247" s="410">
        <v>9</v>
      </c>
      <c r="D247" s="410">
        <v>5</v>
      </c>
      <c r="E247" s="410"/>
      <c r="F247" s="424" t="s">
        <v>410</v>
      </c>
      <c r="G247" s="428">
        <f>+G248</f>
        <v>0</v>
      </c>
      <c r="H247" s="428">
        <f t="shared" ref="H247:K247" si="151">+H248</f>
        <v>125000</v>
      </c>
      <c r="I247" s="428">
        <f t="shared" si="151"/>
        <v>0</v>
      </c>
      <c r="J247" s="428">
        <f t="shared" si="151"/>
        <v>125000</v>
      </c>
      <c r="K247" s="428">
        <f t="shared" si="151"/>
        <v>4.7763186126666253E-2</v>
      </c>
    </row>
    <row r="248" spans="1:52" x14ac:dyDescent="0.25">
      <c r="A248" s="413">
        <v>2</v>
      </c>
      <c r="B248" s="414">
        <v>3</v>
      </c>
      <c r="C248" s="414">
        <v>9</v>
      </c>
      <c r="D248" s="414">
        <v>5</v>
      </c>
      <c r="E248" s="414" t="s">
        <v>222</v>
      </c>
      <c r="F248" s="415" t="s">
        <v>410</v>
      </c>
      <c r="G248" s="416"/>
      <c r="H248" s="416">
        <v>125000</v>
      </c>
      <c r="I248" s="416"/>
      <c r="J248" s="417">
        <f>SUBTOTAL(9,G248:I248)</f>
        <v>125000</v>
      </c>
      <c r="K248" s="418">
        <f>IFERROR(J248/$J$18*100,"0.00")</f>
        <v>4.7763186126666253E-2</v>
      </c>
    </row>
    <row r="249" spans="1:52" x14ac:dyDescent="0.25">
      <c r="A249" s="409">
        <v>2</v>
      </c>
      <c r="B249" s="410">
        <v>3</v>
      </c>
      <c r="C249" s="410">
        <v>9</v>
      </c>
      <c r="D249" s="410">
        <v>6</v>
      </c>
      <c r="E249" s="410"/>
      <c r="F249" s="424" t="s">
        <v>411</v>
      </c>
      <c r="G249" s="428">
        <f>+G250</f>
        <v>0</v>
      </c>
      <c r="H249" s="428">
        <f t="shared" ref="H249:K249" si="152">+H250</f>
        <v>84680.639999999999</v>
      </c>
      <c r="I249" s="428">
        <f t="shared" si="152"/>
        <v>0</v>
      </c>
      <c r="J249" s="428">
        <f t="shared" si="152"/>
        <v>84680.639999999999</v>
      </c>
      <c r="K249" s="428">
        <f t="shared" si="152"/>
        <v>3.2356937357161754E-2</v>
      </c>
    </row>
    <row r="250" spans="1:52" s="780" customFormat="1" x14ac:dyDescent="0.25">
      <c r="A250" s="413">
        <v>2</v>
      </c>
      <c r="B250" s="414">
        <v>3</v>
      </c>
      <c r="C250" s="414">
        <v>9</v>
      </c>
      <c r="D250" s="414">
        <v>6</v>
      </c>
      <c r="E250" s="414" t="s">
        <v>222</v>
      </c>
      <c r="F250" s="415" t="s">
        <v>411</v>
      </c>
      <c r="G250" s="416"/>
      <c r="H250" s="416">
        <v>84680.639999999999</v>
      </c>
      <c r="I250" s="416"/>
      <c r="J250" s="417">
        <f>SUBTOTAL(9,G250:I250)</f>
        <v>84680.639999999999</v>
      </c>
      <c r="K250" s="779">
        <f>IFERROR(J250/$J$18*100,"0.00")</f>
        <v>3.2356937357161754E-2</v>
      </c>
      <c r="L250" s="372"/>
      <c r="M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row>
    <row r="251" spans="1:52" x14ac:dyDescent="0.25">
      <c r="A251" s="409">
        <v>2</v>
      </c>
      <c r="B251" s="410">
        <v>3</v>
      </c>
      <c r="C251" s="410">
        <v>9</v>
      </c>
      <c r="D251" s="410">
        <v>8</v>
      </c>
      <c r="E251" s="410"/>
      <c r="F251" s="424" t="s">
        <v>412</v>
      </c>
      <c r="G251" s="428">
        <f>+G252</f>
        <v>0</v>
      </c>
      <c r="H251" s="428">
        <f t="shared" ref="H251:K251" si="153">+H252</f>
        <v>230000</v>
      </c>
      <c r="I251" s="428">
        <f t="shared" si="153"/>
        <v>0</v>
      </c>
      <c r="J251" s="428">
        <f t="shared" si="153"/>
        <v>230000</v>
      </c>
      <c r="K251" s="428">
        <f t="shared" si="153"/>
        <v>8.7884262473065911E-2</v>
      </c>
    </row>
    <row r="252" spans="1:52" x14ac:dyDescent="0.25">
      <c r="A252" s="413">
        <v>2</v>
      </c>
      <c r="B252" s="414">
        <v>3</v>
      </c>
      <c r="C252" s="414">
        <v>9</v>
      </c>
      <c r="D252" s="414">
        <v>8</v>
      </c>
      <c r="E252" s="414" t="s">
        <v>222</v>
      </c>
      <c r="F252" s="415" t="s">
        <v>412</v>
      </c>
      <c r="G252" s="416"/>
      <c r="H252" s="416">
        <v>230000</v>
      </c>
      <c r="I252" s="416"/>
      <c r="J252" s="417">
        <f>SUBTOTAL(9,G252:I252)</f>
        <v>230000</v>
      </c>
      <c r="K252" s="418">
        <f>IFERROR(J252/$J$18*100,"0.00")</f>
        <v>8.7884262473065911E-2</v>
      </c>
    </row>
    <row r="253" spans="1:52" ht="25.5" x14ac:dyDescent="0.25">
      <c r="A253" s="409">
        <v>2</v>
      </c>
      <c r="B253" s="410">
        <v>3</v>
      </c>
      <c r="C253" s="410">
        <v>9</v>
      </c>
      <c r="D253" s="410">
        <v>9</v>
      </c>
      <c r="E253" s="410"/>
      <c r="F253" s="424" t="s">
        <v>413</v>
      </c>
      <c r="G253" s="428">
        <f>+G254</f>
        <v>0</v>
      </c>
      <c r="H253" s="428">
        <f t="shared" ref="H253:K253" si="154">+H254</f>
        <v>250000</v>
      </c>
      <c r="I253" s="428">
        <f t="shared" si="154"/>
        <v>0</v>
      </c>
      <c r="J253" s="428">
        <f t="shared" si="154"/>
        <v>250000</v>
      </c>
      <c r="K253" s="428">
        <f t="shared" si="154"/>
        <v>9.5526372253332506E-2</v>
      </c>
    </row>
    <row r="254" spans="1:52" ht="25.5" x14ac:dyDescent="0.25">
      <c r="A254" s="413">
        <v>2</v>
      </c>
      <c r="B254" s="414">
        <v>3</v>
      </c>
      <c r="C254" s="414">
        <v>9</v>
      </c>
      <c r="D254" s="414">
        <v>9</v>
      </c>
      <c r="E254" s="414" t="s">
        <v>222</v>
      </c>
      <c r="F254" s="415" t="s">
        <v>413</v>
      </c>
      <c r="G254" s="416"/>
      <c r="H254" s="416">
        <v>250000</v>
      </c>
      <c r="I254" s="416"/>
      <c r="J254" s="417">
        <f>SUBTOTAL(9,G254:I254)</f>
        <v>250000</v>
      </c>
      <c r="K254" s="418">
        <f>IFERROR(J254/$J$18*100,"0.00")</f>
        <v>9.5526372253332506E-2</v>
      </c>
    </row>
    <row r="255" spans="1:52" x14ac:dyDescent="0.25">
      <c r="A255" s="401">
        <v>2</v>
      </c>
      <c r="B255" s="402">
        <v>4</v>
      </c>
      <c r="C255" s="402"/>
      <c r="D255" s="402"/>
      <c r="E255" s="402"/>
      <c r="F255" s="403" t="s">
        <v>180</v>
      </c>
      <c r="G255" s="404">
        <f>+G263+G266</f>
        <v>0</v>
      </c>
      <c r="H255" s="404">
        <f t="shared" ref="H255:K255" si="155">+H263+H266</f>
        <v>0</v>
      </c>
      <c r="I255" s="404">
        <f t="shared" si="155"/>
        <v>0</v>
      </c>
      <c r="J255" s="404">
        <f t="shared" si="155"/>
        <v>0</v>
      </c>
      <c r="K255" s="404">
        <f t="shared" si="155"/>
        <v>0</v>
      </c>
    </row>
    <row r="256" spans="1:52" x14ac:dyDescent="0.25">
      <c r="A256" s="409">
        <v>2</v>
      </c>
      <c r="B256" s="410">
        <v>4</v>
      </c>
      <c r="C256" s="410">
        <v>1</v>
      </c>
      <c r="D256" s="410">
        <v>2</v>
      </c>
      <c r="E256" s="410"/>
      <c r="F256" s="424" t="s">
        <v>414</v>
      </c>
      <c r="G256" s="428">
        <f>+G257+G258</f>
        <v>0</v>
      </c>
      <c r="H256" s="428">
        <f t="shared" ref="H256:K256" si="156">+H257+H258</f>
        <v>0</v>
      </c>
      <c r="I256" s="428">
        <f t="shared" si="156"/>
        <v>0</v>
      </c>
      <c r="J256" s="428">
        <f t="shared" si="156"/>
        <v>0</v>
      </c>
      <c r="K256" s="428">
        <f t="shared" si="156"/>
        <v>0</v>
      </c>
    </row>
    <row r="257" spans="1:11" ht="25.5" x14ac:dyDescent="0.25">
      <c r="A257" s="413">
        <v>2</v>
      </c>
      <c r="B257" s="414">
        <v>4</v>
      </c>
      <c r="C257" s="414">
        <v>1</v>
      </c>
      <c r="D257" s="414">
        <v>2</v>
      </c>
      <c r="E257" s="414" t="s">
        <v>222</v>
      </c>
      <c r="F257" s="419" t="s">
        <v>415</v>
      </c>
      <c r="G257" s="416"/>
      <c r="H257" s="416"/>
      <c r="I257" s="416"/>
      <c r="J257" s="417">
        <f t="shared" ref="J257:J258" si="157">SUBTOTAL(9,G257:I257)</f>
        <v>0</v>
      </c>
      <c r="K257" s="418">
        <f>IFERROR(J257/$J$18*100,"0.00")</f>
        <v>0</v>
      </c>
    </row>
    <row r="258" spans="1:11" ht="25.5" x14ac:dyDescent="0.25">
      <c r="A258" s="413">
        <v>2</v>
      </c>
      <c r="B258" s="414">
        <v>4</v>
      </c>
      <c r="C258" s="414">
        <v>1</v>
      </c>
      <c r="D258" s="414">
        <v>2</v>
      </c>
      <c r="E258" s="414" t="s">
        <v>224</v>
      </c>
      <c r="F258" s="419" t="s">
        <v>416</v>
      </c>
      <c r="G258" s="416"/>
      <c r="H258" s="416"/>
      <c r="I258" s="416"/>
      <c r="J258" s="417">
        <f t="shared" si="157"/>
        <v>0</v>
      </c>
      <c r="K258" s="418">
        <f>IFERROR(J258/$J$18*100,"0.00")</f>
        <v>0</v>
      </c>
    </row>
    <row r="259" spans="1:11" ht="25.5" x14ac:dyDescent="0.25">
      <c r="A259" s="409">
        <v>2</v>
      </c>
      <c r="B259" s="410">
        <v>4</v>
      </c>
      <c r="C259" s="410">
        <v>1</v>
      </c>
      <c r="D259" s="410">
        <v>5</v>
      </c>
      <c r="E259" s="410"/>
      <c r="F259" s="411" t="s">
        <v>417</v>
      </c>
      <c r="G259" s="412">
        <f>+G260</f>
        <v>0</v>
      </c>
      <c r="H259" s="412">
        <f t="shared" ref="H259:K259" si="158">+H260</f>
        <v>0</v>
      </c>
      <c r="I259" s="412">
        <f t="shared" si="158"/>
        <v>0</v>
      </c>
      <c r="J259" s="412">
        <f t="shared" si="158"/>
        <v>0</v>
      </c>
      <c r="K259" s="412">
        <f t="shared" si="158"/>
        <v>0</v>
      </c>
    </row>
    <row r="260" spans="1:11" ht="25.5" x14ac:dyDescent="0.25">
      <c r="A260" s="413">
        <v>2</v>
      </c>
      <c r="B260" s="414">
        <v>4</v>
      </c>
      <c r="C260" s="414">
        <v>1</v>
      </c>
      <c r="D260" s="414">
        <v>5</v>
      </c>
      <c r="E260" s="414" t="s">
        <v>222</v>
      </c>
      <c r="F260" s="419" t="s">
        <v>417</v>
      </c>
      <c r="G260" s="416"/>
      <c r="H260" s="416"/>
      <c r="I260" s="416"/>
      <c r="J260" s="417">
        <f>SUBTOTAL(9,G260:I260)</f>
        <v>0</v>
      </c>
      <c r="K260" s="418">
        <f>IFERROR(J260/$J$18*100,"0.00")</f>
        <v>0</v>
      </c>
    </row>
    <row r="261" spans="1:11" ht="25.5" x14ac:dyDescent="0.25">
      <c r="A261" s="409">
        <v>2</v>
      </c>
      <c r="B261" s="410">
        <v>4</v>
      </c>
      <c r="C261" s="410">
        <v>1</v>
      </c>
      <c r="D261" s="410">
        <v>6</v>
      </c>
      <c r="E261" s="414"/>
      <c r="F261" s="411" t="s">
        <v>418</v>
      </c>
      <c r="G261" s="428">
        <f>+G262</f>
        <v>0</v>
      </c>
      <c r="H261" s="428">
        <f t="shared" ref="H261:K261" si="159">+H262</f>
        <v>0</v>
      </c>
      <c r="I261" s="428">
        <f t="shared" si="159"/>
        <v>0</v>
      </c>
      <c r="J261" s="428">
        <f t="shared" si="159"/>
        <v>0</v>
      </c>
      <c r="K261" s="428">
        <f t="shared" si="159"/>
        <v>0</v>
      </c>
    </row>
    <row r="262" spans="1:11" ht="25.5" x14ac:dyDescent="0.25">
      <c r="A262" s="413">
        <v>2</v>
      </c>
      <c r="B262" s="414">
        <v>4</v>
      </c>
      <c r="C262" s="414">
        <v>1</v>
      </c>
      <c r="D262" s="414">
        <v>6</v>
      </c>
      <c r="E262" s="414" t="s">
        <v>222</v>
      </c>
      <c r="F262" s="419" t="s">
        <v>419</v>
      </c>
      <c r="G262" s="416"/>
      <c r="H262" s="416"/>
      <c r="I262" s="416"/>
      <c r="J262" s="417">
        <f>SUBTOTAL(9,G262:I262)</f>
        <v>0</v>
      </c>
      <c r="K262" s="418">
        <f>IFERROR(J262/$J$18*100,"0.00")</f>
        <v>0</v>
      </c>
    </row>
    <row r="263" spans="1:11" ht="25.5" x14ac:dyDescent="0.25">
      <c r="A263" s="405">
        <v>2</v>
      </c>
      <c r="B263" s="406">
        <v>4</v>
      </c>
      <c r="C263" s="406">
        <v>4</v>
      </c>
      <c r="D263" s="406"/>
      <c r="E263" s="406"/>
      <c r="F263" s="407" t="s">
        <v>420</v>
      </c>
      <c r="G263" s="408">
        <f>+G264</f>
        <v>0</v>
      </c>
      <c r="H263" s="408">
        <f t="shared" ref="H263:K264" si="160">+H264</f>
        <v>0</v>
      </c>
      <c r="I263" s="408">
        <f t="shared" si="160"/>
        <v>0</v>
      </c>
      <c r="J263" s="408">
        <f t="shared" si="160"/>
        <v>0</v>
      </c>
      <c r="K263" s="408">
        <f t="shared" si="160"/>
        <v>0</v>
      </c>
    </row>
    <row r="264" spans="1:11" ht="25.5" x14ac:dyDescent="0.25">
      <c r="A264" s="431">
        <v>2</v>
      </c>
      <c r="B264" s="410">
        <v>4</v>
      </c>
      <c r="C264" s="410">
        <v>4</v>
      </c>
      <c r="D264" s="410">
        <v>1</v>
      </c>
      <c r="E264" s="410"/>
      <c r="F264" s="411" t="s">
        <v>421</v>
      </c>
      <c r="G264" s="428">
        <f>+G265</f>
        <v>0</v>
      </c>
      <c r="H264" s="428">
        <f t="shared" si="160"/>
        <v>0</v>
      </c>
      <c r="I264" s="428">
        <f t="shared" si="160"/>
        <v>0</v>
      </c>
      <c r="J264" s="428">
        <f t="shared" si="160"/>
        <v>0</v>
      </c>
      <c r="K264" s="428">
        <f t="shared" si="160"/>
        <v>0</v>
      </c>
    </row>
    <row r="265" spans="1:11" ht="38.25" x14ac:dyDescent="0.25">
      <c r="A265" s="432">
        <v>2</v>
      </c>
      <c r="B265" s="414">
        <v>4</v>
      </c>
      <c r="C265" s="414">
        <v>4</v>
      </c>
      <c r="D265" s="414">
        <v>1</v>
      </c>
      <c r="E265" s="414" t="s">
        <v>231</v>
      </c>
      <c r="F265" s="419" t="s">
        <v>422</v>
      </c>
      <c r="G265" s="416"/>
      <c r="H265" s="416"/>
      <c r="I265" s="416"/>
      <c r="J265" s="417">
        <f>SUBTOTAL(9,G265:I265)</f>
        <v>0</v>
      </c>
      <c r="K265" s="418">
        <f>IFERROR(J265/$J$18*100,"0.00")</f>
        <v>0</v>
      </c>
    </row>
    <row r="266" spans="1:11" ht="25.5" x14ac:dyDescent="0.25">
      <c r="A266" s="405">
        <v>2</v>
      </c>
      <c r="B266" s="406">
        <v>4</v>
      </c>
      <c r="C266" s="406">
        <v>9</v>
      </c>
      <c r="D266" s="406"/>
      <c r="E266" s="406"/>
      <c r="F266" s="407" t="s">
        <v>423</v>
      </c>
      <c r="G266" s="408">
        <f>+G267+G269</f>
        <v>0</v>
      </c>
      <c r="H266" s="408">
        <f t="shared" ref="H266:K266" si="161">+H267+H269</f>
        <v>0</v>
      </c>
      <c r="I266" s="408">
        <f t="shared" si="161"/>
        <v>0</v>
      </c>
      <c r="J266" s="408">
        <f t="shared" si="161"/>
        <v>0</v>
      </c>
      <c r="K266" s="408">
        <f t="shared" si="161"/>
        <v>0</v>
      </c>
    </row>
    <row r="267" spans="1:11" ht="25.5" x14ac:dyDescent="0.25">
      <c r="A267" s="409">
        <v>2</v>
      </c>
      <c r="B267" s="410">
        <v>4</v>
      </c>
      <c r="C267" s="410">
        <v>9</v>
      </c>
      <c r="D267" s="410">
        <v>1</v>
      </c>
      <c r="E267" s="410"/>
      <c r="F267" s="411" t="s">
        <v>423</v>
      </c>
      <c r="G267" s="428">
        <f>+G268</f>
        <v>0</v>
      </c>
      <c r="H267" s="428">
        <f t="shared" ref="H267:K267" si="162">+H268</f>
        <v>0</v>
      </c>
      <c r="I267" s="428">
        <f t="shared" si="162"/>
        <v>0</v>
      </c>
      <c r="J267" s="428">
        <f t="shared" si="162"/>
        <v>0</v>
      </c>
      <c r="K267" s="428">
        <f t="shared" si="162"/>
        <v>0</v>
      </c>
    </row>
    <row r="268" spans="1:11" ht="25.5" x14ac:dyDescent="0.25">
      <c r="A268" s="413">
        <v>2</v>
      </c>
      <c r="B268" s="414">
        <v>4</v>
      </c>
      <c r="C268" s="414">
        <v>9</v>
      </c>
      <c r="D268" s="414">
        <v>1</v>
      </c>
      <c r="E268" s="414" t="s">
        <v>222</v>
      </c>
      <c r="F268" s="419" t="s">
        <v>423</v>
      </c>
      <c r="G268" s="416"/>
      <c r="H268" s="416"/>
      <c r="I268" s="416"/>
      <c r="J268" s="417">
        <f>SUBTOTAL(9,G268:I268)</f>
        <v>0</v>
      </c>
      <c r="K268" s="418">
        <f>IFERROR(J268/$J$18*100,"0.00")</f>
        <v>0</v>
      </c>
    </row>
    <row r="269" spans="1:11" ht="25.5" x14ac:dyDescent="0.25">
      <c r="A269" s="409">
        <v>2</v>
      </c>
      <c r="B269" s="410">
        <v>4</v>
      </c>
      <c r="C269" s="410">
        <v>9</v>
      </c>
      <c r="D269" s="410">
        <v>4</v>
      </c>
      <c r="E269" s="410"/>
      <c r="F269" s="411" t="s">
        <v>424</v>
      </c>
      <c r="G269" s="428">
        <f>+G270</f>
        <v>0</v>
      </c>
      <c r="H269" s="428">
        <f t="shared" ref="H269:K269" si="163">+H270</f>
        <v>0</v>
      </c>
      <c r="I269" s="428">
        <f t="shared" si="163"/>
        <v>0</v>
      </c>
      <c r="J269" s="428">
        <f t="shared" si="163"/>
        <v>0</v>
      </c>
      <c r="K269" s="428">
        <f t="shared" si="163"/>
        <v>0</v>
      </c>
    </row>
    <row r="270" spans="1:11" ht="25.5" x14ac:dyDescent="0.25">
      <c r="A270" s="413">
        <v>2</v>
      </c>
      <c r="B270" s="414">
        <v>4</v>
      </c>
      <c r="C270" s="414">
        <v>9</v>
      </c>
      <c r="D270" s="414">
        <v>4</v>
      </c>
      <c r="E270" s="414" t="s">
        <v>222</v>
      </c>
      <c r="F270" s="419" t="s">
        <v>424</v>
      </c>
      <c r="G270" s="416"/>
      <c r="H270" s="416"/>
      <c r="I270" s="416"/>
      <c r="J270" s="417">
        <f>SUBTOTAL(9,G270:I270)</f>
        <v>0</v>
      </c>
      <c r="K270" s="418">
        <f>IFERROR(J270/$J$18*100,"0.00")</f>
        <v>0</v>
      </c>
    </row>
    <row r="271" spans="1:11" x14ac:dyDescent="0.25">
      <c r="A271" s="401">
        <v>2</v>
      </c>
      <c r="B271" s="402">
        <v>6</v>
      </c>
      <c r="C271" s="402"/>
      <c r="D271" s="402"/>
      <c r="E271" s="402"/>
      <c r="F271" s="403" t="s">
        <v>425</v>
      </c>
      <c r="G271" s="404">
        <f>+G272+G283+G290+G295+G302+G311+G314</f>
        <v>0</v>
      </c>
      <c r="H271" s="404">
        <f t="shared" ref="H271:K271" si="164">+H272+H283+H290+H295+H302+H311+H314</f>
        <v>33532011.829999998</v>
      </c>
      <c r="I271" s="404">
        <f t="shared" si="164"/>
        <v>0</v>
      </c>
      <c r="J271" s="404">
        <f t="shared" si="164"/>
        <v>33532011.829999998</v>
      </c>
      <c r="K271" s="404">
        <f t="shared" si="164"/>
        <v>12.812765777902918</v>
      </c>
    </row>
    <row r="272" spans="1:11" x14ac:dyDescent="0.25">
      <c r="A272" s="405">
        <v>2</v>
      </c>
      <c r="B272" s="406">
        <v>6</v>
      </c>
      <c r="C272" s="406">
        <v>1</v>
      </c>
      <c r="D272" s="406"/>
      <c r="E272" s="406"/>
      <c r="F272" s="407" t="s">
        <v>426</v>
      </c>
      <c r="G272" s="408">
        <f>+G273+G275+G277+G279+G281</f>
        <v>0</v>
      </c>
      <c r="H272" s="408">
        <f t="shared" ref="H272:K272" si="165">+H273+H275+H277+H279+H281</f>
        <v>14873589.669999998</v>
      </c>
      <c r="I272" s="408">
        <f t="shared" si="165"/>
        <v>0</v>
      </c>
      <c r="J272" s="408">
        <f t="shared" si="165"/>
        <v>14873589.669999998</v>
      </c>
      <c r="K272" s="408">
        <f t="shared" si="165"/>
        <v>5.683280254238964</v>
      </c>
    </row>
    <row r="273" spans="1:11" x14ac:dyDescent="0.25">
      <c r="A273" s="409">
        <v>2</v>
      </c>
      <c r="B273" s="410">
        <v>6</v>
      </c>
      <c r="C273" s="410">
        <v>1</v>
      </c>
      <c r="D273" s="410">
        <v>1</v>
      </c>
      <c r="E273" s="410"/>
      <c r="F273" s="424" t="s">
        <v>427</v>
      </c>
      <c r="G273" s="428">
        <f>+G274</f>
        <v>0</v>
      </c>
      <c r="H273" s="428">
        <f t="shared" ref="H273:K273" si="166">+H274</f>
        <v>5941101</v>
      </c>
      <c r="I273" s="428">
        <f t="shared" si="166"/>
        <v>0</v>
      </c>
      <c r="J273" s="428">
        <f t="shared" si="166"/>
        <v>5941101</v>
      </c>
      <c r="K273" s="428">
        <f t="shared" si="166"/>
        <v>2.2701273028825844</v>
      </c>
    </row>
    <row r="274" spans="1:11" x14ac:dyDescent="0.25">
      <c r="A274" s="413">
        <v>2</v>
      </c>
      <c r="B274" s="414">
        <v>6</v>
      </c>
      <c r="C274" s="414">
        <v>1</v>
      </c>
      <c r="D274" s="414">
        <v>1</v>
      </c>
      <c r="E274" s="414" t="s">
        <v>222</v>
      </c>
      <c r="F274" s="415" t="s">
        <v>427</v>
      </c>
      <c r="G274" s="416"/>
      <c r="H274" s="416">
        <v>5941101</v>
      </c>
      <c r="I274" s="416"/>
      <c r="J274" s="417">
        <f>SUBTOTAL(9,G274:I274)</f>
        <v>5941101</v>
      </c>
      <c r="K274" s="418">
        <f>IFERROR(J274/$J$18*100,"0.00")</f>
        <v>2.2701273028825844</v>
      </c>
    </row>
    <row r="275" spans="1:11" x14ac:dyDescent="0.25">
      <c r="A275" s="409">
        <v>2</v>
      </c>
      <c r="B275" s="410">
        <v>6</v>
      </c>
      <c r="C275" s="410">
        <v>1</v>
      </c>
      <c r="D275" s="410">
        <v>2</v>
      </c>
      <c r="E275" s="410"/>
      <c r="F275" s="424" t="s">
        <v>428</v>
      </c>
      <c r="G275" s="428">
        <f>+G276</f>
        <v>0</v>
      </c>
      <c r="H275" s="428">
        <f t="shared" ref="H275:K275" si="167">+H276</f>
        <v>0</v>
      </c>
      <c r="I275" s="428">
        <f t="shared" si="167"/>
        <v>0</v>
      </c>
      <c r="J275" s="428">
        <f t="shared" si="167"/>
        <v>0</v>
      </c>
      <c r="K275" s="428">
        <f t="shared" si="167"/>
        <v>0</v>
      </c>
    </row>
    <row r="276" spans="1:11" x14ac:dyDescent="0.25">
      <c r="A276" s="413">
        <v>2</v>
      </c>
      <c r="B276" s="414">
        <v>6</v>
      </c>
      <c r="C276" s="414">
        <v>1</v>
      </c>
      <c r="D276" s="414">
        <v>2</v>
      </c>
      <c r="E276" s="414" t="s">
        <v>222</v>
      </c>
      <c r="F276" s="419" t="s">
        <v>428</v>
      </c>
      <c r="G276" s="416"/>
      <c r="H276" s="416"/>
      <c r="I276" s="416"/>
      <c r="J276" s="417">
        <f>SUBTOTAL(9,G276:I276)</f>
        <v>0</v>
      </c>
      <c r="K276" s="418">
        <f>IFERROR(J276/$J$18*100,"0.00")</f>
        <v>0</v>
      </c>
    </row>
    <row r="277" spans="1:11" ht="25.5" x14ac:dyDescent="0.25">
      <c r="A277" s="409">
        <v>2</v>
      </c>
      <c r="B277" s="410">
        <v>6</v>
      </c>
      <c r="C277" s="410">
        <v>1</v>
      </c>
      <c r="D277" s="410">
        <v>3</v>
      </c>
      <c r="E277" s="410"/>
      <c r="F277" s="411" t="s">
        <v>429</v>
      </c>
      <c r="G277" s="428">
        <f>+G278</f>
        <v>0</v>
      </c>
      <c r="H277" s="428">
        <f t="shared" ref="H277:J277" si="168">+H278</f>
        <v>4603381.45</v>
      </c>
      <c r="I277" s="428">
        <f t="shared" si="168"/>
        <v>0</v>
      </c>
      <c r="J277" s="428">
        <f t="shared" si="168"/>
        <v>4603381.45</v>
      </c>
      <c r="K277" s="428">
        <f>+K278</f>
        <v>1.7589773200671424</v>
      </c>
    </row>
    <row r="278" spans="1:11" ht="25.5" x14ac:dyDescent="0.25">
      <c r="A278" s="413">
        <v>2</v>
      </c>
      <c r="B278" s="414">
        <v>6</v>
      </c>
      <c r="C278" s="414">
        <v>1</v>
      </c>
      <c r="D278" s="414">
        <v>3</v>
      </c>
      <c r="E278" s="414" t="s">
        <v>222</v>
      </c>
      <c r="F278" s="419" t="s">
        <v>429</v>
      </c>
      <c r="G278" s="416"/>
      <c r="H278" s="416">
        <v>4603381.45</v>
      </c>
      <c r="I278" s="416"/>
      <c r="J278" s="417">
        <f>SUBTOTAL(9,G278:I278)</f>
        <v>4603381.45</v>
      </c>
      <c r="K278" s="418">
        <f>IFERROR(J278/$J$18*100,"0.00")</f>
        <v>1.7589773200671424</v>
      </c>
    </row>
    <row r="279" spans="1:11" x14ac:dyDescent="0.25">
      <c r="A279" s="409">
        <v>2</v>
      </c>
      <c r="B279" s="410">
        <v>6</v>
      </c>
      <c r="C279" s="410">
        <v>1</v>
      </c>
      <c r="D279" s="410">
        <v>4</v>
      </c>
      <c r="E279" s="410"/>
      <c r="F279" s="424" t="s">
        <v>430</v>
      </c>
      <c r="G279" s="428">
        <f>+G280</f>
        <v>0</v>
      </c>
      <c r="H279" s="428">
        <f t="shared" ref="H279:K279" si="169">+H280</f>
        <v>4329107.22</v>
      </c>
      <c r="I279" s="428">
        <f t="shared" si="169"/>
        <v>0</v>
      </c>
      <c r="J279" s="428">
        <f t="shared" si="169"/>
        <v>4329107.22</v>
      </c>
      <c r="K279" s="428">
        <f t="shared" si="169"/>
        <v>1.6541756312892377</v>
      </c>
    </row>
    <row r="280" spans="1:11" x14ac:dyDescent="0.25">
      <c r="A280" s="413">
        <v>2</v>
      </c>
      <c r="B280" s="414">
        <v>6</v>
      </c>
      <c r="C280" s="414">
        <v>1</v>
      </c>
      <c r="D280" s="414">
        <v>4</v>
      </c>
      <c r="E280" s="414" t="s">
        <v>222</v>
      </c>
      <c r="F280" s="419" t="s">
        <v>430</v>
      </c>
      <c r="G280" s="416"/>
      <c r="H280" s="416">
        <v>4329107.22</v>
      </c>
      <c r="I280" s="416"/>
      <c r="J280" s="417">
        <f>SUBTOTAL(9,G280:I280)</f>
        <v>4329107.22</v>
      </c>
      <c r="K280" s="418">
        <f>IFERROR(J280/$J$18*100,"0.00")</f>
        <v>1.6541756312892377</v>
      </c>
    </row>
    <row r="281" spans="1:11" ht="25.5" x14ac:dyDescent="0.25">
      <c r="A281" s="409">
        <v>2</v>
      </c>
      <c r="B281" s="410">
        <v>6</v>
      </c>
      <c r="C281" s="410">
        <v>1</v>
      </c>
      <c r="D281" s="410">
        <v>9</v>
      </c>
      <c r="E281" s="410"/>
      <c r="F281" s="424" t="s">
        <v>431</v>
      </c>
      <c r="G281" s="428">
        <f>+G282</f>
        <v>0</v>
      </c>
      <c r="H281" s="428">
        <f t="shared" ref="H281:K281" si="170">+H282</f>
        <v>0</v>
      </c>
      <c r="I281" s="428">
        <f t="shared" si="170"/>
        <v>0</v>
      </c>
      <c r="J281" s="428">
        <f t="shared" si="170"/>
        <v>0</v>
      </c>
      <c r="K281" s="428">
        <f t="shared" si="170"/>
        <v>0</v>
      </c>
    </row>
    <row r="282" spans="1:11" ht="25.5" x14ac:dyDescent="0.25">
      <c r="A282" s="413">
        <v>2</v>
      </c>
      <c r="B282" s="414">
        <v>6</v>
      </c>
      <c r="C282" s="414">
        <v>1</v>
      </c>
      <c r="D282" s="414">
        <v>9</v>
      </c>
      <c r="E282" s="414" t="s">
        <v>222</v>
      </c>
      <c r="F282" s="419" t="s">
        <v>431</v>
      </c>
      <c r="G282" s="416"/>
      <c r="H282" s="416"/>
      <c r="I282" s="416"/>
      <c r="J282" s="417">
        <f>SUBTOTAL(9,G282:I282)</f>
        <v>0</v>
      </c>
      <c r="K282" s="418">
        <f>IFERROR(J282/$J$18*100,"0.00")</f>
        <v>0</v>
      </c>
    </row>
    <row r="283" spans="1:11" ht="25.5" x14ac:dyDescent="0.25">
      <c r="A283" s="405">
        <v>2</v>
      </c>
      <c r="B283" s="406">
        <v>6</v>
      </c>
      <c r="C283" s="406">
        <v>2</v>
      </c>
      <c r="D283" s="406"/>
      <c r="E283" s="406"/>
      <c r="F283" s="407" t="s">
        <v>432</v>
      </c>
      <c r="G283" s="408">
        <f>+G284+G286+G288</f>
        <v>0</v>
      </c>
      <c r="H283" s="408">
        <f t="shared" ref="H283:K283" si="171">+H284+H286+H288</f>
        <v>350000</v>
      </c>
      <c r="I283" s="408">
        <f t="shared" si="171"/>
        <v>0</v>
      </c>
      <c r="J283" s="408">
        <f t="shared" si="171"/>
        <v>350000</v>
      </c>
      <c r="K283" s="408">
        <f t="shared" si="171"/>
        <v>0.13373692115466551</v>
      </c>
    </row>
    <row r="284" spans="1:11" x14ac:dyDescent="0.25">
      <c r="A284" s="409">
        <v>2</v>
      </c>
      <c r="B284" s="410">
        <v>6</v>
      </c>
      <c r="C284" s="410">
        <v>2</v>
      </c>
      <c r="D284" s="410">
        <v>1</v>
      </c>
      <c r="E284" s="410"/>
      <c r="F284" s="424" t="s">
        <v>433</v>
      </c>
      <c r="G284" s="428">
        <f>+G285</f>
        <v>0</v>
      </c>
      <c r="H284" s="428">
        <f t="shared" ref="H284:K284" si="172">+H285</f>
        <v>350000</v>
      </c>
      <c r="I284" s="428">
        <f t="shared" si="172"/>
        <v>0</v>
      </c>
      <c r="J284" s="428">
        <f t="shared" si="172"/>
        <v>350000</v>
      </c>
      <c r="K284" s="428">
        <f t="shared" si="172"/>
        <v>0.13373692115466551</v>
      </c>
    </row>
    <row r="285" spans="1:11" x14ac:dyDescent="0.25">
      <c r="A285" s="413">
        <v>2</v>
      </c>
      <c r="B285" s="414">
        <v>6</v>
      </c>
      <c r="C285" s="414">
        <v>2</v>
      </c>
      <c r="D285" s="414">
        <v>1</v>
      </c>
      <c r="E285" s="414" t="s">
        <v>222</v>
      </c>
      <c r="F285" s="419" t="s">
        <v>433</v>
      </c>
      <c r="G285" s="416"/>
      <c r="H285" s="416">
        <v>350000</v>
      </c>
      <c r="I285" s="416"/>
      <c r="J285" s="417">
        <f>SUBTOTAL(9,G285:I285)</f>
        <v>350000</v>
      </c>
      <c r="K285" s="418">
        <f>IFERROR(J285/$J$18*100,"0.00")</f>
        <v>0.13373692115466551</v>
      </c>
    </row>
    <row r="286" spans="1:11" x14ac:dyDescent="0.25">
      <c r="A286" s="409">
        <v>2</v>
      </c>
      <c r="B286" s="410">
        <v>6</v>
      </c>
      <c r="C286" s="410">
        <v>2</v>
      </c>
      <c r="D286" s="410">
        <v>3</v>
      </c>
      <c r="E286" s="410"/>
      <c r="F286" s="424" t="s">
        <v>434</v>
      </c>
      <c r="G286" s="428">
        <f>+G287</f>
        <v>0</v>
      </c>
      <c r="H286" s="428">
        <f t="shared" ref="H286:K286" si="173">+H287</f>
        <v>0</v>
      </c>
      <c r="I286" s="428">
        <f t="shared" si="173"/>
        <v>0</v>
      </c>
      <c r="J286" s="428">
        <f t="shared" si="173"/>
        <v>0</v>
      </c>
      <c r="K286" s="428">
        <f t="shared" si="173"/>
        <v>0</v>
      </c>
    </row>
    <row r="287" spans="1:11" x14ac:dyDescent="0.25">
      <c r="A287" s="413">
        <v>2</v>
      </c>
      <c r="B287" s="414">
        <v>6</v>
      </c>
      <c r="C287" s="414">
        <v>2</v>
      </c>
      <c r="D287" s="414">
        <v>3</v>
      </c>
      <c r="E287" s="414" t="s">
        <v>222</v>
      </c>
      <c r="F287" s="419" t="s">
        <v>434</v>
      </c>
      <c r="G287" s="416"/>
      <c r="H287" s="416"/>
      <c r="I287" s="416"/>
      <c r="J287" s="417">
        <f>SUBTOTAL(9,G287:I287)</f>
        <v>0</v>
      </c>
      <c r="K287" s="418">
        <f>IFERROR(J287/$J$18*100,"0.00")</f>
        <v>0</v>
      </c>
    </row>
    <row r="288" spans="1:11" x14ac:dyDescent="0.25">
      <c r="A288" s="409">
        <v>2</v>
      </c>
      <c r="B288" s="410">
        <v>6</v>
      </c>
      <c r="C288" s="410">
        <v>2</v>
      </c>
      <c r="D288" s="410">
        <v>4</v>
      </c>
      <c r="E288" s="410"/>
      <c r="F288" s="424" t="s">
        <v>435</v>
      </c>
      <c r="G288" s="428">
        <f>+G289</f>
        <v>0</v>
      </c>
      <c r="H288" s="428">
        <f t="shared" ref="H288:K288" si="174">+H289</f>
        <v>0</v>
      </c>
      <c r="I288" s="428">
        <f t="shared" si="174"/>
        <v>0</v>
      </c>
      <c r="J288" s="428">
        <f t="shared" si="174"/>
        <v>0</v>
      </c>
      <c r="K288" s="428">
        <f t="shared" si="174"/>
        <v>0</v>
      </c>
    </row>
    <row r="289" spans="1:11" x14ac:dyDescent="0.25">
      <c r="A289" s="413">
        <v>2</v>
      </c>
      <c r="B289" s="414">
        <v>6</v>
      </c>
      <c r="C289" s="414">
        <v>2</v>
      </c>
      <c r="D289" s="414">
        <v>4</v>
      </c>
      <c r="E289" s="414" t="s">
        <v>222</v>
      </c>
      <c r="F289" s="415" t="s">
        <v>435</v>
      </c>
      <c r="G289" s="416"/>
      <c r="H289" s="416"/>
      <c r="I289" s="416"/>
      <c r="J289" s="417">
        <f>SUBTOTAL(9,G289:I289)</f>
        <v>0</v>
      </c>
      <c r="K289" s="418">
        <f>IFERROR(J289/$J$18*100,"0.00")</f>
        <v>0</v>
      </c>
    </row>
    <row r="290" spans="1:11" x14ac:dyDescent="0.25">
      <c r="A290" s="405">
        <v>2</v>
      </c>
      <c r="B290" s="406">
        <v>6</v>
      </c>
      <c r="C290" s="406">
        <v>3</v>
      </c>
      <c r="D290" s="406"/>
      <c r="E290" s="406"/>
      <c r="F290" s="407" t="s">
        <v>436</v>
      </c>
      <c r="G290" s="408">
        <f>+G291+G293</f>
        <v>0</v>
      </c>
      <c r="H290" s="408">
        <f t="shared" ref="H290:K290" si="175">+H291+H293</f>
        <v>11978845.84</v>
      </c>
      <c r="I290" s="408">
        <f t="shared" si="175"/>
        <v>0</v>
      </c>
      <c r="J290" s="408">
        <f t="shared" si="175"/>
        <v>11978845.84</v>
      </c>
      <c r="K290" s="408">
        <f t="shared" si="175"/>
        <v>4.5771827475084939</v>
      </c>
    </row>
    <row r="291" spans="1:11" x14ac:dyDescent="0.25">
      <c r="A291" s="409">
        <v>2</v>
      </c>
      <c r="B291" s="410">
        <v>6</v>
      </c>
      <c r="C291" s="410">
        <v>3</v>
      </c>
      <c r="D291" s="410">
        <v>1</v>
      </c>
      <c r="E291" s="410"/>
      <c r="F291" s="411" t="s">
        <v>437</v>
      </c>
      <c r="G291" s="428">
        <f>+G292</f>
        <v>0</v>
      </c>
      <c r="H291" s="428">
        <f t="shared" ref="H291:K291" si="176">+H292</f>
        <v>7265830.5</v>
      </c>
      <c r="I291" s="428">
        <f t="shared" si="176"/>
        <v>0</v>
      </c>
      <c r="J291" s="428">
        <f t="shared" si="176"/>
        <v>7265830.5</v>
      </c>
      <c r="K291" s="428">
        <f t="shared" si="176"/>
        <v>2.7763137162904683</v>
      </c>
    </row>
    <row r="292" spans="1:11" x14ac:dyDescent="0.25">
      <c r="A292" s="413">
        <v>2</v>
      </c>
      <c r="B292" s="414">
        <v>6</v>
      </c>
      <c r="C292" s="414">
        <v>3</v>
      </c>
      <c r="D292" s="414">
        <v>1</v>
      </c>
      <c r="E292" s="414" t="s">
        <v>222</v>
      </c>
      <c r="F292" s="415" t="s">
        <v>437</v>
      </c>
      <c r="G292" s="416"/>
      <c r="H292" s="416">
        <v>7265830.5</v>
      </c>
      <c r="I292" s="416"/>
      <c r="J292" s="417">
        <f>SUBTOTAL(9,G292:I292)</f>
        <v>7265830.5</v>
      </c>
      <c r="K292" s="418">
        <f>IFERROR(J292/$J$18*100,"0.00")</f>
        <v>2.7763137162904683</v>
      </c>
    </row>
    <row r="293" spans="1:11" x14ac:dyDescent="0.25">
      <c r="A293" s="409">
        <v>2</v>
      </c>
      <c r="B293" s="410">
        <v>6</v>
      </c>
      <c r="C293" s="410">
        <v>3</v>
      </c>
      <c r="D293" s="410">
        <v>2</v>
      </c>
      <c r="E293" s="410"/>
      <c r="F293" s="424" t="s">
        <v>438</v>
      </c>
      <c r="G293" s="428">
        <f>+G294</f>
        <v>0</v>
      </c>
      <c r="H293" s="428">
        <f t="shared" ref="H293:K293" si="177">+H294</f>
        <v>4713015.34</v>
      </c>
      <c r="I293" s="428">
        <f t="shared" si="177"/>
        <v>0</v>
      </c>
      <c r="J293" s="428">
        <f t="shared" si="177"/>
        <v>4713015.34</v>
      </c>
      <c r="K293" s="428">
        <f t="shared" si="177"/>
        <v>1.8008690312180258</v>
      </c>
    </row>
    <row r="294" spans="1:11" x14ac:dyDescent="0.25">
      <c r="A294" s="413">
        <v>2</v>
      </c>
      <c r="B294" s="414">
        <v>6</v>
      </c>
      <c r="C294" s="414">
        <v>3</v>
      </c>
      <c r="D294" s="414">
        <v>2</v>
      </c>
      <c r="E294" s="414" t="s">
        <v>222</v>
      </c>
      <c r="F294" s="419" t="s">
        <v>438</v>
      </c>
      <c r="G294" s="416"/>
      <c r="H294" s="416">
        <v>4713015.34</v>
      </c>
      <c r="I294" s="416"/>
      <c r="J294" s="417">
        <f>SUBTOTAL(9,G294:I294)</f>
        <v>4713015.34</v>
      </c>
      <c r="K294" s="418">
        <f>IFERROR(J294/$J$18*100,"0.00")</f>
        <v>1.8008690312180258</v>
      </c>
    </row>
    <row r="295" spans="1:11" ht="25.5" x14ac:dyDescent="0.25">
      <c r="A295" s="405">
        <v>2</v>
      </c>
      <c r="B295" s="406">
        <v>6</v>
      </c>
      <c r="C295" s="406">
        <v>4</v>
      </c>
      <c r="D295" s="406"/>
      <c r="E295" s="406"/>
      <c r="F295" s="407" t="s">
        <v>439</v>
      </c>
      <c r="G295" s="408">
        <f>+G296+G298+G300</f>
        <v>0</v>
      </c>
      <c r="H295" s="408">
        <f t="shared" ref="H295:K295" si="178">+H296+H298+H300</f>
        <v>5465000</v>
      </c>
      <c r="I295" s="408">
        <f t="shared" si="178"/>
        <v>0</v>
      </c>
      <c r="J295" s="408">
        <f t="shared" si="178"/>
        <v>5465000</v>
      </c>
      <c r="K295" s="408">
        <f t="shared" si="178"/>
        <v>2.0882064974578487</v>
      </c>
    </row>
    <row r="296" spans="1:11" x14ac:dyDescent="0.25">
      <c r="A296" s="409">
        <v>2</v>
      </c>
      <c r="B296" s="410">
        <v>6</v>
      </c>
      <c r="C296" s="410">
        <v>4</v>
      </c>
      <c r="D296" s="410">
        <v>1</v>
      </c>
      <c r="E296" s="410"/>
      <c r="F296" s="424" t="s">
        <v>440</v>
      </c>
      <c r="G296" s="428">
        <f>+G297</f>
        <v>0</v>
      </c>
      <c r="H296" s="428">
        <f t="shared" ref="H296:K296" si="179">+H297</f>
        <v>5000000</v>
      </c>
      <c r="I296" s="428">
        <f t="shared" si="179"/>
        <v>0</v>
      </c>
      <c r="J296" s="428">
        <f t="shared" si="179"/>
        <v>5000000</v>
      </c>
      <c r="K296" s="428">
        <f t="shared" si="179"/>
        <v>1.9105274450666503</v>
      </c>
    </row>
    <row r="297" spans="1:11" x14ac:dyDescent="0.25">
      <c r="A297" s="413">
        <v>2</v>
      </c>
      <c r="B297" s="414">
        <v>6</v>
      </c>
      <c r="C297" s="414">
        <v>4</v>
      </c>
      <c r="D297" s="414">
        <v>1</v>
      </c>
      <c r="E297" s="414" t="s">
        <v>222</v>
      </c>
      <c r="F297" s="419" t="s">
        <v>440</v>
      </c>
      <c r="G297" s="416"/>
      <c r="H297" s="416">
        <v>5000000</v>
      </c>
      <c r="I297" s="416"/>
      <c r="J297" s="417">
        <f>SUBTOTAL(9,G297:I297)</f>
        <v>5000000</v>
      </c>
      <c r="K297" s="418">
        <f>IFERROR(J297/$J$18*100,"0.00")</f>
        <v>1.9105274450666503</v>
      </c>
    </row>
    <row r="298" spans="1:11" x14ac:dyDescent="0.25">
      <c r="A298" s="409">
        <v>2</v>
      </c>
      <c r="B298" s="410">
        <v>6</v>
      </c>
      <c r="C298" s="410">
        <v>4</v>
      </c>
      <c r="D298" s="410">
        <v>2</v>
      </c>
      <c r="E298" s="410"/>
      <c r="F298" s="424" t="s">
        <v>441</v>
      </c>
      <c r="G298" s="428">
        <f>+G299</f>
        <v>0</v>
      </c>
      <c r="H298" s="428">
        <f t="shared" ref="H298:K298" si="180">+H299</f>
        <v>350000</v>
      </c>
      <c r="I298" s="428">
        <f t="shared" si="180"/>
        <v>0</v>
      </c>
      <c r="J298" s="428">
        <f t="shared" si="180"/>
        <v>350000</v>
      </c>
      <c r="K298" s="428">
        <f t="shared" si="180"/>
        <v>0.13373692115466551</v>
      </c>
    </row>
    <row r="299" spans="1:11" x14ac:dyDescent="0.25">
      <c r="A299" s="413">
        <v>2</v>
      </c>
      <c r="B299" s="414">
        <v>6</v>
      </c>
      <c r="C299" s="414">
        <v>4</v>
      </c>
      <c r="D299" s="414">
        <v>2</v>
      </c>
      <c r="E299" s="414" t="s">
        <v>222</v>
      </c>
      <c r="F299" s="419" t="s">
        <v>441</v>
      </c>
      <c r="G299" s="416"/>
      <c r="H299" s="416">
        <v>350000</v>
      </c>
      <c r="I299" s="416"/>
      <c r="J299" s="417">
        <f>SUBTOTAL(9,G299:I299)</f>
        <v>350000</v>
      </c>
      <c r="K299" s="418">
        <f>IFERROR(J299/$J$18*100,"0.00")</f>
        <v>0.13373692115466551</v>
      </c>
    </row>
    <row r="300" spans="1:11" x14ac:dyDescent="0.25">
      <c r="A300" s="409">
        <v>2</v>
      </c>
      <c r="B300" s="410">
        <v>6</v>
      </c>
      <c r="C300" s="410">
        <v>4</v>
      </c>
      <c r="D300" s="410">
        <v>8</v>
      </c>
      <c r="E300" s="410"/>
      <c r="F300" s="424" t="s">
        <v>442</v>
      </c>
      <c r="G300" s="428">
        <f>+G301</f>
        <v>0</v>
      </c>
      <c r="H300" s="428">
        <f t="shared" ref="H300:K300" si="181">+H301</f>
        <v>115000</v>
      </c>
      <c r="I300" s="428">
        <f t="shared" si="181"/>
        <v>0</v>
      </c>
      <c r="J300" s="428">
        <f t="shared" si="181"/>
        <v>115000</v>
      </c>
      <c r="K300" s="428">
        <f t="shared" si="181"/>
        <v>4.3942131236532955E-2</v>
      </c>
    </row>
    <row r="301" spans="1:11" x14ac:dyDescent="0.25">
      <c r="A301" s="413">
        <v>2</v>
      </c>
      <c r="B301" s="414">
        <v>6</v>
      </c>
      <c r="C301" s="414">
        <v>4</v>
      </c>
      <c r="D301" s="414">
        <v>8</v>
      </c>
      <c r="E301" s="414" t="s">
        <v>222</v>
      </c>
      <c r="F301" s="419" t="s">
        <v>442</v>
      </c>
      <c r="G301" s="416"/>
      <c r="H301" s="416">
        <v>115000</v>
      </c>
      <c r="I301" s="416"/>
      <c r="J301" s="417">
        <f>SUBTOTAL(9,G301:I301)</f>
        <v>115000</v>
      </c>
      <c r="K301" s="418">
        <f>IFERROR(J301/$J$18*100,"0.00")</f>
        <v>4.3942131236532955E-2</v>
      </c>
    </row>
    <row r="302" spans="1:11" x14ac:dyDescent="0.25">
      <c r="A302" s="405">
        <v>2</v>
      </c>
      <c r="B302" s="406">
        <v>6</v>
      </c>
      <c r="C302" s="406">
        <v>5</v>
      </c>
      <c r="D302" s="406"/>
      <c r="E302" s="406"/>
      <c r="F302" s="407" t="s">
        <v>443</v>
      </c>
      <c r="G302" s="408">
        <f>+G303+G305+G307+G309</f>
        <v>0</v>
      </c>
      <c r="H302" s="408">
        <f t="shared" ref="H302:K302" si="182">+H303+H305+H307+H309</f>
        <v>844576.32</v>
      </c>
      <c r="I302" s="408">
        <f t="shared" si="182"/>
        <v>0</v>
      </c>
      <c r="J302" s="408">
        <f t="shared" si="182"/>
        <v>844576.32</v>
      </c>
      <c r="K302" s="408">
        <f t="shared" si="182"/>
        <v>0.32271724776267868</v>
      </c>
    </row>
    <row r="303" spans="1:11" x14ac:dyDescent="0.25">
      <c r="A303" s="409">
        <v>2</v>
      </c>
      <c r="B303" s="410">
        <v>6</v>
      </c>
      <c r="C303" s="410">
        <v>5</v>
      </c>
      <c r="D303" s="410">
        <v>2</v>
      </c>
      <c r="E303" s="410"/>
      <c r="F303" s="424" t="s">
        <v>444</v>
      </c>
      <c r="G303" s="428">
        <f>+G304</f>
        <v>0</v>
      </c>
      <c r="H303" s="428">
        <f t="shared" ref="H303:K303" si="183">+H304</f>
        <v>0</v>
      </c>
      <c r="I303" s="428">
        <f t="shared" si="183"/>
        <v>0</v>
      </c>
      <c r="J303" s="428">
        <f t="shared" si="183"/>
        <v>0</v>
      </c>
      <c r="K303" s="428">
        <f t="shared" si="183"/>
        <v>0</v>
      </c>
    </row>
    <row r="304" spans="1:11" x14ac:dyDescent="0.25">
      <c r="A304" s="413">
        <v>2</v>
      </c>
      <c r="B304" s="414">
        <v>6</v>
      </c>
      <c r="C304" s="414">
        <v>5</v>
      </c>
      <c r="D304" s="414">
        <v>2</v>
      </c>
      <c r="E304" s="414" t="s">
        <v>222</v>
      </c>
      <c r="F304" s="419" t="s">
        <v>444</v>
      </c>
      <c r="G304" s="416"/>
      <c r="H304" s="416"/>
      <c r="I304" s="416"/>
      <c r="J304" s="417">
        <f>SUBTOTAL(9,G304:I304)</f>
        <v>0</v>
      </c>
      <c r="K304" s="418">
        <f>IFERROR(J304/$J$18*100,"0.00")</f>
        <v>0</v>
      </c>
    </row>
    <row r="305" spans="1:11" x14ac:dyDescent="0.25">
      <c r="A305" s="409">
        <v>2</v>
      </c>
      <c r="B305" s="410">
        <v>6</v>
      </c>
      <c r="C305" s="410">
        <v>5</v>
      </c>
      <c r="D305" s="410">
        <v>4</v>
      </c>
      <c r="E305" s="410"/>
      <c r="F305" s="424" t="s">
        <v>445</v>
      </c>
      <c r="G305" s="428">
        <f>+G306</f>
        <v>0</v>
      </c>
      <c r="H305" s="428">
        <f t="shared" ref="H305:K305" si="184">+H306</f>
        <v>844576.32</v>
      </c>
      <c r="I305" s="428">
        <f t="shared" si="184"/>
        <v>0</v>
      </c>
      <c r="J305" s="428">
        <f t="shared" si="184"/>
        <v>844576.32</v>
      </c>
      <c r="K305" s="428">
        <f t="shared" si="184"/>
        <v>0.32271724776267868</v>
      </c>
    </row>
    <row r="306" spans="1:11" x14ac:dyDescent="0.25">
      <c r="A306" s="413">
        <v>2</v>
      </c>
      <c r="B306" s="414">
        <v>6</v>
      </c>
      <c r="C306" s="414">
        <v>5</v>
      </c>
      <c r="D306" s="414">
        <v>4</v>
      </c>
      <c r="E306" s="414" t="s">
        <v>222</v>
      </c>
      <c r="F306" s="419" t="s">
        <v>445</v>
      </c>
      <c r="G306" s="416"/>
      <c r="H306" s="416">
        <v>844576.32</v>
      </c>
      <c r="I306" s="416"/>
      <c r="J306" s="417">
        <f>SUBTOTAL(9,G306:I306)</f>
        <v>844576.32</v>
      </c>
      <c r="K306" s="418">
        <f>IFERROR(J306/$J$18*100,"0.00")</f>
        <v>0.32271724776267868</v>
      </c>
    </row>
    <row r="307" spans="1:11" ht="25.5" x14ac:dyDescent="0.25">
      <c r="A307" s="409">
        <v>2</v>
      </c>
      <c r="B307" s="410">
        <v>6</v>
      </c>
      <c r="C307" s="410">
        <v>5</v>
      </c>
      <c r="D307" s="410">
        <v>5</v>
      </c>
      <c r="E307" s="410"/>
      <c r="F307" s="424" t="s">
        <v>446</v>
      </c>
      <c r="G307" s="428">
        <f>+G308</f>
        <v>0</v>
      </c>
      <c r="H307" s="428">
        <f t="shared" ref="H307:K307" si="185">+H308</f>
        <v>0</v>
      </c>
      <c r="I307" s="428">
        <f t="shared" si="185"/>
        <v>0</v>
      </c>
      <c r="J307" s="428">
        <f t="shared" si="185"/>
        <v>0</v>
      </c>
      <c r="K307" s="428">
        <f t="shared" si="185"/>
        <v>0</v>
      </c>
    </row>
    <row r="308" spans="1:11" ht="25.5" x14ac:dyDescent="0.25">
      <c r="A308" s="413">
        <v>2</v>
      </c>
      <c r="B308" s="414">
        <v>6</v>
      </c>
      <c r="C308" s="414">
        <v>5</v>
      </c>
      <c r="D308" s="414">
        <v>5</v>
      </c>
      <c r="E308" s="414" t="s">
        <v>222</v>
      </c>
      <c r="F308" s="419" t="s">
        <v>446</v>
      </c>
      <c r="G308" s="416"/>
      <c r="H308" s="416"/>
      <c r="I308" s="416"/>
      <c r="J308" s="417">
        <f>SUBTOTAL(9,G308:I308)</f>
        <v>0</v>
      </c>
      <c r="K308" s="418">
        <f>IFERROR(J308/$J$18*100,"0.00")</f>
        <v>0</v>
      </c>
    </row>
    <row r="309" spans="1:11" ht="25.5" x14ac:dyDescent="0.25">
      <c r="A309" s="409">
        <v>2</v>
      </c>
      <c r="B309" s="410">
        <v>6</v>
      </c>
      <c r="C309" s="410">
        <v>5</v>
      </c>
      <c r="D309" s="410">
        <v>6</v>
      </c>
      <c r="E309" s="410"/>
      <c r="F309" s="424" t="s">
        <v>447</v>
      </c>
      <c r="G309" s="428">
        <f>+G310</f>
        <v>0</v>
      </c>
      <c r="H309" s="428">
        <f t="shared" ref="H309:K309" si="186">+H310</f>
        <v>0</v>
      </c>
      <c r="I309" s="428">
        <f t="shared" si="186"/>
        <v>0</v>
      </c>
      <c r="J309" s="428">
        <f t="shared" si="186"/>
        <v>0</v>
      </c>
      <c r="K309" s="428">
        <f t="shared" si="186"/>
        <v>0</v>
      </c>
    </row>
    <row r="310" spans="1:11" ht="25.5" x14ac:dyDescent="0.25">
      <c r="A310" s="413">
        <v>2</v>
      </c>
      <c r="B310" s="414">
        <v>6</v>
      </c>
      <c r="C310" s="414">
        <v>5</v>
      </c>
      <c r="D310" s="414">
        <v>6</v>
      </c>
      <c r="E310" s="414" t="s">
        <v>222</v>
      </c>
      <c r="F310" s="419" t="s">
        <v>447</v>
      </c>
      <c r="G310" s="416"/>
      <c r="H310" s="416"/>
      <c r="I310" s="416"/>
      <c r="J310" s="417">
        <f>SUBTOTAL(9,G310:I310)</f>
        <v>0</v>
      </c>
      <c r="K310" s="418">
        <f>IFERROR(J310/$J$18*100,"0.00")</f>
        <v>0</v>
      </c>
    </row>
    <row r="311" spans="1:11" x14ac:dyDescent="0.25">
      <c r="A311" s="405">
        <v>2</v>
      </c>
      <c r="B311" s="406">
        <v>6</v>
      </c>
      <c r="C311" s="406">
        <v>6</v>
      </c>
      <c r="D311" s="406"/>
      <c r="E311" s="406"/>
      <c r="F311" s="407" t="s">
        <v>448</v>
      </c>
      <c r="G311" s="408">
        <f>+G312</f>
        <v>0</v>
      </c>
      <c r="H311" s="408">
        <f t="shared" ref="H311:K312" si="187">+H312</f>
        <v>20000</v>
      </c>
      <c r="I311" s="408">
        <f t="shared" si="187"/>
        <v>0</v>
      </c>
      <c r="J311" s="408">
        <f t="shared" si="187"/>
        <v>20000</v>
      </c>
      <c r="K311" s="408">
        <f t="shared" si="187"/>
        <v>7.6421097802666007E-3</v>
      </c>
    </row>
    <row r="312" spans="1:11" x14ac:dyDescent="0.25">
      <c r="A312" s="409">
        <v>2</v>
      </c>
      <c r="B312" s="410">
        <v>6</v>
      </c>
      <c r="C312" s="410">
        <v>6</v>
      </c>
      <c r="D312" s="410">
        <v>2</v>
      </c>
      <c r="E312" s="410"/>
      <c r="F312" s="411" t="s">
        <v>449</v>
      </c>
      <c r="G312" s="428">
        <f>+G313</f>
        <v>0</v>
      </c>
      <c r="H312" s="428">
        <f t="shared" si="187"/>
        <v>20000</v>
      </c>
      <c r="I312" s="428">
        <f t="shared" si="187"/>
        <v>0</v>
      </c>
      <c r="J312" s="428">
        <f t="shared" si="187"/>
        <v>20000</v>
      </c>
      <c r="K312" s="428">
        <f t="shared" si="187"/>
        <v>7.6421097802666007E-3</v>
      </c>
    </row>
    <row r="313" spans="1:11" x14ac:dyDescent="0.25">
      <c r="A313" s="413">
        <v>2</v>
      </c>
      <c r="B313" s="414">
        <v>6</v>
      </c>
      <c r="C313" s="414">
        <v>6</v>
      </c>
      <c r="D313" s="414">
        <v>2</v>
      </c>
      <c r="E313" s="414" t="s">
        <v>222</v>
      </c>
      <c r="F313" s="419" t="s">
        <v>449</v>
      </c>
      <c r="G313" s="416"/>
      <c r="H313" s="416">
        <v>20000</v>
      </c>
      <c r="I313" s="416"/>
      <c r="J313" s="417">
        <f>SUBTOTAL(9,G313:I313)</f>
        <v>20000</v>
      </c>
      <c r="K313" s="418">
        <f>IFERROR(J313/$J$18*100,"0.00")</f>
        <v>7.6421097802666007E-3</v>
      </c>
    </row>
    <row r="314" spans="1:11" x14ac:dyDescent="0.25">
      <c r="A314" s="405">
        <v>2</v>
      </c>
      <c r="B314" s="406">
        <v>6</v>
      </c>
      <c r="C314" s="406">
        <v>8</v>
      </c>
      <c r="D314" s="406"/>
      <c r="E314" s="406"/>
      <c r="F314" s="407" t="s">
        <v>450</v>
      </c>
      <c r="G314" s="408">
        <f>+G315+G318+G320+G322</f>
        <v>0</v>
      </c>
      <c r="H314" s="408">
        <f t="shared" ref="H314:K314" si="188">+H315+H318+H320+H322</f>
        <v>0</v>
      </c>
      <c r="I314" s="408">
        <f t="shared" si="188"/>
        <v>0</v>
      </c>
      <c r="J314" s="408">
        <f t="shared" si="188"/>
        <v>0</v>
      </c>
      <c r="K314" s="408">
        <f t="shared" si="188"/>
        <v>0</v>
      </c>
    </row>
    <row r="315" spans="1:11" x14ac:dyDescent="0.25">
      <c r="A315" s="409">
        <v>2</v>
      </c>
      <c r="B315" s="410">
        <v>6</v>
      </c>
      <c r="C315" s="410">
        <v>8</v>
      </c>
      <c r="D315" s="410">
        <v>3</v>
      </c>
      <c r="E315" s="410"/>
      <c r="F315" s="424" t="s">
        <v>451</v>
      </c>
      <c r="G315" s="428">
        <f>+G316+G317</f>
        <v>0</v>
      </c>
      <c r="H315" s="428">
        <f t="shared" ref="H315:K315" si="189">+H316+H317</f>
        <v>0</v>
      </c>
      <c r="I315" s="428">
        <f t="shared" si="189"/>
        <v>0</v>
      </c>
      <c r="J315" s="428">
        <f t="shared" si="189"/>
        <v>0</v>
      </c>
      <c r="K315" s="428">
        <f t="shared" si="189"/>
        <v>0</v>
      </c>
    </row>
    <row r="316" spans="1:11" x14ac:dyDescent="0.25">
      <c r="A316" s="413">
        <v>2</v>
      </c>
      <c r="B316" s="414">
        <v>6</v>
      </c>
      <c r="C316" s="414">
        <v>8</v>
      </c>
      <c r="D316" s="414">
        <v>3</v>
      </c>
      <c r="E316" s="414" t="s">
        <v>222</v>
      </c>
      <c r="F316" s="419" t="s">
        <v>452</v>
      </c>
      <c r="G316" s="416"/>
      <c r="H316" s="416"/>
      <c r="I316" s="416"/>
      <c r="J316" s="417">
        <f t="shared" ref="J316:J317" si="190">SUBTOTAL(9,G316:I316)</f>
        <v>0</v>
      </c>
      <c r="K316" s="418">
        <f>IFERROR(J316/$J$18*100,"0.00")</f>
        <v>0</v>
      </c>
    </row>
    <row r="317" spans="1:11" x14ac:dyDescent="0.25">
      <c r="A317" s="413">
        <v>2</v>
      </c>
      <c r="B317" s="414">
        <v>6</v>
      </c>
      <c r="C317" s="414">
        <v>8</v>
      </c>
      <c r="D317" s="414">
        <v>3</v>
      </c>
      <c r="E317" s="414" t="s">
        <v>224</v>
      </c>
      <c r="F317" s="419" t="s">
        <v>453</v>
      </c>
      <c r="G317" s="416"/>
      <c r="H317" s="416"/>
      <c r="I317" s="416"/>
      <c r="J317" s="417">
        <f t="shared" si="190"/>
        <v>0</v>
      </c>
      <c r="K317" s="418">
        <f>IFERROR(J317/$J$18*100,"0.00")</f>
        <v>0</v>
      </c>
    </row>
    <row r="318" spans="1:11" x14ac:dyDescent="0.25">
      <c r="A318" s="409">
        <v>2</v>
      </c>
      <c r="B318" s="410">
        <v>6</v>
      </c>
      <c r="C318" s="410">
        <v>8</v>
      </c>
      <c r="D318" s="410">
        <v>5</v>
      </c>
      <c r="E318" s="410"/>
      <c r="F318" s="424" t="s">
        <v>454</v>
      </c>
      <c r="G318" s="428">
        <f>+G319</f>
        <v>0</v>
      </c>
      <c r="H318" s="428">
        <f t="shared" ref="H318:K318" si="191">+H319</f>
        <v>0</v>
      </c>
      <c r="I318" s="428">
        <f t="shared" si="191"/>
        <v>0</v>
      </c>
      <c r="J318" s="428">
        <f t="shared" si="191"/>
        <v>0</v>
      </c>
      <c r="K318" s="428">
        <f t="shared" si="191"/>
        <v>0</v>
      </c>
    </row>
    <row r="319" spans="1:11" x14ac:dyDescent="0.25">
      <c r="A319" s="413">
        <v>2</v>
      </c>
      <c r="B319" s="414">
        <v>6</v>
      </c>
      <c r="C319" s="414">
        <v>8</v>
      </c>
      <c r="D319" s="414">
        <v>5</v>
      </c>
      <c r="E319" s="414" t="s">
        <v>222</v>
      </c>
      <c r="F319" s="419" t="s">
        <v>454</v>
      </c>
      <c r="G319" s="416"/>
      <c r="H319" s="416"/>
      <c r="I319" s="416"/>
      <c r="J319" s="417">
        <f>SUBTOTAL(9,G319:I319)</f>
        <v>0</v>
      </c>
      <c r="K319" s="418">
        <f>IFERROR(J319/$J$18*100,"0.00")</f>
        <v>0</v>
      </c>
    </row>
    <row r="320" spans="1:11" ht="25.5" x14ac:dyDescent="0.25">
      <c r="A320" s="409">
        <v>2</v>
      </c>
      <c r="B320" s="410">
        <v>6</v>
      </c>
      <c r="C320" s="410">
        <v>8</v>
      </c>
      <c r="D320" s="410">
        <v>8</v>
      </c>
      <c r="E320" s="410"/>
      <c r="F320" s="411" t="s">
        <v>455</v>
      </c>
      <c r="G320" s="428">
        <f>+G321</f>
        <v>0</v>
      </c>
      <c r="H320" s="428">
        <f t="shared" ref="H320:K320" si="192">+H321</f>
        <v>0</v>
      </c>
      <c r="I320" s="428">
        <f t="shared" si="192"/>
        <v>0</v>
      </c>
      <c r="J320" s="428">
        <f t="shared" si="192"/>
        <v>0</v>
      </c>
      <c r="K320" s="428">
        <f t="shared" si="192"/>
        <v>0</v>
      </c>
    </row>
    <row r="321" spans="1:11" x14ac:dyDescent="0.25">
      <c r="A321" s="413">
        <v>2</v>
      </c>
      <c r="B321" s="414">
        <v>6</v>
      </c>
      <c r="C321" s="414">
        <v>8</v>
      </c>
      <c r="D321" s="414">
        <v>8</v>
      </c>
      <c r="E321" s="414" t="s">
        <v>222</v>
      </c>
      <c r="F321" s="419" t="s">
        <v>456</v>
      </c>
      <c r="G321" s="416"/>
      <c r="H321" s="416"/>
      <c r="I321" s="416"/>
      <c r="J321" s="417">
        <f>SUBTOTAL(9,G321:I321)</f>
        <v>0</v>
      </c>
      <c r="K321" s="418">
        <f>IFERROR(J321/$J$18*100,"0.00")</f>
        <v>0</v>
      </c>
    </row>
    <row r="322" spans="1:11" x14ac:dyDescent="0.25">
      <c r="A322" s="409">
        <v>2</v>
      </c>
      <c r="B322" s="410">
        <v>6</v>
      </c>
      <c r="C322" s="410">
        <v>8</v>
      </c>
      <c r="D322" s="410">
        <v>9</v>
      </c>
      <c r="E322" s="410"/>
      <c r="F322" s="411" t="s">
        <v>457</v>
      </c>
      <c r="G322" s="428">
        <f>+G323</f>
        <v>0</v>
      </c>
      <c r="H322" s="428">
        <f t="shared" ref="H322:K322" si="193">+H323</f>
        <v>0</v>
      </c>
      <c r="I322" s="428">
        <f t="shared" si="193"/>
        <v>0</v>
      </c>
      <c r="J322" s="428">
        <f t="shared" si="193"/>
        <v>0</v>
      </c>
      <c r="K322" s="428">
        <f t="shared" si="193"/>
        <v>0</v>
      </c>
    </row>
    <row r="323" spans="1:11" x14ac:dyDescent="0.25">
      <c r="A323" s="413">
        <v>2</v>
      </c>
      <c r="B323" s="414">
        <v>6</v>
      </c>
      <c r="C323" s="414">
        <v>8</v>
      </c>
      <c r="D323" s="414">
        <v>9</v>
      </c>
      <c r="E323" s="414" t="s">
        <v>222</v>
      </c>
      <c r="F323" s="419" t="s">
        <v>457</v>
      </c>
      <c r="G323" s="416"/>
      <c r="H323" s="416"/>
      <c r="I323" s="416"/>
      <c r="J323" s="417">
        <f>SUBTOTAL(9,G323:I323)</f>
        <v>0</v>
      </c>
      <c r="K323" s="418">
        <f>IFERROR(J323/$J$18*100,"0.00")</f>
        <v>0</v>
      </c>
    </row>
    <row r="324" spans="1:11" x14ac:dyDescent="0.25">
      <c r="A324" s="401">
        <v>2</v>
      </c>
      <c r="B324" s="402">
        <v>7</v>
      </c>
      <c r="C324" s="402"/>
      <c r="D324" s="402"/>
      <c r="E324" s="402"/>
      <c r="F324" s="403" t="s">
        <v>458</v>
      </c>
      <c r="G324" s="404">
        <f>+G325</f>
        <v>0</v>
      </c>
      <c r="H324" s="404">
        <f t="shared" ref="H324:K326" si="194">+H325</f>
        <v>2800002</v>
      </c>
      <c r="I324" s="404">
        <f t="shared" si="194"/>
        <v>0</v>
      </c>
      <c r="J324" s="404">
        <f t="shared" si="194"/>
        <v>2800002</v>
      </c>
      <c r="K324" s="404">
        <f t="shared" si="194"/>
        <v>1.0698961334483021</v>
      </c>
    </row>
    <row r="325" spans="1:11" x14ac:dyDescent="0.25">
      <c r="A325" s="405">
        <v>2</v>
      </c>
      <c r="B325" s="406">
        <v>7</v>
      </c>
      <c r="C325" s="406">
        <v>1</v>
      </c>
      <c r="D325" s="406"/>
      <c r="E325" s="406"/>
      <c r="F325" s="407" t="s">
        <v>459</v>
      </c>
      <c r="G325" s="408">
        <f>+G326</f>
        <v>0</v>
      </c>
      <c r="H325" s="408">
        <f t="shared" si="194"/>
        <v>2800002</v>
      </c>
      <c r="I325" s="408">
        <f t="shared" si="194"/>
        <v>0</v>
      </c>
      <c r="J325" s="408">
        <f t="shared" si="194"/>
        <v>2800002</v>
      </c>
      <c r="K325" s="408">
        <f t="shared" si="194"/>
        <v>1.0698961334483021</v>
      </c>
    </row>
    <row r="326" spans="1:11" x14ac:dyDescent="0.25">
      <c r="A326" s="409">
        <v>2</v>
      </c>
      <c r="B326" s="410">
        <v>7</v>
      </c>
      <c r="C326" s="410">
        <v>1</v>
      </c>
      <c r="D326" s="410">
        <v>2</v>
      </c>
      <c r="E326" s="410"/>
      <c r="F326" s="424" t="s">
        <v>460</v>
      </c>
      <c r="G326" s="428">
        <f>+G327</f>
        <v>0</v>
      </c>
      <c r="H326" s="428">
        <f t="shared" si="194"/>
        <v>2800002</v>
      </c>
      <c r="I326" s="428">
        <f t="shared" si="194"/>
        <v>0</v>
      </c>
      <c r="J326" s="428">
        <f t="shared" si="194"/>
        <v>2800002</v>
      </c>
      <c r="K326" s="428">
        <f t="shared" si="194"/>
        <v>1.0698961334483021</v>
      </c>
    </row>
    <row r="327" spans="1:11" x14ac:dyDescent="0.25">
      <c r="A327" s="433">
        <v>2</v>
      </c>
      <c r="B327" s="434">
        <v>7</v>
      </c>
      <c r="C327" s="434">
        <v>1</v>
      </c>
      <c r="D327" s="434">
        <v>2</v>
      </c>
      <c r="E327" s="434" t="s">
        <v>222</v>
      </c>
      <c r="F327" s="435" t="s">
        <v>460</v>
      </c>
      <c r="G327" s="438"/>
      <c r="H327" s="438">
        <v>2800002</v>
      </c>
      <c r="I327" s="438"/>
      <c r="J327" s="417">
        <f>SUBTOTAL(9,G327:I327)</f>
        <v>2800002</v>
      </c>
      <c r="K327" s="436">
        <f>IFERROR(J327/$J$18*100,"0.00")</f>
        <v>1.0698961334483021</v>
      </c>
    </row>
    <row r="328" spans="1:11" s="372" customFormat="1" x14ac:dyDescent="0.25">
      <c r="F328" s="373"/>
    </row>
    <row r="329" spans="1:11" s="372" customFormat="1" x14ac:dyDescent="0.25">
      <c r="F329" s="373"/>
    </row>
    <row r="330" spans="1:11" s="372" customFormat="1" x14ac:dyDescent="0.25">
      <c r="F330" s="373"/>
    </row>
    <row r="331" spans="1:11" s="372" customFormat="1" x14ac:dyDescent="0.25">
      <c r="F331" s="373"/>
    </row>
    <row r="332" spans="1:11" s="372" customFormat="1" x14ac:dyDescent="0.25">
      <c r="F332" s="373"/>
    </row>
    <row r="333" spans="1:11" s="372" customFormat="1" x14ac:dyDescent="0.25">
      <c r="F333" s="373"/>
    </row>
    <row r="334" spans="1:11" s="372" customFormat="1" x14ac:dyDescent="0.25">
      <c r="F334" s="373"/>
    </row>
    <row r="335" spans="1:11" s="372" customFormat="1" x14ac:dyDescent="0.25">
      <c r="F335" s="373"/>
    </row>
    <row r="336" spans="1:11" s="372" customFormat="1" x14ac:dyDescent="0.25">
      <c r="F336" s="373"/>
    </row>
    <row r="337" spans="6:6" s="372" customFormat="1" x14ac:dyDescent="0.25">
      <c r="F337" s="373"/>
    </row>
    <row r="338" spans="6:6" s="372" customFormat="1" x14ac:dyDescent="0.25">
      <c r="F338" s="373"/>
    </row>
    <row r="339" spans="6:6" s="372" customFormat="1" x14ac:dyDescent="0.25">
      <c r="F339" s="373"/>
    </row>
    <row r="340" spans="6:6" s="372" customFormat="1" x14ac:dyDescent="0.25">
      <c r="F340" s="373"/>
    </row>
    <row r="341" spans="6:6" s="372" customFormat="1" x14ac:dyDescent="0.25">
      <c r="F341" s="373"/>
    </row>
    <row r="342" spans="6:6" s="372" customFormat="1" x14ac:dyDescent="0.25">
      <c r="F342" s="373"/>
    </row>
    <row r="343" spans="6:6" s="372" customFormat="1" x14ac:dyDescent="0.25">
      <c r="F343" s="373"/>
    </row>
    <row r="344" spans="6:6" s="372" customFormat="1" x14ac:dyDescent="0.25">
      <c r="F344" s="373"/>
    </row>
    <row r="345" spans="6:6" s="372" customFormat="1" x14ac:dyDescent="0.25">
      <c r="F345" s="373"/>
    </row>
    <row r="346" spans="6:6" s="372" customFormat="1" x14ac:dyDescent="0.25">
      <c r="F346" s="373"/>
    </row>
    <row r="347" spans="6:6" s="372" customFormat="1" x14ac:dyDescent="0.25">
      <c r="F347" s="373"/>
    </row>
    <row r="348" spans="6:6" s="372" customFormat="1" x14ac:dyDescent="0.25">
      <c r="F348" s="373"/>
    </row>
    <row r="349" spans="6:6" s="372" customFormat="1" x14ac:dyDescent="0.25">
      <c r="F349" s="373"/>
    </row>
    <row r="350" spans="6:6" s="372" customFormat="1" x14ac:dyDescent="0.25">
      <c r="F350" s="373"/>
    </row>
    <row r="351" spans="6:6" s="372" customFormat="1" x14ac:dyDescent="0.25">
      <c r="F351" s="373"/>
    </row>
    <row r="352" spans="6:6" s="372" customFormat="1" x14ac:dyDescent="0.25">
      <c r="F352" s="373"/>
    </row>
    <row r="353" spans="6:6" s="372" customFormat="1" x14ac:dyDescent="0.25">
      <c r="F353" s="373"/>
    </row>
    <row r="354" spans="6:6" s="372" customFormat="1" x14ac:dyDescent="0.25">
      <c r="F354" s="373"/>
    </row>
    <row r="355" spans="6:6" s="372" customFormat="1" x14ac:dyDescent="0.25">
      <c r="F355" s="373"/>
    </row>
    <row r="356" spans="6:6" s="372" customFormat="1" x14ac:dyDescent="0.25">
      <c r="F356" s="373"/>
    </row>
    <row r="357" spans="6:6" s="372" customFormat="1" x14ac:dyDescent="0.25">
      <c r="F357" s="373"/>
    </row>
    <row r="358" spans="6:6" s="372" customFormat="1" x14ac:dyDescent="0.25">
      <c r="F358" s="373"/>
    </row>
    <row r="359" spans="6:6" s="372" customFormat="1" x14ac:dyDescent="0.25">
      <c r="F359" s="373"/>
    </row>
    <row r="360" spans="6:6" s="372" customFormat="1" x14ac:dyDescent="0.25">
      <c r="F360" s="373"/>
    </row>
    <row r="361" spans="6:6" s="372" customFormat="1" x14ac:dyDescent="0.25">
      <c r="F361" s="373"/>
    </row>
    <row r="362" spans="6:6" s="372" customFormat="1" x14ac:dyDescent="0.25">
      <c r="F362" s="373"/>
    </row>
    <row r="363" spans="6:6" s="372" customFormat="1" x14ac:dyDescent="0.25">
      <c r="F363" s="373"/>
    </row>
    <row r="364" spans="6:6" s="372" customFormat="1" x14ac:dyDescent="0.25">
      <c r="F364" s="373"/>
    </row>
    <row r="365" spans="6:6" s="372" customFormat="1" x14ac:dyDescent="0.25">
      <c r="F365" s="373"/>
    </row>
    <row r="366" spans="6:6" s="372" customFormat="1" x14ac:dyDescent="0.25">
      <c r="F366" s="373"/>
    </row>
    <row r="367" spans="6:6" s="372" customFormat="1" x14ac:dyDescent="0.25">
      <c r="F367" s="373"/>
    </row>
    <row r="368" spans="6:6" s="372" customFormat="1" x14ac:dyDescent="0.25">
      <c r="F368" s="373"/>
    </row>
    <row r="369" spans="6:6" s="372" customFormat="1" x14ac:dyDescent="0.25">
      <c r="F369" s="373"/>
    </row>
    <row r="370" spans="6:6" s="372" customFormat="1" x14ac:dyDescent="0.25">
      <c r="F370" s="373"/>
    </row>
    <row r="371" spans="6:6" s="372" customFormat="1" x14ac:dyDescent="0.25">
      <c r="F371" s="373"/>
    </row>
    <row r="372" spans="6:6" s="372" customFormat="1" x14ac:dyDescent="0.25">
      <c r="F372" s="373"/>
    </row>
    <row r="373" spans="6:6" s="372" customFormat="1" x14ac:dyDescent="0.25">
      <c r="F373" s="373"/>
    </row>
    <row r="374" spans="6:6" s="372" customFormat="1" x14ac:dyDescent="0.25">
      <c r="F374" s="373"/>
    </row>
    <row r="375" spans="6:6" s="372" customFormat="1" x14ac:dyDescent="0.25">
      <c r="F375" s="373"/>
    </row>
    <row r="376" spans="6:6" s="372" customFormat="1" x14ac:dyDescent="0.25">
      <c r="F376" s="373"/>
    </row>
    <row r="377" spans="6:6" s="372" customFormat="1" x14ac:dyDescent="0.25">
      <c r="F377" s="373"/>
    </row>
    <row r="378" spans="6:6" s="372" customFormat="1" x14ac:dyDescent="0.25">
      <c r="F378" s="373"/>
    </row>
    <row r="379" spans="6:6" s="372" customFormat="1" x14ac:dyDescent="0.25">
      <c r="F379" s="373"/>
    </row>
    <row r="380" spans="6:6" s="372" customFormat="1" x14ac:dyDescent="0.25">
      <c r="F380" s="373"/>
    </row>
    <row r="381" spans="6:6" s="372" customFormat="1" x14ac:dyDescent="0.25">
      <c r="F381" s="373"/>
    </row>
    <row r="382" spans="6:6" s="372" customFormat="1" x14ac:dyDescent="0.25">
      <c r="F382" s="373"/>
    </row>
    <row r="383" spans="6:6" s="372" customFormat="1" x14ac:dyDescent="0.25">
      <c r="F383" s="373"/>
    </row>
    <row r="384" spans="6:6" s="372" customFormat="1" x14ac:dyDescent="0.25">
      <c r="F384" s="373"/>
    </row>
    <row r="385" spans="6:6" s="372" customFormat="1" x14ac:dyDescent="0.25">
      <c r="F385" s="373"/>
    </row>
    <row r="386" spans="6:6" s="372" customFormat="1" x14ac:dyDescent="0.25">
      <c r="F386" s="373"/>
    </row>
    <row r="387" spans="6:6" s="372" customFormat="1" x14ac:dyDescent="0.25">
      <c r="F387" s="373"/>
    </row>
    <row r="388" spans="6:6" s="372" customFormat="1" x14ac:dyDescent="0.25">
      <c r="F388" s="373"/>
    </row>
    <row r="389" spans="6:6" s="372" customFormat="1" x14ac:dyDescent="0.25">
      <c r="F389" s="373"/>
    </row>
    <row r="390" spans="6:6" s="372" customFormat="1" x14ac:dyDescent="0.25">
      <c r="F390" s="373"/>
    </row>
    <row r="391" spans="6:6" s="372" customFormat="1" x14ac:dyDescent="0.25">
      <c r="F391" s="373"/>
    </row>
    <row r="392" spans="6:6" s="372" customFormat="1" x14ac:dyDescent="0.25">
      <c r="F392" s="373"/>
    </row>
    <row r="393" spans="6:6" s="372" customFormat="1" x14ac:dyDescent="0.25">
      <c r="F393" s="373"/>
    </row>
    <row r="394" spans="6:6" s="372" customFormat="1" x14ac:dyDescent="0.25">
      <c r="F394" s="373"/>
    </row>
    <row r="395" spans="6:6" s="372" customFormat="1" x14ac:dyDescent="0.25">
      <c r="F395" s="373"/>
    </row>
    <row r="396" spans="6:6" s="372" customFormat="1" x14ac:dyDescent="0.25">
      <c r="F396" s="373"/>
    </row>
    <row r="397" spans="6:6" s="372" customFormat="1" x14ac:dyDescent="0.25">
      <c r="F397" s="373"/>
    </row>
    <row r="398" spans="6:6" s="372" customFormat="1" x14ac:dyDescent="0.25">
      <c r="F398" s="373"/>
    </row>
    <row r="399" spans="6:6" s="372" customFormat="1" x14ac:dyDescent="0.25">
      <c r="F399" s="373"/>
    </row>
    <row r="400" spans="6:6" s="372" customFormat="1" x14ac:dyDescent="0.25">
      <c r="F400" s="373"/>
    </row>
    <row r="401" spans="6:6" s="372" customFormat="1" x14ac:dyDescent="0.25">
      <c r="F401" s="373"/>
    </row>
    <row r="402" spans="6:6" s="372" customFormat="1" x14ac:dyDescent="0.25">
      <c r="F402" s="373"/>
    </row>
    <row r="403" spans="6:6" s="372" customFormat="1" x14ac:dyDescent="0.25">
      <c r="F403" s="373"/>
    </row>
    <row r="404" spans="6:6" s="372" customFormat="1" x14ac:dyDescent="0.25">
      <c r="F404" s="373"/>
    </row>
    <row r="405" spans="6:6" s="372" customFormat="1" x14ac:dyDescent="0.25">
      <c r="F405" s="373"/>
    </row>
    <row r="406" spans="6:6" s="372" customFormat="1" x14ac:dyDescent="0.25">
      <c r="F406" s="373"/>
    </row>
    <row r="407" spans="6:6" s="372" customFormat="1" x14ac:dyDescent="0.25">
      <c r="F407" s="373"/>
    </row>
    <row r="408" spans="6:6" s="372" customFormat="1" x14ac:dyDescent="0.25">
      <c r="F408" s="373"/>
    </row>
    <row r="409" spans="6:6" s="372" customFormat="1" x14ac:dyDescent="0.25">
      <c r="F409" s="373"/>
    </row>
    <row r="410" spans="6:6" s="372" customFormat="1" x14ac:dyDescent="0.25">
      <c r="F410" s="373"/>
    </row>
    <row r="411" spans="6:6" s="372" customFormat="1" x14ac:dyDescent="0.25">
      <c r="F411" s="373"/>
    </row>
    <row r="412" spans="6:6" s="372" customFormat="1" x14ac:dyDescent="0.25">
      <c r="F412" s="373"/>
    </row>
    <row r="413" spans="6:6" s="372" customFormat="1" x14ac:dyDescent="0.25">
      <c r="F413" s="373"/>
    </row>
    <row r="414" spans="6:6" s="372" customFormat="1" x14ac:dyDescent="0.25">
      <c r="F414" s="373"/>
    </row>
    <row r="415" spans="6:6" s="372" customFormat="1" x14ac:dyDescent="0.25">
      <c r="F415" s="373"/>
    </row>
    <row r="416" spans="6:6" s="372" customFormat="1" x14ac:dyDescent="0.25">
      <c r="F416" s="373"/>
    </row>
    <row r="417" spans="6:6" s="372" customFormat="1" x14ac:dyDescent="0.25">
      <c r="F417" s="373"/>
    </row>
    <row r="418" spans="6:6" s="372" customFormat="1" x14ac:dyDescent="0.25">
      <c r="F418" s="373"/>
    </row>
    <row r="419" spans="6:6" s="372" customFormat="1" x14ac:dyDescent="0.25">
      <c r="F419" s="373"/>
    </row>
    <row r="420" spans="6:6" s="372" customFormat="1" x14ac:dyDescent="0.25">
      <c r="F420" s="373"/>
    </row>
    <row r="421" spans="6:6" s="372" customFormat="1" x14ac:dyDescent="0.25">
      <c r="F421" s="373"/>
    </row>
    <row r="422" spans="6:6" s="372" customFormat="1" x14ac:dyDescent="0.25">
      <c r="F422" s="373"/>
    </row>
    <row r="423" spans="6:6" s="372" customFormat="1" x14ac:dyDescent="0.25">
      <c r="F423" s="373"/>
    </row>
    <row r="424" spans="6:6" s="372" customFormat="1" x14ac:dyDescent="0.25">
      <c r="F424" s="373"/>
    </row>
    <row r="425" spans="6:6" s="372" customFormat="1" x14ac:dyDescent="0.25">
      <c r="F425" s="373"/>
    </row>
    <row r="426" spans="6:6" s="372" customFormat="1" x14ac:dyDescent="0.25">
      <c r="F426" s="373"/>
    </row>
    <row r="427" spans="6:6" s="372" customFormat="1" x14ac:dyDescent="0.25">
      <c r="F427" s="373"/>
    </row>
    <row r="428" spans="6:6" s="372" customFormat="1" x14ac:dyDescent="0.25">
      <c r="F428" s="373"/>
    </row>
    <row r="429" spans="6:6" s="372" customFormat="1" x14ac:dyDescent="0.25">
      <c r="F429" s="373"/>
    </row>
    <row r="430" spans="6:6" s="372" customFormat="1" x14ac:dyDescent="0.25">
      <c r="F430" s="373"/>
    </row>
    <row r="431" spans="6:6" s="372" customFormat="1" x14ac:dyDescent="0.25">
      <c r="F431" s="373"/>
    </row>
    <row r="432" spans="6:6" s="372" customFormat="1" x14ac:dyDescent="0.25">
      <c r="F432" s="373"/>
    </row>
    <row r="433" spans="6:6" s="372" customFormat="1" x14ac:dyDescent="0.25">
      <c r="F433" s="373"/>
    </row>
    <row r="434" spans="6:6" s="372" customFormat="1" x14ac:dyDescent="0.25">
      <c r="F434" s="373"/>
    </row>
    <row r="435" spans="6:6" s="372" customFormat="1" x14ac:dyDescent="0.25">
      <c r="F435" s="373"/>
    </row>
    <row r="436" spans="6:6" s="372" customFormat="1" x14ac:dyDescent="0.25">
      <c r="F436" s="373"/>
    </row>
    <row r="437" spans="6:6" s="372" customFormat="1" x14ac:dyDescent="0.25">
      <c r="F437" s="373"/>
    </row>
    <row r="438" spans="6:6" s="372" customFormat="1" x14ac:dyDescent="0.25">
      <c r="F438" s="373"/>
    </row>
    <row r="439" spans="6:6" s="372" customFormat="1" x14ac:dyDescent="0.25">
      <c r="F439" s="373"/>
    </row>
    <row r="440" spans="6:6" s="372" customFormat="1" x14ac:dyDescent="0.25">
      <c r="F440" s="373"/>
    </row>
    <row r="441" spans="6:6" s="372" customFormat="1" x14ac:dyDescent="0.25">
      <c r="F441" s="373"/>
    </row>
    <row r="442" spans="6:6" s="372" customFormat="1" x14ac:dyDescent="0.25">
      <c r="F442" s="373"/>
    </row>
    <row r="443" spans="6:6" s="372" customFormat="1" x14ac:dyDescent="0.25">
      <c r="F443" s="373"/>
    </row>
    <row r="444" spans="6:6" s="372" customFormat="1" x14ac:dyDescent="0.25">
      <c r="F444" s="373"/>
    </row>
    <row r="445" spans="6:6" s="372" customFormat="1" x14ac:dyDescent="0.25">
      <c r="F445" s="373"/>
    </row>
    <row r="446" spans="6:6" s="372" customFormat="1" x14ac:dyDescent="0.25">
      <c r="F446" s="373"/>
    </row>
    <row r="447" spans="6:6" s="372" customFormat="1" x14ac:dyDescent="0.25">
      <c r="F447" s="373"/>
    </row>
    <row r="448" spans="6:6" s="372" customFormat="1" x14ac:dyDescent="0.25">
      <c r="F448" s="373"/>
    </row>
    <row r="449" spans="6:6" s="372" customFormat="1" x14ac:dyDescent="0.25">
      <c r="F449" s="373"/>
    </row>
    <row r="450" spans="6:6" s="372" customFormat="1" x14ac:dyDescent="0.25">
      <c r="F450" s="373"/>
    </row>
    <row r="451" spans="6:6" s="372" customFormat="1" x14ac:dyDescent="0.25">
      <c r="F451" s="373"/>
    </row>
    <row r="452" spans="6:6" s="372" customFormat="1" x14ac:dyDescent="0.25">
      <c r="F452" s="373"/>
    </row>
    <row r="453" spans="6:6" s="372" customFormat="1" x14ac:dyDescent="0.25">
      <c r="F453" s="373"/>
    </row>
    <row r="454" spans="6:6" s="372" customFormat="1" x14ac:dyDescent="0.25">
      <c r="F454" s="373"/>
    </row>
    <row r="455" spans="6:6" s="372" customFormat="1" x14ac:dyDescent="0.25">
      <c r="F455" s="373"/>
    </row>
    <row r="456" spans="6:6" s="372" customFormat="1" x14ac:dyDescent="0.25">
      <c r="F456" s="373"/>
    </row>
    <row r="457" spans="6:6" s="372" customFormat="1" x14ac:dyDescent="0.25">
      <c r="F457" s="373"/>
    </row>
    <row r="458" spans="6:6" s="372" customFormat="1" x14ac:dyDescent="0.25">
      <c r="F458" s="373"/>
    </row>
    <row r="459" spans="6:6" s="372" customFormat="1" x14ac:dyDescent="0.25">
      <c r="F459" s="373"/>
    </row>
    <row r="460" spans="6:6" s="372" customFormat="1" x14ac:dyDescent="0.25">
      <c r="F460" s="373"/>
    </row>
    <row r="461" spans="6:6" s="372" customFormat="1" x14ac:dyDescent="0.25">
      <c r="F461" s="373"/>
    </row>
    <row r="462" spans="6:6" s="372" customFormat="1" x14ac:dyDescent="0.25">
      <c r="F462" s="373"/>
    </row>
    <row r="463" spans="6:6" s="372" customFormat="1" x14ac:dyDescent="0.25">
      <c r="F463" s="373"/>
    </row>
    <row r="464" spans="6:6" s="372" customFormat="1" x14ac:dyDescent="0.25">
      <c r="F464" s="373"/>
    </row>
    <row r="465" spans="6:6" s="372" customFormat="1" x14ac:dyDescent="0.25">
      <c r="F465" s="373"/>
    </row>
    <row r="466" spans="6:6" s="372" customFormat="1" x14ac:dyDescent="0.25">
      <c r="F466" s="373"/>
    </row>
    <row r="467" spans="6:6" s="372" customFormat="1" x14ac:dyDescent="0.25">
      <c r="F467" s="373"/>
    </row>
    <row r="468" spans="6:6" s="372" customFormat="1" x14ac:dyDescent="0.25">
      <c r="F468" s="373"/>
    </row>
    <row r="469" spans="6:6" s="372" customFormat="1" x14ac:dyDescent="0.25">
      <c r="F469" s="373"/>
    </row>
    <row r="470" spans="6:6" s="372" customFormat="1" x14ac:dyDescent="0.25">
      <c r="F470" s="373"/>
    </row>
    <row r="471" spans="6:6" s="372" customFormat="1" x14ac:dyDescent="0.25">
      <c r="F471" s="373"/>
    </row>
    <row r="472" spans="6:6" s="372" customFormat="1" x14ac:dyDescent="0.25">
      <c r="F472" s="373"/>
    </row>
    <row r="473" spans="6:6" s="372" customFormat="1" x14ac:dyDescent="0.25">
      <c r="F473" s="373"/>
    </row>
    <row r="474" spans="6:6" s="372" customFormat="1" x14ac:dyDescent="0.25">
      <c r="F474" s="373"/>
    </row>
    <row r="475" spans="6:6" s="372" customFormat="1" x14ac:dyDescent="0.25">
      <c r="F475" s="373"/>
    </row>
    <row r="476" spans="6:6" s="372" customFormat="1" x14ac:dyDescent="0.25">
      <c r="F476" s="373"/>
    </row>
    <row r="477" spans="6:6" s="372" customFormat="1" x14ac:dyDescent="0.25">
      <c r="F477" s="373"/>
    </row>
    <row r="478" spans="6:6" s="372" customFormat="1" x14ac:dyDescent="0.25">
      <c r="F478" s="373"/>
    </row>
    <row r="479" spans="6:6" s="372" customFormat="1" x14ac:dyDescent="0.25">
      <c r="F479" s="373"/>
    </row>
    <row r="480" spans="6:6" s="372" customFormat="1" x14ac:dyDescent="0.25">
      <c r="F480" s="373"/>
    </row>
    <row r="481" spans="6:6" s="372" customFormat="1" x14ac:dyDescent="0.25">
      <c r="F481" s="373"/>
    </row>
    <row r="482" spans="6:6" s="372" customFormat="1" x14ac:dyDescent="0.25">
      <c r="F482" s="373"/>
    </row>
    <row r="483" spans="6:6" s="372" customFormat="1" x14ac:dyDescent="0.25">
      <c r="F483" s="373"/>
    </row>
    <row r="484" spans="6:6" s="372" customFormat="1" x14ac:dyDescent="0.25">
      <c r="F484" s="373"/>
    </row>
    <row r="485" spans="6:6" s="372" customFormat="1" x14ac:dyDescent="0.25">
      <c r="F485" s="373"/>
    </row>
    <row r="486" spans="6:6" s="372" customFormat="1" x14ac:dyDescent="0.25">
      <c r="F486" s="373"/>
    </row>
    <row r="487" spans="6:6" s="372" customFormat="1" x14ac:dyDescent="0.25">
      <c r="F487" s="373"/>
    </row>
    <row r="488" spans="6:6" s="372" customFormat="1" x14ac:dyDescent="0.25">
      <c r="F488" s="373"/>
    </row>
    <row r="489" spans="6:6" s="372" customFormat="1" x14ac:dyDescent="0.25">
      <c r="F489" s="373"/>
    </row>
    <row r="490" spans="6:6" s="372" customFormat="1" x14ac:dyDescent="0.25">
      <c r="F490" s="373"/>
    </row>
    <row r="491" spans="6:6" s="372" customFormat="1" x14ac:dyDescent="0.25">
      <c r="F491" s="373"/>
    </row>
    <row r="492" spans="6:6" s="372" customFormat="1" x14ac:dyDescent="0.25">
      <c r="F492" s="373"/>
    </row>
    <row r="493" spans="6:6" s="372" customFormat="1" x14ac:dyDescent="0.25">
      <c r="F493" s="373"/>
    </row>
    <row r="494" spans="6:6" s="372" customFormat="1" x14ac:dyDescent="0.25">
      <c r="F494" s="373"/>
    </row>
    <row r="495" spans="6:6" s="372" customFormat="1" x14ac:dyDescent="0.25">
      <c r="F495" s="373"/>
    </row>
    <row r="496" spans="6:6" s="372" customFormat="1" x14ac:dyDescent="0.25">
      <c r="F496" s="373"/>
    </row>
    <row r="497" spans="6:6" s="372" customFormat="1" x14ac:dyDescent="0.25">
      <c r="F497" s="373"/>
    </row>
    <row r="498" spans="6:6" s="372" customFormat="1" x14ac:dyDescent="0.25">
      <c r="F498" s="373"/>
    </row>
    <row r="499" spans="6:6" s="372" customFormat="1" x14ac:dyDescent="0.25">
      <c r="F499" s="373"/>
    </row>
    <row r="500" spans="6:6" s="372" customFormat="1" x14ac:dyDescent="0.25">
      <c r="F500" s="373"/>
    </row>
    <row r="501" spans="6:6" s="372" customFormat="1" x14ac:dyDescent="0.25">
      <c r="F501" s="373"/>
    </row>
    <row r="502" spans="6:6" s="372" customFormat="1" x14ac:dyDescent="0.25">
      <c r="F502" s="373"/>
    </row>
    <row r="503" spans="6:6" s="372" customFormat="1" x14ac:dyDescent="0.25">
      <c r="F503" s="373"/>
    </row>
    <row r="504" spans="6:6" s="372" customFormat="1" x14ac:dyDescent="0.25">
      <c r="F504" s="373"/>
    </row>
    <row r="505" spans="6:6" s="372" customFormat="1" x14ac:dyDescent="0.25">
      <c r="F505" s="373"/>
    </row>
    <row r="506" spans="6:6" s="372" customFormat="1" x14ac:dyDescent="0.25">
      <c r="F506" s="373"/>
    </row>
    <row r="507" spans="6:6" s="372" customFormat="1" x14ac:dyDescent="0.25">
      <c r="F507" s="373"/>
    </row>
    <row r="508" spans="6:6" s="372" customFormat="1" x14ac:dyDescent="0.25">
      <c r="F508" s="373"/>
    </row>
    <row r="509" spans="6:6" s="372" customFormat="1" x14ac:dyDescent="0.25">
      <c r="F509" s="373"/>
    </row>
    <row r="510" spans="6:6" s="372" customFormat="1" x14ac:dyDescent="0.25">
      <c r="F510" s="373"/>
    </row>
    <row r="511" spans="6:6" s="372" customFormat="1" x14ac:dyDescent="0.25">
      <c r="F511" s="373"/>
    </row>
    <row r="512" spans="6:6" s="372" customFormat="1" x14ac:dyDescent="0.25">
      <c r="F512" s="373"/>
    </row>
    <row r="513" spans="6:6" s="372" customFormat="1" x14ac:dyDescent="0.25">
      <c r="F513" s="373"/>
    </row>
    <row r="514" spans="6:6" s="372" customFormat="1" x14ac:dyDescent="0.25">
      <c r="F514" s="373"/>
    </row>
    <row r="515" spans="6:6" s="372" customFormat="1" x14ac:dyDescent="0.25">
      <c r="F515" s="373"/>
    </row>
    <row r="516" spans="6:6" s="372" customFormat="1" x14ac:dyDescent="0.25">
      <c r="F516" s="373"/>
    </row>
    <row r="517" spans="6:6" s="372" customFormat="1" x14ac:dyDescent="0.25">
      <c r="F517" s="373"/>
    </row>
    <row r="518" spans="6:6" s="372" customFormat="1" x14ac:dyDescent="0.25">
      <c r="F518" s="373"/>
    </row>
    <row r="519" spans="6:6" s="372" customFormat="1" x14ac:dyDescent="0.25">
      <c r="F519" s="373"/>
    </row>
    <row r="520" spans="6:6" s="372" customFormat="1" x14ac:dyDescent="0.25">
      <c r="F520" s="373"/>
    </row>
    <row r="521" spans="6:6" s="372" customFormat="1" x14ac:dyDescent="0.25">
      <c r="F521" s="373"/>
    </row>
    <row r="522" spans="6:6" s="372" customFormat="1" x14ac:dyDescent="0.25">
      <c r="F522" s="373"/>
    </row>
    <row r="523" spans="6:6" s="372" customFormat="1" x14ac:dyDescent="0.25">
      <c r="F523" s="373"/>
    </row>
    <row r="524" spans="6:6" s="372" customFormat="1" x14ac:dyDescent="0.25">
      <c r="F524" s="373"/>
    </row>
    <row r="525" spans="6:6" s="372" customFormat="1" x14ac:dyDescent="0.25">
      <c r="F525" s="373"/>
    </row>
    <row r="526" spans="6:6" s="372" customFormat="1" x14ac:dyDescent="0.25">
      <c r="F526" s="373"/>
    </row>
    <row r="527" spans="6:6" s="372" customFormat="1" x14ac:dyDescent="0.25">
      <c r="F527" s="373"/>
    </row>
    <row r="528" spans="6:6" s="372" customFormat="1" x14ac:dyDescent="0.25">
      <c r="F528" s="373"/>
    </row>
    <row r="529" spans="6:6" s="372" customFormat="1" x14ac:dyDescent="0.25">
      <c r="F529" s="373"/>
    </row>
    <row r="530" spans="6:6" s="372" customFormat="1" x14ac:dyDescent="0.25">
      <c r="F530" s="373"/>
    </row>
    <row r="531" spans="6:6" s="372" customFormat="1" x14ac:dyDescent="0.25">
      <c r="F531" s="373"/>
    </row>
    <row r="532" spans="6:6" s="372" customFormat="1" x14ac:dyDescent="0.25">
      <c r="F532" s="373"/>
    </row>
    <row r="533" spans="6:6" s="372" customFormat="1" x14ac:dyDescent="0.25">
      <c r="F533" s="373"/>
    </row>
    <row r="534" spans="6:6" s="372" customFormat="1" x14ac:dyDescent="0.25">
      <c r="F534" s="373"/>
    </row>
    <row r="535" spans="6:6" s="372" customFormat="1" x14ac:dyDescent="0.25">
      <c r="F535" s="373"/>
    </row>
    <row r="536" spans="6:6" s="372" customFormat="1" x14ac:dyDescent="0.25">
      <c r="F536" s="373"/>
    </row>
    <row r="537" spans="6:6" s="372" customFormat="1" x14ac:dyDescent="0.25">
      <c r="F537" s="373"/>
    </row>
    <row r="538" spans="6:6" s="372" customFormat="1" x14ac:dyDescent="0.25">
      <c r="F538" s="373"/>
    </row>
    <row r="539" spans="6:6" s="372" customFormat="1" x14ac:dyDescent="0.25">
      <c r="F539" s="373"/>
    </row>
    <row r="540" spans="6:6" s="372" customFormat="1" x14ac:dyDescent="0.25">
      <c r="F540" s="373"/>
    </row>
    <row r="541" spans="6:6" s="372" customFormat="1" x14ac:dyDescent="0.25">
      <c r="F541" s="373"/>
    </row>
    <row r="542" spans="6:6" s="372" customFormat="1" x14ac:dyDescent="0.25">
      <c r="F542" s="373"/>
    </row>
    <row r="543" spans="6:6" s="372" customFormat="1" x14ac:dyDescent="0.25">
      <c r="F543" s="373"/>
    </row>
    <row r="544" spans="6:6" s="372" customFormat="1" x14ac:dyDescent="0.25">
      <c r="F544" s="373"/>
    </row>
    <row r="545" spans="6:6" s="372" customFormat="1" x14ac:dyDescent="0.25">
      <c r="F545" s="373"/>
    </row>
    <row r="546" spans="6:6" s="372" customFormat="1" x14ac:dyDescent="0.25">
      <c r="F546" s="373"/>
    </row>
    <row r="547" spans="6:6" s="372" customFormat="1" x14ac:dyDescent="0.25">
      <c r="F547" s="373"/>
    </row>
    <row r="548" spans="6:6" s="372" customFormat="1" x14ac:dyDescent="0.25">
      <c r="F548" s="373"/>
    </row>
    <row r="549" spans="6:6" s="372" customFormat="1" x14ac:dyDescent="0.25">
      <c r="F549" s="373"/>
    </row>
    <row r="550" spans="6:6" s="372" customFormat="1" x14ac:dyDescent="0.25">
      <c r="F550" s="373"/>
    </row>
    <row r="551" spans="6:6" s="372" customFormat="1" x14ac:dyDescent="0.25">
      <c r="F551" s="373"/>
    </row>
    <row r="552" spans="6:6" s="372" customFormat="1" x14ac:dyDescent="0.25">
      <c r="F552" s="373"/>
    </row>
    <row r="553" spans="6:6" s="372" customFormat="1" x14ac:dyDescent="0.25">
      <c r="F553" s="373"/>
    </row>
    <row r="554" spans="6:6" s="372" customFormat="1" x14ac:dyDescent="0.25">
      <c r="F554" s="373"/>
    </row>
    <row r="555" spans="6:6" s="372" customFormat="1" x14ac:dyDescent="0.25">
      <c r="F555" s="373"/>
    </row>
    <row r="556" spans="6:6" s="372" customFormat="1" x14ac:dyDescent="0.25">
      <c r="F556" s="373"/>
    </row>
    <row r="557" spans="6:6" s="372" customFormat="1" x14ac:dyDescent="0.25">
      <c r="F557" s="373"/>
    </row>
    <row r="558" spans="6:6" s="372" customFormat="1" x14ac:dyDescent="0.25">
      <c r="F558" s="373"/>
    </row>
    <row r="559" spans="6:6" s="372" customFormat="1" x14ac:dyDescent="0.25">
      <c r="F559" s="373"/>
    </row>
    <row r="560" spans="6:6" s="372" customFormat="1" x14ac:dyDescent="0.25">
      <c r="F560" s="373"/>
    </row>
    <row r="561" spans="6:6" s="372" customFormat="1" x14ac:dyDescent="0.25">
      <c r="F561" s="373"/>
    </row>
    <row r="562" spans="6:6" s="372" customFormat="1" x14ac:dyDescent="0.25">
      <c r="F562" s="373"/>
    </row>
    <row r="563" spans="6:6" s="372" customFormat="1" x14ac:dyDescent="0.25">
      <c r="F563" s="373"/>
    </row>
    <row r="564" spans="6:6" s="372" customFormat="1" x14ac:dyDescent="0.25">
      <c r="F564" s="373"/>
    </row>
    <row r="565" spans="6:6" s="372" customFormat="1" x14ac:dyDescent="0.25">
      <c r="F565" s="373"/>
    </row>
    <row r="566" spans="6:6" s="372" customFormat="1" x14ac:dyDescent="0.25">
      <c r="F566" s="373"/>
    </row>
    <row r="567" spans="6:6" s="372" customFormat="1" x14ac:dyDescent="0.25">
      <c r="F567" s="373"/>
    </row>
    <row r="568" spans="6:6" s="372" customFormat="1" x14ac:dyDescent="0.25">
      <c r="F568" s="373"/>
    </row>
    <row r="569" spans="6:6" s="372" customFormat="1" x14ac:dyDescent="0.25">
      <c r="F569" s="373"/>
    </row>
    <row r="570" spans="6:6" s="372" customFormat="1" x14ac:dyDescent="0.25">
      <c r="F570" s="373"/>
    </row>
    <row r="571" spans="6:6" s="372" customFormat="1" x14ac:dyDescent="0.25">
      <c r="F571" s="373"/>
    </row>
    <row r="572" spans="6:6" s="372" customFormat="1" x14ac:dyDescent="0.25">
      <c r="F572" s="373"/>
    </row>
    <row r="573" spans="6:6" s="372" customFormat="1" x14ac:dyDescent="0.25">
      <c r="F573" s="373"/>
    </row>
    <row r="574" spans="6:6" s="372" customFormat="1" x14ac:dyDescent="0.25">
      <c r="F574" s="373"/>
    </row>
    <row r="575" spans="6:6" s="372" customFormat="1" x14ac:dyDescent="0.25">
      <c r="F575" s="373"/>
    </row>
    <row r="576" spans="6:6" s="372" customFormat="1" x14ac:dyDescent="0.25">
      <c r="F576" s="373"/>
    </row>
    <row r="577" spans="6:6" s="372" customFormat="1" x14ac:dyDescent="0.25">
      <c r="F577" s="373"/>
    </row>
    <row r="578" spans="6:6" s="372" customFormat="1" x14ac:dyDescent="0.25">
      <c r="F578" s="373"/>
    </row>
    <row r="579" spans="6:6" s="372" customFormat="1" x14ac:dyDescent="0.25">
      <c r="F579" s="373"/>
    </row>
    <row r="580" spans="6:6" s="372" customFormat="1" x14ac:dyDescent="0.25">
      <c r="F580" s="373"/>
    </row>
    <row r="581" spans="6:6" s="372" customFormat="1" x14ac:dyDescent="0.25">
      <c r="F581" s="373"/>
    </row>
    <row r="582" spans="6:6" s="372" customFormat="1" x14ac:dyDescent="0.25">
      <c r="F582" s="373"/>
    </row>
    <row r="583" spans="6:6" s="372" customFormat="1" x14ac:dyDescent="0.25">
      <c r="F583" s="373"/>
    </row>
    <row r="584" spans="6:6" s="372" customFormat="1" x14ac:dyDescent="0.25">
      <c r="F584" s="373"/>
    </row>
    <row r="585" spans="6:6" s="372" customFormat="1" x14ac:dyDescent="0.25">
      <c r="F585" s="373"/>
    </row>
    <row r="586" spans="6:6" s="372" customFormat="1" x14ac:dyDescent="0.25">
      <c r="F586" s="373"/>
    </row>
    <row r="587" spans="6:6" s="372" customFormat="1" x14ac:dyDescent="0.25">
      <c r="F587" s="373"/>
    </row>
    <row r="588" spans="6:6" s="372" customFormat="1" x14ac:dyDescent="0.25">
      <c r="F588" s="373"/>
    </row>
    <row r="589" spans="6:6" s="372" customFormat="1" x14ac:dyDescent="0.25">
      <c r="F589" s="373"/>
    </row>
    <row r="590" spans="6:6" s="372" customFormat="1" x14ac:dyDescent="0.25">
      <c r="F590" s="373"/>
    </row>
    <row r="591" spans="6:6" s="372" customFormat="1" x14ac:dyDescent="0.25">
      <c r="F591" s="373"/>
    </row>
    <row r="592" spans="6:6" s="372" customFormat="1" x14ac:dyDescent="0.25">
      <c r="F592" s="373"/>
    </row>
    <row r="593" spans="6:6" s="372" customFormat="1" x14ac:dyDescent="0.25">
      <c r="F593" s="373"/>
    </row>
    <row r="594" spans="6:6" s="372" customFormat="1" x14ac:dyDescent="0.25">
      <c r="F594" s="373"/>
    </row>
    <row r="595" spans="6:6" s="372" customFormat="1" x14ac:dyDescent="0.25">
      <c r="F595" s="373"/>
    </row>
    <row r="596" spans="6:6" s="372" customFormat="1" x14ac:dyDescent="0.25">
      <c r="F596" s="373"/>
    </row>
    <row r="597" spans="6:6" s="372" customFormat="1" x14ac:dyDescent="0.25">
      <c r="F597" s="373"/>
    </row>
    <row r="598" spans="6:6" s="372" customFormat="1" x14ac:dyDescent="0.25">
      <c r="F598" s="373"/>
    </row>
    <row r="599" spans="6:6" s="372" customFormat="1" x14ac:dyDescent="0.25">
      <c r="F599" s="373"/>
    </row>
    <row r="600" spans="6:6" s="372" customFormat="1" x14ac:dyDescent="0.25">
      <c r="F600" s="373"/>
    </row>
    <row r="601" spans="6:6" s="372" customFormat="1" x14ac:dyDescent="0.25">
      <c r="F601" s="373"/>
    </row>
    <row r="602" spans="6:6" s="372" customFormat="1" x14ac:dyDescent="0.25">
      <c r="F602" s="373"/>
    </row>
    <row r="603" spans="6:6" s="372" customFormat="1" x14ac:dyDescent="0.25">
      <c r="F603" s="373"/>
    </row>
    <row r="604" spans="6:6" s="372" customFormat="1" x14ac:dyDescent="0.25">
      <c r="F604" s="373"/>
    </row>
    <row r="605" spans="6:6" s="372" customFormat="1" x14ac:dyDescent="0.25">
      <c r="F605" s="373"/>
    </row>
    <row r="606" spans="6:6" s="372" customFormat="1" x14ac:dyDescent="0.25">
      <c r="F606" s="373"/>
    </row>
    <row r="607" spans="6:6" s="372" customFormat="1" x14ac:dyDescent="0.25">
      <c r="F607" s="373"/>
    </row>
    <row r="608" spans="6:6" s="372" customFormat="1" x14ac:dyDescent="0.25">
      <c r="F608" s="373"/>
    </row>
    <row r="609" spans="6:6" s="372" customFormat="1" x14ac:dyDescent="0.25">
      <c r="F609" s="373"/>
    </row>
    <row r="610" spans="6:6" s="372" customFormat="1" x14ac:dyDescent="0.25">
      <c r="F610" s="373"/>
    </row>
    <row r="611" spans="6:6" s="372" customFormat="1" x14ac:dyDescent="0.25">
      <c r="F611" s="373"/>
    </row>
    <row r="612" spans="6:6" s="372" customFormat="1" x14ac:dyDescent="0.25">
      <c r="F612" s="373"/>
    </row>
    <row r="613" spans="6:6" s="372" customFormat="1" x14ac:dyDescent="0.25">
      <c r="F613" s="373"/>
    </row>
    <row r="614" spans="6:6" s="372" customFormat="1" x14ac:dyDescent="0.25">
      <c r="F614" s="373"/>
    </row>
    <row r="615" spans="6:6" s="372" customFormat="1" x14ac:dyDescent="0.25">
      <c r="F615" s="373"/>
    </row>
    <row r="616" spans="6:6" s="372" customFormat="1" x14ac:dyDescent="0.25">
      <c r="F616" s="373"/>
    </row>
    <row r="617" spans="6:6" s="372" customFormat="1" x14ac:dyDescent="0.25">
      <c r="F617" s="373"/>
    </row>
    <row r="618" spans="6:6" s="372" customFormat="1" x14ac:dyDescent="0.25">
      <c r="F618" s="373"/>
    </row>
    <row r="619" spans="6:6" s="372" customFormat="1" x14ac:dyDescent="0.25">
      <c r="F619" s="373"/>
    </row>
    <row r="620" spans="6:6" s="372" customFormat="1" x14ac:dyDescent="0.25">
      <c r="F620" s="373"/>
    </row>
    <row r="621" spans="6:6" s="372" customFormat="1" x14ac:dyDescent="0.25">
      <c r="F621" s="373"/>
    </row>
    <row r="622" spans="6:6" s="372" customFormat="1" x14ac:dyDescent="0.25">
      <c r="F622" s="373"/>
    </row>
    <row r="623" spans="6:6" s="372" customFormat="1" x14ac:dyDescent="0.25">
      <c r="F623" s="373"/>
    </row>
    <row r="624" spans="6:6" s="372" customFormat="1" x14ac:dyDescent="0.25">
      <c r="F624" s="373"/>
    </row>
    <row r="625" spans="6:6" s="372" customFormat="1" x14ac:dyDescent="0.25">
      <c r="F625" s="373"/>
    </row>
    <row r="626" spans="6:6" s="372" customFormat="1" x14ac:dyDescent="0.25">
      <c r="F626" s="373"/>
    </row>
    <row r="627" spans="6:6" s="372" customFormat="1" x14ac:dyDescent="0.25">
      <c r="F627" s="373"/>
    </row>
    <row r="628" spans="6:6" s="372" customFormat="1" x14ac:dyDescent="0.25">
      <c r="F628" s="373"/>
    </row>
    <row r="629" spans="6:6" s="372" customFormat="1" x14ac:dyDescent="0.25">
      <c r="F629" s="373"/>
    </row>
    <row r="630" spans="6:6" s="372" customFormat="1" x14ac:dyDescent="0.25">
      <c r="F630" s="373"/>
    </row>
    <row r="631" spans="6:6" s="372" customFormat="1" x14ac:dyDescent="0.25">
      <c r="F631" s="373"/>
    </row>
    <row r="632" spans="6:6" s="372" customFormat="1" x14ac:dyDescent="0.25">
      <c r="F632" s="373"/>
    </row>
    <row r="633" spans="6:6" s="372" customFormat="1" x14ac:dyDescent="0.25">
      <c r="F633" s="373"/>
    </row>
    <row r="634" spans="6:6" s="372" customFormat="1" x14ac:dyDescent="0.25">
      <c r="F634" s="373"/>
    </row>
    <row r="635" spans="6:6" s="372" customFormat="1" x14ac:dyDescent="0.25">
      <c r="F635" s="373"/>
    </row>
    <row r="636" spans="6:6" s="372" customFormat="1" x14ac:dyDescent="0.25">
      <c r="F636" s="373"/>
    </row>
    <row r="637" spans="6:6" s="372" customFormat="1" x14ac:dyDescent="0.25">
      <c r="F637" s="373"/>
    </row>
    <row r="638" spans="6:6" s="372" customFormat="1" x14ac:dyDescent="0.25">
      <c r="F638" s="373"/>
    </row>
    <row r="639" spans="6:6" s="372" customFormat="1" x14ac:dyDescent="0.25">
      <c r="F639" s="373"/>
    </row>
    <row r="640" spans="6:6" s="372" customFormat="1" x14ac:dyDescent="0.25">
      <c r="F640" s="373"/>
    </row>
    <row r="641" spans="6:6" s="372" customFormat="1" x14ac:dyDescent="0.25">
      <c r="F641" s="373"/>
    </row>
    <row r="642" spans="6:6" s="372" customFormat="1" x14ac:dyDescent="0.25">
      <c r="F642" s="373"/>
    </row>
    <row r="643" spans="6:6" s="372" customFormat="1" x14ac:dyDescent="0.25">
      <c r="F643" s="373"/>
    </row>
    <row r="644" spans="6:6" s="372" customFormat="1" x14ac:dyDescent="0.25">
      <c r="F644" s="373"/>
    </row>
    <row r="645" spans="6:6" s="372" customFormat="1" x14ac:dyDescent="0.25">
      <c r="F645" s="373"/>
    </row>
    <row r="646" spans="6:6" s="372" customFormat="1" x14ac:dyDescent="0.25">
      <c r="F646" s="373"/>
    </row>
    <row r="647" spans="6:6" s="372" customFormat="1" x14ac:dyDescent="0.25">
      <c r="F647" s="373"/>
    </row>
    <row r="648" spans="6:6" s="372" customFormat="1" x14ac:dyDescent="0.25">
      <c r="F648" s="373"/>
    </row>
    <row r="649" spans="6:6" s="372" customFormat="1" x14ac:dyDescent="0.25">
      <c r="F649" s="373"/>
    </row>
    <row r="650" spans="6:6" s="372" customFormat="1" x14ac:dyDescent="0.25">
      <c r="F650" s="373"/>
    </row>
    <row r="651" spans="6:6" s="372" customFormat="1" x14ac:dyDescent="0.25">
      <c r="F651" s="373"/>
    </row>
    <row r="652" spans="6:6" s="372" customFormat="1" x14ac:dyDescent="0.25">
      <c r="F652" s="373"/>
    </row>
    <row r="653" spans="6:6" s="372" customFormat="1" x14ac:dyDescent="0.25">
      <c r="F653" s="373"/>
    </row>
    <row r="654" spans="6:6" s="372" customFormat="1" x14ac:dyDescent="0.25">
      <c r="F654" s="373"/>
    </row>
    <row r="655" spans="6:6" s="372" customFormat="1" x14ac:dyDescent="0.25">
      <c r="F655" s="373"/>
    </row>
    <row r="656" spans="6:6" s="372" customFormat="1" x14ac:dyDescent="0.25">
      <c r="F656" s="373"/>
    </row>
    <row r="657" spans="6:6" s="372" customFormat="1" x14ac:dyDescent="0.25">
      <c r="F657" s="373"/>
    </row>
    <row r="658" spans="6:6" s="372" customFormat="1" x14ac:dyDescent="0.25">
      <c r="F658" s="373"/>
    </row>
    <row r="659" spans="6:6" s="372" customFormat="1" x14ac:dyDescent="0.25">
      <c r="F659" s="373"/>
    </row>
    <row r="660" spans="6:6" s="372" customFormat="1" x14ac:dyDescent="0.25">
      <c r="F660" s="373"/>
    </row>
    <row r="661" spans="6:6" s="372" customFormat="1" x14ac:dyDescent="0.25">
      <c r="F661" s="373"/>
    </row>
    <row r="662" spans="6:6" s="372" customFormat="1" x14ac:dyDescent="0.25">
      <c r="F662" s="373"/>
    </row>
    <row r="663" spans="6:6" s="372" customFormat="1" x14ac:dyDescent="0.25">
      <c r="F663" s="373"/>
    </row>
    <row r="664" spans="6:6" s="372" customFormat="1" x14ac:dyDescent="0.25">
      <c r="F664" s="373"/>
    </row>
    <row r="665" spans="6:6" s="372" customFormat="1" x14ac:dyDescent="0.25">
      <c r="F665" s="373"/>
    </row>
    <row r="666" spans="6:6" s="372" customFormat="1" x14ac:dyDescent="0.25">
      <c r="F666" s="373"/>
    </row>
    <row r="667" spans="6:6" s="372" customFormat="1" x14ac:dyDescent="0.25">
      <c r="F667" s="373"/>
    </row>
    <row r="668" spans="6:6" s="372" customFormat="1" x14ac:dyDescent="0.25">
      <c r="F668" s="373"/>
    </row>
  </sheetData>
  <sheetProtection algorithmName="SHA-512" hashValue="r5wuPNAvNlDlCYDI3Womu53JRWPRM+TdtgCxxQ8C5CZNkTeFGVBTVaOavbzh/mpaZyq0xveLGcZXDpm1xTD37w==" saltValue="kQpjbEVRrC+A2aAG9H50BA==" spinCount="100000" sheet="1" objects="1" scenarios="1"/>
  <mergeCells count="11">
    <mergeCell ref="K16:K17"/>
    <mergeCell ref="F16:F17"/>
    <mergeCell ref="G16:G17"/>
    <mergeCell ref="H16:H17"/>
    <mergeCell ref="I16:I17"/>
    <mergeCell ref="J16:J17"/>
    <mergeCell ref="A16:A17"/>
    <mergeCell ref="B16:B17"/>
    <mergeCell ref="C16:C17"/>
    <mergeCell ref="D16:D17"/>
    <mergeCell ref="E16:E17"/>
  </mergeCells>
  <phoneticPr fontId="6" type="noConversion"/>
  <pageMargins left="0.7" right="0.7" top="0.75" bottom="0.75" header="0.3" footer="0.3"/>
  <pageSetup paperSize="5" scale="55" orientation="portrait" verticalDpi="200" r:id="rId1"/>
  <headerFooter alignWithMargins="0"/>
  <rowBreaks count="3" manualBreakCount="3">
    <brk id="124" max="16383" man="1"/>
    <brk id="254" max="16383" man="1"/>
    <brk id="327" max="16383" man="1"/>
  </rowBreaks>
  <colBreaks count="1" manualBreakCount="1">
    <brk id="11" max="1048575" man="1"/>
  </colBreaks>
  <ignoredErrors>
    <ignoredError sqref="K211:K212 K215:K217 K227:K231 K282 K289 K169 K213 K235:K236 K226" unlockedFormula="1"/>
    <ignoredError sqref="K60 K70 K79 K94 K96 K101 K111 K118 K120 K145 K149 K181 K183 K192 K199 K202 K297 K299 K34 K62 K44 K147 K46 K74 K113 K306 K313 K316:K317 K321 K323 K327 K175:K176 K304 K260 K262 K64 K72 K81 K84 K86 K89 K91 K122 K151:K153 K155:K156 K185 K194 K196 K204 K206 K301 K308 K310 K319" formula="1"/>
    <ignoredError sqref="K124 K240 K246 K268 K270 K274 K276 K285 K287 K292 K294 K243 K254 K252 K248 K250 K278 K280" formula="1" unlockedFormula="1"/>
  </ignoredError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BH329"/>
  <sheetViews>
    <sheetView showGridLines="0" tabSelected="1" topLeftCell="B1" zoomScaleNormal="100" workbookViewId="0">
      <selection activeCell="L23" sqref="L23"/>
    </sheetView>
  </sheetViews>
  <sheetFormatPr baseColWidth="10" defaultColWidth="9.140625" defaultRowHeight="15" x14ac:dyDescent="0.25"/>
  <cols>
    <col min="1" max="1" width="5" style="83" customWidth="1"/>
    <col min="2" max="2" width="6.5703125" style="83" customWidth="1"/>
    <col min="3" max="3" width="6.42578125" style="83" customWidth="1"/>
    <col min="4" max="4" width="6.5703125" style="83" customWidth="1"/>
    <col min="5" max="5" width="5.5703125" style="83" customWidth="1"/>
    <col min="6" max="6" width="71.28515625" style="83" customWidth="1"/>
    <col min="7" max="7" width="17" style="83" customWidth="1"/>
    <col min="8" max="8" width="16.5703125" style="83" customWidth="1"/>
    <col min="9" max="9" width="14.85546875" style="83" customWidth="1"/>
    <col min="10" max="10" width="15.5703125" style="83" customWidth="1"/>
    <col min="11" max="11" width="9.140625" style="84" customWidth="1"/>
    <col min="12" max="13" width="17.85546875" style="3" bestFit="1" customWidth="1"/>
    <col min="14" max="16384" width="9.140625" style="3"/>
  </cols>
  <sheetData>
    <row r="1" spans="1:60" customFormat="1" x14ac:dyDescent="0.25">
      <c r="C1" s="1"/>
      <c r="D1" s="1"/>
      <c r="E1" s="1"/>
      <c r="F1" s="1"/>
      <c r="G1" s="1"/>
      <c r="H1" s="1"/>
      <c r="I1" s="1"/>
      <c r="J1" s="1"/>
      <c r="K1" s="1"/>
      <c r="L1" s="1"/>
      <c r="M1" s="1"/>
      <c r="N1" s="1"/>
      <c r="O1" s="1"/>
      <c r="P1" s="127"/>
      <c r="Q1" s="125"/>
      <c r="R1" s="125"/>
      <c r="S1" s="125"/>
      <c r="T1" s="12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row>
    <row r="2" spans="1:60" customFormat="1" ht="15.75" x14ac:dyDescent="0.25">
      <c r="C2" s="28"/>
      <c r="D2" s="1"/>
      <c r="E2" s="83"/>
      <c r="F2" s="115" t="str">
        <f>'Formulario PPGR1'!I2</f>
        <v>Servicio Nacional de Salud</v>
      </c>
      <c r="G2" s="1"/>
      <c r="H2" s="1"/>
      <c r="I2" s="1"/>
      <c r="J2" s="1"/>
      <c r="K2" s="1"/>
      <c r="L2" s="1"/>
      <c r="M2" s="1"/>
      <c r="N2" s="1"/>
      <c r="O2" s="1"/>
      <c r="P2" s="127"/>
      <c r="Q2" s="125"/>
      <c r="R2" s="125"/>
      <c r="S2" s="125"/>
      <c r="T2" s="12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row>
    <row r="3" spans="1:60" customFormat="1" x14ac:dyDescent="0.25">
      <c r="C3" s="28"/>
      <c r="D3" s="1"/>
      <c r="E3" s="83"/>
      <c r="F3" s="116" t="str">
        <f>'Formulario PPGR1'!I3</f>
        <v>Dirección de Planificación y Desarrollo</v>
      </c>
      <c r="G3" s="1"/>
      <c r="H3" s="1"/>
      <c r="I3" s="1"/>
      <c r="J3" s="1"/>
      <c r="K3" s="1"/>
      <c r="L3" s="1"/>
      <c r="M3" s="1"/>
      <c r="N3" s="1"/>
      <c r="O3" s="1"/>
      <c r="P3" s="127"/>
      <c r="Q3" s="125"/>
      <c r="R3" s="125"/>
      <c r="S3" s="125"/>
      <c r="T3" s="12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row>
    <row r="4" spans="1:60" customFormat="1" x14ac:dyDescent="0.25">
      <c r="C4" s="28"/>
      <c r="D4" s="1"/>
      <c r="E4" s="83"/>
      <c r="F4" s="117" t="str">
        <f>'Formulario PPGR1'!I4</f>
        <v xml:space="preserve">Plan Operativo Anual </v>
      </c>
      <c r="G4" s="1"/>
      <c r="H4" s="1"/>
      <c r="I4" s="1"/>
      <c r="J4" s="1"/>
      <c r="K4" s="1"/>
      <c r="L4" s="1"/>
      <c r="M4" s="1"/>
      <c r="N4" s="1"/>
      <c r="O4" s="1"/>
      <c r="P4" s="127"/>
      <c r="Q4" s="125"/>
      <c r="R4" s="125"/>
      <c r="S4" s="125"/>
      <c r="T4" s="12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row>
    <row r="5" spans="1:60" customFormat="1" x14ac:dyDescent="0.25">
      <c r="C5" s="28"/>
      <c r="D5" s="1"/>
      <c r="E5" s="83"/>
      <c r="F5" s="117" t="s">
        <v>461</v>
      </c>
      <c r="G5" s="1"/>
      <c r="H5" s="1"/>
      <c r="I5" s="1"/>
      <c r="J5" s="1"/>
      <c r="K5" s="1"/>
      <c r="L5" s="1"/>
      <c r="M5" s="1"/>
      <c r="N5" s="1"/>
      <c r="O5" s="1"/>
      <c r="P5" s="127"/>
      <c r="Q5" s="125"/>
      <c r="R5" s="125"/>
      <c r="S5" s="125"/>
      <c r="T5" s="12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row>
    <row r="6" spans="1:60" customFormat="1" x14ac:dyDescent="0.25">
      <c r="C6" s="1"/>
      <c r="D6" s="1"/>
      <c r="E6" s="83"/>
      <c r="F6" s="117" t="str">
        <f>'Formulario PPGR1'!$L$3</f>
        <v>R3 - SRS Cibao Nordeste</v>
      </c>
      <c r="G6" s="1"/>
      <c r="H6" s="1"/>
      <c r="I6" s="1"/>
      <c r="J6" s="1"/>
      <c r="K6" s="1"/>
      <c r="L6" s="1"/>
      <c r="M6" s="1"/>
      <c r="N6" s="1"/>
      <c r="O6" s="1"/>
      <c r="P6" s="1"/>
      <c r="Q6" s="1"/>
      <c r="R6" s="125"/>
      <c r="S6" s="125"/>
      <c r="T6" s="12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row>
    <row r="7" spans="1:60" ht="16.5" customHeight="1" x14ac:dyDescent="0.2">
      <c r="A7" s="89"/>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row>
    <row r="8" spans="1:60" ht="15.75" customHeight="1" x14ac:dyDescent="0.2">
      <c r="A8" s="68" t="s">
        <v>204</v>
      </c>
      <c r="B8" s="69"/>
      <c r="C8" s="69"/>
      <c r="D8" s="69"/>
      <c r="E8" s="69"/>
      <c r="F8" s="69"/>
      <c r="G8" s="69"/>
      <c r="H8" s="69"/>
      <c r="I8" s="69"/>
      <c r="J8" s="69"/>
      <c r="K8" s="70"/>
    </row>
    <row r="9" spans="1:60" ht="12.75" x14ac:dyDescent="0.2">
      <c r="A9" s="71" t="s">
        <v>462</v>
      </c>
      <c r="B9" s="72"/>
      <c r="C9" s="72"/>
      <c r="D9" s="72"/>
      <c r="E9" s="72"/>
      <c r="F9" s="72"/>
      <c r="G9" s="364">
        <f>+'Formulario PPGR6'!F16</f>
        <v>16092765.83</v>
      </c>
      <c r="H9" s="73"/>
      <c r="I9" s="73"/>
      <c r="J9" s="73"/>
      <c r="K9" s="74"/>
    </row>
    <row r="10" spans="1:60" ht="12.75" x14ac:dyDescent="0.2">
      <c r="A10" s="71" t="s">
        <v>463</v>
      </c>
      <c r="B10" s="72"/>
      <c r="C10" s="72"/>
      <c r="D10" s="72"/>
      <c r="E10" s="72"/>
      <c r="F10" s="72"/>
      <c r="G10" s="364">
        <f>+'Formulario PPGR6'!F23</f>
        <v>174447314.75999999</v>
      </c>
      <c r="H10" s="73"/>
      <c r="I10" s="73"/>
      <c r="J10" s="73"/>
      <c r="K10" s="74"/>
    </row>
    <row r="11" spans="1:60" ht="12.75" x14ac:dyDescent="0.2">
      <c r="A11" s="71" t="s">
        <v>464</v>
      </c>
      <c r="B11" s="72"/>
      <c r="C11" s="72"/>
      <c r="D11" s="72"/>
      <c r="E11" s="72"/>
      <c r="F11" s="72"/>
      <c r="G11" s="364">
        <f>+'Formulario PPGR6'!F15</f>
        <v>65973942.700000003</v>
      </c>
      <c r="H11" s="73"/>
      <c r="I11" s="73"/>
      <c r="J11" s="73"/>
      <c r="K11" s="74"/>
    </row>
    <row r="12" spans="1:60" ht="12.75" x14ac:dyDescent="0.2">
      <c r="A12" s="71" t="s">
        <v>465</v>
      </c>
      <c r="B12" s="72"/>
      <c r="C12" s="72"/>
      <c r="D12" s="72"/>
      <c r="E12" s="72"/>
      <c r="F12" s="72"/>
      <c r="G12" s="364">
        <f>'Formulario PPGR6'!F11+'Formulario PPGR6'!F17+'Formulario PPGR6'!F21+'Formulario PPGR6'!F22</f>
        <v>5193811</v>
      </c>
      <c r="H12" s="73"/>
      <c r="I12" s="73"/>
      <c r="J12" s="73"/>
      <c r="K12" s="74"/>
    </row>
    <row r="13" spans="1:60" ht="12.75" x14ac:dyDescent="0.2">
      <c r="A13" s="75" t="s">
        <v>466</v>
      </c>
      <c r="B13" s="72"/>
      <c r="C13" s="72"/>
      <c r="D13" s="72"/>
      <c r="E13" s="72"/>
      <c r="F13" s="72"/>
      <c r="G13" s="362">
        <f>+'Formulario PPGR6'!F18</f>
        <v>0</v>
      </c>
      <c r="H13" s="73"/>
      <c r="I13" s="73"/>
      <c r="J13" s="73"/>
      <c r="K13" s="74"/>
    </row>
    <row r="14" spans="1:60" ht="13.5" thickBot="1" x14ac:dyDescent="0.25">
      <c r="A14" s="76" t="s">
        <v>467</v>
      </c>
      <c r="B14" s="77"/>
      <c r="C14" s="77"/>
      <c r="D14" s="77"/>
      <c r="E14" s="77"/>
      <c r="F14" s="77"/>
      <c r="G14" s="363">
        <f>SUM(G9:G13)</f>
        <v>261707834.29000002</v>
      </c>
      <c r="H14" s="78"/>
      <c r="I14" s="78"/>
      <c r="J14" s="78"/>
      <c r="K14" s="79"/>
    </row>
    <row r="15" spans="1:60" ht="15.75" customHeight="1" thickTop="1" x14ac:dyDescent="0.2">
      <c r="A15" s="80" t="s">
        <v>209</v>
      </c>
      <c r="B15" s="81"/>
      <c r="C15" s="81"/>
      <c r="D15" s="81"/>
      <c r="E15" s="81"/>
      <c r="F15" s="81"/>
      <c r="G15" s="81"/>
      <c r="H15" s="81"/>
      <c r="I15" s="81"/>
      <c r="J15" s="81"/>
      <c r="K15" s="82"/>
    </row>
    <row r="16" spans="1:60" ht="19.5" customHeight="1" x14ac:dyDescent="0.2">
      <c r="A16" s="804" t="s">
        <v>210</v>
      </c>
      <c r="B16" s="804" t="s">
        <v>211</v>
      </c>
      <c r="C16" s="804" t="s">
        <v>171</v>
      </c>
      <c r="D16" s="804" t="s">
        <v>212</v>
      </c>
      <c r="E16" s="804" t="s">
        <v>172</v>
      </c>
      <c r="F16" s="805" t="s">
        <v>213</v>
      </c>
      <c r="G16" s="801" t="s">
        <v>468</v>
      </c>
      <c r="H16" s="802"/>
      <c r="I16" s="803"/>
      <c r="J16" s="799" t="s">
        <v>217</v>
      </c>
      <c r="K16" s="799" t="s">
        <v>175</v>
      </c>
    </row>
    <row r="17" spans="1:13" ht="44.25" customHeight="1" x14ac:dyDescent="0.2">
      <c r="A17" s="804"/>
      <c r="B17" s="804"/>
      <c r="C17" s="804"/>
      <c r="D17" s="804"/>
      <c r="E17" s="804"/>
      <c r="F17" s="806"/>
      <c r="G17" s="85" t="s">
        <v>469</v>
      </c>
      <c r="H17" s="85" t="s">
        <v>470</v>
      </c>
      <c r="I17" s="85" t="s">
        <v>471</v>
      </c>
      <c r="J17" s="800"/>
      <c r="K17" s="800"/>
      <c r="L17" s="782"/>
      <c r="M17" s="776"/>
    </row>
    <row r="18" spans="1:13" ht="12.75" x14ac:dyDescent="0.2">
      <c r="A18" s="29">
        <v>2</v>
      </c>
      <c r="B18" s="30"/>
      <c r="C18" s="30"/>
      <c r="D18" s="30"/>
      <c r="E18" s="30"/>
      <c r="F18" s="31" t="s">
        <v>218</v>
      </c>
      <c r="G18" s="32">
        <f>+G19+G67+G171+G256+G273+G326</f>
        <v>121658174.58000001</v>
      </c>
      <c r="H18" s="32">
        <f t="shared" ref="H18:J18" si="0">+H19+H67+H171+H256+H273+H326</f>
        <v>74075717.006999999</v>
      </c>
      <c r="I18" s="32">
        <f t="shared" si="0"/>
        <v>65973942.699999996</v>
      </c>
      <c r="J18" s="32">
        <f t="shared" si="0"/>
        <v>261707834.287</v>
      </c>
      <c r="K18" s="32">
        <f>+K19+K67+K171+K256+K273+K326</f>
        <v>100</v>
      </c>
    </row>
    <row r="19" spans="1:13" ht="12.75" x14ac:dyDescent="0.2">
      <c r="A19" s="33">
        <v>2</v>
      </c>
      <c r="B19" s="34">
        <v>1</v>
      </c>
      <c r="C19" s="35"/>
      <c r="D19" s="35"/>
      <c r="E19" s="35"/>
      <c r="F19" s="36" t="s">
        <v>219</v>
      </c>
      <c r="G19" s="37">
        <f>+G20+G42+G54+G58</f>
        <v>27180413.899999999</v>
      </c>
      <c r="H19" s="37">
        <f t="shared" ref="H19:K19" si="1">+H20+H42+H54+H58</f>
        <v>12166248.84</v>
      </c>
      <c r="I19" s="37">
        <f t="shared" si="1"/>
        <v>65973942.699999996</v>
      </c>
      <c r="J19" s="37">
        <f t="shared" si="1"/>
        <v>105320605.44000001</v>
      </c>
      <c r="K19" s="37">
        <f t="shared" si="1"/>
        <v>40.243581445292506</v>
      </c>
    </row>
    <row r="20" spans="1:13" ht="12.75" x14ac:dyDescent="0.2">
      <c r="A20" s="38">
        <v>2</v>
      </c>
      <c r="B20" s="39">
        <v>1</v>
      </c>
      <c r="C20" s="39">
        <v>1</v>
      </c>
      <c r="D20" s="39"/>
      <c r="E20" s="39"/>
      <c r="F20" s="40" t="s">
        <v>220</v>
      </c>
      <c r="G20" s="41">
        <f>+G21+G26+G33+G35+G37</f>
        <v>15146712.800000001</v>
      </c>
      <c r="H20" s="41">
        <f t="shared" ref="H20:K20" si="2">+H21+H26+H33+H35+H37</f>
        <v>6491448.3300000001</v>
      </c>
      <c r="I20" s="41">
        <f t="shared" si="2"/>
        <v>61483278.219999999</v>
      </c>
      <c r="J20" s="41">
        <f t="shared" si="2"/>
        <v>83121439.350000009</v>
      </c>
      <c r="K20" s="41">
        <f t="shared" si="2"/>
        <v>31.761158230687691</v>
      </c>
      <c r="M20" s="782"/>
    </row>
    <row r="21" spans="1:13" ht="12.75" x14ac:dyDescent="0.2">
      <c r="A21" s="42">
        <v>2</v>
      </c>
      <c r="B21" s="43">
        <v>1</v>
      </c>
      <c r="C21" s="43">
        <v>1</v>
      </c>
      <c r="D21" s="43">
        <v>1</v>
      </c>
      <c r="E21" s="43"/>
      <c r="F21" s="44" t="s">
        <v>221</v>
      </c>
      <c r="G21" s="45">
        <f>SUM(G22:G25)</f>
        <v>11758712.800000001</v>
      </c>
      <c r="H21" s="45">
        <f>SUM(H22:H25)</f>
        <v>5039448.33</v>
      </c>
      <c r="I21" s="45">
        <f t="shared" ref="I21:K21" si="3">SUM(I22:I25)</f>
        <v>45958228.219999999</v>
      </c>
      <c r="J21" s="45">
        <f t="shared" si="3"/>
        <v>62756389.350000001</v>
      </c>
      <c r="K21" s="45">
        <f t="shared" si="3"/>
        <v>23.979560841567572</v>
      </c>
    </row>
    <row r="22" spans="1:13" ht="12.75" x14ac:dyDescent="0.2">
      <c r="A22" s="46">
        <v>2</v>
      </c>
      <c r="B22" s="47">
        <v>1</v>
      </c>
      <c r="C22" s="47">
        <v>1</v>
      </c>
      <c r="D22" s="47">
        <v>1</v>
      </c>
      <c r="E22" s="47" t="s">
        <v>222</v>
      </c>
      <c r="F22" s="48" t="s">
        <v>223</v>
      </c>
      <c r="G22" s="49">
        <v>11758712.800000001</v>
      </c>
      <c r="H22" s="49">
        <v>5039448.33</v>
      </c>
      <c r="I22" s="49">
        <v>45958228.219999999</v>
      </c>
      <c r="J22" s="92">
        <f>SUBTOTAL(9,G22:I22)</f>
        <v>62756389.350000001</v>
      </c>
      <c r="K22" s="93">
        <f>IFERROR(J22/$J$18*100,"0.00")</f>
        <v>23.979560841567572</v>
      </c>
    </row>
    <row r="23" spans="1:13" ht="12.75" x14ac:dyDescent="0.2">
      <c r="A23" s="46">
        <v>2</v>
      </c>
      <c r="B23" s="47">
        <v>1</v>
      </c>
      <c r="C23" s="47">
        <v>1</v>
      </c>
      <c r="D23" s="47">
        <v>1</v>
      </c>
      <c r="E23" s="47" t="s">
        <v>224</v>
      </c>
      <c r="F23" s="50" t="s">
        <v>225</v>
      </c>
      <c r="G23" s="49"/>
      <c r="H23" s="49"/>
      <c r="I23" s="49"/>
      <c r="J23" s="92">
        <f t="shared" ref="J23:J41" si="4">SUBTOTAL(9,G23:I23)</f>
        <v>0</v>
      </c>
      <c r="K23" s="93">
        <f t="shared" ref="K23:K25" si="5">IFERROR(J23/$J$18*100,"0.00")</f>
        <v>0</v>
      </c>
    </row>
    <row r="24" spans="1:13" ht="12.75" x14ac:dyDescent="0.2">
      <c r="A24" s="46">
        <v>2</v>
      </c>
      <c r="B24" s="47">
        <v>1</v>
      </c>
      <c r="C24" s="47">
        <v>1</v>
      </c>
      <c r="D24" s="47">
        <v>1</v>
      </c>
      <c r="E24" s="47" t="s">
        <v>226</v>
      </c>
      <c r="F24" s="50" t="s">
        <v>227</v>
      </c>
      <c r="G24" s="49"/>
      <c r="H24" s="49"/>
      <c r="I24" s="49"/>
      <c r="J24" s="92">
        <f t="shared" si="4"/>
        <v>0</v>
      </c>
      <c r="K24" s="93">
        <f t="shared" si="5"/>
        <v>0</v>
      </c>
    </row>
    <row r="25" spans="1:13" ht="12.75" x14ac:dyDescent="0.2">
      <c r="A25" s="46">
        <v>2</v>
      </c>
      <c r="B25" s="47">
        <v>1</v>
      </c>
      <c r="C25" s="47">
        <v>1</v>
      </c>
      <c r="D25" s="47">
        <v>1</v>
      </c>
      <c r="E25" s="47" t="s">
        <v>228</v>
      </c>
      <c r="F25" s="50" t="s">
        <v>229</v>
      </c>
      <c r="G25" s="49"/>
      <c r="H25" s="49"/>
      <c r="I25" s="49"/>
      <c r="J25" s="92">
        <f t="shared" si="4"/>
        <v>0</v>
      </c>
      <c r="K25" s="93">
        <f t="shared" si="5"/>
        <v>0</v>
      </c>
    </row>
    <row r="26" spans="1:13" ht="12.75" x14ac:dyDescent="0.2">
      <c r="A26" s="42">
        <v>2</v>
      </c>
      <c r="B26" s="43">
        <v>1</v>
      </c>
      <c r="C26" s="43">
        <v>1</v>
      </c>
      <c r="D26" s="43">
        <v>2</v>
      </c>
      <c r="E26" s="43"/>
      <c r="F26" s="44" t="s">
        <v>230</v>
      </c>
      <c r="G26" s="45">
        <f>SUM(G27:G32)</f>
        <v>2086000</v>
      </c>
      <c r="H26" s="45">
        <f t="shared" ref="H26:K26" si="6">SUM(H27:H32)</f>
        <v>894000</v>
      </c>
      <c r="I26" s="45">
        <f t="shared" si="6"/>
        <v>14060203.24</v>
      </c>
      <c r="J26" s="45">
        <f t="shared" si="6"/>
        <v>17040203.240000002</v>
      </c>
      <c r="K26" s="45">
        <f t="shared" si="6"/>
        <v>6.5111551919813699</v>
      </c>
    </row>
    <row r="27" spans="1:13" ht="12.75" x14ac:dyDescent="0.2">
      <c r="A27" s="46">
        <v>2</v>
      </c>
      <c r="B27" s="47">
        <v>1</v>
      </c>
      <c r="C27" s="47">
        <v>1</v>
      </c>
      <c r="D27" s="47">
        <v>2</v>
      </c>
      <c r="E27" s="47" t="s">
        <v>231</v>
      </c>
      <c r="F27" s="50" t="s">
        <v>232</v>
      </c>
      <c r="G27" s="49"/>
      <c r="H27" s="49"/>
      <c r="I27" s="49"/>
      <c r="J27" s="92">
        <f t="shared" si="4"/>
        <v>0</v>
      </c>
      <c r="K27" s="93">
        <f>IFERROR(J27/$J$18*100,"0.00")</f>
        <v>0</v>
      </c>
    </row>
    <row r="28" spans="1:13" ht="12.75" x14ac:dyDescent="0.2">
      <c r="A28" s="46">
        <v>2</v>
      </c>
      <c r="B28" s="47">
        <v>1</v>
      </c>
      <c r="C28" s="47">
        <v>1</v>
      </c>
      <c r="D28" s="47">
        <v>2</v>
      </c>
      <c r="E28" s="47" t="s">
        <v>226</v>
      </c>
      <c r="F28" s="50" t="s">
        <v>233</v>
      </c>
      <c r="G28" s="49"/>
      <c r="H28" s="49"/>
      <c r="I28" s="49"/>
      <c r="J28" s="92">
        <f t="shared" si="4"/>
        <v>0</v>
      </c>
      <c r="K28" s="93">
        <f t="shared" ref="K28:K32" si="7">IFERROR(J28/$J$18*100,"0.00")</f>
        <v>0</v>
      </c>
    </row>
    <row r="29" spans="1:13" ht="12.75" x14ac:dyDescent="0.2">
      <c r="A29" s="46">
        <v>2</v>
      </c>
      <c r="B29" s="47">
        <v>1</v>
      </c>
      <c r="C29" s="47">
        <v>1</v>
      </c>
      <c r="D29" s="47">
        <v>2</v>
      </c>
      <c r="E29" s="47" t="s">
        <v>228</v>
      </c>
      <c r="F29" s="50" t="s">
        <v>234</v>
      </c>
      <c r="G29" s="49">
        <v>840000</v>
      </c>
      <c r="H29" s="49">
        <v>360000</v>
      </c>
      <c r="I29" s="49"/>
      <c r="J29" s="92">
        <f t="shared" si="4"/>
        <v>1200000</v>
      </c>
      <c r="K29" s="93">
        <f t="shared" si="7"/>
        <v>0.45852658682125225</v>
      </c>
    </row>
    <row r="30" spans="1:13" s="361" customFormat="1" ht="12.75" x14ac:dyDescent="0.2">
      <c r="A30" s="46">
        <v>2</v>
      </c>
      <c r="B30" s="47">
        <v>1</v>
      </c>
      <c r="C30" s="47">
        <v>1</v>
      </c>
      <c r="D30" s="47">
        <v>2</v>
      </c>
      <c r="E30" s="47" t="s">
        <v>235</v>
      </c>
      <c r="F30" s="50" t="s">
        <v>236</v>
      </c>
      <c r="G30" s="49">
        <v>546000</v>
      </c>
      <c r="H30" s="49">
        <v>234000</v>
      </c>
      <c r="I30" s="49"/>
      <c r="J30" s="92">
        <f t="shared" si="4"/>
        <v>780000</v>
      </c>
      <c r="K30" s="93">
        <f t="shared" si="7"/>
        <v>0.29804228143381395</v>
      </c>
    </row>
    <row r="31" spans="1:13" s="361" customFormat="1" ht="12.75" x14ac:dyDescent="0.2">
      <c r="A31" s="46">
        <v>2</v>
      </c>
      <c r="B31" s="47">
        <v>1</v>
      </c>
      <c r="C31" s="47">
        <v>1</v>
      </c>
      <c r="D31" s="47">
        <v>2</v>
      </c>
      <c r="E31" s="47" t="s">
        <v>237</v>
      </c>
      <c r="F31" s="50" t="s">
        <v>238</v>
      </c>
      <c r="G31" s="49">
        <v>700000</v>
      </c>
      <c r="H31" s="49">
        <v>300000</v>
      </c>
      <c r="I31" s="778">
        <v>14060203.24</v>
      </c>
      <c r="J31" s="92">
        <f>SUBTOTAL(9,G31:H31)+I31</f>
        <v>15060203.24</v>
      </c>
      <c r="K31" s="93">
        <f t="shared" si="7"/>
        <v>5.7545863237263042</v>
      </c>
    </row>
    <row r="32" spans="1:13" ht="12.75" x14ac:dyDescent="0.2">
      <c r="A32" s="46">
        <v>2</v>
      </c>
      <c r="B32" s="47">
        <v>1</v>
      </c>
      <c r="C32" s="47">
        <v>1</v>
      </c>
      <c r="D32" s="47">
        <v>2</v>
      </c>
      <c r="E32" s="47" t="s">
        <v>239</v>
      </c>
      <c r="F32" s="50" t="s">
        <v>240</v>
      </c>
      <c r="G32" s="49"/>
      <c r="H32" s="49"/>
      <c r="I32" s="49"/>
      <c r="J32" s="92">
        <f t="shared" si="4"/>
        <v>0</v>
      </c>
      <c r="K32" s="93">
        <f t="shared" si="7"/>
        <v>0</v>
      </c>
    </row>
    <row r="33" spans="1:11" ht="12.75" x14ac:dyDescent="0.2">
      <c r="A33" s="42">
        <v>2</v>
      </c>
      <c r="B33" s="43">
        <v>1</v>
      </c>
      <c r="C33" s="43">
        <v>1</v>
      </c>
      <c r="D33" s="43">
        <v>3</v>
      </c>
      <c r="E33" s="43"/>
      <c r="F33" s="44" t="s">
        <v>241</v>
      </c>
      <c r="G33" s="45">
        <f>G34</f>
        <v>0</v>
      </c>
      <c r="H33" s="45">
        <f t="shared" ref="H33:K33" si="8">H34</f>
        <v>0</v>
      </c>
      <c r="I33" s="45">
        <f t="shared" si="8"/>
        <v>0</v>
      </c>
      <c r="J33" s="45">
        <f t="shared" si="8"/>
        <v>0</v>
      </c>
      <c r="K33" s="45">
        <f t="shared" si="8"/>
        <v>0</v>
      </c>
    </row>
    <row r="34" spans="1:11" ht="12.75" x14ac:dyDescent="0.2">
      <c r="A34" s="46">
        <v>2</v>
      </c>
      <c r="B34" s="47">
        <v>1</v>
      </c>
      <c r="C34" s="47">
        <v>1</v>
      </c>
      <c r="D34" s="47">
        <v>3</v>
      </c>
      <c r="E34" s="47" t="s">
        <v>222</v>
      </c>
      <c r="F34" s="50" t="s">
        <v>241</v>
      </c>
      <c r="G34" s="49"/>
      <c r="H34" s="49"/>
      <c r="I34" s="49"/>
      <c r="J34" s="92">
        <f t="shared" si="4"/>
        <v>0</v>
      </c>
      <c r="K34" s="93">
        <f>IFERROR(J34/$J$18*100,"0.00")</f>
        <v>0</v>
      </c>
    </row>
    <row r="35" spans="1:11" ht="12.75" x14ac:dyDescent="0.2">
      <c r="A35" s="42">
        <v>2</v>
      </c>
      <c r="B35" s="43">
        <v>1</v>
      </c>
      <c r="C35" s="43">
        <v>1</v>
      </c>
      <c r="D35" s="43">
        <v>4</v>
      </c>
      <c r="E35" s="43"/>
      <c r="F35" s="44" t="s">
        <v>242</v>
      </c>
      <c r="G35" s="45">
        <f>G36</f>
        <v>0</v>
      </c>
      <c r="H35" s="45">
        <f t="shared" ref="H35:K35" si="9">H36</f>
        <v>0</v>
      </c>
      <c r="I35" s="45">
        <f t="shared" si="9"/>
        <v>1464846.76</v>
      </c>
      <c r="J35" s="45">
        <f t="shared" si="9"/>
        <v>1464846.76</v>
      </c>
      <c r="K35" s="45">
        <f t="shared" si="9"/>
        <v>0.55972598756580838</v>
      </c>
    </row>
    <row r="36" spans="1:11" ht="12.75" x14ac:dyDescent="0.2">
      <c r="A36" s="46">
        <v>2</v>
      </c>
      <c r="B36" s="47">
        <v>1</v>
      </c>
      <c r="C36" s="47">
        <v>1</v>
      </c>
      <c r="D36" s="47">
        <v>4</v>
      </c>
      <c r="E36" s="47" t="s">
        <v>222</v>
      </c>
      <c r="F36" s="50" t="s">
        <v>242</v>
      </c>
      <c r="G36" s="49">
        <v>0</v>
      </c>
      <c r="H36" s="49">
        <v>0</v>
      </c>
      <c r="I36" s="49">
        <v>1464846.76</v>
      </c>
      <c r="J36" s="92">
        <f>SUBTOTAL(9,G36:I36)</f>
        <v>1464846.76</v>
      </c>
      <c r="K36" s="93">
        <f>IFERROR(J36/$J$18*100,"0.00")</f>
        <v>0.55972598756580838</v>
      </c>
    </row>
    <row r="37" spans="1:11" ht="12.75" x14ac:dyDescent="0.2">
      <c r="A37" s="42">
        <v>2</v>
      </c>
      <c r="B37" s="43">
        <v>1</v>
      </c>
      <c r="C37" s="43">
        <v>1</v>
      </c>
      <c r="D37" s="43">
        <v>5</v>
      </c>
      <c r="E37" s="43"/>
      <c r="F37" s="44" t="s">
        <v>243</v>
      </c>
      <c r="G37" s="45">
        <f>SUM(G38:G41)</f>
        <v>1302000</v>
      </c>
      <c r="H37" s="45">
        <f t="shared" ref="H37:K37" si="10">SUM(H38:H41)</f>
        <v>558000</v>
      </c>
      <c r="I37" s="45">
        <f t="shared" si="10"/>
        <v>0</v>
      </c>
      <c r="J37" s="45">
        <f t="shared" si="10"/>
        <v>1860000</v>
      </c>
      <c r="K37" s="45">
        <f t="shared" si="10"/>
        <v>0.71071620957294102</v>
      </c>
    </row>
    <row r="38" spans="1:11" ht="12.75" x14ac:dyDescent="0.2">
      <c r="A38" s="46">
        <v>2</v>
      </c>
      <c r="B38" s="47">
        <v>1</v>
      </c>
      <c r="C38" s="47">
        <v>1</v>
      </c>
      <c r="D38" s="47">
        <v>5</v>
      </c>
      <c r="E38" s="47" t="s">
        <v>222</v>
      </c>
      <c r="F38" s="51" t="s">
        <v>243</v>
      </c>
      <c r="G38" s="49"/>
      <c r="H38" s="49"/>
      <c r="I38" s="49"/>
      <c r="J38" s="92">
        <f t="shared" si="4"/>
        <v>0</v>
      </c>
      <c r="K38" s="93">
        <f>IFERROR(J38/$J$18*100,"0.00")</f>
        <v>0</v>
      </c>
    </row>
    <row r="39" spans="1:11" ht="12.75" x14ac:dyDescent="0.2">
      <c r="A39" s="46">
        <v>2</v>
      </c>
      <c r="B39" s="47">
        <v>1</v>
      </c>
      <c r="C39" s="47">
        <v>1</v>
      </c>
      <c r="D39" s="47">
        <v>5</v>
      </c>
      <c r="E39" s="47" t="s">
        <v>224</v>
      </c>
      <c r="F39" s="50" t="s">
        <v>244</v>
      </c>
      <c r="G39" s="49"/>
      <c r="H39" s="49"/>
      <c r="I39" s="49"/>
      <c r="J39" s="92">
        <f t="shared" si="4"/>
        <v>0</v>
      </c>
      <c r="K39" s="93">
        <f t="shared" ref="K39:K41" si="11">IFERROR(J39/$J$18*100,"0.00")</f>
        <v>0</v>
      </c>
    </row>
    <row r="40" spans="1:11" ht="12.75" x14ac:dyDescent="0.2">
      <c r="A40" s="46">
        <v>2</v>
      </c>
      <c r="B40" s="47">
        <v>1</v>
      </c>
      <c r="C40" s="47">
        <v>1</v>
      </c>
      <c r="D40" s="47">
        <v>5</v>
      </c>
      <c r="E40" s="47" t="s">
        <v>231</v>
      </c>
      <c r="F40" s="50" t="s">
        <v>245</v>
      </c>
      <c r="G40" s="49">
        <v>1302000</v>
      </c>
      <c r="H40" s="49">
        <v>558000</v>
      </c>
      <c r="I40" s="49"/>
      <c r="J40" s="92">
        <f t="shared" si="4"/>
        <v>1860000</v>
      </c>
      <c r="K40" s="93">
        <f t="shared" si="11"/>
        <v>0.71071620957294102</v>
      </c>
    </row>
    <row r="41" spans="1:11" ht="12.75" x14ac:dyDescent="0.2">
      <c r="A41" s="46">
        <v>2</v>
      </c>
      <c r="B41" s="47">
        <v>1</v>
      </c>
      <c r="C41" s="47">
        <v>1</v>
      </c>
      <c r="D41" s="47">
        <v>5</v>
      </c>
      <c r="E41" s="47" t="s">
        <v>246</v>
      </c>
      <c r="F41" s="50" t="s">
        <v>247</v>
      </c>
      <c r="G41" s="49"/>
      <c r="H41" s="49"/>
      <c r="I41" s="49"/>
      <c r="J41" s="92">
        <f t="shared" si="4"/>
        <v>0</v>
      </c>
      <c r="K41" s="93">
        <f t="shared" si="11"/>
        <v>0</v>
      </c>
    </row>
    <row r="42" spans="1:11" ht="12.75" x14ac:dyDescent="0.2">
      <c r="A42" s="38">
        <v>2</v>
      </c>
      <c r="B42" s="39">
        <v>1</v>
      </c>
      <c r="C42" s="39">
        <v>2</v>
      </c>
      <c r="D42" s="39"/>
      <c r="E42" s="39"/>
      <c r="F42" s="40" t="s">
        <v>248</v>
      </c>
      <c r="G42" s="41">
        <f>+G43+G45</f>
        <v>12033701.1</v>
      </c>
      <c r="H42" s="41">
        <f t="shared" ref="H42:K42" si="12">+H43+H45</f>
        <v>5674800.5099999998</v>
      </c>
      <c r="I42" s="41">
        <f t="shared" si="12"/>
        <v>0</v>
      </c>
      <c r="J42" s="41">
        <f t="shared" si="12"/>
        <v>17708501.609999999</v>
      </c>
      <c r="K42" s="41">
        <f t="shared" si="12"/>
        <v>6.7665156674599585</v>
      </c>
    </row>
    <row r="43" spans="1:11" ht="12.75" x14ac:dyDescent="0.2">
      <c r="A43" s="42">
        <v>2</v>
      </c>
      <c r="B43" s="43">
        <v>1</v>
      </c>
      <c r="C43" s="43">
        <v>2</v>
      </c>
      <c r="D43" s="43">
        <v>1</v>
      </c>
      <c r="E43" s="43"/>
      <c r="F43" s="44" t="s">
        <v>249</v>
      </c>
      <c r="G43" s="45">
        <f>G44</f>
        <v>0</v>
      </c>
      <c r="H43" s="45">
        <f t="shared" ref="H43:K43" si="13">H44</f>
        <v>0</v>
      </c>
      <c r="I43" s="45">
        <f t="shared" si="13"/>
        <v>0</v>
      </c>
      <c r="J43" s="45">
        <f t="shared" si="13"/>
        <v>0</v>
      </c>
      <c r="K43" s="45">
        <f t="shared" si="13"/>
        <v>0</v>
      </c>
    </row>
    <row r="44" spans="1:11" ht="12.75" x14ac:dyDescent="0.2">
      <c r="A44" s="46">
        <v>2</v>
      </c>
      <c r="B44" s="47">
        <v>1</v>
      </c>
      <c r="C44" s="47">
        <v>2</v>
      </c>
      <c r="D44" s="47">
        <v>1</v>
      </c>
      <c r="E44" s="47" t="s">
        <v>222</v>
      </c>
      <c r="F44" s="50" t="s">
        <v>249</v>
      </c>
      <c r="G44" s="49"/>
      <c r="H44" s="49"/>
      <c r="I44" s="49"/>
      <c r="J44" s="92">
        <f t="shared" ref="J44" si="14">SUBTOTAL(9,G44:I44)</f>
        <v>0</v>
      </c>
      <c r="K44" s="93">
        <f>IFERROR(J44/$J$18*100,"0.00")</f>
        <v>0</v>
      </c>
    </row>
    <row r="45" spans="1:11" ht="12.75" x14ac:dyDescent="0.2">
      <c r="A45" s="42">
        <v>2</v>
      </c>
      <c r="B45" s="43">
        <v>1</v>
      </c>
      <c r="C45" s="43">
        <v>2</v>
      </c>
      <c r="D45" s="43">
        <v>2</v>
      </c>
      <c r="E45" s="43"/>
      <c r="F45" s="44" t="s">
        <v>250</v>
      </c>
      <c r="G45" s="45">
        <f>SUM(G46:G53)</f>
        <v>12033701.1</v>
      </c>
      <c r="H45" s="45">
        <f t="shared" ref="H45:K45" si="15">SUM(H46:H53)</f>
        <v>5674800.5099999998</v>
      </c>
      <c r="I45" s="45">
        <f t="shared" si="15"/>
        <v>0</v>
      </c>
      <c r="J45" s="45">
        <f t="shared" si="15"/>
        <v>17708501.609999999</v>
      </c>
      <c r="K45" s="45">
        <f t="shared" si="15"/>
        <v>6.7665156674599585</v>
      </c>
    </row>
    <row r="46" spans="1:11" ht="12.75" x14ac:dyDescent="0.2">
      <c r="A46" s="46">
        <v>2</v>
      </c>
      <c r="B46" s="47">
        <v>1</v>
      </c>
      <c r="C46" s="47">
        <v>2</v>
      </c>
      <c r="D46" s="47">
        <v>2</v>
      </c>
      <c r="E46" s="47" t="s">
        <v>231</v>
      </c>
      <c r="F46" s="52" t="s">
        <v>251</v>
      </c>
      <c r="G46" s="49"/>
      <c r="H46" s="49"/>
      <c r="I46" s="49"/>
      <c r="J46" s="92">
        <f t="shared" ref="J46:J53" si="16">SUBTOTAL(9,G46:I46)</f>
        <v>0</v>
      </c>
      <c r="K46" s="93">
        <f>IFERROR(J46/$J$18*100,"0.00")</f>
        <v>0</v>
      </c>
    </row>
    <row r="47" spans="1:11" ht="12.75" x14ac:dyDescent="0.2">
      <c r="A47" s="46">
        <v>2</v>
      </c>
      <c r="B47" s="47">
        <v>1</v>
      </c>
      <c r="C47" s="47">
        <v>2</v>
      </c>
      <c r="D47" s="47">
        <v>2</v>
      </c>
      <c r="E47" s="47" t="s">
        <v>246</v>
      </c>
      <c r="F47" s="50" t="s">
        <v>252</v>
      </c>
      <c r="G47" s="49"/>
      <c r="H47" s="49"/>
      <c r="I47" s="49"/>
      <c r="J47" s="92">
        <f t="shared" si="16"/>
        <v>0</v>
      </c>
      <c r="K47" s="93">
        <f t="shared" ref="K47:K53" si="17">IFERROR(J47/$J$18*100,"0.00")</f>
        <v>0</v>
      </c>
    </row>
    <row r="48" spans="1:11" ht="12.75" x14ac:dyDescent="0.2">
      <c r="A48" s="46">
        <v>2</v>
      </c>
      <c r="B48" s="47">
        <v>1</v>
      </c>
      <c r="C48" s="47">
        <v>2</v>
      </c>
      <c r="D48" s="47">
        <v>2</v>
      </c>
      <c r="E48" s="47" t="s">
        <v>226</v>
      </c>
      <c r="F48" s="50" t="s">
        <v>253</v>
      </c>
      <c r="G48" s="49"/>
      <c r="H48" s="49">
        <v>517500</v>
      </c>
      <c r="I48" s="49"/>
      <c r="J48" s="92">
        <f t="shared" si="16"/>
        <v>517500</v>
      </c>
      <c r="K48" s="93">
        <f t="shared" si="17"/>
        <v>0.19773959056666504</v>
      </c>
    </row>
    <row r="49" spans="1:11" ht="12.75" x14ac:dyDescent="0.2">
      <c r="A49" s="46">
        <v>2</v>
      </c>
      <c r="B49" s="47">
        <v>1</v>
      </c>
      <c r="C49" s="47">
        <v>2</v>
      </c>
      <c r="D49" s="47">
        <v>2</v>
      </c>
      <c r="E49" s="47" t="s">
        <v>228</v>
      </c>
      <c r="F49" s="50" t="s">
        <v>254</v>
      </c>
      <c r="G49" s="49">
        <v>12033701.1</v>
      </c>
      <c r="H49" s="777">
        <v>5157300.51</v>
      </c>
      <c r="I49" s="49"/>
      <c r="J49" s="92">
        <f t="shared" si="16"/>
        <v>17191001.609999999</v>
      </c>
      <c r="K49" s="93">
        <f t="shared" si="17"/>
        <v>6.5687760768932932</v>
      </c>
    </row>
    <row r="50" spans="1:11" ht="12.75" x14ac:dyDescent="0.2">
      <c r="A50" s="46">
        <v>2</v>
      </c>
      <c r="B50" s="47">
        <v>1</v>
      </c>
      <c r="C50" s="47">
        <v>2</v>
      </c>
      <c r="D50" s="47">
        <v>2</v>
      </c>
      <c r="E50" s="47" t="s">
        <v>255</v>
      </c>
      <c r="F50" s="50" t="s">
        <v>256</v>
      </c>
      <c r="G50" s="49"/>
      <c r="H50" s="49"/>
      <c r="I50" s="49"/>
      <c r="J50" s="92">
        <f t="shared" si="16"/>
        <v>0</v>
      </c>
      <c r="K50" s="93">
        <f t="shared" si="17"/>
        <v>0</v>
      </c>
    </row>
    <row r="51" spans="1:11" ht="12.75" x14ac:dyDescent="0.2">
      <c r="A51" s="46">
        <v>2</v>
      </c>
      <c r="B51" s="47">
        <v>1</v>
      </c>
      <c r="C51" s="47">
        <v>2</v>
      </c>
      <c r="D51" s="47">
        <v>2</v>
      </c>
      <c r="E51" s="47" t="s">
        <v>235</v>
      </c>
      <c r="F51" s="50" t="s">
        <v>257</v>
      </c>
      <c r="G51" s="49"/>
      <c r="H51" s="49"/>
      <c r="I51" s="49"/>
      <c r="J51" s="92">
        <f t="shared" si="16"/>
        <v>0</v>
      </c>
      <c r="K51" s="93">
        <f t="shared" si="17"/>
        <v>0</v>
      </c>
    </row>
    <row r="52" spans="1:11" ht="12.75" x14ac:dyDescent="0.2">
      <c r="A52" s="46">
        <v>2</v>
      </c>
      <c r="B52" s="47">
        <v>1</v>
      </c>
      <c r="C52" s="47">
        <v>2</v>
      </c>
      <c r="D52" s="47">
        <v>2</v>
      </c>
      <c r="E52" s="47" t="s">
        <v>237</v>
      </c>
      <c r="F52" s="50" t="s">
        <v>258</v>
      </c>
      <c r="G52" s="49"/>
      <c r="H52" s="49"/>
      <c r="I52" s="49"/>
      <c r="J52" s="92">
        <f t="shared" si="16"/>
        <v>0</v>
      </c>
      <c r="K52" s="93">
        <f t="shared" si="17"/>
        <v>0</v>
      </c>
    </row>
    <row r="53" spans="1:11" ht="12.75" x14ac:dyDescent="0.2">
      <c r="A53" s="46">
        <v>2</v>
      </c>
      <c r="B53" s="47">
        <v>1</v>
      </c>
      <c r="C53" s="47">
        <v>2</v>
      </c>
      <c r="D53" s="47">
        <v>2</v>
      </c>
      <c r="E53" s="47" t="s">
        <v>259</v>
      </c>
      <c r="F53" s="52" t="s">
        <v>260</v>
      </c>
      <c r="G53" s="49"/>
      <c r="H53" s="49"/>
      <c r="I53" s="49"/>
      <c r="J53" s="92">
        <f t="shared" si="16"/>
        <v>0</v>
      </c>
      <c r="K53" s="93">
        <f t="shared" si="17"/>
        <v>0</v>
      </c>
    </row>
    <row r="54" spans="1:11" ht="12.75" x14ac:dyDescent="0.2">
      <c r="A54" s="38">
        <v>2</v>
      </c>
      <c r="B54" s="39">
        <v>1</v>
      </c>
      <c r="C54" s="39">
        <v>3</v>
      </c>
      <c r="D54" s="39"/>
      <c r="E54" s="39"/>
      <c r="F54" s="40" t="s">
        <v>261</v>
      </c>
      <c r="G54" s="41">
        <f>+G55</f>
        <v>0</v>
      </c>
      <c r="H54" s="41">
        <f t="shared" ref="H54:K54" si="18">+H55</f>
        <v>0</v>
      </c>
      <c r="I54" s="41">
        <f t="shared" si="18"/>
        <v>0</v>
      </c>
      <c r="J54" s="41">
        <f t="shared" si="18"/>
        <v>0</v>
      </c>
      <c r="K54" s="41">
        <f t="shared" si="18"/>
        <v>0</v>
      </c>
    </row>
    <row r="55" spans="1:11" ht="12.75" x14ac:dyDescent="0.2">
      <c r="A55" s="42">
        <v>2</v>
      </c>
      <c r="B55" s="43">
        <v>1</v>
      </c>
      <c r="C55" s="43">
        <v>3</v>
      </c>
      <c r="D55" s="43">
        <v>2</v>
      </c>
      <c r="E55" s="43"/>
      <c r="F55" s="53" t="s">
        <v>262</v>
      </c>
      <c r="G55" s="45">
        <f>SUM(G56:G57)</f>
        <v>0</v>
      </c>
      <c r="H55" s="45">
        <f t="shared" ref="H55:K55" si="19">SUM(H56:H57)</f>
        <v>0</v>
      </c>
      <c r="I55" s="45">
        <f t="shared" si="19"/>
        <v>0</v>
      </c>
      <c r="J55" s="45">
        <f t="shared" si="19"/>
        <v>0</v>
      </c>
      <c r="K55" s="45">
        <f t="shared" si="19"/>
        <v>0</v>
      </c>
    </row>
    <row r="56" spans="1:11" ht="12.75" x14ac:dyDescent="0.2">
      <c r="A56" s="54">
        <v>2</v>
      </c>
      <c r="B56" s="47">
        <v>1</v>
      </c>
      <c r="C56" s="47">
        <v>3</v>
      </c>
      <c r="D56" s="47">
        <v>2</v>
      </c>
      <c r="E56" s="47" t="s">
        <v>222</v>
      </c>
      <c r="F56" s="55" t="s">
        <v>263</v>
      </c>
      <c r="G56" s="49"/>
      <c r="H56" s="49"/>
      <c r="I56" s="49"/>
      <c r="J56" s="92">
        <f t="shared" ref="J56:J57" si="20">SUBTOTAL(9,G56:I56)</f>
        <v>0</v>
      </c>
      <c r="K56" s="93">
        <f>IFERROR(J56/$J$18*100,"0.00")</f>
        <v>0</v>
      </c>
    </row>
    <row r="57" spans="1:11" ht="12.75" x14ac:dyDescent="0.2">
      <c r="A57" s="54">
        <v>2</v>
      </c>
      <c r="B57" s="47">
        <v>1</v>
      </c>
      <c r="C57" s="47">
        <v>3</v>
      </c>
      <c r="D57" s="47">
        <v>2</v>
      </c>
      <c r="E57" s="47" t="s">
        <v>224</v>
      </c>
      <c r="F57" s="55" t="s">
        <v>264</v>
      </c>
      <c r="G57" s="49"/>
      <c r="H57" s="49"/>
      <c r="I57" s="49"/>
      <c r="J57" s="92">
        <f t="shared" si="20"/>
        <v>0</v>
      </c>
      <c r="K57" s="93">
        <f>IFERROR(J57/$J$18*100,"0.00")</f>
        <v>0</v>
      </c>
    </row>
    <row r="58" spans="1:11" ht="12.75" x14ac:dyDescent="0.2">
      <c r="A58" s="38">
        <v>2</v>
      </c>
      <c r="B58" s="39">
        <v>1</v>
      </c>
      <c r="C58" s="39">
        <v>5</v>
      </c>
      <c r="D58" s="39"/>
      <c r="E58" s="39"/>
      <c r="F58" s="40" t="s">
        <v>265</v>
      </c>
      <c r="G58" s="41">
        <f>G59+G61+G63+G65</f>
        <v>0</v>
      </c>
      <c r="H58" s="41">
        <f t="shared" ref="H58:K58" si="21">H59+H61+H63+H65</f>
        <v>0</v>
      </c>
      <c r="I58" s="41">
        <f t="shared" si="21"/>
        <v>4490664.4799999995</v>
      </c>
      <c r="J58" s="41">
        <f t="shared" si="21"/>
        <v>4490664.4799999995</v>
      </c>
      <c r="K58" s="41">
        <f t="shared" si="21"/>
        <v>1.7159075471448613</v>
      </c>
    </row>
    <row r="59" spans="1:11" ht="12.75" x14ac:dyDescent="0.2">
      <c r="A59" s="42">
        <v>2</v>
      </c>
      <c r="B59" s="43">
        <v>1</v>
      </c>
      <c r="C59" s="43">
        <v>5</v>
      </c>
      <c r="D59" s="43">
        <v>1</v>
      </c>
      <c r="E59" s="43"/>
      <c r="F59" s="44" t="s">
        <v>266</v>
      </c>
      <c r="G59" s="45">
        <f>G60</f>
        <v>0</v>
      </c>
      <c r="H59" s="45">
        <f t="shared" ref="H59:K59" si="22">H60</f>
        <v>0</v>
      </c>
      <c r="I59" s="45">
        <f t="shared" si="22"/>
        <v>1959570.48</v>
      </c>
      <c r="J59" s="45">
        <f t="shared" si="22"/>
        <v>1959570.48</v>
      </c>
      <c r="K59" s="45">
        <f t="shared" si="22"/>
        <v>0.74876263652506903</v>
      </c>
    </row>
    <row r="60" spans="1:11" ht="12.75" x14ac:dyDescent="0.2">
      <c r="A60" s="46">
        <v>2</v>
      </c>
      <c r="B60" s="47">
        <v>1</v>
      </c>
      <c r="C60" s="47">
        <v>5</v>
      </c>
      <c r="D60" s="47">
        <v>1</v>
      </c>
      <c r="E60" s="47" t="s">
        <v>222</v>
      </c>
      <c r="F60" s="50" t="s">
        <v>266</v>
      </c>
      <c r="G60" s="49"/>
      <c r="H60" s="49"/>
      <c r="I60" s="49">
        <v>1959570.48</v>
      </c>
      <c r="J60" s="92">
        <f t="shared" ref="J60" si="23">SUBTOTAL(9,G60:I60)</f>
        <v>1959570.48</v>
      </c>
      <c r="K60" s="93">
        <f>IFERROR(J60/$J$18*100,"0.00")</f>
        <v>0.74876263652506903</v>
      </c>
    </row>
    <row r="61" spans="1:11" ht="12.75" x14ac:dyDescent="0.2">
      <c r="A61" s="42">
        <v>2</v>
      </c>
      <c r="B61" s="43">
        <v>1</v>
      </c>
      <c r="C61" s="43">
        <v>5</v>
      </c>
      <c r="D61" s="43">
        <v>2</v>
      </c>
      <c r="E61" s="43"/>
      <c r="F61" s="53" t="s">
        <v>267</v>
      </c>
      <c r="G61" s="45">
        <f>G62</f>
        <v>0</v>
      </c>
      <c r="H61" s="45">
        <f t="shared" ref="H61:K61" si="24">H62</f>
        <v>0</v>
      </c>
      <c r="I61" s="45">
        <f t="shared" si="24"/>
        <v>1961911.2</v>
      </c>
      <c r="J61" s="45">
        <f t="shared" si="24"/>
        <v>1961911.2</v>
      </c>
      <c r="K61" s="45">
        <f t="shared" si="24"/>
        <v>0.74965703848532261</v>
      </c>
    </row>
    <row r="62" spans="1:11" ht="12.75" x14ac:dyDescent="0.2">
      <c r="A62" s="46">
        <v>2</v>
      </c>
      <c r="B62" s="47">
        <v>1</v>
      </c>
      <c r="C62" s="47">
        <v>5</v>
      </c>
      <c r="D62" s="47">
        <v>2</v>
      </c>
      <c r="E62" s="47" t="s">
        <v>222</v>
      </c>
      <c r="F62" s="50" t="s">
        <v>267</v>
      </c>
      <c r="G62" s="49"/>
      <c r="H62" s="49"/>
      <c r="I62" s="49">
        <v>1961911.2</v>
      </c>
      <c r="J62" s="92">
        <f t="shared" ref="J62" si="25">SUBTOTAL(9,G62:I62)</f>
        <v>1961911.2</v>
      </c>
      <c r="K62" s="93">
        <f>IFERROR(J62/$J$18*100,"0.00")</f>
        <v>0.74965703848532261</v>
      </c>
    </row>
    <row r="63" spans="1:11" ht="12.75" x14ac:dyDescent="0.2">
      <c r="A63" s="42">
        <v>2</v>
      </c>
      <c r="B63" s="43">
        <v>1</v>
      </c>
      <c r="C63" s="43">
        <v>5</v>
      </c>
      <c r="D63" s="43">
        <v>3</v>
      </c>
      <c r="E63" s="43"/>
      <c r="F63" s="53" t="s">
        <v>268</v>
      </c>
      <c r="G63" s="45">
        <f>G64</f>
        <v>0</v>
      </c>
      <c r="H63" s="45">
        <f t="shared" ref="H63:K63" si="26">H64</f>
        <v>0</v>
      </c>
      <c r="I63" s="45">
        <f t="shared" si="26"/>
        <v>569182.80000000005</v>
      </c>
      <c r="J63" s="45">
        <f t="shared" si="26"/>
        <v>569182.80000000005</v>
      </c>
      <c r="K63" s="45">
        <f t="shared" si="26"/>
        <v>0.21748787213446957</v>
      </c>
    </row>
    <row r="64" spans="1:11" ht="12.75" x14ac:dyDescent="0.2">
      <c r="A64" s="46">
        <v>2</v>
      </c>
      <c r="B64" s="47">
        <v>1</v>
      </c>
      <c r="C64" s="47">
        <v>5</v>
      </c>
      <c r="D64" s="47">
        <v>3</v>
      </c>
      <c r="E64" s="47" t="s">
        <v>222</v>
      </c>
      <c r="F64" s="50" t="s">
        <v>268</v>
      </c>
      <c r="G64" s="49"/>
      <c r="H64" s="49"/>
      <c r="I64" s="49">
        <v>569182.80000000005</v>
      </c>
      <c r="J64" s="92">
        <f t="shared" ref="J64" si="27">SUBTOTAL(9,G64:I64)</f>
        <v>569182.80000000005</v>
      </c>
      <c r="K64" s="93">
        <f>IFERROR(J64/$J$18*100,"0.00")</f>
        <v>0.21748787213446957</v>
      </c>
    </row>
    <row r="65" spans="1:11" ht="12.75" x14ac:dyDescent="0.2">
      <c r="A65" s="42">
        <v>2</v>
      </c>
      <c r="B65" s="43">
        <v>1</v>
      </c>
      <c r="C65" s="43">
        <v>5</v>
      </c>
      <c r="D65" s="43">
        <v>4</v>
      </c>
      <c r="E65" s="43"/>
      <c r="F65" s="53" t="s">
        <v>269</v>
      </c>
      <c r="G65" s="45">
        <f>G66</f>
        <v>0</v>
      </c>
      <c r="H65" s="45">
        <f t="shared" ref="H65:K65" si="28">H66</f>
        <v>0</v>
      </c>
      <c r="I65" s="45">
        <f t="shared" si="28"/>
        <v>0</v>
      </c>
      <c r="J65" s="45">
        <f t="shared" si="28"/>
        <v>0</v>
      </c>
      <c r="K65" s="45">
        <f t="shared" si="28"/>
        <v>0</v>
      </c>
    </row>
    <row r="66" spans="1:11" ht="12.75" x14ac:dyDescent="0.2">
      <c r="A66" s="46">
        <v>2</v>
      </c>
      <c r="B66" s="47">
        <v>1</v>
      </c>
      <c r="C66" s="47">
        <v>5</v>
      </c>
      <c r="D66" s="47">
        <v>4</v>
      </c>
      <c r="E66" s="47" t="s">
        <v>222</v>
      </c>
      <c r="F66" s="50" t="s">
        <v>269</v>
      </c>
      <c r="G66" s="49"/>
      <c r="H66" s="49"/>
      <c r="I66" s="49"/>
      <c r="J66" s="92">
        <f t="shared" ref="J66" si="29">SUBTOTAL(9,G66:I66)</f>
        <v>0</v>
      </c>
      <c r="K66" s="93">
        <f>IFERROR(J66/$J$18*100,"0.00")</f>
        <v>0</v>
      </c>
    </row>
    <row r="67" spans="1:11" ht="12.75" x14ac:dyDescent="0.2">
      <c r="A67" s="33">
        <v>2</v>
      </c>
      <c r="B67" s="34">
        <v>2</v>
      </c>
      <c r="C67" s="35"/>
      <c r="D67" s="35"/>
      <c r="E67" s="35"/>
      <c r="F67" s="36" t="s">
        <v>270</v>
      </c>
      <c r="G67" s="37">
        <f>+G68+G82+G87+G92+G99+G116+G125+G143</f>
        <v>30345481.270000003</v>
      </c>
      <c r="H67" s="37">
        <f t="shared" ref="H67:K67" si="30">+H68+H82+H87+H92+H99+H116+H125+H143</f>
        <v>25200491.969999999</v>
      </c>
      <c r="I67" s="37">
        <f t="shared" si="30"/>
        <v>0</v>
      </c>
      <c r="J67" s="37">
        <f>+J68+J82+J87+J92+J99+J116+J125+J143</f>
        <v>55545973.240000002</v>
      </c>
      <c r="K67" s="37">
        <f t="shared" si="30"/>
        <v>21.224421267834849</v>
      </c>
    </row>
    <row r="68" spans="1:11" ht="12.75" x14ac:dyDescent="0.2">
      <c r="A68" s="38">
        <v>2</v>
      </c>
      <c r="B68" s="39">
        <v>2</v>
      </c>
      <c r="C68" s="39">
        <v>1</v>
      </c>
      <c r="D68" s="39"/>
      <c r="E68" s="39"/>
      <c r="F68" s="40" t="s">
        <v>271</v>
      </c>
      <c r="G68" s="41">
        <f>+G69+G71+G73+G75+G78+G80</f>
        <v>7072800</v>
      </c>
      <c r="H68" s="41">
        <f t="shared" ref="H68:K68" si="31">+H69+H71+H73+H75+H78+H80</f>
        <v>3067200</v>
      </c>
      <c r="I68" s="41">
        <f t="shared" si="31"/>
        <v>0</v>
      </c>
      <c r="J68" s="41">
        <f t="shared" si="31"/>
        <v>10140000</v>
      </c>
      <c r="K68" s="41">
        <f t="shared" si="31"/>
        <v>3.8745496586395816</v>
      </c>
    </row>
    <row r="69" spans="1:11" ht="12.75" x14ac:dyDescent="0.2">
      <c r="A69" s="42">
        <v>2</v>
      </c>
      <c r="B69" s="43">
        <v>2</v>
      </c>
      <c r="C69" s="43">
        <v>1</v>
      </c>
      <c r="D69" s="43">
        <v>2</v>
      </c>
      <c r="E69" s="43"/>
      <c r="F69" s="44" t="s">
        <v>272</v>
      </c>
      <c r="G69" s="45">
        <f>G70</f>
        <v>0</v>
      </c>
      <c r="H69" s="45">
        <f t="shared" ref="H69:K69" si="32">H70</f>
        <v>0</v>
      </c>
      <c r="I69" s="45">
        <f t="shared" si="32"/>
        <v>0</v>
      </c>
      <c r="J69" s="45">
        <f t="shared" si="32"/>
        <v>0</v>
      </c>
      <c r="K69" s="45">
        <f t="shared" si="32"/>
        <v>0</v>
      </c>
    </row>
    <row r="70" spans="1:11" ht="12.75" x14ac:dyDescent="0.2">
      <c r="A70" s="54">
        <v>2</v>
      </c>
      <c r="B70" s="47">
        <v>2</v>
      </c>
      <c r="C70" s="47">
        <v>1</v>
      </c>
      <c r="D70" s="47">
        <v>2</v>
      </c>
      <c r="E70" s="47" t="s">
        <v>222</v>
      </c>
      <c r="F70" s="55" t="s">
        <v>272</v>
      </c>
      <c r="G70" s="49"/>
      <c r="H70" s="49"/>
      <c r="I70" s="49"/>
      <c r="J70" s="92">
        <f t="shared" ref="J70" si="33">SUBTOTAL(9,G70:I70)</f>
        <v>0</v>
      </c>
      <c r="K70" s="93">
        <f>IFERROR(J70/$J$18*100,"0.00")</f>
        <v>0</v>
      </c>
    </row>
    <row r="71" spans="1:11" ht="12.75" x14ac:dyDescent="0.2">
      <c r="A71" s="42">
        <v>2</v>
      </c>
      <c r="B71" s="43">
        <v>2</v>
      </c>
      <c r="C71" s="43">
        <v>1</v>
      </c>
      <c r="D71" s="43">
        <v>3</v>
      </c>
      <c r="E71" s="43"/>
      <c r="F71" s="44" t="s">
        <v>273</v>
      </c>
      <c r="G71" s="45">
        <f>G72</f>
        <v>2695000</v>
      </c>
      <c r="H71" s="45">
        <f t="shared" ref="H71:K71" si="34">H72</f>
        <v>1155000</v>
      </c>
      <c r="I71" s="45">
        <f t="shared" si="34"/>
        <v>0</v>
      </c>
      <c r="J71" s="45">
        <f t="shared" si="34"/>
        <v>3850000</v>
      </c>
      <c r="K71" s="45">
        <f t="shared" si="34"/>
        <v>1.4711061327181842</v>
      </c>
    </row>
    <row r="72" spans="1:11" ht="12.75" x14ac:dyDescent="0.2">
      <c r="A72" s="46">
        <v>2</v>
      </c>
      <c r="B72" s="47">
        <v>2</v>
      </c>
      <c r="C72" s="47">
        <v>1</v>
      </c>
      <c r="D72" s="47">
        <v>3</v>
      </c>
      <c r="E72" s="47" t="s">
        <v>222</v>
      </c>
      <c r="F72" s="50" t="s">
        <v>273</v>
      </c>
      <c r="G72" s="49">
        <v>2695000</v>
      </c>
      <c r="H72" s="49">
        <v>1155000</v>
      </c>
      <c r="I72" s="49"/>
      <c r="J72" s="92">
        <f t="shared" ref="J72" si="35">SUBTOTAL(9,G72:I72)</f>
        <v>3850000</v>
      </c>
      <c r="K72" s="93">
        <f>IFERROR(J72/$J$18*100,"0.00")</f>
        <v>1.4711061327181842</v>
      </c>
    </row>
    <row r="73" spans="1:11" ht="12.75" x14ac:dyDescent="0.2">
      <c r="A73" s="42">
        <v>2</v>
      </c>
      <c r="B73" s="43">
        <v>2</v>
      </c>
      <c r="C73" s="43">
        <v>1</v>
      </c>
      <c r="D73" s="43">
        <v>5</v>
      </c>
      <c r="E73" s="43"/>
      <c r="F73" s="44" t="s">
        <v>274</v>
      </c>
      <c r="G73" s="45">
        <f>G74</f>
        <v>2515800</v>
      </c>
      <c r="H73" s="45">
        <f t="shared" ref="H73:K73" si="36">H74</f>
        <v>1078200</v>
      </c>
      <c r="I73" s="45">
        <f t="shared" si="36"/>
        <v>0</v>
      </c>
      <c r="J73" s="45">
        <f t="shared" si="36"/>
        <v>3594000</v>
      </c>
      <c r="K73" s="45">
        <f t="shared" si="36"/>
        <v>1.3732871275296505</v>
      </c>
    </row>
    <row r="74" spans="1:11" ht="12.75" x14ac:dyDescent="0.2">
      <c r="A74" s="54">
        <v>2</v>
      </c>
      <c r="B74" s="47">
        <v>2</v>
      </c>
      <c r="C74" s="47">
        <v>1</v>
      </c>
      <c r="D74" s="47">
        <v>5</v>
      </c>
      <c r="E74" s="47" t="s">
        <v>222</v>
      </c>
      <c r="F74" s="55" t="s">
        <v>274</v>
      </c>
      <c r="G74" s="49">
        <v>2515800</v>
      </c>
      <c r="H74" s="49">
        <v>1078200</v>
      </c>
      <c r="I74" s="49"/>
      <c r="J74" s="92">
        <f t="shared" ref="J74" si="37">SUBTOTAL(9,G74:I74)</f>
        <v>3594000</v>
      </c>
      <c r="K74" s="93">
        <f>IFERROR(J74/$J$18*100,"0.00")</f>
        <v>1.3732871275296505</v>
      </c>
    </row>
    <row r="75" spans="1:11" ht="12.75" x14ac:dyDescent="0.2">
      <c r="A75" s="42">
        <v>2</v>
      </c>
      <c r="B75" s="43">
        <v>2</v>
      </c>
      <c r="C75" s="43">
        <v>1</v>
      </c>
      <c r="D75" s="43">
        <v>6</v>
      </c>
      <c r="E75" s="43"/>
      <c r="F75" s="44" t="s">
        <v>275</v>
      </c>
      <c r="G75" s="45">
        <f>G76+G77</f>
        <v>0</v>
      </c>
      <c r="H75" s="45">
        <f t="shared" ref="H75:K75" si="38">H76+H77</f>
        <v>0</v>
      </c>
      <c r="I75" s="45">
        <f t="shared" si="38"/>
        <v>0</v>
      </c>
      <c r="J75" s="45">
        <f t="shared" si="38"/>
        <v>0</v>
      </c>
      <c r="K75" s="45">
        <f t="shared" si="38"/>
        <v>0</v>
      </c>
    </row>
    <row r="76" spans="1:11" ht="12.75" x14ac:dyDescent="0.2">
      <c r="A76" s="54">
        <v>2</v>
      </c>
      <c r="B76" s="47">
        <v>2</v>
      </c>
      <c r="C76" s="47">
        <v>1</v>
      </c>
      <c r="D76" s="47">
        <v>6</v>
      </c>
      <c r="E76" s="47" t="s">
        <v>222</v>
      </c>
      <c r="F76" s="55" t="s">
        <v>276</v>
      </c>
      <c r="G76" s="56"/>
      <c r="H76" s="56"/>
      <c r="I76" s="56"/>
      <c r="J76" s="92">
        <f t="shared" ref="J76:J77" si="39">SUBTOTAL(9,G76:I76)</f>
        <v>0</v>
      </c>
      <c r="K76" s="93">
        <f>IFERROR(J76/$J$18*100,"0.00")</f>
        <v>0</v>
      </c>
    </row>
    <row r="77" spans="1:11" ht="12.75" x14ac:dyDescent="0.2">
      <c r="A77" s="54">
        <v>2</v>
      </c>
      <c r="B77" s="47">
        <v>2</v>
      </c>
      <c r="C77" s="47">
        <v>1</v>
      </c>
      <c r="D77" s="47">
        <v>6</v>
      </c>
      <c r="E77" s="47" t="s">
        <v>224</v>
      </c>
      <c r="F77" s="55" t="s">
        <v>277</v>
      </c>
      <c r="G77" s="56"/>
      <c r="H77" s="56"/>
      <c r="I77" s="56"/>
      <c r="J77" s="92">
        <f t="shared" si="39"/>
        <v>0</v>
      </c>
      <c r="K77" s="93">
        <f>IFERROR(J77/$J$18*100,"0.00")</f>
        <v>0</v>
      </c>
    </row>
    <row r="78" spans="1:11" ht="12.75" x14ac:dyDescent="0.2">
      <c r="A78" s="42">
        <v>2</v>
      </c>
      <c r="B78" s="43">
        <v>2</v>
      </c>
      <c r="C78" s="43">
        <v>1</v>
      </c>
      <c r="D78" s="43">
        <v>7</v>
      </c>
      <c r="E78" s="43"/>
      <c r="F78" s="44" t="s">
        <v>278</v>
      </c>
      <c r="G78" s="45">
        <f>G79</f>
        <v>1862000</v>
      </c>
      <c r="H78" s="45">
        <f t="shared" ref="H78:K78" si="40">H79</f>
        <v>798000</v>
      </c>
      <c r="I78" s="45">
        <f t="shared" si="40"/>
        <v>0</v>
      </c>
      <c r="J78" s="45">
        <f t="shared" si="40"/>
        <v>2660000</v>
      </c>
      <c r="K78" s="45">
        <f t="shared" si="40"/>
        <v>1.0164006007871091</v>
      </c>
    </row>
    <row r="79" spans="1:11" ht="12.75" x14ac:dyDescent="0.2">
      <c r="A79" s="54">
        <v>2</v>
      </c>
      <c r="B79" s="47">
        <v>2</v>
      </c>
      <c r="C79" s="47">
        <v>1</v>
      </c>
      <c r="D79" s="47">
        <v>7</v>
      </c>
      <c r="E79" s="47" t="s">
        <v>222</v>
      </c>
      <c r="F79" s="55" t="s">
        <v>278</v>
      </c>
      <c r="G79" s="49">
        <v>1862000</v>
      </c>
      <c r="H79" s="49">
        <v>798000</v>
      </c>
      <c r="I79" s="49"/>
      <c r="J79" s="92">
        <f t="shared" ref="J79" si="41">SUBTOTAL(9,G79:I79)</f>
        <v>2660000</v>
      </c>
      <c r="K79" s="93">
        <f>IFERROR(J79/$J$18*100,"0.00")</f>
        <v>1.0164006007871091</v>
      </c>
    </row>
    <row r="80" spans="1:11" ht="12.75" x14ac:dyDescent="0.2">
      <c r="A80" s="42">
        <v>2</v>
      </c>
      <c r="B80" s="43">
        <v>2</v>
      </c>
      <c r="C80" s="43">
        <v>1</v>
      </c>
      <c r="D80" s="43">
        <v>8</v>
      </c>
      <c r="E80" s="43"/>
      <c r="F80" s="44" t="s">
        <v>279</v>
      </c>
      <c r="G80" s="45">
        <f>G81</f>
        <v>0</v>
      </c>
      <c r="H80" s="45">
        <f t="shared" ref="H80:K80" si="42">H81</f>
        <v>36000</v>
      </c>
      <c r="I80" s="45">
        <f t="shared" si="42"/>
        <v>0</v>
      </c>
      <c r="J80" s="45">
        <f t="shared" si="42"/>
        <v>36000</v>
      </c>
      <c r="K80" s="45">
        <f t="shared" si="42"/>
        <v>1.3755797604637568E-2</v>
      </c>
    </row>
    <row r="81" spans="1:11" ht="12.75" x14ac:dyDescent="0.2">
      <c r="A81" s="46">
        <v>2</v>
      </c>
      <c r="B81" s="47">
        <v>2</v>
      </c>
      <c r="C81" s="47">
        <v>1</v>
      </c>
      <c r="D81" s="47">
        <v>8</v>
      </c>
      <c r="E81" s="47" t="s">
        <v>222</v>
      </c>
      <c r="F81" s="50" t="s">
        <v>279</v>
      </c>
      <c r="G81" s="49"/>
      <c r="H81" s="49">
        <v>36000</v>
      </c>
      <c r="I81" s="49"/>
      <c r="J81" s="92">
        <f t="shared" ref="J81" si="43">SUBTOTAL(9,G81:I81)</f>
        <v>36000</v>
      </c>
      <c r="K81" s="93">
        <f>IFERROR(J81/$J$18*100,"0.00")</f>
        <v>1.3755797604637568E-2</v>
      </c>
    </row>
    <row r="82" spans="1:11" ht="12.75" x14ac:dyDescent="0.2">
      <c r="A82" s="38">
        <v>2</v>
      </c>
      <c r="B82" s="39">
        <v>2</v>
      </c>
      <c r="C82" s="39">
        <v>2</v>
      </c>
      <c r="D82" s="39"/>
      <c r="E82" s="39"/>
      <c r="F82" s="40" t="s">
        <v>280</v>
      </c>
      <c r="G82" s="41">
        <f>+G83+G85</f>
        <v>231000</v>
      </c>
      <c r="H82" s="41">
        <f t="shared" ref="H82:K82" si="44">+H83+H85</f>
        <v>99000</v>
      </c>
      <c r="I82" s="41">
        <f t="shared" si="44"/>
        <v>0</v>
      </c>
      <c r="J82" s="41">
        <f t="shared" si="44"/>
        <v>330000</v>
      </c>
      <c r="K82" s="41">
        <f t="shared" si="44"/>
        <v>0.12609481137584436</v>
      </c>
    </row>
    <row r="83" spans="1:11" ht="12.75" x14ac:dyDescent="0.2">
      <c r="A83" s="42">
        <v>2</v>
      </c>
      <c r="B83" s="43">
        <v>2</v>
      </c>
      <c r="C83" s="43">
        <v>2</v>
      </c>
      <c r="D83" s="43">
        <v>1</v>
      </c>
      <c r="E83" s="43"/>
      <c r="F83" s="44" t="s">
        <v>281</v>
      </c>
      <c r="G83" s="45">
        <f>G84</f>
        <v>0</v>
      </c>
      <c r="H83" s="45">
        <f t="shared" ref="H83:K83" si="45">H84</f>
        <v>0</v>
      </c>
      <c r="I83" s="45">
        <f t="shared" si="45"/>
        <v>0</v>
      </c>
      <c r="J83" s="45">
        <f t="shared" si="45"/>
        <v>0</v>
      </c>
      <c r="K83" s="45">
        <f t="shared" si="45"/>
        <v>0</v>
      </c>
    </row>
    <row r="84" spans="1:11" ht="12.75" x14ac:dyDescent="0.2">
      <c r="A84" s="46">
        <v>2</v>
      </c>
      <c r="B84" s="47">
        <v>2</v>
      </c>
      <c r="C84" s="47">
        <v>2</v>
      </c>
      <c r="D84" s="47">
        <v>1</v>
      </c>
      <c r="E84" s="47" t="s">
        <v>222</v>
      </c>
      <c r="F84" s="50" t="s">
        <v>281</v>
      </c>
      <c r="G84" s="49"/>
      <c r="H84" s="49"/>
      <c r="I84" s="49"/>
      <c r="J84" s="92">
        <f t="shared" ref="J84" si="46">SUBTOTAL(9,G84:I84)</f>
        <v>0</v>
      </c>
      <c r="K84" s="93">
        <f>IFERROR(J84/$J$18*100,"0.00")</f>
        <v>0</v>
      </c>
    </row>
    <row r="85" spans="1:11" ht="12.75" x14ac:dyDescent="0.2">
      <c r="A85" s="42">
        <v>2</v>
      </c>
      <c r="B85" s="43">
        <v>2</v>
      </c>
      <c r="C85" s="43">
        <v>2</v>
      </c>
      <c r="D85" s="43">
        <v>2</v>
      </c>
      <c r="E85" s="43"/>
      <c r="F85" s="44" t="s">
        <v>282</v>
      </c>
      <c r="G85" s="45">
        <f>G86</f>
        <v>231000</v>
      </c>
      <c r="H85" s="45">
        <f t="shared" ref="H85:K85" si="47">H86</f>
        <v>99000</v>
      </c>
      <c r="I85" s="45">
        <f t="shared" si="47"/>
        <v>0</v>
      </c>
      <c r="J85" s="45">
        <f t="shared" si="47"/>
        <v>330000</v>
      </c>
      <c r="K85" s="45">
        <f t="shared" si="47"/>
        <v>0.12609481137584436</v>
      </c>
    </row>
    <row r="86" spans="1:11" ht="12.75" x14ac:dyDescent="0.2">
      <c r="A86" s="46">
        <v>2</v>
      </c>
      <c r="B86" s="47">
        <v>2</v>
      </c>
      <c r="C86" s="47">
        <v>2</v>
      </c>
      <c r="D86" s="47">
        <v>2</v>
      </c>
      <c r="E86" s="47" t="s">
        <v>222</v>
      </c>
      <c r="F86" s="50" t="s">
        <v>282</v>
      </c>
      <c r="G86" s="49">
        <v>231000</v>
      </c>
      <c r="H86" s="49">
        <v>99000</v>
      </c>
      <c r="I86" s="49"/>
      <c r="J86" s="92">
        <f t="shared" ref="J86" si="48">SUBTOTAL(9,G86:I86)</f>
        <v>330000</v>
      </c>
      <c r="K86" s="93">
        <f>IFERROR(J86/$J$18*100,"0.00")</f>
        <v>0.12609481137584436</v>
      </c>
    </row>
    <row r="87" spans="1:11" ht="12.75" x14ac:dyDescent="0.2">
      <c r="A87" s="38">
        <v>2</v>
      </c>
      <c r="B87" s="39">
        <v>2</v>
      </c>
      <c r="C87" s="39">
        <v>3</v>
      </c>
      <c r="D87" s="39"/>
      <c r="E87" s="39"/>
      <c r="F87" s="40" t="s">
        <v>283</v>
      </c>
      <c r="G87" s="41">
        <f>+G88+G90</f>
        <v>690000</v>
      </c>
      <c r="H87" s="41">
        <f t="shared" ref="H87:K87" si="49">+H88+H90</f>
        <v>1610000</v>
      </c>
      <c r="I87" s="41">
        <f t="shared" si="49"/>
        <v>0</v>
      </c>
      <c r="J87" s="41">
        <f t="shared" si="49"/>
        <v>2300000</v>
      </c>
      <c r="K87" s="41">
        <f t="shared" si="49"/>
        <v>0.87884262474073349</v>
      </c>
    </row>
    <row r="88" spans="1:11" ht="12.75" x14ac:dyDescent="0.2">
      <c r="A88" s="42">
        <v>2</v>
      </c>
      <c r="B88" s="43">
        <v>2</v>
      </c>
      <c r="C88" s="43">
        <v>3</v>
      </c>
      <c r="D88" s="43">
        <v>1</v>
      </c>
      <c r="E88" s="43"/>
      <c r="F88" s="44" t="s">
        <v>284</v>
      </c>
      <c r="G88" s="45">
        <f>G89</f>
        <v>690000</v>
      </c>
      <c r="H88" s="45">
        <f t="shared" ref="H88:K88" si="50">H89</f>
        <v>1610000</v>
      </c>
      <c r="I88" s="45">
        <f t="shared" si="50"/>
        <v>0</v>
      </c>
      <c r="J88" s="45">
        <f t="shared" si="50"/>
        <v>2300000</v>
      </c>
      <c r="K88" s="45">
        <f t="shared" si="50"/>
        <v>0.87884262474073349</v>
      </c>
    </row>
    <row r="89" spans="1:11" ht="12.75" x14ac:dyDescent="0.2">
      <c r="A89" s="46">
        <v>2</v>
      </c>
      <c r="B89" s="47">
        <v>2</v>
      </c>
      <c r="C89" s="47">
        <v>3</v>
      </c>
      <c r="D89" s="47">
        <v>1</v>
      </c>
      <c r="E89" s="47" t="s">
        <v>222</v>
      </c>
      <c r="F89" s="50" t="s">
        <v>284</v>
      </c>
      <c r="G89" s="49">
        <v>690000</v>
      </c>
      <c r="H89" s="49">
        <v>1610000</v>
      </c>
      <c r="I89" s="49"/>
      <c r="J89" s="92">
        <f>SUBTOTAL(9,G89:I89)</f>
        <v>2300000</v>
      </c>
      <c r="K89" s="93">
        <f>IFERROR(J89/$J$18*100,"0.00")</f>
        <v>0.87884262474073349</v>
      </c>
    </row>
    <row r="90" spans="1:11" ht="12.75" x14ac:dyDescent="0.2">
      <c r="A90" s="42">
        <v>2</v>
      </c>
      <c r="B90" s="43">
        <v>2</v>
      </c>
      <c r="C90" s="43">
        <v>3</v>
      </c>
      <c r="D90" s="43">
        <v>2</v>
      </c>
      <c r="E90" s="43"/>
      <c r="F90" s="44" t="s">
        <v>285</v>
      </c>
      <c r="G90" s="45">
        <f>G91</f>
        <v>0</v>
      </c>
      <c r="H90" s="45">
        <f t="shared" ref="H90:K90" si="51">H91</f>
        <v>0</v>
      </c>
      <c r="I90" s="45">
        <f t="shared" si="51"/>
        <v>0</v>
      </c>
      <c r="J90" s="45">
        <f t="shared" si="51"/>
        <v>0</v>
      </c>
      <c r="K90" s="45">
        <f t="shared" si="51"/>
        <v>0</v>
      </c>
    </row>
    <row r="91" spans="1:11" ht="12.75" x14ac:dyDescent="0.2">
      <c r="A91" s="54">
        <v>2</v>
      </c>
      <c r="B91" s="47">
        <v>2</v>
      </c>
      <c r="C91" s="47">
        <v>3</v>
      </c>
      <c r="D91" s="47">
        <v>2</v>
      </c>
      <c r="E91" s="47" t="s">
        <v>222</v>
      </c>
      <c r="F91" s="55" t="s">
        <v>285</v>
      </c>
      <c r="G91" s="49"/>
      <c r="H91" s="49"/>
      <c r="I91" s="49"/>
      <c r="J91" s="92">
        <f t="shared" ref="J91" si="52">SUBTOTAL(9,G91:I91)</f>
        <v>0</v>
      </c>
      <c r="K91" s="93">
        <f>IFERROR(J91/$J$18*100,"0.00")</f>
        <v>0</v>
      </c>
    </row>
    <row r="92" spans="1:11" ht="12.75" x14ac:dyDescent="0.2">
      <c r="A92" s="38">
        <v>2</v>
      </c>
      <c r="B92" s="39">
        <v>2</v>
      </c>
      <c r="C92" s="39">
        <v>4</v>
      </c>
      <c r="D92" s="39"/>
      <c r="E92" s="39"/>
      <c r="F92" s="40" t="s">
        <v>286</v>
      </c>
      <c r="G92" s="41">
        <f>+G93+G95+G97</f>
        <v>0</v>
      </c>
      <c r="H92" s="41">
        <f t="shared" ref="H92:K92" si="53">+H93+H95+H97</f>
        <v>18000</v>
      </c>
      <c r="I92" s="41">
        <f t="shared" si="53"/>
        <v>0</v>
      </c>
      <c r="J92" s="41">
        <f t="shared" si="53"/>
        <v>18000</v>
      </c>
      <c r="K92" s="41">
        <f t="shared" si="53"/>
        <v>6.8778988023187838E-3</v>
      </c>
    </row>
    <row r="93" spans="1:11" ht="12.75" x14ac:dyDescent="0.2">
      <c r="A93" s="42">
        <v>2</v>
      </c>
      <c r="B93" s="43">
        <v>2</v>
      </c>
      <c r="C93" s="43">
        <v>4</v>
      </c>
      <c r="D93" s="43">
        <v>1</v>
      </c>
      <c r="E93" s="43"/>
      <c r="F93" s="53" t="s">
        <v>287</v>
      </c>
      <c r="G93" s="45">
        <f>G94</f>
        <v>0</v>
      </c>
      <c r="H93" s="45">
        <f t="shared" ref="H93:K93" si="54">H94</f>
        <v>0</v>
      </c>
      <c r="I93" s="45">
        <f t="shared" si="54"/>
        <v>0</v>
      </c>
      <c r="J93" s="45">
        <f t="shared" si="54"/>
        <v>0</v>
      </c>
      <c r="K93" s="45">
        <f t="shared" si="54"/>
        <v>0</v>
      </c>
    </row>
    <row r="94" spans="1:11" ht="12.75" x14ac:dyDescent="0.2">
      <c r="A94" s="46">
        <v>2</v>
      </c>
      <c r="B94" s="47">
        <v>2</v>
      </c>
      <c r="C94" s="47">
        <v>4</v>
      </c>
      <c r="D94" s="47">
        <v>1</v>
      </c>
      <c r="E94" s="47" t="s">
        <v>222</v>
      </c>
      <c r="F94" s="48" t="s">
        <v>287</v>
      </c>
      <c r="G94" s="49"/>
      <c r="H94" s="49"/>
      <c r="I94" s="49"/>
      <c r="J94" s="92">
        <f t="shared" ref="J94" si="55">SUBTOTAL(9,G94:I94)</f>
        <v>0</v>
      </c>
      <c r="K94" s="93">
        <f>IFERROR(J94/$J$18*100,"0.00")</f>
        <v>0</v>
      </c>
    </row>
    <row r="95" spans="1:11" ht="12.75" x14ac:dyDescent="0.2">
      <c r="A95" s="42">
        <v>2</v>
      </c>
      <c r="B95" s="43">
        <v>2</v>
      </c>
      <c r="C95" s="43">
        <v>4</v>
      </c>
      <c r="D95" s="43">
        <v>2</v>
      </c>
      <c r="E95" s="43"/>
      <c r="F95" s="53" t="s">
        <v>288</v>
      </c>
      <c r="G95" s="45">
        <f>G96</f>
        <v>0</v>
      </c>
      <c r="H95" s="45">
        <f t="shared" ref="H95:K95" si="56">H96</f>
        <v>18000</v>
      </c>
      <c r="I95" s="45">
        <f t="shared" si="56"/>
        <v>0</v>
      </c>
      <c r="J95" s="45">
        <f t="shared" si="56"/>
        <v>18000</v>
      </c>
      <c r="K95" s="45">
        <f t="shared" si="56"/>
        <v>6.8778988023187838E-3</v>
      </c>
    </row>
    <row r="96" spans="1:11" ht="12.75" x14ac:dyDescent="0.2">
      <c r="A96" s="54">
        <v>2</v>
      </c>
      <c r="B96" s="47">
        <v>2</v>
      </c>
      <c r="C96" s="47">
        <v>4</v>
      </c>
      <c r="D96" s="47">
        <v>2</v>
      </c>
      <c r="E96" s="47" t="s">
        <v>222</v>
      </c>
      <c r="F96" s="55" t="s">
        <v>288</v>
      </c>
      <c r="G96" s="49"/>
      <c r="H96" s="49">
        <v>18000</v>
      </c>
      <c r="I96" s="49"/>
      <c r="J96" s="92">
        <f t="shared" ref="J96" si="57">SUBTOTAL(9,G96:I96)</f>
        <v>18000</v>
      </c>
      <c r="K96" s="93">
        <f>IFERROR(J96/$J$18*100,"0.00")</f>
        <v>6.8778988023187838E-3</v>
      </c>
    </row>
    <row r="97" spans="1:11" ht="12.75" x14ac:dyDescent="0.2">
      <c r="A97" s="42">
        <v>2</v>
      </c>
      <c r="B97" s="43">
        <v>2</v>
      </c>
      <c r="C97" s="43">
        <v>4</v>
      </c>
      <c r="D97" s="43">
        <v>4</v>
      </c>
      <c r="E97" s="43"/>
      <c r="F97" s="53" t="s">
        <v>289</v>
      </c>
      <c r="G97" s="45">
        <f>G98</f>
        <v>0</v>
      </c>
      <c r="H97" s="45">
        <f t="shared" ref="H97:K97" si="58">H98</f>
        <v>0</v>
      </c>
      <c r="I97" s="45">
        <f t="shared" si="58"/>
        <v>0</v>
      </c>
      <c r="J97" s="45">
        <f t="shared" si="58"/>
        <v>0</v>
      </c>
      <c r="K97" s="45">
        <f t="shared" si="58"/>
        <v>0</v>
      </c>
    </row>
    <row r="98" spans="1:11" ht="12.75" x14ac:dyDescent="0.2">
      <c r="A98" s="54">
        <v>2</v>
      </c>
      <c r="B98" s="47">
        <v>2</v>
      </c>
      <c r="C98" s="47">
        <v>4</v>
      </c>
      <c r="D98" s="47">
        <v>4</v>
      </c>
      <c r="E98" s="47" t="s">
        <v>222</v>
      </c>
      <c r="F98" s="55" t="s">
        <v>289</v>
      </c>
      <c r="G98" s="49"/>
      <c r="H98" s="49"/>
      <c r="I98" s="49"/>
      <c r="J98" s="92">
        <f t="shared" ref="J98" si="59">SUBTOTAL(9,G98:I98)</f>
        <v>0</v>
      </c>
      <c r="K98" s="93">
        <f>IFERROR(J98/$J$18*100,"0.00")</f>
        <v>0</v>
      </c>
    </row>
    <row r="99" spans="1:11" ht="12.75" x14ac:dyDescent="0.2">
      <c r="A99" s="38">
        <v>2</v>
      </c>
      <c r="B99" s="39">
        <v>2</v>
      </c>
      <c r="C99" s="39">
        <v>5</v>
      </c>
      <c r="D99" s="39"/>
      <c r="E99" s="39"/>
      <c r="F99" s="40" t="s">
        <v>290</v>
      </c>
      <c r="G99" s="41">
        <f>+G100+G102+G104+G110+G112+G114</f>
        <v>6897996.8700000001</v>
      </c>
      <c r="H99" s="41">
        <f t="shared" ref="H99:K99" si="60">+H100+H102+H104+H110+H112+H114</f>
        <v>3306284.37</v>
      </c>
      <c r="I99" s="41">
        <f t="shared" si="60"/>
        <v>0</v>
      </c>
      <c r="J99" s="41">
        <f t="shared" si="60"/>
        <v>10204281.24</v>
      </c>
      <c r="K99" s="41">
        <f t="shared" si="60"/>
        <v>3.8991118732844465</v>
      </c>
    </row>
    <row r="100" spans="1:11" ht="12.75" x14ac:dyDescent="0.2">
      <c r="A100" s="42">
        <v>2</v>
      </c>
      <c r="B100" s="43">
        <v>2</v>
      </c>
      <c r="C100" s="43">
        <v>5</v>
      </c>
      <c r="D100" s="43">
        <v>1</v>
      </c>
      <c r="E100" s="43"/>
      <c r="F100" s="53" t="s">
        <v>291</v>
      </c>
      <c r="G100" s="45">
        <f>G101</f>
        <v>6897996.8700000001</v>
      </c>
      <c r="H100" s="45">
        <f t="shared" ref="H100:K100" si="61">H101</f>
        <v>2956284.37</v>
      </c>
      <c r="I100" s="45">
        <f t="shared" si="61"/>
        <v>0</v>
      </c>
      <c r="J100" s="45">
        <f t="shared" si="61"/>
        <v>9854281.2400000002</v>
      </c>
      <c r="K100" s="45">
        <f t="shared" si="61"/>
        <v>3.7653749521282478</v>
      </c>
    </row>
    <row r="101" spans="1:11" ht="12.75" x14ac:dyDescent="0.2">
      <c r="A101" s="54">
        <v>2</v>
      </c>
      <c r="B101" s="47">
        <v>2</v>
      </c>
      <c r="C101" s="47">
        <v>5</v>
      </c>
      <c r="D101" s="47">
        <v>1</v>
      </c>
      <c r="E101" s="47" t="s">
        <v>222</v>
      </c>
      <c r="F101" s="55" t="s">
        <v>291</v>
      </c>
      <c r="G101" s="49">
        <v>6897996.8700000001</v>
      </c>
      <c r="H101" s="49">
        <v>2956284.37</v>
      </c>
      <c r="I101" s="49"/>
      <c r="J101" s="92">
        <f>SUBTOTAL(9,G101:I101)</f>
        <v>9854281.2400000002</v>
      </c>
      <c r="K101" s="93">
        <f>IFERROR(J101/$J$18*100,"0.00")</f>
        <v>3.7653749521282478</v>
      </c>
    </row>
    <row r="102" spans="1:11" ht="12.75" x14ac:dyDescent="0.2">
      <c r="A102" s="57">
        <v>2</v>
      </c>
      <c r="B102" s="43">
        <v>2</v>
      </c>
      <c r="C102" s="43">
        <v>5</v>
      </c>
      <c r="D102" s="43">
        <v>2</v>
      </c>
      <c r="E102" s="43"/>
      <c r="F102" s="58" t="s">
        <v>292</v>
      </c>
      <c r="G102" s="45">
        <f>G103</f>
        <v>0</v>
      </c>
      <c r="H102" s="45">
        <f t="shared" ref="H102:K102" si="62">H103</f>
        <v>0</v>
      </c>
      <c r="I102" s="45">
        <f t="shared" si="62"/>
        <v>0</v>
      </c>
      <c r="J102" s="45">
        <f t="shared" si="62"/>
        <v>0</v>
      </c>
      <c r="K102" s="45">
        <f t="shared" si="62"/>
        <v>0</v>
      </c>
    </row>
    <row r="103" spans="1:11" ht="12.75" x14ac:dyDescent="0.2">
      <c r="A103" s="54">
        <v>2</v>
      </c>
      <c r="B103" s="47">
        <v>2</v>
      </c>
      <c r="C103" s="47">
        <v>5</v>
      </c>
      <c r="D103" s="47">
        <v>2</v>
      </c>
      <c r="E103" s="47" t="s">
        <v>222</v>
      </c>
      <c r="F103" s="55" t="s">
        <v>292</v>
      </c>
      <c r="G103" s="49"/>
      <c r="H103" s="49"/>
      <c r="I103" s="49"/>
      <c r="J103" s="92">
        <f t="shared" ref="J103" si="63">SUBTOTAL(9,G103:I103)</f>
        <v>0</v>
      </c>
      <c r="K103" s="93">
        <f>IFERROR(J103/$J$18*100,"0.00")</f>
        <v>0</v>
      </c>
    </row>
    <row r="104" spans="1:11" ht="12.75" x14ac:dyDescent="0.2">
      <c r="A104" s="42">
        <v>2</v>
      </c>
      <c r="B104" s="43">
        <v>2</v>
      </c>
      <c r="C104" s="43">
        <v>5</v>
      </c>
      <c r="D104" s="43">
        <v>3</v>
      </c>
      <c r="E104" s="43"/>
      <c r="F104" s="53" t="s">
        <v>293</v>
      </c>
      <c r="G104" s="45">
        <f>SUM(G105:G109)</f>
        <v>0</v>
      </c>
      <c r="H104" s="45">
        <f t="shared" ref="H104:K104" si="64">SUM(H105:H109)</f>
        <v>0</v>
      </c>
      <c r="I104" s="45">
        <f t="shared" si="64"/>
        <v>0</v>
      </c>
      <c r="J104" s="45">
        <f t="shared" si="64"/>
        <v>0</v>
      </c>
      <c r="K104" s="45">
        <f t="shared" si="64"/>
        <v>0</v>
      </c>
    </row>
    <row r="105" spans="1:11" ht="12.75" x14ac:dyDescent="0.2">
      <c r="A105" s="54">
        <v>2</v>
      </c>
      <c r="B105" s="47">
        <v>2</v>
      </c>
      <c r="C105" s="47">
        <v>5</v>
      </c>
      <c r="D105" s="47">
        <v>3</v>
      </c>
      <c r="E105" s="47" t="s">
        <v>222</v>
      </c>
      <c r="F105" s="55" t="s">
        <v>294</v>
      </c>
      <c r="G105" s="49"/>
      <c r="H105" s="49"/>
      <c r="I105" s="49"/>
      <c r="J105" s="92">
        <f t="shared" ref="J105:J109" si="65">SUBTOTAL(9,G105:I105)</f>
        <v>0</v>
      </c>
      <c r="K105" s="93">
        <f>IFERROR(J105/$J$18*100,"0.00")</f>
        <v>0</v>
      </c>
    </row>
    <row r="106" spans="1:11" ht="12.75" x14ac:dyDescent="0.2">
      <c r="A106" s="54">
        <v>2</v>
      </c>
      <c r="B106" s="47">
        <v>2</v>
      </c>
      <c r="C106" s="47">
        <v>5</v>
      </c>
      <c r="D106" s="47">
        <v>3</v>
      </c>
      <c r="E106" s="47" t="s">
        <v>224</v>
      </c>
      <c r="F106" s="55" t="s">
        <v>295</v>
      </c>
      <c r="G106" s="49"/>
      <c r="H106" s="49"/>
      <c r="I106" s="49"/>
      <c r="J106" s="92">
        <f t="shared" si="65"/>
        <v>0</v>
      </c>
      <c r="K106" s="93">
        <f>IFERROR(J106/$J$18*100,"0.00")</f>
        <v>0</v>
      </c>
    </row>
    <row r="107" spans="1:11" ht="12.75" x14ac:dyDescent="0.2">
      <c r="A107" s="54">
        <v>2</v>
      </c>
      <c r="B107" s="47">
        <v>2</v>
      </c>
      <c r="C107" s="47">
        <v>5</v>
      </c>
      <c r="D107" s="47">
        <v>3</v>
      </c>
      <c r="E107" s="47" t="s">
        <v>231</v>
      </c>
      <c r="F107" s="55" t="s">
        <v>296</v>
      </c>
      <c r="G107" s="49"/>
      <c r="H107" s="49"/>
      <c r="I107" s="49"/>
      <c r="J107" s="92">
        <f t="shared" si="65"/>
        <v>0</v>
      </c>
      <c r="K107" s="93">
        <f>IFERROR(J107/$J$18*100,"0.00")</f>
        <v>0</v>
      </c>
    </row>
    <row r="108" spans="1:11" ht="12.75" x14ac:dyDescent="0.2">
      <c r="A108" s="54">
        <v>2</v>
      </c>
      <c r="B108" s="47">
        <v>2</v>
      </c>
      <c r="C108" s="47">
        <v>5</v>
      </c>
      <c r="D108" s="47">
        <v>3</v>
      </c>
      <c r="E108" s="47" t="s">
        <v>246</v>
      </c>
      <c r="F108" s="55" t="s">
        <v>297</v>
      </c>
      <c r="G108" s="49"/>
      <c r="H108" s="49"/>
      <c r="I108" s="49"/>
      <c r="J108" s="92">
        <f t="shared" si="65"/>
        <v>0</v>
      </c>
      <c r="K108" s="93">
        <f>IFERROR(J108/$J$18*100,"0.00")</f>
        <v>0</v>
      </c>
    </row>
    <row r="109" spans="1:11" ht="12.75" x14ac:dyDescent="0.2">
      <c r="A109" s="54">
        <v>2</v>
      </c>
      <c r="B109" s="47">
        <v>2</v>
      </c>
      <c r="C109" s="47">
        <v>5</v>
      </c>
      <c r="D109" s="47">
        <v>3</v>
      </c>
      <c r="E109" s="47" t="s">
        <v>226</v>
      </c>
      <c r="F109" s="55" t="s">
        <v>298</v>
      </c>
      <c r="G109" s="49"/>
      <c r="H109" s="49"/>
      <c r="I109" s="49"/>
      <c r="J109" s="92">
        <f t="shared" si="65"/>
        <v>0</v>
      </c>
      <c r="K109" s="93">
        <f>IFERROR(J109/$J$18*100,"0.00")</f>
        <v>0</v>
      </c>
    </row>
    <row r="110" spans="1:11" ht="12.75" x14ac:dyDescent="0.2">
      <c r="A110" s="42">
        <v>2</v>
      </c>
      <c r="B110" s="43">
        <v>2</v>
      </c>
      <c r="C110" s="43">
        <v>5</v>
      </c>
      <c r="D110" s="43">
        <v>4</v>
      </c>
      <c r="E110" s="43"/>
      <c r="F110" s="53" t="s">
        <v>299</v>
      </c>
      <c r="G110" s="45">
        <f>G111</f>
        <v>0</v>
      </c>
      <c r="H110" s="45">
        <f t="shared" ref="H110:K110" si="66">H111</f>
        <v>0</v>
      </c>
      <c r="I110" s="45">
        <f t="shared" si="66"/>
        <v>0</v>
      </c>
      <c r="J110" s="45">
        <f t="shared" si="66"/>
        <v>0</v>
      </c>
      <c r="K110" s="45">
        <f t="shared" si="66"/>
        <v>0</v>
      </c>
    </row>
    <row r="111" spans="1:11" ht="12.75" x14ac:dyDescent="0.2">
      <c r="A111" s="54">
        <v>2</v>
      </c>
      <c r="B111" s="47">
        <v>2</v>
      </c>
      <c r="C111" s="47">
        <v>5</v>
      </c>
      <c r="D111" s="47">
        <v>4</v>
      </c>
      <c r="E111" s="47" t="s">
        <v>222</v>
      </c>
      <c r="F111" s="55" t="s">
        <v>299</v>
      </c>
      <c r="G111" s="49"/>
      <c r="H111" s="49"/>
      <c r="I111" s="49"/>
      <c r="J111" s="92">
        <f t="shared" ref="J111" si="67">SUBTOTAL(9,G111:I111)</f>
        <v>0</v>
      </c>
      <c r="K111" s="93">
        <f>IFERROR(J111/$J$18*100,"0.00")</f>
        <v>0</v>
      </c>
    </row>
    <row r="112" spans="1:11" ht="12.75" x14ac:dyDescent="0.2">
      <c r="A112" s="57">
        <v>2</v>
      </c>
      <c r="B112" s="43">
        <v>2</v>
      </c>
      <c r="C112" s="43">
        <v>5</v>
      </c>
      <c r="D112" s="43">
        <v>8</v>
      </c>
      <c r="E112" s="43"/>
      <c r="F112" s="58" t="s">
        <v>300</v>
      </c>
      <c r="G112" s="45">
        <f>G113</f>
        <v>0</v>
      </c>
      <c r="H112" s="45">
        <f t="shared" ref="H112:K112" si="68">H113</f>
        <v>350000</v>
      </c>
      <c r="I112" s="45">
        <f t="shared" si="68"/>
        <v>0</v>
      </c>
      <c r="J112" s="45">
        <f t="shared" si="68"/>
        <v>350000</v>
      </c>
      <c r="K112" s="45">
        <f t="shared" si="68"/>
        <v>0.13373692115619856</v>
      </c>
    </row>
    <row r="113" spans="1:11" ht="12.75" x14ac:dyDescent="0.2">
      <c r="A113" s="54">
        <v>2</v>
      </c>
      <c r="B113" s="47">
        <v>2</v>
      </c>
      <c r="C113" s="47">
        <v>5</v>
      </c>
      <c r="D113" s="47">
        <v>8</v>
      </c>
      <c r="E113" s="47" t="s">
        <v>222</v>
      </c>
      <c r="F113" s="55" t="s">
        <v>300</v>
      </c>
      <c r="G113" s="49"/>
      <c r="H113" s="49">
        <v>350000</v>
      </c>
      <c r="I113" s="49"/>
      <c r="J113" s="92">
        <f t="shared" ref="J113" si="69">SUBTOTAL(9,G113:I113)</f>
        <v>350000</v>
      </c>
      <c r="K113" s="93">
        <f>IFERROR(J113/$J$18*100,"0.00")</f>
        <v>0.13373692115619856</v>
      </c>
    </row>
    <row r="114" spans="1:11" ht="12.75" x14ac:dyDescent="0.2">
      <c r="A114" s="57">
        <v>2</v>
      </c>
      <c r="B114" s="43">
        <v>2</v>
      </c>
      <c r="C114" s="43">
        <v>5</v>
      </c>
      <c r="D114" s="43">
        <v>9</v>
      </c>
      <c r="E114" s="43"/>
      <c r="F114" s="58" t="s">
        <v>472</v>
      </c>
      <c r="G114" s="59">
        <f>+G115</f>
        <v>0</v>
      </c>
      <c r="H114" s="59">
        <f t="shared" ref="H114:K114" si="70">+H115</f>
        <v>0</v>
      </c>
      <c r="I114" s="59">
        <f t="shared" si="70"/>
        <v>0</v>
      </c>
      <c r="J114" s="59">
        <f t="shared" si="70"/>
        <v>0</v>
      </c>
      <c r="K114" s="59">
        <f t="shared" si="70"/>
        <v>0</v>
      </c>
    </row>
    <row r="115" spans="1:11" ht="12.75" x14ac:dyDescent="0.2">
      <c r="A115" s="54">
        <v>2</v>
      </c>
      <c r="B115" s="47">
        <v>2</v>
      </c>
      <c r="C115" s="47">
        <v>5</v>
      </c>
      <c r="D115" s="47">
        <v>8</v>
      </c>
      <c r="E115" s="47" t="s">
        <v>222</v>
      </c>
      <c r="F115" s="55" t="s">
        <v>302</v>
      </c>
      <c r="G115" s="49"/>
      <c r="H115" s="49"/>
      <c r="I115" s="49"/>
      <c r="J115" s="92">
        <f t="shared" ref="J115" si="71">SUBTOTAL(9,G115:I115)</f>
        <v>0</v>
      </c>
      <c r="K115" s="93">
        <f>IFERROR(J115/$J$18*100,"0.00")</f>
        <v>0</v>
      </c>
    </row>
    <row r="116" spans="1:11" ht="12.75" x14ac:dyDescent="0.2">
      <c r="A116" s="38">
        <v>2</v>
      </c>
      <c r="B116" s="39">
        <v>2</v>
      </c>
      <c r="C116" s="39">
        <v>6</v>
      </c>
      <c r="D116" s="39"/>
      <c r="E116" s="39"/>
      <c r="F116" s="40" t="s">
        <v>303</v>
      </c>
      <c r="G116" s="41">
        <f>+G117+G119+G121+G123</f>
        <v>0</v>
      </c>
      <c r="H116" s="41">
        <f t="shared" ref="H116:K116" si="72">+H117+H119+H121+H123</f>
        <v>1300000</v>
      </c>
      <c r="I116" s="41">
        <f t="shared" si="72"/>
        <v>0</v>
      </c>
      <c r="J116" s="41">
        <f t="shared" si="72"/>
        <v>1300000</v>
      </c>
      <c r="K116" s="41">
        <f t="shared" si="72"/>
        <v>0.49673713572302325</v>
      </c>
    </row>
    <row r="117" spans="1:11" ht="12.75" x14ac:dyDescent="0.2">
      <c r="A117" s="42">
        <v>2</v>
      </c>
      <c r="B117" s="43">
        <v>2</v>
      </c>
      <c r="C117" s="43">
        <v>6</v>
      </c>
      <c r="D117" s="43">
        <v>1</v>
      </c>
      <c r="E117" s="43"/>
      <c r="F117" s="53" t="s">
        <v>304</v>
      </c>
      <c r="G117" s="45">
        <f>G118</f>
        <v>0</v>
      </c>
      <c r="H117" s="45">
        <f t="shared" ref="H117:K117" si="73">H118</f>
        <v>0</v>
      </c>
      <c r="I117" s="45">
        <f t="shared" si="73"/>
        <v>0</v>
      </c>
      <c r="J117" s="45">
        <f t="shared" si="73"/>
        <v>0</v>
      </c>
      <c r="K117" s="45">
        <f t="shared" si="73"/>
        <v>0</v>
      </c>
    </row>
    <row r="118" spans="1:11" ht="12.75" x14ac:dyDescent="0.2">
      <c r="A118" s="54">
        <v>2</v>
      </c>
      <c r="B118" s="47">
        <v>2</v>
      </c>
      <c r="C118" s="47">
        <v>6</v>
      </c>
      <c r="D118" s="47">
        <v>1</v>
      </c>
      <c r="E118" s="47" t="s">
        <v>222</v>
      </c>
      <c r="F118" s="55" t="s">
        <v>304</v>
      </c>
      <c r="G118" s="49"/>
      <c r="H118" s="49"/>
      <c r="I118" s="49"/>
      <c r="J118" s="92">
        <f t="shared" ref="J118" si="74">SUBTOTAL(9,G118:I118)</f>
        <v>0</v>
      </c>
      <c r="K118" s="93">
        <f>IFERROR(J118/$J$18*100,"0.00")</f>
        <v>0</v>
      </c>
    </row>
    <row r="119" spans="1:11" ht="12.75" x14ac:dyDescent="0.2">
      <c r="A119" s="42">
        <v>2</v>
      </c>
      <c r="B119" s="43">
        <v>2</v>
      </c>
      <c r="C119" s="43">
        <v>6</v>
      </c>
      <c r="D119" s="43">
        <v>2</v>
      </c>
      <c r="E119" s="43"/>
      <c r="F119" s="53" t="s">
        <v>305</v>
      </c>
      <c r="G119" s="45">
        <f>G120</f>
        <v>0</v>
      </c>
      <c r="H119" s="45">
        <f t="shared" ref="H119:K119" si="75">H120</f>
        <v>1300000</v>
      </c>
      <c r="I119" s="45">
        <f t="shared" si="75"/>
        <v>0</v>
      </c>
      <c r="J119" s="45">
        <f t="shared" si="75"/>
        <v>1300000</v>
      </c>
      <c r="K119" s="45">
        <f t="shared" si="75"/>
        <v>0.49673713572302325</v>
      </c>
    </row>
    <row r="120" spans="1:11" ht="12.75" x14ac:dyDescent="0.2">
      <c r="A120" s="54">
        <v>2</v>
      </c>
      <c r="B120" s="47">
        <v>2</v>
      </c>
      <c r="C120" s="47">
        <v>6</v>
      </c>
      <c r="D120" s="47">
        <v>2</v>
      </c>
      <c r="E120" s="47" t="s">
        <v>222</v>
      </c>
      <c r="F120" s="55" t="s">
        <v>305</v>
      </c>
      <c r="G120" s="49"/>
      <c r="H120" s="49">
        <v>1300000</v>
      </c>
      <c r="I120" s="49"/>
      <c r="J120" s="92">
        <f t="shared" ref="J120" si="76">SUBTOTAL(9,G120:I120)</f>
        <v>1300000</v>
      </c>
      <c r="K120" s="93">
        <f>IFERROR(J120/$J$18*100,"0.00")</f>
        <v>0.49673713572302325</v>
      </c>
    </row>
    <row r="121" spans="1:11" ht="12.75" x14ac:dyDescent="0.2">
      <c r="A121" s="42">
        <v>2</v>
      </c>
      <c r="B121" s="43">
        <v>2</v>
      </c>
      <c r="C121" s="43">
        <v>6</v>
      </c>
      <c r="D121" s="43">
        <v>3</v>
      </c>
      <c r="E121" s="43"/>
      <c r="F121" s="53" t="s">
        <v>306</v>
      </c>
      <c r="G121" s="45">
        <f>G122</f>
        <v>0</v>
      </c>
      <c r="H121" s="45">
        <f t="shared" ref="H121:K121" si="77">H122</f>
        <v>0</v>
      </c>
      <c r="I121" s="45">
        <f t="shared" si="77"/>
        <v>0</v>
      </c>
      <c r="J121" s="45">
        <f t="shared" si="77"/>
        <v>0</v>
      </c>
      <c r="K121" s="45">
        <f t="shared" si="77"/>
        <v>0</v>
      </c>
    </row>
    <row r="122" spans="1:11" ht="12.75" x14ac:dyDescent="0.2">
      <c r="A122" s="54">
        <v>2</v>
      </c>
      <c r="B122" s="47">
        <v>2</v>
      </c>
      <c r="C122" s="47">
        <v>6</v>
      </c>
      <c r="D122" s="47">
        <v>3</v>
      </c>
      <c r="E122" s="47" t="s">
        <v>222</v>
      </c>
      <c r="F122" s="55" t="s">
        <v>306</v>
      </c>
      <c r="G122" s="49"/>
      <c r="H122" s="49"/>
      <c r="I122" s="49"/>
      <c r="J122" s="92">
        <f t="shared" ref="J122" si="78">SUBTOTAL(9,G122:I122)</f>
        <v>0</v>
      </c>
      <c r="K122" s="93">
        <f>IFERROR(J122/$J$18*100,"0.00")</f>
        <v>0</v>
      </c>
    </row>
    <row r="123" spans="1:11" ht="12.75" x14ac:dyDescent="0.2">
      <c r="A123" s="57">
        <v>2</v>
      </c>
      <c r="B123" s="43">
        <v>2</v>
      </c>
      <c r="C123" s="43">
        <v>6</v>
      </c>
      <c r="D123" s="43">
        <v>9</v>
      </c>
      <c r="E123" s="43"/>
      <c r="F123" s="58" t="s">
        <v>307</v>
      </c>
      <c r="G123" s="59">
        <f>+G124</f>
        <v>0</v>
      </c>
      <c r="H123" s="59">
        <f t="shared" ref="H123:K123" si="79">+H124</f>
        <v>0</v>
      </c>
      <c r="I123" s="59">
        <f t="shared" si="79"/>
        <v>0</v>
      </c>
      <c r="J123" s="59">
        <f t="shared" si="79"/>
        <v>0</v>
      </c>
      <c r="K123" s="59">
        <f t="shared" si="79"/>
        <v>0</v>
      </c>
    </row>
    <row r="124" spans="1:11" ht="12.75" x14ac:dyDescent="0.2">
      <c r="A124" s="54">
        <v>2</v>
      </c>
      <c r="B124" s="47">
        <v>2</v>
      </c>
      <c r="C124" s="47">
        <v>6</v>
      </c>
      <c r="D124" s="47">
        <v>9</v>
      </c>
      <c r="E124" s="47" t="s">
        <v>222</v>
      </c>
      <c r="F124" s="55" t="s">
        <v>307</v>
      </c>
      <c r="G124" s="49"/>
      <c r="H124" s="49"/>
      <c r="I124" s="49"/>
      <c r="J124" s="92">
        <f t="shared" ref="J124" si="80">SUBTOTAL(9,G124:I124)</f>
        <v>0</v>
      </c>
      <c r="K124" s="93">
        <f>IFERROR(J124/$J$18*100,"0.00")</f>
        <v>0</v>
      </c>
    </row>
    <row r="125" spans="1:11" ht="12.75" x14ac:dyDescent="0.2">
      <c r="A125" s="38">
        <v>2</v>
      </c>
      <c r="B125" s="39">
        <v>2</v>
      </c>
      <c r="C125" s="39">
        <v>7</v>
      </c>
      <c r="D125" s="39"/>
      <c r="E125" s="39"/>
      <c r="F125" s="40" t="s">
        <v>308</v>
      </c>
      <c r="G125" s="41">
        <f>+G126+G131+G141</f>
        <v>14396684.4</v>
      </c>
      <c r="H125" s="41">
        <f t="shared" ref="H125:K125" si="81">+H126+H131+H141</f>
        <v>10035007.6</v>
      </c>
      <c r="I125" s="41">
        <f t="shared" si="81"/>
        <v>0</v>
      </c>
      <c r="J125" s="41">
        <f t="shared" si="81"/>
        <v>24431692</v>
      </c>
      <c r="K125" s="41">
        <f t="shared" si="81"/>
        <v>9.3354836191900787</v>
      </c>
    </row>
    <row r="126" spans="1:11" ht="12.75" x14ac:dyDescent="0.2">
      <c r="A126" s="57">
        <v>2</v>
      </c>
      <c r="B126" s="43">
        <v>2</v>
      </c>
      <c r="C126" s="43">
        <v>7</v>
      </c>
      <c r="D126" s="43">
        <v>1</v>
      </c>
      <c r="E126" s="43"/>
      <c r="F126" s="58" t="s">
        <v>309</v>
      </c>
      <c r="G126" s="45">
        <f>SUM(G127:G130)</f>
        <v>14221684.4</v>
      </c>
      <c r="H126" s="45">
        <f t="shared" ref="H126:K126" si="82">SUM(H127:H130)</f>
        <v>6095007.5999999996</v>
      </c>
      <c r="I126" s="45">
        <f t="shared" si="82"/>
        <v>0</v>
      </c>
      <c r="J126" s="45">
        <f t="shared" si="82"/>
        <v>20316692</v>
      </c>
      <c r="K126" s="45">
        <f t="shared" si="82"/>
        <v>7.7631195318822011</v>
      </c>
    </row>
    <row r="127" spans="1:11" ht="12.75" x14ac:dyDescent="0.2">
      <c r="A127" s="46">
        <v>2</v>
      </c>
      <c r="B127" s="47">
        <v>2</v>
      </c>
      <c r="C127" s="47">
        <v>7</v>
      </c>
      <c r="D127" s="47">
        <v>1</v>
      </c>
      <c r="E127" s="47" t="s">
        <v>222</v>
      </c>
      <c r="F127" s="61" t="s">
        <v>310</v>
      </c>
      <c r="G127" s="49">
        <v>8099394.7999999998</v>
      </c>
      <c r="H127" s="49">
        <v>3471169.2</v>
      </c>
      <c r="I127" s="49"/>
      <c r="J127" s="92">
        <f t="shared" ref="J127:J130" si="83">SUBTOTAL(9,G127:I127)</f>
        <v>11570564</v>
      </c>
      <c r="K127" s="93">
        <f>IFERROR(J127/$J$18*100,"0.00")</f>
        <v>4.4211760154307136</v>
      </c>
    </row>
    <row r="128" spans="1:11" ht="12.75" x14ac:dyDescent="0.2">
      <c r="A128" s="46">
        <v>2</v>
      </c>
      <c r="B128" s="47">
        <v>2</v>
      </c>
      <c r="C128" s="47">
        <v>7</v>
      </c>
      <c r="D128" s="47">
        <v>1</v>
      </c>
      <c r="E128" s="47" t="s">
        <v>228</v>
      </c>
      <c r="F128" s="61" t="s">
        <v>311</v>
      </c>
      <c r="G128" s="49">
        <v>785041.6</v>
      </c>
      <c r="H128" s="49">
        <v>336446.4</v>
      </c>
      <c r="I128" s="49"/>
      <c r="J128" s="92">
        <f t="shared" si="83"/>
        <v>1121488</v>
      </c>
      <c r="K128" s="93">
        <f>IFERROR(J128/$J$18*100,"0.00")</f>
        <v>0.42852672066749381</v>
      </c>
    </row>
    <row r="129" spans="1:11" ht="12.75" x14ac:dyDescent="0.2">
      <c r="A129" s="46">
        <v>2</v>
      </c>
      <c r="B129" s="47">
        <v>2</v>
      </c>
      <c r="C129" s="47">
        <v>7</v>
      </c>
      <c r="D129" s="47">
        <v>1</v>
      </c>
      <c r="E129" s="47" t="s">
        <v>255</v>
      </c>
      <c r="F129" s="61" t="s">
        <v>312</v>
      </c>
      <c r="G129" s="49">
        <v>5337248</v>
      </c>
      <c r="H129" s="49">
        <v>2287392</v>
      </c>
      <c r="I129" s="49"/>
      <c r="J129" s="92">
        <f t="shared" si="83"/>
        <v>7624640</v>
      </c>
      <c r="K129" s="93">
        <f>IFERROR(J129/$J$18*100,"0.00")</f>
        <v>2.913416795783994</v>
      </c>
    </row>
    <row r="130" spans="1:11" ht="12.75" x14ac:dyDescent="0.2">
      <c r="A130" s="46">
        <v>2</v>
      </c>
      <c r="B130" s="47">
        <v>2</v>
      </c>
      <c r="C130" s="47">
        <v>7</v>
      </c>
      <c r="D130" s="47">
        <v>1</v>
      </c>
      <c r="E130" s="47" t="s">
        <v>313</v>
      </c>
      <c r="F130" s="61" t="s">
        <v>314</v>
      </c>
      <c r="G130" s="49"/>
      <c r="H130" s="49"/>
      <c r="I130" s="49"/>
      <c r="J130" s="92">
        <f t="shared" si="83"/>
        <v>0</v>
      </c>
      <c r="K130" s="93">
        <f>IFERROR(J130/$J$18*100,"0.00")</f>
        <v>0</v>
      </c>
    </row>
    <row r="131" spans="1:11" ht="12.75" x14ac:dyDescent="0.2">
      <c r="A131" s="42">
        <v>2</v>
      </c>
      <c r="B131" s="43">
        <v>2</v>
      </c>
      <c r="C131" s="43">
        <v>7</v>
      </c>
      <c r="D131" s="43">
        <v>2</v>
      </c>
      <c r="E131" s="43"/>
      <c r="F131" s="53" t="s">
        <v>315</v>
      </c>
      <c r="G131" s="45">
        <f>SUM(G132:G140)</f>
        <v>175000</v>
      </c>
      <c r="H131" s="45">
        <f t="shared" ref="H131:K131" si="84">SUM(H132:H140)</f>
        <v>3940000</v>
      </c>
      <c r="I131" s="45">
        <f t="shared" si="84"/>
        <v>0</v>
      </c>
      <c r="J131" s="45">
        <f t="shared" si="84"/>
        <v>4115000</v>
      </c>
      <c r="K131" s="45">
        <f t="shared" si="84"/>
        <v>1.5723640873078775</v>
      </c>
    </row>
    <row r="132" spans="1:11" ht="12.75" x14ac:dyDescent="0.2">
      <c r="A132" s="46">
        <v>2</v>
      </c>
      <c r="B132" s="47">
        <v>2</v>
      </c>
      <c r="C132" s="47">
        <v>7</v>
      </c>
      <c r="D132" s="47">
        <v>2</v>
      </c>
      <c r="E132" s="47" t="s">
        <v>222</v>
      </c>
      <c r="F132" s="61" t="s">
        <v>316</v>
      </c>
      <c r="G132" s="49"/>
      <c r="H132" s="49">
        <v>65000</v>
      </c>
      <c r="I132" s="49"/>
      <c r="J132" s="92">
        <f t="shared" ref="J132:J140" si="85">SUBTOTAL(9,G132:I132)</f>
        <v>65000</v>
      </c>
      <c r="K132" s="93">
        <f t="shared" ref="K132:K140" si="86">IFERROR(J132/$J$18*100,"0.00")</f>
        <v>2.4836856786151162E-2</v>
      </c>
    </row>
    <row r="133" spans="1:11" ht="12.75" x14ac:dyDescent="0.2">
      <c r="A133" s="46">
        <v>2</v>
      </c>
      <c r="B133" s="47">
        <v>2</v>
      </c>
      <c r="C133" s="47">
        <v>7</v>
      </c>
      <c r="D133" s="47">
        <v>2</v>
      </c>
      <c r="E133" s="47" t="s">
        <v>224</v>
      </c>
      <c r="F133" s="61" t="s">
        <v>317</v>
      </c>
      <c r="G133" s="49"/>
      <c r="H133" s="49"/>
      <c r="I133" s="49"/>
      <c r="J133" s="92">
        <f t="shared" si="85"/>
        <v>0</v>
      </c>
      <c r="K133" s="93">
        <f t="shared" si="86"/>
        <v>0</v>
      </c>
    </row>
    <row r="134" spans="1:11" ht="12.75" x14ac:dyDescent="0.2">
      <c r="A134" s="46">
        <v>2</v>
      </c>
      <c r="B134" s="47">
        <v>2</v>
      </c>
      <c r="C134" s="47">
        <v>7</v>
      </c>
      <c r="D134" s="47">
        <v>2</v>
      </c>
      <c r="E134" s="47" t="s">
        <v>231</v>
      </c>
      <c r="F134" s="61" t="s">
        <v>318</v>
      </c>
      <c r="G134" s="49"/>
      <c r="H134" s="49"/>
      <c r="I134" s="49"/>
      <c r="J134" s="92">
        <f t="shared" si="85"/>
        <v>0</v>
      </c>
      <c r="K134" s="93">
        <f t="shared" si="86"/>
        <v>0</v>
      </c>
    </row>
    <row r="135" spans="1:11" ht="12.75" x14ac:dyDescent="0.2">
      <c r="A135" s="46">
        <v>2</v>
      </c>
      <c r="B135" s="47">
        <v>2</v>
      </c>
      <c r="C135" s="47">
        <v>7</v>
      </c>
      <c r="D135" s="47">
        <v>2</v>
      </c>
      <c r="E135" s="47" t="s">
        <v>246</v>
      </c>
      <c r="F135" s="61" t="s">
        <v>319</v>
      </c>
      <c r="G135" s="49">
        <v>175000</v>
      </c>
      <c r="H135" s="49">
        <v>75000</v>
      </c>
      <c r="I135" s="49"/>
      <c r="J135" s="92">
        <f t="shared" si="85"/>
        <v>250000</v>
      </c>
      <c r="K135" s="93">
        <f t="shared" si="86"/>
        <v>9.5526372254427547E-2</v>
      </c>
    </row>
    <row r="136" spans="1:11" ht="12.75" x14ac:dyDescent="0.2">
      <c r="A136" s="46">
        <v>2</v>
      </c>
      <c r="B136" s="47">
        <v>2</v>
      </c>
      <c r="C136" s="47">
        <v>7</v>
      </c>
      <c r="D136" s="47">
        <v>2</v>
      </c>
      <c r="E136" s="47" t="s">
        <v>226</v>
      </c>
      <c r="F136" s="61" t="s">
        <v>320</v>
      </c>
      <c r="G136" s="49"/>
      <c r="H136" s="49"/>
      <c r="I136" s="49"/>
      <c r="J136" s="92">
        <f t="shared" si="85"/>
        <v>0</v>
      </c>
      <c r="K136" s="93">
        <f t="shared" si="86"/>
        <v>0</v>
      </c>
    </row>
    <row r="137" spans="1:11" ht="12.75" x14ac:dyDescent="0.2">
      <c r="A137" s="46">
        <v>2</v>
      </c>
      <c r="B137" s="47">
        <v>2</v>
      </c>
      <c r="C137" s="47">
        <v>7</v>
      </c>
      <c r="D137" s="47">
        <v>2</v>
      </c>
      <c r="E137" s="47" t="s">
        <v>228</v>
      </c>
      <c r="F137" s="62" t="s">
        <v>321</v>
      </c>
      <c r="G137" s="49"/>
      <c r="H137" s="49">
        <v>3800000</v>
      </c>
      <c r="I137" s="49"/>
      <c r="J137" s="92">
        <f t="shared" si="85"/>
        <v>3800000</v>
      </c>
      <c r="K137" s="93">
        <f t="shared" si="86"/>
        <v>1.4520008582672987</v>
      </c>
    </row>
    <row r="138" spans="1:11" ht="12.75" x14ac:dyDescent="0.2">
      <c r="A138" s="46">
        <v>2</v>
      </c>
      <c r="B138" s="47">
        <v>2</v>
      </c>
      <c r="C138" s="47">
        <v>7</v>
      </c>
      <c r="D138" s="47">
        <v>2</v>
      </c>
      <c r="E138" s="47" t="s">
        <v>255</v>
      </c>
      <c r="F138" s="62" t="s">
        <v>322</v>
      </c>
      <c r="G138" s="49"/>
      <c r="H138" s="49"/>
      <c r="I138" s="49"/>
      <c r="J138" s="92">
        <f t="shared" si="85"/>
        <v>0</v>
      </c>
      <c r="K138" s="93">
        <f t="shared" si="86"/>
        <v>0</v>
      </c>
    </row>
    <row r="139" spans="1:11" ht="12.75" x14ac:dyDescent="0.2">
      <c r="A139" s="46">
        <v>2</v>
      </c>
      <c r="B139" s="47">
        <v>2</v>
      </c>
      <c r="C139" s="47">
        <v>7</v>
      </c>
      <c r="D139" s="47">
        <v>2</v>
      </c>
      <c r="E139" s="47" t="s">
        <v>235</v>
      </c>
      <c r="F139" s="62" t="s">
        <v>473</v>
      </c>
      <c r="G139" s="49"/>
      <c r="H139" s="49"/>
      <c r="I139" s="49"/>
      <c r="J139" s="92">
        <f t="shared" si="85"/>
        <v>0</v>
      </c>
      <c r="K139" s="93">
        <f>IFERROR(J139/$J$18*100,"0.00")</f>
        <v>0</v>
      </c>
    </row>
    <row r="140" spans="1:11" ht="12.75" x14ac:dyDescent="0.2">
      <c r="A140" s="46">
        <v>2</v>
      </c>
      <c r="B140" s="47">
        <v>2</v>
      </c>
      <c r="C140" s="47">
        <v>7</v>
      </c>
      <c r="D140" s="47">
        <v>2</v>
      </c>
      <c r="E140" s="47" t="s">
        <v>313</v>
      </c>
      <c r="F140" s="62" t="s">
        <v>474</v>
      </c>
      <c r="G140" s="49"/>
      <c r="H140" s="49"/>
      <c r="I140" s="49"/>
      <c r="J140" s="92">
        <f t="shared" si="85"/>
        <v>0</v>
      </c>
      <c r="K140" s="93">
        <f t="shared" si="86"/>
        <v>0</v>
      </c>
    </row>
    <row r="141" spans="1:11" ht="12.75" x14ac:dyDescent="0.2">
      <c r="A141" s="42">
        <v>2</v>
      </c>
      <c r="B141" s="43">
        <v>2</v>
      </c>
      <c r="C141" s="43">
        <v>7</v>
      </c>
      <c r="D141" s="43">
        <v>3</v>
      </c>
      <c r="E141" s="43"/>
      <c r="F141" s="53" t="s">
        <v>325</v>
      </c>
      <c r="G141" s="45">
        <f>G142</f>
        <v>0</v>
      </c>
      <c r="H141" s="45">
        <f t="shared" ref="H141:K141" si="87">H142</f>
        <v>0</v>
      </c>
      <c r="I141" s="45">
        <f t="shared" si="87"/>
        <v>0</v>
      </c>
      <c r="J141" s="45">
        <f t="shared" si="87"/>
        <v>0</v>
      </c>
      <c r="K141" s="45">
        <f t="shared" si="87"/>
        <v>0</v>
      </c>
    </row>
    <row r="142" spans="1:11" ht="12.75" x14ac:dyDescent="0.2">
      <c r="A142" s="46">
        <v>2</v>
      </c>
      <c r="B142" s="47">
        <v>2</v>
      </c>
      <c r="C142" s="47">
        <v>7</v>
      </c>
      <c r="D142" s="47">
        <v>3</v>
      </c>
      <c r="E142" s="47" t="s">
        <v>222</v>
      </c>
      <c r="F142" s="48" t="s">
        <v>325</v>
      </c>
      <c r="G142" s="49"/>
      <c r="H142" s="49"/>
      <c r="I142" s="49"/>
      <c r="J142" s="92">
        <f t="shared" ref="J142" si="88">SUBTOTAL(9,G142:I142)</f>
        <v>0</v>
      </c>
      <c r="K142" s="93">
        <f>IFERROR(J142/$J$18*100,"0.00")</f>
        <v>0</v>
      </c>
    </row>
    <row r="143" spans="1:11" ht="12.75" x14ac:dyDescent="0.2">
      <c r="A143" s="38">
        <v>2</v>
      </c>
      <c r="B143" s="39">
        <v>2</v>
      </c>
      <c r="C143" s="39">
        <v>8</v>
      </c>
      <c r="D143" s="39"/>
      <c r="E143" s="39"/>
      <c r="F143" s="40" t="s">
        <v>326</v>
      </c>
      <c r="G143" s="41">
        <f>+G144+G146+G148+G150+G154+G157+G164+G168</f>
        <v>1057000</v>
      </c>
      <c r="H143" s="41">
        <f>+H144+H146+H148+H150+H154+H157+H164+H168</f>
        <v>5765000</v>
      </c>
      <c r="I143" s="41">
        <f t="shared" ref="I143:K143" si="89">+I144+I146+I148+I150+I154+I157+I164+I168</f>
        <v>0</v>
      </c>
      <c r="J143" s="41">
        <f>+J144+J146+J148+J150+J154+J157+J164+J168</f>
        <v>6822000</v>
      </c>
      <c r="K143" s="41">
        <f t="shared" si="89"/>
        <v>2.606723646078819</v>
      </c>
    </row>
    <row r="144" spans="1:11" ht="12.75" x14ac:dyDescent="0.2">
      <c r="A144" s="42">
        <v>2</v>
      </c>
      <c r="B144" s="43">
        <v>2</v>
      </c>
      <c r="C144" s="43">
        <v>8</v>
      </c>
      <c r="D144" s="43">
        <v>1</v>
      </c>
      <c r="E144" s="43"/>
      <c r="F144" s="53" t="s">
        <v>327</v>
      </c>
      <c r="G144" s="45">
        <f>G145</f>
        <v>0</v>
      </c>
      <c r="H144" s="45">
        <f t="shared" ref="H144:K144" si="90">H145</f>
        <v>0</v>
      </c>
      <c r="I144" s="45">
        <f t="shared" si="90"/>
        <v>0</v>
      </c>
      <c r="J144" s="45">
        <f t="shared" si="90"/>
        <v>0</v>
      </c>
      <c r="K144" s="45">
        <f t="shared" si="90"/>
        <v>0</v>
      </c>
    </row>
    <row r="145" spans="1:11" ht="12.75" x14ac:dyDescent="0.2">
      <c r="A145" s="46">
        <v>2</v>
      </c>
      <c r="B145" s="47">
        <v>2</v>
      </c>
      <c r="C145" s="47">
        <v>8</v>
      </c>
      <c r="D145" s="47">
        <v>1</v>
      </c>
      <c r="E145" s="47" t="s">
        <v>222</v>
      </c>
      <c r="F145" s="48" t="s">
        <v>327</v>
      </c>
      <c r="G145" s="49"/>
      <c r="H145" s="49"/>
      <c r="I145" s="49"/>
      <c r="J145" s="92">
        <f t="shared" ref="J145" si="91">SUBTOTAL(9,G145:I145)</f>
        <v>0</v>
      </c>
      <c r="K145" s="93">
        <f>IFERROR(J145/$J$18*100,"0.00")</f>
        <v>0</v>
      </c>
    </row>
    <row r="146" spans="1:11" ht="12.75" x14ac:dyDescent="0.2">
      <c r="A146" s="42">
        <v>2</v>
      </c>
      <c r="B146" s="43">
        <v>2</v>
      </c>
      <c r="C146" s="43">
        <v>8</v>
      </c>
      <c r="D146" s="43">
        <v>2</v>
      </c>
      <c r="E146" s="43"/>
      <c r="F146" s="53" t="s">
        <v>328</v>
      </c>
      <c r="G146" s="45">
        <f>G147</f>
        <v>0</v>
      </c>
      <c r="H146" s="45">
        <f t="shared" ref="H146:K146" si="92">H147</f>
        <v>262000</v>
      </c>
      <c r="I146" s="45">
        <f t="shared" si="92"/>
        <v>0</v>
      </c>
      <c r="J146" s="45">
        <f t="shared" si="92"/>
        <v>262000</v>
      </c>
      <c r="K146" s="45">
        <f t="shared" si="92"/>
        <v>0.10011163812264007</v>
      </c>
    </row>
    <row r="147" spans="1:11" ht="12.75" x14ac:dyDescent="0.2">
      <c r="A147" s="46">
        <v>2</v>
      </c>
      <c r="B147" s="47">
        <v>2</v>
      </c>
      <c r="C147" s="47">
        <v>8</v>
      </c>
      <c r="D147" s="47">
        <v>2</v>
      </c>
      <c r="E147" s="47" t="s">
        <v>222</v>
      </c>
      <c r="F147" s="48" t="s">
        <v>329</v>
      </c>
      <c r="G147" s="49"/>
      <c r="H147" s="49">
        <v>262000</v>
      </c>
      <c r="I147" s="49"/>
      <c r="J147" s="92">
        <f t="shared" ref="J147" si="93">SUBTOTAL(9,G147:I147)</f>
        <v>262000</v>
      </c>
      <c r="K147" s="93">
        <f>IFERROR(J147/$J$18*100,"0.00")</f>
        <v>0.10011163812264007</v>
      </c>
    </row>
    <row r="148" spans="1:11" ht="12.75" x14ac:dyDescent="0.2">
      <c r="A148" s="42">
        <v>2</v>
      </c>
      <c r="B148" s="43">
        <v>2</v>
      </c>
      <c r="C148" s="43">
        <v>8</v>
      </c>
      <c r="D148" s="43">
        <v>4</v>
      </c>
      <c r="E148" s="43"/>
      <c r="F148" s="53" t="s">
        <v>330</v>
      </c>
      <c r="G148" s="45">
        <f>G149</f>
        <v>0</v>
      </c>
      <c r="H148" s="45">
        <f t="shared" ref="H148:K148" si="94">H149</f>
        <v>0</v>
      </c>
      <c r="I148" s="45">
        <f t="shared" si="94"/>
        <v>0</v>
      </c>
      <c r="J148" s="45">
        <f t="shared" si="94"/>
        <v>0</v>
      </c>
      <c r="K148" s="45">
        <f t="shared" si="94"/>
        <v>0</v>
      </c>
    </row>
    <row r="149" spans="1:11" ht="12.75" x14ac:dyDescent="0.2">
      <c r="A149" s="46">
        <v>2</v>
      </c>
      <c r="B149" s="47">
        <v>2</v>
      </c>
      <c r="C149" s="47">
        <v>8</v>
      </c>
      <c r="D149" s="47">
        <v>4</v>
      </c>
      <c r="E149" s="47" t="s">
        <v>222</v>
      </c>
      <c r="F149" s="48" t="s">
        <v>330</v>
      </c>
      <c r="G149" s="49"/>
      <c r="H149" s="49"/>
      <c r="I149" s="49"/>
      <c r="J149" s="92">
        <f t="shared" ref="J149" si="95">SUBTOTAL(9,G149:I149)</f>
        <v>0</v>
      </c>
      <c r="K149" s="93">
        <f>IFERROR(J149/$J$18*100,"0.00")</f>
        <v>0</v>
      </c>
    </row>
    <row r="150" spans="1:11" ht="12.75" x14ac:dyDescent="0.2">
      <c r="A150" s="42">
        <v>2</v>
      </c>
      <c r="B150" s="43">
        <v>2</v>
      </c>
      <c r="C150" s="43">
        <v>8</v>
      </c>
      <c r="D150" s="43">
        <v>5</v>
      </c>
      <c r="E150" s="43"/>
      <c r="F150" s="53" t="s">
        <v>331</v>
      </c>
      <c r="G150" s="45">
        <f>SUM(G151:G153)</f>
        <v>420000</v>
      </c>
      <c r="H150" s="45">
        <f t="shared" ref="H150:K150" si="96">SUM(H151:H153)</f>
        <v>180000</v>
      </c>
      <c r="I150" s="45">
        <f t="shared" si="96"/>
        <v>0</v>
      </c>
      <c r="J150" s="45">
        <f t="shared" si="96"/>
        <v>600000</v>
      </c>
      <c r="K150" s="45">
        <f t="shared" si="96"/>
        <v>0.22926329341062612</v>
      </c>
    </row>
    <row r="151" spans="1:11" ht="12.75" x14ac:dyDescent="0.2">
      <c r="A151" s="46">
        <v>2</v>
      </c>
      <c r="B151" s="47">
        <v>2</v>
      </c>
      <c r="C151" s="47">
        <v>8</v>
      </c>
      <c r="D151" s="47">
        <v>5</v>
      </c>
      <c r="E151" s="47" t="s">
        <v>222</v>
      </c>
      <c r="F151" s="48" t="s">
        <v>332</v>
      </c>
      <c r="G151" s="49"/>
      <c r="H151" s="49"/>
      <c r="I151" s="49"/>
      <c r="J151" s="92">
        <f t="shared" ref="J151:J153" si="97">SUBTOTAL(9,G151:I151)</f>
        <v>0</v>
      </c>
      <c r="K151" s="93">
        <f>IFERROR(J151/$J$18*100,"0.00")</f>
        <v>0</v>
      </c>
    </row>
    <row r="152" spans="1:11" ht="12.75" x14ac:dyDescent="0.2">
      <c r="A152" s="46">
        <v>2</v>
      </c>
      <c r="B152" s="47">
        <v>2</v>
      </c>
      <c r="C152" s="47">
        <v>8</v>
      </c>
      <c r="D152" s="47">
        <v>5</v>
      </c>
      <c r="E152" s="47" t="s">
        <v>224</v>
      </c>
      <c r="F152" s="48" t="s">
        <v>333</v>
      </c>
      <c r="G152" s="49"/>
      <c r="H152" s="49"/>
      <c r="I152" s="49"/>
      <c r="J152" s="92">
        <f t="shared" si="97"/>
        <v>0</v>
      </c>
      <c r="K152" s="93">
        <f>IFERROR(J152/$J$18*100,"0.00")</f>
        <v>0</v>
      </c>
    </row>
    <row r="153" spans="1:11" ht="12.75" x14ac:dyDescent="0.2">
      <c r="A153" s="46">
        <v>2</v>
      </c>
      <c r="B153" s="47">
        <v>2</v>
      </c>
      <c r="C153" s="47">
        <v>8</v>
      </c>
      <c r="D153" s="47">
        <v>5</v>
      </c>
      <c r="E153" s="47" t="s">
        <v>231</v>
      </c>
      <c r="F153" s="48" t="s">
        <v>334</v>
      </c>
      <c r="G153" s="49">
        <v>420000</v>
      </c>
      <c r="H153" s="49">
        <v>180000</v>
      </c>
      <c r="I153" s="49"/>
      <c r="J153" s="92">
        <f t="shared" si="97"/>
        <v>600000</v>
      </c>
      <c r="K153" s="93">
        <f>IFERROR(J153/$J$18*100,"0.00")</f>
        <v>0.22926329341062612</v>
      </c>
    </row>
    <row r="154" spans="1:11" ht="12.75" x14ac:dyDescent="0.2">
      <c r="A154" s="42">
        <v>2</v>
      </c>
      <c r="B154" s="43">
        <v>2</v>
      </c>
      <c r="C154" s="43">
        <v>8</v>
      </c>
      <c r="D154" s="43">
        <v>6</v>
      </c>
      <c r="E154" s="43"/>
      <c r="F154" s="53" t="s">
        <v>335</v>
      </c>
      <c r="G154" s="45">
        <f>SUM(G155:G156)</f>
        <v>0</v>
      </c>
      <c r="H154" s="45">
        <f t="shared" ref="H154:K154" si="98">SUM(H155:H156)</f>
        <v>0</v>
      </c>
      <c r="I154" s="45">
        <f t="shared" si="98"/>
        <v>0</v>
      </c>
      <c r="J154" s="45">
        <f t="shared" si="98"/>
        <v>0</v>
      </c>
      <c r="K154" s="45">
        <f t="shared" si="98"/>
        <v>0</v>
      </c>
    </row>
    <row r="155" spans="1:11" ht="12.75" x14ac:dyDescent="0.2">
      <c r="A155" s="46">
        <v>2</v>
      </c>
      <c r="B155" s="47">
        <v>2</v>
      </c>
      <c r="C155" s="47">
        <v>8</v>
      </c>
      <c r="D155" s="47">
        <v>6</v>
      </c>
      <c r="E155" s="47" t="s">
        <v>222</v>
      </c>
      <c r="F155" s="48" t="s">
        <v>475</v>
      </c>
      <c r="G155" s="49"/>
      <c r="H155" s="49"/>
      <c r="I155" s="49"/>
      <c r="J155" s="92">
        <f t="shared" ref="J155:J156" si="99">SUBTOTAL(9,G155:I155)</f>
        <v>0</v>
      </c>
      <c r="K155" s="93">
        <f>IFERROR(J155/$J$18*100,"0.00")</f>
        <v>0</v>
      </c>
    </row>
    <row r="156" spans="1:11" ht="12.75" x14ac:dyDescent="0.2">
      <c r="A156" s="46">
        <v>2</v>
      </c>
      <c r="B156" s="47">
        <v>2</v>
      </c>
      <c r="C156" s="47">
        <v>8</v>
      </c>
      <c r="D156" s="47">
        <v>6</v>
      </c>
      <c r="E156" s="47" t="s">
        <v>224</v>
      </c>
      <c r="F156" s="48" t="s">
        <v>337</v>
      </c>
      <c r="G156" s="49"/>
      <c r="H156" s="49"/>
      <c r="I156" s="49"/>
      <c r="J156" s="92">
        <f t="shared" si="99"/>
        <v>0</v>
      </c>
      <c r="K156" s="93">
        <f>IFERROR(J156/$J$18*100,"0.00")</f>
        <v>0</v>
      </c>
    </row>
    <row r="157" spans="1:11" ht="12.75" x14ac:dyDescent="0.2">
      <c r="A157" s="42">
        <v>2</v>
      </c>
      <c r="B157" s="43">
        <v>2</v>
      </c>
      <c r="C157" s="43">
        <v>8</v>
      </c>
      <c r="D157" s="43">
        <v>7</v>
      </c>
      <c r="E157" s="43"/>
      <c r="F157" s="53" t="s">
        <v>338</v>
      </c>
      <c r="G157" s="45">
        <f>SUM(G158:G163)</f>
        <v>637000</v>
      </c>
      <c r="H157" s="45">
        <f t="shared" ref="H157:K157" si="100">SUM(H158:H163)</f>
        <v>273000</v>
      </c>
      <c r="I157" s="45">
        <f t="shared" si="100"/>
        <v>0</v>
      </c>
      <c r="J157" s="45">
        <f t="shared" si="100"/>
        <v>910000</v>
      </c>
      <c r="K157" s="45">
        <f t="shared" si="100"/>
        <v>0.34771599500611627</v>
      </c>
    </row>
    <row r="158" spans="1:11" ht="12.75" x14ac:dyDescent="0.2">
      <c r="A158" s="46">
        <v>2</v>
      </c>
      <c r="B158" s="47">
        <v>2</v>
      </c>
      <c r="C158" s="47">
        <v>8</v>
      </c>
      <c r="D158" s="47">
        <v>7</v>
      </c>
      <c r="E158" s="47" t="s">
        <v>222</v>
      </c>
      <c r="F158" s="62" t="s">
        <v>476</v>
      </c>
      <c r="G158" s="49"/>
      <c r="H158" s="49"/>
      <c r="I158" s="49"/>
      <c r="J158" s="92">
        <f t="shared" ref="J158:J163" si="101">SUBTOTAL(9,G158:I158)</f>
        <v>0</v>
      </c>
      <c r="K158" s="93">
        <f t="shared" ref="K158:K163" si="102">IFERROR(J158/$J$18*100,"0.00")</f>
        <v>0</v>
      </c>
    </row>
    <row r="159" spans="1:11" ht="12.75" x14ac:dyDescent="0.2">
      <c r="A159" s="46">
        <v>2</v>
      </c>
      <c r="B159" s="47">
        <v>2</v>
      </c>
      <c r="C159" s="47">
        <v>8</v>
      </c>
      <c r="D159" s="47">
        <v>7</v>
      </c>
      <c r="E159" s="47" t="s">
        <v>224</v>
      </c>
      <c r="F159" s="62" t="s">
        <v>339</v>
      </c>
      <c r="G159" s="49">
        <v>595000</v>
      </c>
      <c r="H159" s="49">
        <v>255000</v>
      </c>
      <c r="I159" s="49"/>
      <c r="J159" s="92">
        <f t="shared" si="101"/>
        <v>850000</v>
      </c>
      <c r="K159" s="93">
        <f t="shared" si="102"/>
        <v>0.32478966566505368</v>
      </c>
    </row>
    <row r="160" spans="1:11" ht="12.75" x14ac:dyDescent="0.2">
      <c r="A160" s="46">
        <v>2</v>
      </c>
      <c r="B160" s="47">
        <v>2</v>
      </c>
      <c r="C160" s="47">
        <v>8</v>
      </c>
      <c r="D160" s="47">
        <v>7</v>
      </c>
      <c r="E160" s="47" t="s">
        <v>231</v>
      </c>
      <c r="F160" s="62" t="s">
        <v>340</v>
      </c>
      <c r="G160" s="49"/>
      <c r="H160" s="49"/>
      <c r="I160" s="49"/>
      <c r="J160" s="92">
        <f t="shared" si="101"/>
        <v>0</v>
      </c>
      <c r="K160" s="93">
        <f t="shared" si="102"/>
        <v>0</v>
      </c>
    </row>
    <row r="161" spans="1:11" ht="12.75" x14ac:dyDescent="0.2">
      <c r="A161" s="46">
        <v>2</v>
      </c>
      <c r="B161" s="47">
        <v>2</v>
      </c>
      <c r="C161" s="47">
        <v>8</v>
      </c>
      <c r="D161" s="47">
        <v>7</v>
      </c>
      <c r="E161" s="47" t="s">
        <v>246</v>
      </c>
      <c r="F161" s="62" t="s">
        <v>341</v>
      </c>
      <c r="G161" s="49">
        <v>42000</v>
      </c>
      <c r="H161" s="49">
        <v>18000</v>
      </c>
      <c r="I161" s="49"/>
      <c r="J161" s="92">
        <f t="shared" si="101"/>
        <v>60000</v>
      </c>
      <c r="K161" s="93">
        <f t="shared" si="102"/>
        <v>2.2926329341062611E-2</v>
      </c>
    </row>
    <row r="162" spans="1:11" ht="12.75" x14ac:dyDescent="0.2">
      <c r="A162" s="46">
        <v>2</v>
      </c>
      <c r="B162" s="47">
        <v>2</v>
      </c>
      <c r="C162" s="47">
        <v>8</v>
      </c>
      <c r="D162" s="47">
        <v>7</v>
      </c>
      <c r="E162" s="47" t="s">
        <v>226</v>
      </c>
      <c r="F162" s="62" t="s">
        <v>342</v>
      </c>
      <c r="G162" s="49"/>
      <c r="H162" s="49"/>
      <c r="I162" s="49"/>
      <c r="J162" s="92">
        <f t="shared" si="101"/>
        <v>0</v>
      </c>
      <c r="K162" s="93">
        <f t="shared" si="102"/>
        <v>0</v>
      </c>
    </row>
    <row r="163" spans="1:11" ht="12.75" x14ac:dyDescent="0.2">
      <c r="A163" s="46">
        <v>2</v>
      </c>
      <c r="B163" s="47">
        <v>2</v>
      </c>
      <c r="C163" s="47">
        <v>8</v>
      </c>
      <c r="D163" s="47">
        <v>7</v>
      </c>
      <c r="E163" s="47" t="s">
        <v>228</v>
      </c>
      <c r="F163" s="62" t="s">
        <v>343</v>
      </c>
      <c r="G163" s="49"/>
      <c r="H163" s="49"/>
      <c r="I163" s="49"/>
      <c r="J163" s="92">
        <f t="shared" si="101"/>
        <v>0</v>
      </c>
      <c r="K163" s="93">
        <f t="shared" si="102"/>
        <v>0</v>
      </c>
    </row>
    <row r="164" spans="1:11" ht="12.75" x14ac:dyDescent="0.2">
      <c r="A164" s="42">
        <v>2</v>
      </c>
      <c r="B164" s="43">
        <v>2</v>
      </c>
      <c r="C164" s="43">
        <v>8</v>
      </c>
      <c r="D164" s="43">
        <v>8</v>
      </c>
      <c r="E164" s="43"/>
      <c r="F164" s="53" t="s">
        <v>344</v>
      </c>
      <c r="G164" s="45">
        <f>SUM(G165:G167)</f>
        <v>0</v>
      </c>
      <c r="H164" s="45">
        <f t="shared" ref="H164:K164" si="103">SUM(H165:H167)</f>
        <v>2550000</v>
      </c>
      <c r="I164" s="45">
        <f t="shared" si="103"/>
        <v>0</v>
      </c>
      <c r="J164" s="45">
        <f t="shared" si="103"/>
        <v>2550000</v>
      </c>
      <c r="K164" s="45">
        <f t="shared" si="103"/>
        <v>0.974368996995161</v>
      </c>
    </row>
    <row r="165" spans="1:11" ht="12.75" x14ac:dyDescent="0.2">
      <c r="A165" s="46">
        <v>2</v>
      </c>
      <c r="B165" s="47">
        <v>2</v>
      </c>
      <c r="C165" s="47">
        <v>8</v>
      </c>
      <c r="D165" s="47">
        <v>8</v>
      </c>
      <c r="E165" s="47" t="s">
        <v>222</v>
      </c>
      <c r="F165" s="62" t="s">
        <v>345</v>
      </c>
      <c r="G165" s="49"/>
      <c r="H165" s="49">
        <v>2550000</v>
      </c>
      <c r="I165" s="49"/>
      <c r="J165" s="92">
        <f t="shared" ref="J165:J167" si="104">SUBTOTAL(9,G165:I165)</f>
        <v>2550000</v>
      </c>
      <c r="K165" s="93">
        <f>IFERROR(J165/$J$18*100,"0.00")</f>
        <v>0.974368996995161</v>
      </c>
    </row>
    <row r="166" spans="1:11" ht="12.75" x14ac:dyDescent="0.2">
      <c r="A166" s="46">
        <v>2</v>
      </c>
      <c r="B166" s="47">
        <v>2</v>
      </c>
      <c r="C166" s="47">
        <v>8</v>
      </c>
      <c r="D166" s="47">
        <v>8</v>
      </c>
      <c r="E166" s="47" t="s">
        <v>224</v>
      </c>
      <c r="F166" s="62" t="s">
        <v>346</v>
      </c>
      <c r="G166" s="49"/>
      <c r="H166" s="49"/>
      <c r="I166" s="49"/>
      <c r="J166" s="92">
        <f t="shared" si="104"/>
        <v>0</v>
      </c>
      <c r="K166" s="93">
        <f>IFERROR(J166/$J$18*100,"0.00")</f>
        <v>0</v>
      </c>
    </row>
    <row r="167" spans="1:11" ht="12.75" x14ac:dyDescent="0.2">
      <c r="A167" s="46">
        <v>2</v>
      </c>
      <c r="B167" s="47">
        <v>2</v>
      </c>
      <c r="C167" s="47">
        <v>8</v>
      </c>
      <c r="D167" s="47">
        <v>8</v>
      </c>
      <c r="E167" s="47" t="s">
        <v>231</v>
      </c>
      <c r="F167" s="62" t="s">
        <v>477</v>
      </c>
      <c r="G167" s="49"/>
      <c r="H167" s="49"/>
      <c r="I167" s="49"/>
      <c r="J167" s="92">
        <f t="shared" si="104"/>
        <v>0</v>
      </c>
      <c r="K167" s="93">
        <f>IFERROR(J167/$J$18*100,"0.00")</f>
        <v>0</v>
      </c>
    </row>
    <row r="168" spans="1:11" ht="12.75" x14ac:dyDescent="0.2">
      <c r="A168" s="42">
        <v>2</v>
      </c>
      <c r="B168" s="43">
        <v>2</v>
      </c>
      <c r="C168" s="43">
        <v>9</v>
      </c>
      <c r="D168" s="43">
        <v>2</v>
      </c>
      <c r="E168" s="47"/>
      <c r="F168" s="53" t="s">
        <v>347</v>
      </c>
      <c r="G168" s="59">
        <f>+G169+G170</f>
        <v>0</v>
      </c>
      <c r="H168" s="59">
        <f t="shared" ref="H168:K168" si="105">+H169+H170</f>
        <v>2500000</v>
      </c>
      <c r="I168" s="59">
        <f t="shared" si="105"/>
        <v>0</v>
      </c>
      <c r="J168" s="59">
        <f t="shared" si="105"/>
        <v>2500000</v>
      </c>
      <c r="K168" s="59">
        <f t="shared" si="105"/>
        <v>0.95526372254427561</v>
      </c>
    </row>
    <row r="169" spans="1:11" ht="12.75" x14ac:dyDescent="0.2">
      <c r="A169" s="46">
        <v>2</v>
      </c>
      <c r="B169" s="47">
        <v>2</v>
      </c>
      <c r="C169" s="47">
        <v>9</v>
      </c>
      <c r="D169" s="47">
        <v>2</v>
      </c>
      <c r="E169" s="47" t="s">
        <v>222</v>
      </c>
      <c r="F169" s="48" t="s">
        <v>478</v>
      </c>
      <c r="G169" s="49"/>
      <c r="H169" s="49"/>
      <c r="I169" s="49"/>
      <c r="J169" s="92">
        <f t="shared" ref="J169:J170" si="106">SUBTOTAL(9,G169:I169)</f>
        <v>0</v>
      </c>
      <c r="K169" s="93">
        <f>IFERROR(J169/$J$18*100,"0.00")</f>
        <v>0</v>
      </c>
    </row>
    <row r="170" spans="1:11" ht="12.75" x14ac:dyDescent="0.2">
      <c r="A170" s="46">
        <v>2</v>
      </c>
      <c r="B170" s="47">
        <v>2</v>
      </c>
      <c r="C170" s="47">
        <v>9</v>
      </c>
      <c r="D170" s="47">
        <v>2</v>
      </c>
      <c r="E170" s="47" t="s">
        <v>231</v>
      </c>
      <c r="F170" s="62" t="s">
        <v>348</v>
      </c>
      <c r="G170" s="49"/>
      <c r="H170" s="49">
        <v>2500000</v>
      </c>
      <c r="I170" s="49"/>
      <c r="J170" s="92">
        <f t="shared" si="106"/>
        <v>2500000</v>
      </c>
      <c r="K170" s="93">
        <f>IFERROR(J170/$J$18*100,"0.00")</f>
        <v>0.95526372254427561</v>
      </c>
    </row>
    <row r="171" spans="1:11" ht="12.75" x14ac:dyDescent="0.2">
      <c r="A171" s="33">
        <v>2</v>
      </c>
      <c r="B171" s="34">
        <v>3</v>
      </c>
      <c r="C171" s="35"/>
      <c r="D171" s="35"/>
      <c r="E171" s="35"/>
      <c r="F171" s="36" t="s">
        <v>349</v>
      </c>
      <c r="G171" s="37">
        <f>+G172+G180+G189+G198+G201+G210+G225+G239</f>
        <v>42539369.734999999</v>
      </c>
      <c r="H171" s="37">
        <f t="shared" ref="H171:K171" si="107">+H172+H180+H189+H198+H201+H210+H225+H239</f>
        <v>21969872.041999996</v>
      </c>
      <c r="I171" s="37">
        <f t="shared" si="107"/>
        <v>0</v>
      </c>
      <c r="J171" s="37">
        <f t="shared" si="107"/>
        <v>64509241.776999995</v>
      </c>
      <c r="K171" s="37">
        <f t="shared" si="107"/>
        <v>24.649335375362284</v>
      </c>
    </row>
    <row r="172" spans="1:11" ht="12.75" x14ac:dyDescent="0.2">
      <c r="A172" s="38">
        <v>2</v>
      </c>
      <c r="B172" s="39">
        <v>3</v>
      </c>
      <c r="C172" s="39">
        <v>1</v>
      </c>
      <c r="D172" s="39"/>
      <c r="E172" s="39"/>
      <c r="F172" s="40" t="s">
        <v>350</v>
      </c>
      <c r="G172" s="41">
        <f>+G173+G175+G178</f>
        <v>0</v>
      </c>
      <c r="H172" s="41">
        <f t="shared" ref="H172:K172" si="108">+H173+H175+H178</f>
        <v>1700000</v>
      </c>
      <c r="I172" s="41">
        <f t="shared" si="108"/>
        <v>0</v>
      </c>
      <c r="J172" s="41">
        <f t="shared" si="108"/>
        <v>1700000</v>
      </c>
      <c r="K172" s="41">
        <f t="shared" si="108"/>
        <v>0.64957933133010726</v>
      </c>
    </row>
    <row r="173" spans="1:11" ht="12.75" x14ac:dyDescent="0.2">
      <c r="A173" s="42">
        <v>2</v>
      </c>
      <c r="B173" s="43">
        <v>3</v>
      </c>
      <c r="C173" s="43">
        <v>1</v>
      </c>
      <c r="D173" s="43">
        <v>1</v>
      </c>
      <c r="E173" s="43"/>
      <c r="F173" s="53" t="s">
        <v>351</v>
      </c>
      <c r="G173" s="45">
        <f>SUM(G174:G174)</f>
        <v>0</v>
      </c>
      <c r="H173" s="45">
        <f t="shared" ref="H173:K173" si="109">SUM(H174:H174)</f>
        <v>1664000</v>
      </c>
      <c r="I173" s="45">
        <f t="shared" si="109"/>
        <v>0</v>
      </c>
      <c r="J173" s="45">
        <f t="shared" si="109"/>
        <v>1664000</v>
      </c>
      <c r="K173" s="45">
        <f t="shared" si="109"/>
        <v>0.63582353372546974</v>
      </c>
    </row>
    <row r="174" spans="1:11" ht="12.75" x14ac:dyDescent="0.2">
      <c r="A174" s="54">
        <v>2</v>
      </c>
      <c r="B174" s="47">
        <v>3</v>
      </c>
      <c r="C174" s="47">
        <v>1</v>
      </c>
      <c r="D174" s="47">
        <v>1</v>
      </c>
      <c r="E174" s="47" t="s">
        <v>222</v>
      </c>
      <c r="F174" s="48" t="s">
        <v>351</v>
      </c>
      <c r="G174" s="49"/>
      <c r="H174" s="49">
        <v>1664000</v>
      </c>
      <c r="I174" s="49"/>
      <c r="J174" s="92">
        <f t="shared" ref="J174" si="110">SUBTOTAL(9,G174:I174)</f>
        <v>1664000</v>
      </c>
      <c r="K174" s="93">
        <f>IFERROR(J174/$J$18*100,"0.00")</f>
        <v>0.63582353372546974</v>
      </c>
    </row>
    <row r="175" spans="1:11" ht="12.75" x14ac:dyDescent="0.2">
      <c r="A175" s="42">
        <v>2</v>
      </c>
      <c r="B175" s="43">
        <v>3</v>
      </c>
      <c r="C175" s="43">
        <v>1</v>
      </c>
      <c r="D175" s="43">
        <v>3</v>
      </c>
      <c r="E175" s="43"/>
      <c r="F175" s="53" t="s">
        <v>352</v>
      </c>
      <c r="G175" s="45">
        <f>SUM(G176:G177)</f>
        <v>0</v>
      </c>
      <c r="H175" s="45">
        <f t="shared" ref="H175:K175" si="111">SUM(H176:H177)</f>
        <v>0</v>
      </c>
      <c r="I175" s="45">
        <f t="shared" si="111"/>
        <v>0</v>
      </c>
      <c r="J175" s="45">
        <f t="shared" si="111"/>
        <v>0</v>
      </c>
      <c r="K175" s="45">
        <f t="shared" si="111"/>
        <v>0</v>
      </c>
    </row>
    <row r="176" spans="1:11" ht="12.75" x14ac:dyDescent="0.2">
      <c r="A176" s="54">
        <v>2</v>
      </c>
      <c r="B176" s="47">
        <v>3</v>
      </c>
      <c r="C176" s="47">
        <v>1</v>
      </c>
      <c r="D176" s="47">
        <v>3</v>
      </c>
      <c r="E176" s="47" t="s">
        <v>224</v>
      </c>
      <c r="F176" s="48" t="s">
        <v>353</v>
      </c>
      <c r="G176" s="49"/>
      <c r="H176" s="49"/>
      <c r="I176" s="49"/>
      <c r="J176" s="92">
        <f t="shared" ref="J176:J177" si="112">SUBTOTAL(9,G176:I176)</f>
        <v>0</v>
      </c>
      <c r="K176" s="93">
        <f>IFERROR(J176/$J$18*100,"0.00")</f>
        <v>0</v>
      </c>
    </row>
    <row r="177" spans="1:11" ht="12.75" x14ac:dyDescent="0.2">
      <c r="A177" s="54">
        <v>2</v>
      </c>
      <c r="B177" s="47">
        <v>3</v>
      </c>
      <c r="C177" s="47">
        <v>1</v>
      </c>
      <c r="D177" s="47">
        <v>3</v>
      </c>
      <c r="E177" s="47" t="s">
        <v>231</v>
      </c>
      <c r="F177" s="48" t="s">
        <v>354</v>
      </c>
      <c r="G177" s="56"/>
      <c r="H177" s="56"/>
      <c r="I177" s="56"/>
      <c r="J177" s="92">
        <f t="shared" si="112"/>
        <v>0</v>
      </c>
      <c r="K177" s="93">
        <f>IFERROR(J177/$J$18*100,"0.00")</f>
        <v>0</v>
      </c>
    </row>
    <row r="178" spans="1:11" ht="12.75" x14ac:dyDescent="0.2">
      <c r="A178" s="42">
        <v>2</v>
      </c>
      <c r="B178" s="43">
        <v>3</v>
      </c>
      <c r="C178" s="43">
        <v>1</v>
      </c>
      <c r="D178" s="43">
        <v>4</v>
      </c>
      <c r="E178" s="43"/>
      <c r="F178" s="53" t="s">
        <v>355</v>
      </c>
      <c r="G178" s="59">
        <f>+G179</f>
        <v>0</v>
      </c>
      <c r="H178" s="59">
        <f t="shared" ref="H178:K178" si="113">+H179</f>
        <v>36000</v>
      </c>
      <c r="I178" s="59">
        <f t="shared" si="113"/>
        <v>0</v>
      </c>
      <c r="J178" s="59">
        <f t="shared" si="113"/>
        <v>36000</v>
      </c>
      <c r="K178" s="59">
        <f t="shared" si="113"/>
        <v>1.3755797604637568E-2</v>
      </c>
    </row>
    <row r="179" spans="1:11" ht="12.75" x14ac:dyDescent="0.2">
      <c r="A179" s="54">
        <v>2</v>
      </c>
      <c r="B179" s="47">
        <v>3</v>
      </c>
      <c r="C179" s="47">
        <v>1</v>
      </c>
      <c r="D179" s="47">
        <v>4</v>
      </c>
      <c r="E179" s="47" t="s">
        <v>222</v>
      </c>
      <c r="F179" s="48" t="s">
        <v>355</v>
      </c>
      <c r="G179" s="56"/>
      <c r="H179" s="49">
        <v>36000</v>
      </c>
      <c r="I179" s="56"/>
      <c r="J179" s="92">
        <f t="shared" ref="J179" si="114">SUBTOTAL(9,G179:I179)</f>
        <v>36000</v>
      </c>
      <c r="K179" s="93">
        <f>IFERROR(J179/$J$18*100,"0.00")</f>
        <v>1.3755797604637568E-2</v>
      </c>
    </row>
    <row r="180" spans="1:11" ht="12.75" x14ac:dyDescent="0.2">
      <c r="A180" s="38">
        <v>2</v>
      </c>
      <c r="B180" s="39">
        <v>3</v>
      </c>
      <c r="C180" s="39">
        <v>2</v>
      </c>
      <c r="D180" s="39"/>
      <c r="E180" s="39"/>
      <c r="F180" s="40" t="s">
        <v>356</v>
      </c>
      <c r="G180" s="41">
        <f>+G181+G183+G185+G187</f>
        <v>0</v>
      </c>
      <c r="H180" s="41">
        <f t="shared" ref="H180:K180" si="115">+H181+H183+H185+H187</f>
        <v>1100033.6000000001</v>
      </c>
      <c r="I180" s="41">
        <f t="shared" si="115"/>
        <v>0</v>
      </c>
      <c r="J180" s="41">
        <f t="shared" si="115"/>
        <v>1100033.6000000001</v>
      </c>
      <c r="K180" s="41">
        <f t="shared" si="115"/>
        <v>0.42032887666391222</v>
      </c>
    </row>
    <row r="181" spans="1:11" ht="12.75" x14ac:dyDescent="0.2">
      <c r="A181" s="42">
        <v>2</v>
      </c>
      <c r="B181" s="43">
        <v>3</v>
      </c>
      <c r="C181" s="43">
        <v>2</v>
      </c>
      <c r="D181" s="43">
        <v>1</v>
      </c>
      <c r="E181" s="43"/>
      <c r="F181" s="53" t="s">
        <v>357</v>
      </c>
      <c r="G181" s="59">
        <f>+G182</f>
        <v>0</v>
      </c>
      <c r="H181" s="59">
        <f t="shared" ref="H181:K181" si="116">+H182</f>
        <v>0</v>
      </c>
      <c r="I181" s="59">
        <f t="shared" si="116"/>
        <v>0</v>
      </c>
      <c r="J181" s="59">
        <f t="shared" si="116"/>
        <v>0</v>
      </c>
      <c r="K181" s="59">
        <f t="shared" si="116"/>
        <v>0</v>
      </c>
    </row>
    <row r="182" spans="1:11" ht="12.75" x14ac:dyDescent="0.2">
      <c r="A182" s="54">
        <v>2</v>
      </c>
      <c r="B182" s="47">
        <v>3</v>
      </c>
      <c r="C182" s="47">
        <v>2</v>
      </c>
      <c r="D182" s="47">
        <v>1</v>
      </c>
      <c r="E182" s="47" t="s">
        <v>222</v>
      </c>
      <c r="F182" s="48" t="s">
        <v>357</v>
      </c>
      <c r="G182" s="56"/>
      <c r="H182" s="56"/>
      <c r="I182" s="56"/>
      <c r="J182" s="92">
        <f t="shared" ref="J182" si="117">SUBTOTAL(9,G182:I182)</f>
        <v>0</v>
      </c>
      <c r="K182" s="93">
        <f>IFERROR(J182/$J$18*100,"0.00")</f>
        <v>0</v>
      </c>
    </row>
    <row r="183" spans="1:11" ht="12.75" x14ac:dyDescent="0.2">
      <c r="A183" s="42">
        <v>2</v>
      </c>
      <c r="B183" s="43">
        <v>3</v>
      </c>
      <c r="C183" s="43">
        <v>2</v>
      </c>
      <c r="D183" s="43">
        <v>2</v>
      </c>
      <c r="E183" s="43"/>
      <c r="F183" s="53" t="s">
        <v>358</v>
      </c>
      <c r="G183" s="59">
        <f>+G184</f>
        <v>0</v>
      </c>
      <c r="H183" s="59">
        <f t="shared" ref="H183:K183" si="118">+H184</f>
        <v>250033.6</v>
      </c>
      <c r="I183" s="59">
        <f t="shared" si="118"/>
        <v>0</v>
      </c>
      <c r="J183" s="59">
        <f t="shared" si="118"/>
        <v>250033.6</v>
      </c>
      <c r="K183" s="59">
        <f t="shared" si="118"/>
        <v>9.5539210998858551E-2</v>
      </c>
    </row>
    <row r="184" spans="1:11" ht="12.75" x14ac:dyDescent="0.2">
      <c r="A184" s="54">
        <v>2</v>
      </c>
      <c r="B184" s="47">
        <v>3</v>
      </c>
      <c r="C184" s="47">
        <v>2</v>
      </c>
      <c r="D184" s="47">
        <v>2</v>
      </c>
      <c r="E184" s="47" t="s">
        <v>222</v>
      </c>
      <c r="F184" s="48" t="s">
        <v>358</v>
      </c>
      <c r="G184" s="56"/>
      <c r="H184" s="56">
        <v>250033.6</v>
      </c>
      <c r="I184" s="56"/>
      <c r="J184" s="92">
        <f t="shared" ref="J184" si="119">SUBTOTAL(9,G184:I184)</f>
        <v>250033.6</v>
      </c>
      <c r="K184" s="93">
        <f>IFERROR(J184/$J$18*100,"0.00")</f>
        <v>9.5539210998858551E-2</v>
      </c>
    </row>
    <row r="185" spans="1:11" ht="12.75" x14ac:dyDescent="0.2">
      <c r="A185" s="42">
        <v>2</v>
      </c>
      <c r="B185" s="43">
        <v>3</v>
      </c>
      <c r="C185" s="43">
        <v>2</v>
      </c>
      <c r="D185" s="43">
        <v>3</v>
      </c>
      <c r="E185" s="43"/>
      <c r="F185" s="53" t="s">
        <v>359</v>
      </c>
      <c r="G185" s="59">
        <f>+G186</f>
        <v>0</v>
      </c>
      <c r="H185" s="59">
        <f t="shared" ref="H185:K185" si="120">+H186</f>
        <v>850000</v>
      </c>
      <c r="I185" s="59">
        <f t="shared" si="120"/>
        <v>0</v>
      </c>
      <c r="J185" s="59">
        <f t="shared" si="120"/>
        <v>850000</v>
      </c>
      <c r="K185" s="59">
        <f t="shared" si="120"/>
        <v>0.32478966566505368</v>
      </c>
    </row>
    <row r="186" spans="1:11" ht="12.75" x14ac:dyDescent="0.2">
      <c r="A186" s="54">
        <v>2</v>
      </c>
      <c r="B186" s="47">
        <v>3</v>
      </c>
      <c r="C186" s="47">
        <v>2</v>
      </c>
      <c r="D186" s="47">
        <v>3</v>
      </c>
      <c r="E186" s="47" t="s">
        <v>222</v>
      </c>
      <c r="F186" s="48" t="s">
        <v>359</v>
      </c>
      <c r="G186" s="56"/>
      <c r="H186" s="49">
        <v>850000</v>
      </c>
      <c r="I186" s="56"/>
      <c r="J186" s="92">
        <f t="shared" ref="J186" si="121">SUBTOTAL(9,G186:I186)</f>
        <v>850000</v>
      </c>
      <c r="K186" s="93">
        <f>IFERROR(J186/$J$18*100,"0.00")</f>
        <v>0.32478966566505368</v>
      </c>
    </row>
    <row r="187" spans="1:11" ht="12.75" x14ac:dyDescent="0.2">
      <c r="A187" s="42">
        <v>2</v>
      </c>
      <c r="B187" s="43">
        <v>3</v>
      </c>
      <c r="C187" s="43">
        <v>2</v>
      </c>
      <c r="D187" s="43">
        <v>4</v>
      </c>
      <c r="E187" s="43"/>
      <c r="F187" s="53" t="s">
        <v>360</v>
      </c>
      <c r="G187" s="59">
        <f>+G188</f>
        <v>0</v>
      </c>
      <c r="H187" s="59">
        <f t="shared" ref="H187:K187" si="122">+H188</f>
        <v>0</v>
      </c>
      <c r="I187" s="59">
        <f t="shared" si="122"/>
        <v>0</v>
      </c>
      <c r="J187" s="59">
        <f t="shared" si="122"/>
        <v>0</v>
      </c>
      <c r="K187" s="59">
        <f t="shared" si="122"/>
        <v>0</v>
      </c>
    </row>
    <row r="188" spans="1:11" ht="12.75" x14ac:dyDescent="0.2">
      <c r="A188" s="54">
        <v>2</v>
      </c>
      <c r="B188" s="47">
        <v>3</v>
      </c>
      <c r="C188" s="47">
        <v>2</v>
      </c>
      <c r="D188" s="47">
        <v>4</v>
      </c>
      <c r="E188" s="47" t="s">
        <v>222</v>
      </c>
      <c r="F188" s="48" t="s">
        <v>360</v>
      </c>
      <c r="G188" s="56"/>
      <c r="H188" s="56"/>
      <c r="I188" s="56"/>
      <c r="J188" s="92">
        <f t="shared" ref="J188" si="123">SUBTOTAL(9,G188:I188)</f>
        <v>0</v>
      </c>
      <c r="K188" s="93">
        <f>IFERROR(J188/$J$18*100,"0.00")</f>
        <v>0</v>
      </c>
    </row>
    <row r="189" spans="1:11" ht="12.75" x14ac:dyDescent="0.2">
      <c r="A189" s="38">
        <v>2</v>
      </c>
      <c r="B189" s="39">
        <v>3</v>
      </c>
      <c r="C189" s="39">
        <v>3</v>
      </c>
      <c r="D189" s="39"/>
      <c r="E189" s="39"/>
      <c r="F189" s="40" t="s">
        <v>361</v>
      </c>
      <c r="G189" s="41">
        <f>+G190+G192+G194+G196</f>
        <v>3272644.79</v>
      </c>
      <c r="H189" s="41">
        <f t="shared" ref="H189:K189" si="124">+H190+H192+H194+H196</f>
        <v>1402562.05</v>
      </c>
      <c r="I189" s="41">
        <f t="shared" si="124"/>
        <v>0</v>
      </c>
      <c r="J189" s="41">
        <f t="shared" si="124"/>
        <v>4675206.84</v>
      </c>
      <c r="K189" s="41">
        <f t="shared" si="124"/>
        <v>1.7864221958571436</v>
      </c>
    </row>
    <row r="190" spans="1:11" ht="12.75" x14ac:dyDescent="0.2">
      <c r="A190" s="42">
        <v>2</v>
      </c>
      <c r="B190" s="43">
        <v>3</v>
      </c>
      <c r="C190" s="43">
        <v>3</v>
      </c>
      <c r="D190" s="43">
        <v>1</v>
      </c>
      <c r="E190" s="43"/>
      <c r="F190" s="53" t="s">
        <v>362</v>
      </c>
      <c r="G190" s="45">
        <f>G191</f>
        <v>140000</v>
      </c>
      <c r="H190" s="45">
        <f t="shared" ref="H190:K190" si="125">H191</f>
        <v>60000</v>
      </c>
      <c r="I190" s="45">
        <f t="shared" si="125"/>
        <v>0</v>
      </c>
      <c r="J190" s="45">
        <f t="shared" si="125"/>
        <v>200000</v>
      </c>
      <c r="K190" s="45">
        <f t="shared" si="125"/>
        <v>7.6421097803542046E-2</v>
      </c>
    </row>
    <row r="191" spans="1:11" ht="12.75" x14ac:dyDescent="0.2">
      <c r="A191" s="54">
        <v>2</v>
      </c>
      <c r="B191" s="47">
        <v>3</v>
      </c>
      <c r="C191" s="47">
        <v>3</v>
      </c>
      <c r="D191" s="47">
        <v>1</v>
      </c>
      <c r="E191" s="47" t="s">
        <v>222</v>
      </c>
      <c r="F191" s="48" t="s">
        <v>362</v>
      </c>
      <c r="G191" s="49">
        <v>140000</v>
      </c>
      <c r="H191" s="49">
        <v>60000</v>
      </c>
      <c r="I191" s="49"/>
      <c r="J191" s="92">
        <f t="shared" ref="J191" si="126">SUBTOTAL(9,G191:I191)</f>
        <v>200000</v>
      </c>
      <c r="K191" s="93">
        <f>IFERROR(J191/$J$18*100,"0.00")</f>
        <v>7.6421097803542046E-2</v>
      </c>
    </row>
    <row r="192" spans="1:11" ht="12.75" x14ac:dyDescent="0.2">
      <c r="A192" s="42">
        <v>2</v>
      </c>
      <c r="B192" s="43">
        <v>3</v>
      </c>
      <c r="C192" s="43">
        <v>3</v>
      </c>
      <c r="D192" s="43">
        <v>2</v>
      </c>
      <c r="E192" s="43"/>
      <c r="F192" s="53" t="s">
        <v>363</v>
      </c>
      <c r="G192" s="59">
        <f>+G193</f>
        <v>560000</v>
      </c>
      <c r="H192" s="59">
        <f t="shared" ref="H192:K192" si="127">+H193</f>
        <v>240000</v>
      </c>
      <c r="I192" s="59">
        <f t="shared" si="127"/>
        <v>0</v>
      </c>
      <c r="J192" s="59">
        <f t="shared" si="127"/>
        <v>800000</v>
      </c>
      <c r="K192" s="59">
        <f t="shared" si="127"/>
        <v>0.30568439121416818</v>
      </c>
    </row>
    <row r="193" spans="1:11" ht="12.75" x14ac:dyDescent="0.2">
      <c r="A193" s="54">
        <v>2</v>
      </c>
      <c r="B193" s="47">
        <v>3</v>
      </c>
      <c r="C193" s="47">
        <v>3</v>
      </c>
      <c r="D193" s="47">
        <v>2</v>
      </c>
      <c r="E193" s="47" t="s">
        <v>222</v>
      </c>
      <c r="F193" s="48" t="s">
        <v>363</v>
      </c>
      <c r="G193" s="49">
        <v>560000</v>
      </c>
      <c r="H193" s="49">
        <v>240000</v>
      </c>
      <c r="I193" s="49"/>
      <c r="J193" s="92">
        <f t="shared" ref="J193" si="128">SUBTOTAL(9,G193:I193)</f>
        <v>800000</v>
      </c>
      <c r="K193" s="93">
        <f>IFERROR(J193/$J$18*100,"0.00")</f>
        <v>0.30568439121416818</v>
      </c>
    </row>
    <row r="194" spans="1:11" ht="12.75" x14ac:dyDescent="0.2">
      <c r="A194" s="42">
        <v>2</v>
      </c>
      <c r="B194" s="43">
        <v>3</v>
      </c>
      <c r="C194" s="43">
        <v>3</v>
      </c>
      <c r="D194" s="43">
        <v>3</v>
      </c>
      <c r="E194" s="43"/>
      <c r="F194" s="53" t="s">
        <v>364</v>
      </c>
      <c r="G194" s="59">
        <f>+G195</f>
        <v>2572644.79</v>
      </c>
      <c r="H194" s="59">
        <f t="shared" ref="H194:K194" si="129">+H195</f>
        <v>1102562.05</v>
      </c>
      <c r="I194" s="59">
        <f t="shared" si="129"/>
        <v>0</v>
      </c>
      <c r="J194" s="59">
        <f t="shared" si="129"/>
        <v>3675206.84</v>
      </c>
      <c r="K194" s="59">
        <f t="shared" si="129"/>
        <v>1.4043167068394333</v>
      </c>
    </row>
    <row r="195" spans="1:11" ht="12.75" x14ac:dyDescent="0.2">
      <c r="A195" s="54">
        <v>2</v>
      </c>
      <c r="B195" s="47">
        <v>3</v>
      </c>
      <c r="C195" s="47">
        <v>3</v>
      </c>
      <c r="D195" s="47">
        <v>3</v>
      </c>
      <c r="E195" s="47" t="s">
        <v>222</v>
      </c>
      <c r="F195" s="48" t="s">
        <v>364</v>
      </c>
      <c r="G195" s="49">
        <v>2572644.79</v>
      </c>
      <c r="H195" s="49">
        <v>1102562.05</v>
      </c>
      <c r="I195" s="49"/>
      <c r="J195" s="92">
        <f t="shared" ref="J195" si="130">SUBTOTAL(9,G195:I195)</f>
        <v>3675206.84</v>
      </c>
      <c r="K195" s="93">
        <f>IFERROR(J195/$J$18*100,"0.00")</f>
        <v>1.4043167068394333</v>
      </c>
    </row>
    <row r="196" spans="1:11" ht="12.75" x14ac:dyDescent="0.2">
      <c r="A196" s="42">
        <v>2</v>
      </c>
      <c r="B196" s="43">
        <v>3</v>
      </c>
      <c r="C196" s="43">
        <v>3</v>
      </c>
      <c r="D196" s="43">
        <v>4</v>
      </c>
      <c r="E196" s="43"/>
      <c r="F196" s="53" t="s">
        <v>365</v>
      </c>
      <c r="G196" s="59">
        <f>+G197</f>
        <v>0</v>
      </c>
      <c r="H196" s="59">
        <f t="shared" ref="H196:K196" si="131">+H197</f>
        <v>0</v>
      </c>
      <c r="I196" s="59">
        <f t="shared" si="131"/>
        <v>0</v>
      </c>
      <c r="J196" s="59">
        <f t="shared" si="131"/>
        <v>0</v>
      </c>
      <c r="K196" s="59">
        <f t="shared" si="131"/>
        <v>0</v>
      </c>
    </row>
    <row r="197" spans="1:11" ht="12.75" x14ac:dyDescent="0.2">
      <c r="A197" s="54">
        <v>2</v>
      </c>
      <c r="B197" s="47">
        <v>3</v>
      </c>
      <c r="C197" s="47">
        <v>3</v>
      </c>
      <c r="D197" s="47">
        <v>4</v>
      </c>
      <c r="E197" s="47" t="s">
        <v>222</v>
      </c>
      <c r="F197" s="48" t="s">
        <v>365</v>
      </c>
      <c r="G197" s="56"/>
      <c r="H197" s="56"/>
      <c r="I197" s="56"/>
      <c r="J197" s="92">
        <f t="shared" ref="J197" si="132">SUBTOTAL(9,G197:I197)</f>
        <v>0</v>
      </c>
      <c r="K197" s="93">
        <f>IFERROR(J197/$J$18*100,"0.00")</f>
        <v>0</v>
      </c>
    </row>
    <row r="198" spans="1:11" ht="12.75" x14ac:dyDescent="0.2">
      <c r="A198" s="38">
        <v>2</v>
      </c>
      <c r="B198" s="39">
        <v>3</v>
      </c>
      <c r="C198" s="39">
        <v>4</v>
      </c>
      <c r="D198" s="39"/>
      <c r="E198" s="39"/>
      <c r="F198" s="40" t="s">
        <v>366</v>
      </c>
      <c r="G198" s="41">
        <f>+G199</f>
        <v>5126513.28</v>
      </c>
      <c r="H198" s="41">
        <f t="shared" ref="H198:K199" si="133">+H199</f>
        <v>2197077.12</v>
      </c>
      <c r="I198" s="41">
        <f t="shared" si="133"/>
        <v>0</v>
      </c>
      <c r="J198" s="41">
        <f t="shared" si="133"/>
        <v>7323590.4000000004</v>
      </c>
      <c r="K198" s="41">
        <f t="shared" si="133"/>
        <v>2.7983840911574078</v>
      </c>
    </row>
    <row r="199" spans="1:11" ht="12.75" x14ac:dyDescent="0.2">
      <c r="A199" s="42">
        <v>2</v>
      </c>
      <c r="B199" s="43">
        <v>3</v>
      </c>
      <c r="C199" s="43">
        <v>4</v>
      </c>
      <c r="D199" s="43">
        <v>1</v>
      </c>
      <c r="E199" s="43"/>
      <c r="F199" s="53" t="s">
        <v>367</v>
      </c>
      <c r="G199" s="59">
        <f>+G200</f>
        <v>5126513.28</v>
      </c>
      <c r="H199" s="59">
        <f t="shared" si="133"/>
        <v>2197077.12</v>
      </c>
      <c r="I199" s="59">
        <f t="shared" si="133"/>
        <v>0</v>
      </c>
      <c r="J199" s="59">
        <f t="shared" si="133"/>
        <v>7323590.4000000004</v>
      </c>
      <c r="K199" s="59">
        <f t="shared" si="133"/>
        <v>2.7983840911574078</v>
      </c>
    </row>
    <row r="200" spans="1:11" ht="12.75" x14ac:dyDescent="0.2">
      <c r="A200" s="54">
        <v>2</v>
      </c>
      <c r="B200" s="47">
        <v>3</v>
      </c>
      <c r="C200" s="47">
        <v>4</v>
      </c>
      <c r="D200" s="47">
        <v>1</v>
      </c>
      <c r="E200" s="47" t="s">
        <v>222</v>
      </c>
      <c r="F200" s="48" t="s">
        <v>367</v>
      </c>
      <c r="G200" s="49">
        <v>5126513.28</v>
      </c>
      <c r="H200" s="49">
        <v>2197077.12</v>
      </c>
      <c r="I200" s="49"/>
      <c r="J200" s="92">
        <f t="shared" ref="J200" si="134">SUBTOTAL(9,G200:I200)</f>
        <v>7323590.4000000004</v>
      </c>
      <c r="K200" s="93">
        <f>IFERROR(J200/$J$18*100,"0.00")</f>
        <v>2.7983840911574078</v>
      </c>
    </row>
    <row r="201" spans="1:11" ht="12.75" x14ac:dyDescent="0.2">
      <c r="A201" s="38">
        <v>2</v>
      </c>
      <c r="B201" s="39">
        <v>3</v>
      </c>
      <c r="C201" s="39">
        <v>5</v>
      </c>
      <c r="D201" s="39"/>
      <c r="E201" s="39"/>
      <c r="F201" s="40" t="s">
        <v>368</v>
      </c>
      <c r="G201" s="41">
        <f>+G202+G204+G206+G208</f>
        <v>0</v>
      </c>
      <c r="H201" s="41">
        <f t="shared" ref="H201:K201" si="135">+H202+H204+H206+H208</f>
        <v>327680</v>
      </c>
      <c r="I201" s="41">
        <f t="shared" si="135"/>
        <v>0</v>
      </c>
      <c r="J201" s="41">
        <f t="shared" si="135"/>
        <v>327680</v>
      </c>
      <c r="K201" s="41">
        <f t="shared" si="135"/>
        <v>0.12520832664132328</v>
      </c>
    </row>
    <row r="202" spans="1:11" ht="12.75" x14ac:dyDescent="0.2">
      <c r="A202" s="42">
        <v>2</v>
      </c>
      <c r="B202" s="43">
        <v>3</v>
      </c>
      <c r="C202" s="43">
        <v>5</v>
      </c>
      <c r="D202" s="43">
        <v>2</v>
      </c>
      <c r="E202" s="43"/>
      <c r="F202" s="53" t="s">
        <v>369</v>
      </c>
      <c r="G202" s="59">
        <f>+G203</f>
        <v>0</v>
      </c>
      <c r="H202" s="59">
        <f t="shared" ref="H202:K202" si="136">+H203</f>
        <v>0</v>
      </c>
      <c r="I202" s="59">
        <f t="shared" si="136"/>
        <v>0</v>
      </c>
      <c r="J202" s="59">
        <f t="shared" si="136"/>
        <v>0</v>
      </c>
      <c r="K202" s="59">
        <f t="shared" si="136"/>
        <v>0</v>
      </c>
    </row>
    <row r="203" spans="1:11" ht="12.75" x14ac:dyDescent="0.2">
      <c r="A203" s="54">
        <v>2</v>
      </c>
      <c r="B203" s="47">
        <v>3</v>
      </c>
      <c r="C203" s="47">
        <v>5</v>
      </c>
      <c r="D203" s="47">
        <v>2</v>
      </c>
      <c r="E203" s="47" t="s">
        <v>222</v>
      </c>
      <c r="F203" s="48" t="s">
        <v>369</v>
      </c>
      <c r="G203" s="56"/>
      <c r="H203" s="56"/>
      <c r="I203" s="56"/>
      <c r="J203" s="92">
        <f t="shared" ref="J203" si="137">SUBTOTAL(9,G203:I203)</f>
        <v>0</v>
      </c>
      <c r="K203" s="93">
        <f>IFERROR(J203/$J$18*100,"0.00")</f>
        <v>0</v>
      </c>
    </row>
    <row r="204" spans="1:11" ht="12.75" x14ac:dyDescent="0.2">
      <c r="A204" s="42">
        <v>2</v>
      </c>
      <c r="B204" s="43">
        <v>3</v>
      </c>
      <c r="C204" s="43">
        <v>5</v>
      </c>
      <c r="D204" s="43">
        <v>3</v>
      </c>
      <c r="E204" s="43"/>
      <c r="F204" s="53" t="s">
        <v>370</v>
      </c>
      <c r="G204" s="59">
        <f>+G205</f>
        <v>0</v>
      </c>
      <c r="H204" s="59">
        <f t="shared" ref="H204:K204" si="138">+H205</f>
        <v>130000</v>
      </c>
      <c r="I204" s="59">
        <f t="shared" si="138"/>
        <v>0</v>
      </c>
      <c r="J204" s="59">
        <f t="shared" si="138"/>
        <v>130000</v>
      </c>
      <c r="K204" s="59">
        <f t="shared" si="138"/>
        <v>4.9673713572302325E-2</v>
      </c>
    </row>
    <row r="205" spans="1:11" ht="12.75" x14ac:dyDescent="0.2">
      <c r="A205" s="54">
        <v>2</v>
      </c>
      <c r="B205" s="47">
        <v>3</v>
      </c>
      <c r="C205" s="47">
        <v>5</v>
      </c>
      <c r="D205" s="47">
        <v>3</v>
      </c>
      <c r="E205" s="47" t="s">
        <v>222</v>
      </c>
      <c r="F205" s="48" t="s">
        <v>370</v>
      </c>
      <c r="G205" s="49"/>
      <c r="H205" s="49">
        <v>130000</v>
      </c>
      <c r="I205" s="49"/>
      <c r="J205" s="92">
        <f t="shared" ref="J205" si="139">SUBTOTAL(9,G205:I205)</f>
        <v>130000</v>
      </c>
      <c r="K205" s="93">
        <f>IFERROR(J205/$J$18*100,"0.00")</f>
        <v>4.9673713572302325E-2</v>
      </c>
    </row>
    <row r="206" spans="1:11" ht="12.75" x14ac:dyDescent="0.2">
      <c r="A206" s="42">
        <v>2</v>
      </c>
      <c r="B206" s="43">
        <v>3</v>
      </c>
      <c r="C206" s="43">
        <v>5</v>
      </c>
      <c r="D206" s="43">
        <v>4</v>
      </c>
      <c r="E206" s="43"/>
      <c r="F206" s="53" t="s">
        <v>371</v>
      </c>
      <c r="G206" s="59">
        <f>+G207</f>
        <v>0</v>
      </c>
      <c r="H206" s="59">
        <f t="shared" ref="H206:K206" si="140">+H207</f>
        <v>0</v>
      </c>
      <c r="I206" s="59">
        <f t="shared" si="140"/>
        <v>0</v>
      </c>
      <c r="J206" s="59">
        <f t="shared" si="140"/>
        <v>0</v>
      </c>
      <c r="K206" s="59">
        <f t="shared" si="140"/>
        <v>0</v>
      </c>
    </row>
    <row r="207" spans="1:11" ht="12.75" x14ac:dyDescent="0.2">
      <c r="A207" s="54">
        <v>2</v>
      </c>
      <c r="B207" s="47">
        <v>3</v>
      </c>
      <c r="C207" s="47">
        <v>5</v>
      </c>
      <c r="D207" s="47">
        <v>4</v>
      </c>
      <c r="E207" s="47" t="s">
        <v>222</v>
      </c>
      <c r="F207" s="48" t="s">
        <v>371</v>
      </c>
      <c r="G207" s="56"/>
      <c r="H207" s="56"/>
      <c r="I207" s="56"/>
      <c r="J207" s="92">
        <f t="shared" ref="J207" si="141">SUBTOTAL(9,G207:I207)</f>
        <v>0</v>
      </c>
      <c r="K207" s="93">
        <f>IFERROR(J207/$J$18*100,"0.00")</f>
        <v>0</v>
      </c>
    </row>
    <row r="208" spans="1:11" ht="12.75" x14ac:dyDescent="0.2">
      <c r="A208" s="42">
        <v>2</v>
      </c>
      <c r="B208" s="43">
        <v>3</v>
      </c>
      <c r="C208" s="43">
        <v>5</v>
      </c>
      <c r="D208" s="43">
        <v>5</v>
      </c>
      <c r="E208" s="43"/>
      <c r="F208" s="53" t="s">
        <v>372</v>
      </c>
      <c r="G208" s="59">
        <f>+G209</f>
        <v>0</v>
      </c>
      <c r="H208" s="59">
        <f t="shared" ref="H208:K208" si="142">+H209</f>
        <v>197680</v>
      </c>
      <c r="I208" s="59">
        <f t="shared" si="142"/>
        <v>0</v>
      </c>
      <c r="J208" s="59">
        <f t="shared" si="142"/>
        <v>197680</v>
      </c>
      <c r="K208" s="59">
        <f t="shared" si="142"/>
        <v>7.5534613069020956E-2</v>
      </c>
    </row>
    <row r="209" spans="1:11" ht="12.75" x14ac:dyDescent="0.2">
      <c r="A209" s="54">
        <v>2</v>
      </c>
      <c r="B209" s="47">
        <v>3</v>
      </c>
      <c r="C209" s="47">
        <v>5</v>
      </c>
      <c r="D209" s="47">
        <v>5</v>
      </c>
      <c r="E209" s="47" t="s">
        <v>222</v>
      </c>
      <c r="F209" s="48" t="s">
        <v>373</v>
      </c>
      <c r="G209" s="49"/>
      <c r="H209" s="49">
        <v>197680</v>
      </c>
      <c r="I209" s="49"/>
      <c r="J209" s="92">
        <f t="shared" ref="J209" si="143">SUBTOTAL(9,G209:I209)</f>
        <v>197680</v>
      </c>
      <c r="K209" s="93">
        <f>IFERROR(J209/$J$18*100,"0.00")</f>
        <v>7.5534613069020956E-2</v>
      </c>
    </row>
    <row r="210" spans="1:11" ht="12.75" x14ac:dyDescent="0.2">
      <c r="A210" s="38">
        <v>2</v>
      </c>
      <c r="B210" s="39">
        <v>3</v>
      </c>
      <c r="C210" s="39">
        <v>6</v>
      </c>
      <c r="D210" s="39"/>
      <c r="E210" s="39"/>
      <c r="F210" s="40" t="s">
        <v>374</v>
      </c>
      <c r="G210" s="41">
        <f>+G211+G215+G219+G223</f>
        <v>243617.5</v>
      </c>
      <c r="H210" s="41">
        <f t="shared" ref="H210:K210" si="144">+H211+H215+H219+H223</f>
        <v>190407.5</v>
      </c>
      <c r="I210" s="41">
        <f t="shared" si="144"/>
        <v>0</v>
      </c>
      <c r="J210" s="41">
        <f t="shared" si="144"/>
        <v>434025</v>
      </c>
      <c r="K210" s="41">
        <f t="shared" si="144"/>
        <v>0.16584333487091166</v>
      </c>
    </row>
    <row r="211" spans="1:11" ht="12.75" x14ac:dyDescent="0.2">
      <c r="A211" s="42">
        <v>2</v>
      </c>
      <c r="B211" s="43">
        <v>3</v>
      </c>
      <c r="C211" s="43">
        <v>6</v>
      </c>
      <c r="D211" s="43">
        <v>1</v>
      </c>
      <c r="E211" s="43"/>
      <c r="F211" s="53" t="s">
        <v>375</v>
      </c>
      <c r="G211" s="59">
        <f>+G212+G213+G214</f>
        <v>46200</v>
      </c>
      <c r="H211" s="59">
        <f t="shared" ref="H211:K211" si="145">+H212+H213+H214</f>
        <v>19800</v>
      </c>
      <c r="I211" s="59">
        <f t="shared" si="145"/>
        <v>0</v>
      </c>
      <c r="J211" s="59">
        <f t="shared" si="145"/>
        <v>66000</v>
      </c>
      <c r="K211" s="59">
        <f t="shared" si="145"/>
        <v>2.5218962275168875E-2</v>
      </c>
    </row>
    <row r="212" spans="1:11" ht="12.75" x14ac:dyDescent="0.2">
      <c r="A212" s="54">
        <v>2</v>
      </c>
      <c r="B212" s="47">
        <v>3</v>
      </c>
      <c r="C212" s="47">
        <v>6</v>
      </c>
      <c r="D212" s="47">
        <v>1</v>
      </c>
      <c r="E212" s="47" t="s">
        <v>222</v>
      </c>
      <c r="F212" s="48" t="s">
        <v>376</v>
      </c>
      <c r="G212" s="49">
        <v>46200</v>
      </c>
      <c r="H212" s="49">
        <v>19800</v>
      </c>
      <c r="I212" s="49"/>
      <c r="J212" s="92">
        <f t="shared" ref="J212:J214" si="146">SUBTOTAL(9,G212:I212)</f>
        <v>66000</v>
      </c>
      <c r="K212" s="93">
        <f>IFERROR(J212/$J$18*100,"0.00")</f>
        <v>2.5218962275168875E-2</v>
      </c>
    </row>
    <row r="213" spans="1:11" ht="12.75" x14ac:dyDescent="0.2">
      <c r="A213" s="54">
        <v>2</v>
      </c>
      <c r="B213" s="47">
        <v>3</v>
      </c>
      <c r="C213" s="47">
        <v>6</v>
      </c>
      <c r="D213" s="47">
        <v>1</v>
      </c>
      <c r="E213" s="47" t="s">
        <v>224</v>
      </c>
      <c r="F213" s="48" t="s">
        <v>377</v>
      </c>
      <c r="G213" s="49"/>
      <c r="H213" s="49"/>
      <c r="I213" s="49"/>
      <c r="J213" s="92">
        <f t="shared" si="146"/>
        <v>0</v>
      </c>
      <c r="K213" s="93">
        <f>IFERROR(J213/$J$18*100,"0.00")</f>
        <v>0</v>
      </c>
    </row>
    <row r="214" spans="1:11" ht="12.75" x14ac:dyDescent="0.2">
      <c r="A214" s="54">
        <v>2</v>
      </c>
      <c r="B214" s="47">
        <v>3</v>
      </c>
      <c r="C214" s="47">
        <v>6</v>
      </c>
      <c r="D214" s="47">
        <v>1</v>
      </c>
      <c r="E214" s="47" t="s">
        <v>246</v>
      </c>
      <c r="F214" s="48" t="s">
        <v>378</v>
      </c>
      <c r="G214" s="49"/>
      <c r="H214" s="49"/>
      <c r="I214" s="49"/>
      <c r="J214" s="92">
        <f t="shared" si="146"/>
        <v>0</v>
      </c>
      <c r="K214" s="93">
        <f>IFERROR(J214/$J$18*100,"0.00")</f>
        <v>0</v>
      </c>
    </row>
    <row r="215" spans="1:11" ht="12.75" x14ac:dyDescent="0.2">
      <c r="A215" s="42">
        <v>2</v>
      </c>
      <c r="B215" s="43">
        <v>3</v>
      </c>
      <c r="C215" s="43">
        <v>6</v>
      </c>
      <c r="D215" s="43">
        <v>2</v>
      </c>
      <c r="E215" s="43"/>
      <c r="F215" s="53" t="s">
        <v>379</v>
      </c>
      <c r="G215" s="59">
        <f>+G216+G217+G218</f>
        <v>32200</v>
      </c>
      <c r="H215" s="59">
        <f t="shared" ref="H215:K215" si="147">+H216+H217+H218</f>
        <v>99800</v>
      </c>
      <c r="I215" s="59">
        <f t="shared" si="147"/>
        <v>0</v>
      </c>
      <c r="J215" s="59">
        <f t="shared" si="147"/>
        <v>132000</v>
      </c>
      <c r="K215" s="59">
        <f t="shared" si="147"/>
        <v>5.0437924550337743E-2</v>
      </c>
    </row>
    <row r="216" spans="1:11" ht="12.75" x14ac:dyDescent="0.2">
      <c r="A216" s="54">
        <v>2</v>
      </c>
      <c r="B216" s="47">
        <v>3</v>
      </c>
      <c r="C216" s="47">
        <v>6</v>
      </c>
      <c r="D216" s="47">
        <v>2</v>
      </c>
      <c r="E216" s="47" t="s">
        <v>222</v>
      </c>
      <c r="F216" s="48" t="s">
        <v>380</v>
      </c>
      <c r="G216" s="49"/>
      <c r="H216" s="49">
        <v>86000</v>
      </c>
      <c r="I216" s="49"/>
      <c r="J216" s="92">
        <f t="shared" ref="J216:J218" si="148">SUBTOTAL(9,G216:I216)</f>
        <v>86000</v>
      </c>
      <c r="K216" s="93">
        <f>IFERROR(J216/$J$18*100,"0.00")</f>
        <v>3.2861072055523077E-2</v>
      </c>
    </row>
    <row r="217" spans="1:11" ht="12.75" x14ac:dyDescent="0.2">
      <c r="A217" s="54">
        <v>2</v>
      </c>
      <c r="B217" s="47">
        <v>3</v>
      </c>
      <c r="C217" s="47">
        <v>6</v>
      </c>
      <c r="D217" s="47">
        <v>2</v>
      </c>
      <c r="E217" s="47" t="s">
        <v>224</v>
      </c>
      <c r="F217" s="48" t="s">
        <v>381</v>
      </c>
      <c r="G217" s="49"/>
      <c r="H217" s="49"/>
      <c r="I217" s="49"/>
      <c r="J217" s="92">
        <f t="shared" si="148"/>
        <v>0</v>
      </c>
      <c r="K217" s="93">
        <f>IFERROR(J217/$J$18*100,"0.00")</f>
        <v>0</v>
      </c>
    </row>
    <row r="218" spans="1:11" ht="12.75" x14ac:dyDescent="0.2">
      <c r="A218" s="54">
        <v>2</v>
      </c>
      <c r="B218" s="47">
        <v>3</v>
      </c>
      <c r="C218" s="47">
        <v>6</v>
      </c>
      <c r="D218" s="47">
        <v>2</v>
      </c>
      <c r="E218" s="47" t="s">
        <v>231</v>
      </c>
      <c r="F218" s="48" t="s">
        <v>382</v>
      </c>
      <c r="G218" s="49">
        <v>32200</v>
      </c>
      <c r="H218" s="49">
        <v>13800</v>
      </c>
      <c r="I218" s="56"/>
      <c r="J218" s="92">
        <f t="shared" si="148"/>
        <v>46000</v>
      </c>
      <c r="K218" s="93">
        <f>IFERROR(J218/$J$18*100,"0.00")</f>
        <v>1.7576852494814669E-2</v>
      </c>
    </row>
    <row r="219" spans="1:11" ht="12.75" x14ac:dyDescent="0.2">
      <c r="A219" s="42">
        <v>2</v>
      </c>
      <c r="B219" s="43">
        <v>3</v>
      </c>
      <c r="C219" s="43">
        <v>6</v>
      </c>
      <c r="D219" s="43">
        <v>3</v>
      </c>
      <c r="E219" s="43"/>
      <c r="F219" s="53" t="s">
        <v>383</v>
      </c>
      <c r="G219" s="59">
        <f>+G220+G221+G222</f>
        <v>130217.5</v>
      </c>
      <c r="H219" s="59">
        <f t="shared" ref="H219:K219" si="149">+H220+H221+H222</f>
        <v>55807.5</v>
      </c>
      <c r="I219" s="59">
        <f t="shared" si="149"/>
        <v>0</v>
      </c>
      <c r="J219" s="59">
        <f t="shared" si="149"/>
        <v>186025</v>
      </c>
      <c r="K219" s="59">
        <f t="shared" si="149"/>
        <v>7.1081173594519542E-2</v>
      </c>
    </row>
    <row r="220" spans="1:11" ht="12.75" x14ac:dyDescent="0.2">
      <c r="A220" s="54">
        <v>2</v>
      </c>
      <c r="B220" s="47">
        <v>3</v>
      </c>
      <c r="C220" s="47">
        <v>6</v>
      </c>
      <c r="D220" s="47">
        <v>3</v>
      </c>
      <c r="E220" s="47" t="s">
        <v>246</v>
      </c>
      <c r="F220" s="62" t="s">
        <v>384</v>
      </c>
      <c r="G220" s="49">
        <v>25217.5</v>
      </c>
      <c r="H220" s="49">
        <v>10807.5</v>
      </c>
      <c r="I220" s="49"/>
      <c r="J220" s="92">
        <f t="shared" ref="J220:J222" si="150">SUBTOTAL(9,G220:I220)</f>
        <v>36025</v>
      </c>
      <c r="K220" s="93">
        <f>IFERROR(J220/$J$18*100,"0.00")</f>
        <v>1.3765350241863008E-2</v>
      </c>
    </row>
    <row r="221" spans="1:11" ht="12.75" x14ac:dyDescent="0.2">
      <c r="A221" s="54">
        <v>2</v>
      </c>
      <c r="B221" s="47">
        <v>3</v>
      </c>
      <c r="C221" s="47">
        <v>6</v>
      </c>
      <c r="D221" s="47">
        <v>3</v>
      </c>
      <c r="E221" s="47" t="s">
        <v>226</v>
      </c>
      <c r="F221" s="48" t="s">
        <v>385</v>
      </c>
      <c r="G221" s="49">
        <v>63000</v>
      </c>
      <c r="H221" s="49">
        <v>27000</v>
      </c>
      <c r="I221" s="49"/>
      <c r="J221" s="92">
        <f t="shared" si="150"/>
        <v>90000</v>
      </c>
      <c r="K221" s="93">
        <f>IFERROR(J221/$J$18*100,"0.00")</f>
        <v>3.438949401159392E-2</v>
      </c>
    </row>
    <row r="222" spans="1:11" ht="12.75" x14ac:dyDescent="0.2">
      <c r="A222" s="54">
        <v>2</v>
      </c>
      <c r="B222" s="47">
        <v>3</v>
      </c>
      <c r="C222" s="47">
        <v>6</v>
      </c>
      <c r="D222" s="47">
        <v>3</v>
      </c>
      <c r="E222" s="47" t="s">
        <v>228</v>
      </c>
      <c r="F222" s="48" t="s">
        <v>386</v>
      </c>
      <c r="G222" s="49">
        <v>42000</v>
      </c>
      <c r="H222" s="49">
        <v>18000</v>
      </c>
      <c r="I222" s="56"/>
      <c r="J222" s="92">
        <f t="shared" si="150"/>
        <v>60000</v>
      </c>
      <c r="K222" s="93">
        <f>IFERROR(J222/$J$18*100,"0.00")</f>
        <v>2.2926329341062611E-2</v>
      </c>
    </row>
    <row r="223" spans="1:11" ht="12.75" x14ac:dyDescent="0.2">
      <c r="A223" s="42">
        <v>2</v>
      </c>
      <c r="B223" s="43">
        <v>3</v>
      </c>
      <c r="C223" s="43">
        <v>6</v>
      </c>
      <c r="D223" s="43">
        <v>4</v>
      </c>
      <c r="E223" s="43"/>
      <c r="F223" s="53" t="s">
        <v>387</v>
      </c>
      <c r="G223" s="59">
        <f>+G224</f>
        <v>35000</v>
      </c>
      <c r="H223" s="59">
        <f t="shared" ref="H223:K223" si="151">+H224</f>
        <v>15000</v>
      </c>
      <c r="I223" s="59">
        <f t="shared" si="151"/>
        <v>0</v>
      </c>
      <c r="J223" s="59">
        <f t="shared" si="151"/>
        <v>50000</v>
      </c>
      <c r="K223" s="59">
        <f t="shared" si="151"/>
        <v>1.9105274450885511E-2</v>
      </c>
    </row>
    <row r="224" spans="1:11" ht="12.75" x14ac:dyDescent="0.2">
      <c r="A224" s="54">
        <v>2</v>
      </c>
      <c r="B224" s="47">
        <v>3</v>
      </c>
      <c r="C224" s="47">
        <v>6</v>
      </c>
      <c r="D224" s="47">
        <v>4</v>
      </c>
      <c r="E224" s="47" t="s">
        <v>246</v>
      </c>
      <c r="F224" s="48" t="s">
        <v>388</v>
      </c>
      <c r="G224" s="49">
        <v>35000</v>
      </c>
      <c r="H224" s="49">
        <v>15000</v>
      </c>
      <c r="I224" s="49"/>
      <c r="J224" s="92">
        <f t="shared" ref="J224" si="152">SUBTOTAL(9,G224:I224)</f>
        <v>50000</v>
      </c>
      <c r="K224" s="93">
        <f>IFERROR(J224/$J$18*100,"0.00")</f>
        <v>1.9105274450885511E-2</v>
      </c>
    </row>
    <row r="225" spans="1:11" ht="12.75" x14ac:dyDescent="0.2">
      <c r="A225" s="38">
        <v>2</v>
      </c>
      <c r="B225" s="39">
        <v>3</v>
      </c>
      <c r="C225" s="39">
        <v>7</v>
      </c>
      <c r="D225" s="39"/>
      <c r="E225" s="39"/>
      <c r="F225" s="40" t="s">
        <v>389</v>
      </c>
      <c r="G225" s="41">
        <f>+G226+G233</f>
        <v>13172282.309999999</v>
      </c>
      <c r="H225" s="41">
        <f t="shared" ref="H225:K225" si="153">+H226+H233</f>
        <v>5795263.8399999999</v>
      </c>
      <c r="I225" s="41">
        <f t="shared" si="153"/>
        <v>0</v>
      </c>
      <c r="J225" s="41">
        <f t="shared" si="153"/>
        <v>18967546.149999999</v>
      </c>
      <c r="K225" s="41">
        <f t="shared" si="153"/>
        <v>7.2476034971117356</v>
      </c>
    </row>
    <row r="226" spans="1:11" ht="12.75" x14ac:dyDescent="0.2">
      <c r="A226" s="42">
        <v>2</v>
      </c>
      <c r="B226" s="43">
        <v>3</v>
      </c>
      <c r="C226" s="43">
        <v>7</v>
      </c>
      <c r="D226" s="43">
        <v>1</v>
      </c>
      <c r="E226" s="43"/>
      <c r="F226" s="53" t="s">
        <v>390</v>
      </c>
      <c r="G226" s="59">
        <f>+G227+G228+G229+G230+G231+G232</f>
        <v>5072887.51</v>
      </c>
      <c r="H226" s="59">
        <f t="shared" ref="H226:K226" si="154">+H227+H228+H229+H230+H231+H232</f>
        <v>2174094.64</v>
      </c>
      <c r="I226" s="59">
        <f t="shared" si="154"/>
        <v>0</v>
      </c>
      <c r="J226" s="59">
        <f t="shared" si="154"/>
        <v>7246982.1500000004</v>
      </c>
      <c r="K226" s="59">
        <f t="shared" si="154"/>
        <v>2.7691116583283666</v>
      </c>
    </row>
    <row r="227" spans="1:11" ht="12.75" x14ac:dyDescent="0.2">
      <c r="A227" s="54">
        <v>2</v>
      </c>
      <c r="B227" s="47">
        <v>3</v>
      </c>
      <c r="C227" s="47">
        <v>7</v>
      </c>
      <c r="D227" s="47">
        <v>1</v>
      </c>
      <c r="E227" s="47" t="s">
        <v>222</v>
      </c>
      <c r="F227" s="48" t="s">
        <v>391</v>
      </c>
      <c r="G227" s="49">
        <v>1526000</v>
      </c>
      <c r="H227" s="49">
        <v>654000</v>
      </c>
      <c r="I227" s="49"/>
      <c r="J227" s="92">
        <f t="shared" ref="J227:J232" si="155">SUBTOTAL(9,G227:I227)</f>
        <v>2180000</v>
      </c>
      <c r="K227" s="93">
        <f>IFERROR(J227/$J$18*100,"0.00")</f>
        <v>0.8329899660586082</v>
      </c>
    </row>
    <row r="228" spans="1:11" ht="12.75" x14ac:dyDescent="0.2">
      <c r="A228" s="54">
        <v>2</v>
      </c>
      <c r="B228" s="47">
        <v>3</v>
      </c>
      <c r="C228" s="47">
        <v>7</v>
      </c>
      <c r="D228" s="47">
        <v>1</v>
      </c>
      <c r="E228" s="47" t="s">
        <v>224</v>
      </c>
      <c r="F228" s="48" t="s">
        <v>392</v>
      </c>
      <c r="G228" s="49">
        <v>2391872</v>
      </c>
      <c r="H228" s="49">
        <v>1025088</v>
      </c>
      <c r="I228" s="49"/>
      <c r="J228" s="92">
        <f t="shared" si="155"/>
        <v>3416960</v>
      </c>
      <c r="K228" s="93">
        <f t="shared" ref="K228:K234" si="156">IFERROR(J228/$J$18*100,"0.00")</f>
        <v>1.3056391717539551</v>
      </c>
    </row>
    <row r="229" spans="1:11" ht="12.75" x14ac:dyDescent="0.2">
      <c r="A229" s="54">
        <v>2</v>
      </c>
      <c r="B229" s="47">
        <v>3</v>
      </c>
      <c r="C229" s="47">
        <v>7</v>
      </c>
      <c r="D229" s="47">
        <v>1</v>
      </c>
      <c r="E229" s="47" t="s">
        <v>231</v>
      </c>
      <c r="F229" s="48" t="s">
        <v>393</v>
      </c>
      <c r="G229" s="49"/>
      <c r="H229" s="49"/>
      <c r="I229" s="49"/>
      <c r="J229" s="92">
        <f t="shared" si="155"/>
        <v>0</v>
      </c>
      <c r="K229" s="93">
        <f t="shared" si="156"/>
        <v>0</v>
      </c>
    </row>
    <row r="230" spans="1:11" ht="12.75" x14ac:dyDescent="0.2">
      <c r="A230" s="54">
        <v>2</v>
      </c>
      <c r="B230" s="47">
        <v>3</v>
      </c>
      <c r="C230" s="47">
        <v>7</v>
      </c>
      <c r="D230" s="47">
        <v>1</v>
      </c>
      <c r="E230" s="47" t="s">
        <v>246</v>
      </c>
      <c r="F230" s="48" t="s">
        <v>394</v>
      </c>
      <c r="G230" s="49">
        <v>1152200</v>
      </c>
      <c r="H230" s="49">
        <v>493800</v>
      </c>
      <c r="I230" s="49"/>
      <c r="J230" s="92">
        <f t="shared" si="155"/>
        <v>1646000</v>
      </c>
      <c r="K230" s="93">
        <f t="shared" si="156"/>
        <v>0.62894563492315092</v>
      </c>
    </row>
    <row r="231" spans="1:11" ht="12.75" x14ac:dyDescent="0.2">
      <c r="A231" s="54">
        <v>2</v>
      </c>
      <c r="B231" s="47">
        <v>3</v>
      </c>
      <c r="C231" s="47">
        <v>7</v>
      </c>
      <c r="D231" s="47">
        <v>1</v>
      </c>
      <c r="E231" s="47" t="s">
        <v>226</v>
      </c>
      <c r="F231" s="48" t="s">
        <v>395</v>
      </c>
      <c r="G231" s="49"/>
      <c r="H231" s="49"/>
      <c r="I231" s="49"/>
      <c r="J231" s="92">
        <f t="shared" si="155"/>
        <v>0</v>
      </c>
      <c r="K231" s="93">
        <f t="shared" si="156"/>
        <v>0</v>
      </c>
    </row>
    <row r="232" spans="1:11" ht="12.75" x14ac:dyDescent="0.2">
      <c r="A232" s="54">
        <v>2</v>
      </c>
      <c r="B232" s="47">
        <v>3</v>
      </c>
      <c r="C232" s="47">
        <v>7</v>
      </c>
      <c r="D232" s="47">
        <v>1</v>
      </c>
      <c r="E232" s="47" t="s">
        <v>228</v>
      </c>
      <c r="F232" s="48" t="s">
        <v>396</v>
      </c>
      <c r="G232" s="49">
        <v>2815.51</v>
      </c>
      <c r="H232" s="49">
        <v>1206.6400000000001</v>
      </c>
      <c r="I232" s="49"/>
      <c r="J232" s="92">
        <f t="shared" si="155"/>
        <v>4022.1500000000005</v>
      </c>
      <c r="K232" s="93">
        <f t="shared" si="156"/>
        <v>1.5368855926525832E-3</v>
      </c>
    </row>
    <row r="233" spans="1:11" ht="12.75" x14ac:dyDescent="0.2">
      <c r="A233" s="42">
        <v>2</v>
      </c>
      <c r="B233" s="43">
        <v>3</v>
      </c>
      <c r="C233" s="43">
        <v>7</v>
      </c>
      <c r="D233" s="43">
        <v>2</v>
      </c>
      <c r="E233" s="43"/>
      <c r="F233" s="53" t="s">
        <v>397</v>
      </c>
      <c r="G233" s="59">
        <f>+G234+G235+G236+G237+G238</f>
        <v>8099394.7999999998</v>
      </c>
      <c r="H233" s="59">
        <f t="shared" ref="H233:K233" si="157">+H234+H235+H236+H237+H238</f>
        <v>3621169.2</v>
      </c>
      <c r="I233" s="59">
        <f t="shared" si="157"/>
        <v>0</v>
      </c>
      <c r="J233" s="59">
        <f t="shared" si="157"/>
        <v>11720564</v>
      </c>
      <c r="K233" s="59">
        <f t="shared" si="157"/>
        <v>4.478491838783369</v>
      </c>
    </row>
    <row r="234" spans="1:11" ht="12.75" x14ac:dyDescent="0.2">
      <c r="A234" s="46">
        <v>2</v>
      </c>
      <c r="B234" s="47">
        <v>3</v>
      </c>
      <c r="C234" s="47">
        <v>7</v>
      </c>
      <c r="D234" s="47">
        <v>2</v>
      </c>
      <c r="E234" s="47" t="s">
        <v>224</v>
      </c>
      <c r="F234" s="48" t="s">
        <v>398</v>
      </c>
      <c r="G234" s="49"/>
      <c r="H234" s="49"/>
      <c r="I234" s="49"/>
      <c r="J234" s="92">
        <f t="shared" ref="J234:J238" si="158">SUBTOTAL(9,G234:I234)</f>
        <v>0</v>
      </c>
      <c r="K234" s="93">
        <f t="shared" si="156"/>
        <v>0</v>
      </c>
    </row>
    <row r="235" spans="1:11" ht="12.75" x14ac:dyDescent="0.2">
      <c r="A235" s="46">
        <v>2</v>
      </c>
      <c r="B235" s="47">
        <v>3</v>
      </c>
      <c r="C235" s="47">
        <v>7</v>
      </c>
      <c r="D235" s="47">
        <v>2</v>
      </c>
      <c r="E235" s="47" t="s">
        <v>231</v>
      </c>
      <c r="F235" s="48" t="s">
        <v>399</v>
      </c>
      <c r="G235" s="49">
        <v>7700394.7999999998</v>
      </c>
      <c r="H235" s="49">
        <v>3300169.2</v>
      </c>
      <c r="I235" s="49"/>
      <c r="J235" s="92">
        <f t="shared" si="158"/>
        <v>11000564</v>
      </c>
      <c r="K235" s="93">
        <f>IFERROR(J235/$J$18*100,"0.00")</f>
        <v>4.2033758866906181</v>
      </c>
    </row>
    <row r="236" spans="1:11" ht="12.75" x14ac:dyDescent="0.2">
      <c r="A236" s="46">
        <v>2</v>
      </c>
      <c r="B236" s="47">
        <v>3</v>
      </c>
      <c r="C236" s="47">
        <v>7</v>
      </c>
      <c r="D236" s="47">
        <v>2</v>
      </c>
      <c r="E236" s="47" t="s">
        <v>226</v>
      </c>
      <c r="F236" s="48" t="s">
        <v>400</v>
      </c>
      <c r="G236" s="56"/>
      <c r="H236" s="56"/>
      <c r="I236" s="56"/>
      <c r="J236" s="92">
        <f t="shared" si="158"/>
        <v>0</v>
      </c>
      <c r="K236" s="93">
        <f>IFERROR(J236/$J$18*100,"0.00")</f>
        <v>0</v>
      </c>
    </row>
    <row r="237" spans="1:11" ht="12.75" x14ac:dyDescent="0.2">
      <c r="A237" s="62">
        <v>2</v>
      </c>
      <c r="B237" s="349">
        <v>3</v>
      </c>
      <c r="C237" s="349">
        <v>7</v>
      </c>
      <c r="D237" s="349">
        <v>2</v>
      </c>
      <c r="E237" s="349" t="s">
        <v>228</v>
      </c>
      <c r="F237" s="50" t="s">
        <v>401</v>
      </c>
      <c r="G237" s="49">
        <v>399000</v>
      </c>
      <c r="H237" s="49">
        <v>171000</v>
      </c>
      <c r="I237" s="56"/>
      <c r="J237" s="92">
        <f t="shared" si="158"/>
        <v>570000</v>
      </c>
      <c r="K237" s="93">
        <f>IFERROR(J237/$J$18*100,"0.00")</f>
        <v>0.21780012874009483</v>
      </c>
    </row>
    <row r="238" spans="1:11" ht="12.75" x14ac:dyDescent="0.2">
      <c r="A238" s="62">
        <v>2</v>
      </c>
      <c r="B238" s="349">
        <v>3</v>
      </c>
      <c r="C238" s="349">
        <v>7</v>
      </c>
      <c r="D238" s="349">
        <v>2</v>
      </c>
      <c r="E238" s="349" t="s">
        <v>196</v>
      </c>
      <c r="F238" s="50" t="s">
        <v>2904</v>
      </c>
      <c r="G238" s="56"/>
      <c r="H238" s="49">
        <v>150000</v>
      </c>
      <c r="I238" s="56"/>
      <c r="J238" s="92">
        <f t="shared" si="158"/>
        <v>150000</v>
      </c>
      <c r="K238" s="93">
        <f>IFERROR(J238/$J$18*100,"0.00")</f>
        <v>5.7315823352656531E-2</v>
      </c>
    </row>
    <row r="239" spans="1:11" ht="12.75" x14ac:dyDescent="0.2">
      <c r="A239" s="38">
        <v>2</v>
      </c>
      <c r="B239" s="39">
        <v>3</v>
      </c>
      <c r="C239" s="39">
        <v>9</v>
      </c>
      <c r="D239" s="39"/>
      <c r="E239" s="39"/>
      <c r="F239" s="40" t="s">
        <v>402</v>
      </c>
      <c r="G239" s="41">
        <f>+G240+G243+G246+G248+G250+G252+G254</f>
        <v>20724311.855</v>
      </c>
      <c r="H239" s="41">
        <f t="shared" ref="H239:K239" si="159">+H240+H243+H246+H248+H250+H252+H254</f>
        <v>9256847.9319999982</v>
      </c>
      <c r="I239" s="41">
        <f t="shared" si="159"/>
        <v>0</v>
      </c>
      <c r="J239" s="41">
        <f t="shared" si="159"/>
        <v>29981159.787</v>
      </c>
      <c r="K239" s="41">
        <f t="shared" si="159"/>
        <v>11.455965721729743</v>
      </c>
    </row>
    <row r="240" spans="1:11" ht="12.75" x14ac:dyDescent="0.2">
      <c r="A240" s="42">
        <v>2</v>
      </c>
      <c r="B240" s="43">
        <v>3</v>
      </c>
      <c r="C240" s="43">
        <v>9</v>
      </c>
      <c r="D240" s="43">
        <v>1</v>
      </c>
      <c r="E240" s="43"/>
      <c r="F240" s="53" t="s">
        <v>403</v>
      </c>
      <c r="G240" s="59">
        <f>+G241+G242</f>
        <v>1597560.44</v>
      </c>
      <c r="H240" s="59">
        <f t="shared" ref="H240:K240" si="160">+H241+H242</f>
        <v>684668.76</v>
      </c>
      <c r="I240" s="59">
        <f t="shared" si="160"/>
        <v>0</v>
      </c>
      <c r="J240" s="59">
        <f t="shared" si="160"/>
        <v>2282229.2000000002</v>
      </c>
      <c r="K240" s="59">
        <f t="shared" si="160"/>
        <v>0.87205230451649762</v>
      </c>
    </row>
    <row r="241" spans="1:11" ht="12.75" x14ac:dyDescent="0.2">
      <c r="A241" s="54">
        <v>2</v>
      </c>
      <c r="B241" s="47">
        <v>3</v>
      </c>
      <c r="C241" s="47">
        <v>9</v>
      </c>
      <c r="D241" s="47">
        <v>1</v>
      </c>
      <c r="E241" s="47" t="s">
        <v>222</v>
      </c>
      <c r="F241" s="48" t="s">
        <v>404</v>
      </c>
      <c r="G241" s="92">
        <v>1597560.44</v>
      </c>
      <c r="H241" s="92">
        <v>684668.76</v>
      </c>
      <c r="I241" s="92"/>
      <c r="J241" s="92">
        <f t="shared" ref="J241:J242" si="161">SUBTOTAL(9,G241:I241)</f>
        <v>2282229.2000000002</v>
      </c>
      <c r="K241" s="93">
        <f>IFERROR(J241/$J$18*100,"0.00")</f>
        <v>0.87205230451649762</v>
      </c>
    </row>
    <row r="242" spans="1:11" ht="12.75" x14ac:dyDescent="0.2">
      <c r="A242" s="54">
        <v>2</v>
      </c>
      <c r="B242" s="47">
        <v>3</v>
      </c>
      <c r="C242" s="47">
        <v>9</v>
      </c>
      <c r="D242" s="47">
        <v>1</v>
      </c>
      <c r="E242" s="47" t="s">
        <v>224</v>
      </c>
      <c r="F242" s="48" t="s">
        <v>405</v>
      </c>
      <c r="G242" s="92"/>
      <c r="H242" s="92"/>
      <c r="I242" s="92"/>
      <c r="J242" s="92">
        <f t="shared" si="161"/>
        <v>0</v>
      </c>
      <c r="K242" s="93">
        <f>IFERROR(J242/$J$18*100,"0.00")</f>
        <v>0</v>
      </c>
    </row>
    <row r="243" spans="1:11" ht="12.75" x14ac:dyDescent="0.2">
      <c r="A243" s="42">
        <v>2</v>
      </c>
      <c r="B243" s="43">
        <v>3</v>
      </c>
      <c r="C243" s="43">
        <v>9</v>
      </c>
      <c r="D243" s="43">
        <v>2</v>
      </c>
      <c r="E243" s="43"/>
      <c r="F243" s="53" t="s">
        <v>406</v>
      </c>
      <c r="G243" s="59">
        <f>+G244+G245</f>
        <v>9230291.7770000007</v>
      </c>
      <c r="H243" s="59">
        <f t="shared" ref="H243:K243" si="162">+H244+H245</f>
        <v>3955839.33</v>
      </c>
      <c r="I243" s="59">
        <f t="shared" si="162"/>
        <v>0</v>
      </c>
      <c r="J243" s="59">
        <f t="shared" si="162"/>
        <v>13186131.107000001</v>
      </c>
      <c r="K243" s="59">
        <f t="shared" si="162"/>
        <v>5.0384930748918757</v>
      </c>
    </row>
    <row r="244" spans="1:11" ht="12.75" x14ac:dyDescent="0.2">
      <c r="A244" s="54">
        <v>2</v>
      </c>
      <c r="B244" s="47">
        <v>3</v>
      </c>
      <c r="C244" s="47">
        <v>9</v>
      </c>
      <c r="D244" s="47">
        <v>2</v>
      </c>
      <c r="E244" s="47" t="s">
        <v>222</v>
      </c>
      <c r="F244" s="48" t="s">
        <v>407</v>
      </c>
      <c r="G244" s="49">
        <v>9230291.7770000007</v>
      </c>
      <c r="H244" s="49">
        <v>3955839.33</v>
      </c>
      <c r="I244" s="49"/>
      <c r="J244" s="92">
        <f t="shared" ref="J244:J245" si="163">SUBTOTAL(9,G244:I244)</f>
        <v>13186131.107000001</v>
      </c>
      <c r="K244" s="93">
        <f>IFERROR(J244/$J$18*100,"0.00")</f>
        <v>5.0384930748918757</v>
      </c>
    </row>
    <row r="245" spans="1:11" ht="12.75" x14ac:dyDescent="0.2">
      <c r="A245" s="54">
        <v>2</v>
      </c>
      <c r="B245" s="47">
        <v>3</v>
      </c>
      <c r="C245" s="47">
        <v>9</v>
      </c>
      <c r="D245" s="47">
        <v>2</v>
      </c>
      <c r="E245" s="47" t="s">
        <v>224</v>
      </c>
      <c r="F245" s="48" t="s">
        <v>408</v>
      </c>
      <c r="G245" s="49"/>
      <c r="H245" s="49"/>
      <c r="I245" s="49"/>
      <c r="J245" s="92">
        <f t="shared" si="163"/>
        <v>0</v>
      </c>
      <c r="K245" s="93">
        <f>IFERROR(J245/$J$18*100,"0.00")</f>
        <v>0</v>
      </c>
    </row>
    <row r="246" spans="1:11" ht="12.75" x14ac:dyDescent="0.2">
      <c r="A246" s="42">
        <v>2</v>
      </c>
      <c r="B246" s="43">
        <v>3</v>
      </c>
      <c r="C246" s="43">
        <v>9</v>
      </c>
      <c r="D246" s="43">
        <v>3</v>
      </c>
      <c r="E246" s="43"/>
      <c r="F246" s="53" t="s">
        <v>409</v>
      </c>
      <c r="G246" s="59">
        <f>+G247</f>
        <v>9676183.1879999992</v>
      </c>
      <c r="H246" s="59">
        <f t="shared" ref="H246:K246" si="164">+H247</f>
        <v>4146935.6519999998</v>
      </c>
      <c r="I246" s="59">
        <f t="shared" si="164"/>
        <v>0</v>
      </c>
      <c r="J246" s="59">
        <f t="shared" si="164"/>
        <v>13823118.84</v>
      </c>
      <c r="K246" s="59">
        <f t="shared" si="164"/>
        <v>5.2818895841081233</v>
      </c>
    </row>
    <row r="247" spans="1:11" ht="12.75" x14ac:dyDescent="0.2">
      <c r="A247" s="54">
        <v>2</v>
      </c>
      <c r="B247" s="47">
        <v>3</v>
      </c>
      <c r="C247" s="47">
        <v>9</v>
      </c>
      <c r="D247" s="47">
        <v>3</v>
      </c>
      <c r="E247" s="47" t="s">
        <v>222</v>
      </c>
      <c r="F247" s="48" t="s">
        <v>409</v>
      </c>
      <c r="G247" s="49">
        <v>9676183.1879999992</v>
      </c>
      <c r="H247" s="49">
        <v>4146935.6519999998</v>
      </c>
      <c r="I247" s="49"/>
      <c r="J247" s="92">
        <f t="shared" ref="J247" si="165">SUBTOTAL(9,G247:I247)</f>
        <v>13823118.84</v>
      </c>
      <c r="K247" s="93">
        <f>IFERROR(J247/$J$18*100,"0.00")</f>
        <v>5.2818895841081233</v>
      </c>
    </row>
    <row r="248" spans="1:11" ht="12.75" x14ac:dyDescent="0.2">
      <c r="A248" s="42">
        <v>2</v>
      </c>
      <c r="B248" s="43">
        <v>3</v>
      </c>
      <c r="C248" s="43">
        <v>9</v>
      </c>
      <c r="D248" s="43">
        <v>5</v>
      </c>
      <c r="E248" s="43"/>
      <c r="F248" s="53" t="s">
        <v>410</v>
      </c>
      <c r="G248" s="59">
        <f>+G249</f>
        <v>0</v>
      </c>
      <c r="H248" s="59">
        <f t="shared" ref="H248:K248" si="166">+H249</f>
        <v>125000</v>
      </c>
      <c r="I248" s="59">
        <f t="shared" si="166"/>
        <v>0</v>
      </c>
      <c r="J248" s="59">
        <f t="shared" si="166"/>
        <v>125000</v>
      </c>
      <c r="K248" s="59">
        <f t="shared" si="166"/>
        <v>4.7763186127213773E-2</v>
      </c>
    </row>
    <row r="249" spans="1:11" ht="12.75" x14ac:dyDescent="0.2">
      <c r="A249" s="54">
        <v>2</v>
      </c>
      <c r="B249" s="47">
        <v>3</v>
      </c>
      <c r="C249" s="47">
        <v>9</v>
      </c>
      <c r="D249" s="47">
        <v>5</v>
      </c>
      <c r="E249" s="47" t="s">
        <v>222</v>
      </c>
      <c r="F249" s="48" t="s">
        <v>410</v>
      </c>
      <c r="G249" s="56"/>
      <c r="H249" s="49">
        <v>125000</v>
      </c>
      <c r="I249" s="56"/>
      <c r="J249" s="92">
        <f t="shared" ref="J249" si="167">SUBTOTAL(9,G249:I249)</f>
        <v>125000</v>
      </c>
      <c r="K249" s="93">
        <f>IFERROR(J249/$J$18*100,"0.00")</f>
        <v>4.7763186127213773E-2</v>
      </c>
    </row>
    <row r="250" spans="1:11" ht="12.75" x14ac:dyDescent="0.2">
      <c r="A250" s="42">
        <v>2</v>
      </c>
      <c r="B250" s="43">
        <v>3</v>
      </c>
      <c r="C250" s="43">
        <v>9</v>
      </c>
      <c r="D250" s="43">
        <v>6</v>
      </c>
      <c r="E250" s="43"/>
      <c r="F250" s="53" t="s">
        <v>411</v>
      </c>
      <c r="G250" s="59">
        <f>+G251</f>
        <v>59276.45</v>
      </c>
      <c r="H250" s="59">
        <f t="shared" ref="H250:K250" si="168">+H251</f>
        <v>25404.19</v>
      </c>
      <c r="I250" s="59">
        <f t="shared" si="168"/>
        <v>0</v>
      </c>
      <c r="J250" s="59">
        <f t="shared" si="168"/>
        <v>84680.639999999999</v>
      </c>
      <c r="K250" s="59">
        <f t="shared" si="168"/>
        <v>3.2356937357532672E-2</v>
      </c>
    </row>
    <row r="251" spans="1:11" ht="12.75" x14ac:dyDescent="0.2">
      <c r="A251" s="54">
        <v>2</v>
      </c>
      <c r="B251" s="47">
        <v>3</v>
      </c>
      <c r="C251" s="47">
        <v>9</v>
      </c>
      <c r="D251" s="47">
        <v>6</v>
      </c>
      <c r="E251" s="47" t="s">
        <v>222</v>
      </c>
      <c r="F251" s="48" t="s">
        <v>411</v>
      </c>
      <c r="G251" s="49">
        <v>59276.45</v>
      </c>
      <c r="H251" s="49">
        <v>25404.19</v>
      </c>
      <c r="I251" s="49"/>
      <c r="J251" s="92">
        <f t="shared" ref="J251" si="169">SUBTOTAL(9,G251:I251)</f>
        <v>84680.639999999999</v>
      </c>
      <c r="K251" s="93">
        <f>IFERROR(J251/$J$18*100,"0.00")</f>
        <v>3.2356937357532672E-2</v>
      </c>
    </row>
    <row r="252" spans="1:11" ht="12.75" x14ac:dyDescent="0.2">
      <c r="A252" s="42">
        <v>2</v>
      </c>
      <c r="B252" s="43">
        <v>3</v>
      </c>
      <c r="C252" s="43">
        <v>9</v>
      </c>
      <c r="D252" s="43">
        <v>8</v>
      </c>
      <c r="E252" s="43"/>
      <c r="F252" s="53" t="s">
        <v>412</v>
      </c>
      <c r="G252" s="59">
        <f>+G253</f>
        <v>161000</v>
      </c>
      <c r="H252" s="59">
        <f t="shared" ref="H252:K252" si="170">+H253</f>
        <v>69000</v>
      </c>
      <c r="I252" s="59">
        <f t="shared" si="170"/>
        <v>0</v>
      </c>
      <c r="J252" s="59">
        <f t="shared" si="170"/>
        <v>230000</v>
      </c>
      <c r="K252" s="59">
        <f t="shared" si="170"/>
        <v>8.7884262474073341E-2</v>
      </c>
    </row>
    <row r="253" spans="1:11" ht="12.75" x14ac:dyDescent="0.2">
      <c r="A253" s="54">
        <v>2</v>
      </c>
      <c r="B253" s="47">
        <v>3</v>
      </c>
      <c r="C253" s="47">
        <v>9</v>
      </c>
      <c r="D253" s="47">
        <v>8</v>
      </c>
      <c r="E253" s="47" t="s">
        <v>222</v>
      </c>
      <c r="F253" s="48" t="s">
        <v>412</v>
      </c>
      <c r="G253" s="49">
        <v>161000</v>
      </c>
      <c r="H253" s="56">
        <v>69000</v>
      </c>
      <c r="I253" s="56"/>
      <c r="J253" s="92">
        <f t="shared" ref="J253" si="171">SUBTOTAL(9,G253:I253)</f>
        <v>230000</v>
      </c>
      <c r="K253" s="93">
        <f>IFERROR(J253/$J$18*100,"0.00")</f>
        <v>8.7884262474073341E-2</v>
      </c>
    </row>
    <row r="254" spans="1:11" ht="12.75" x14ac:dyDescent="0.2">
      <c r="A254" s="42">
        <v>2</v>
      </c>
      <c r="B254" s="43">
        <v>3</v>
      </c>
      <c r="C254" s="43">
        <v>9</v>
      </c>
      <c r="D254" s="43">
        <v>9</v>
      </c>
      <c r="E254" s="43"/>
      <c r="F254" s="53" t="s">
        <v>413</v>
      </c>
      <c r="G254" s="59">
        <f>+G255</f>
        <v>0</v>
      </c>
      <c r="H254" s="59">
        <f t="shared" ref="H254:K254" si="172">+H255</f>
        <v>250000</v>
      </c>
      <c r="I254" s="59">
        <f t="shared" si="172"/>
        <v>0</v>
      </c>
      <c r="J254" s="59">
        <f t="shared" si="172"/>
        <v>250000</v>
      </c>
      <c r="K254" s="59">
        <f t="shared" si="172"/>
        <v>9.5526372254427547E-2</v>
      </c>
    </row>
    <row r="255" spans="1:11" ht="12.75" x14ac:dyDescent="0.2">
      <c r="A255" s="54">
        <v>2</v>
      </c>
      <c r="B255" s="47">
        <v>3</v>
      </c>
      <c r="C255" s="47">
        <v>9</v>
      </c>
      <c r="D255" s="47">
        <v>9</v>
      </c>
      <c r="E255" s="47" t="s">
        <v>222</v>
      </c>
      <c r="F255" s="48" t="s">
        <v>413</v>
      </c>
      <c r="G255" s="49"/>
      <c r="H255" s="49">
        <v>250000</v>
      </c>
      <c r="I255" s="49"/>
      <c r="J255" s="92">
        <f t="shared" ref="J255" si="173">SUBTOTAL(9,G255:I255)</f>
        <v>250000</v>
      </c>
      <c r="K255" s="93">
        <f>IFERROR(J255/$J$18*100,"0.00")</f>
        <v>9.5526372254427547E-2</v>
      </c>
    </row>
    <row r="256" spans="1:11" ht="12.75" x14ac:dyDescent="0.2">
      <c r="A256" s="33">
        <v>2</v>
      </c>
      <c r="B256" s="34">
        <v>4</v>
      </c>
      <c r="C256" s="35"/>
      <c r="D256" s="35"/>
      <c r="E256" s="35"/>
      <c r="F256" s="36" t="s">
        <v>180</v>
      </c>
      <c r="G256" s="37">
        <f>+G257+G265+G268</f>
        <v>0</v>
      </c>
      <c r="H256" s="37">
        <f t="shared" ref="H256:K256" si="174">+H257+H265+H268</f>
        <v>0</v>
      </c>
      <c r="I256" s="37">
        <f t="shared" si="174"/>
        <v>0</v>
      </c>
      <c r="J256" s="37">
        <f t="shared" si="174"/>
        <v>0</v>
      </c>
      <c r="K256" s="37">
        <f t="shared" si="174"/>
        <v>0</v>
      </c>
    </row>
    <row r="257" spans="1:11" ht="12.75" x14ac:dyDescent="0.2">
      <c r="A257" s="38">
        <v>2</v>
      </c>
      <c r="B257" s="39">
        <v>4</v>
      </c>
      <c r="C257" s="39">
        <v>1</v>
      </c>
      <c r="D257" s="39"/>
      <c r="E257" s="39"/>
      <c r="F257" s="40" t="s">
        <v>479</v>
      </c>
      <c r="G257" s="41">
        <f>+G258+G261+G263</f>
        <v>0</v>
      </c>
      <c r="H257" s="41">
        <f t="shared" ref="H257:K257" si="175">+H258+H261+H263</f>
        <v>0</v>
      </c>
      <c r="I257" s="41">
        <f t="shared" si="175"/>
        <v>0</v>
      </c>
      <c r="J257" s="41">
        <f t="shared" si="175"/>
        <v>0</v>
      </c>
      <c r="K257" s="41">
        <f t="shared" si="175"/>
        <v>0</v>
      </c>
    </row>
    <row r="258" spans="1:11" ht="12.75" x14ac:dyDescent="0.2">
      <c r="A258" s="42">
        <v>2</v>
      </c>
      <c r="B258" s="43">
        <v>4</v>
      </c>
      <c r="C258" s="43">
        <v>1</v>
      </c>
      <c r="D258" s="43">
        <v>2</v>
      </c>
      <c r="E258" s="43"/>
      <c r="F258" s="53" t="s">
        <v>414</v>
      </c>
      <c r="G258" s="59">
        <f>+G259+G260</f>
        <v>0</v>
      </c>
      <c r="H258" s="59">
        <f t="shared" ref="H258:K258" si="176">+H259+H260</f>
        <v>0</v>
      </c>
      <c r="I258" s="59">
        <f t="shared" si="176"/>
        <v>0</v>
      </c>
      <c r="J258" s="59">
        <f t="shared" si="176"/>
        <v>0</v>
      </c>
      <c r="K258" s="59">
        <f t="shared" si="176"/>
        <v>0</v>
      </c>
    </row>
    <row r="259" spans="1:11" ht="12.75" x14ac:dyDescent="0.2">
      <c r="A259" s="54">
        <v>2</v>
      </c>
      <c r="B259" s="47">
        <v>4</v>
      </c>
      <c r="C259" s="47">
        <v>1</v>
      </c>
      <c r="D259" s="47">
        <v>2</v>
      </c>
      <c r="E259" s="47" t="s">
        <v>222</v>
      </c>
      <c r="F259" s="52" t="s">
        <v>415</v>
      </c>
      <c r="G259" s="49"/>
      <c r="H259" s="49"/>
      <c r="I259" s="49"/>
      <c r="J259" s="92">
        <f t="shared" ref="J259:J260" si="177">SUBTOTAL(9,G259:I259)</f>
        <v>0</v>
      </c>
      <c r="K259" s="60">
        <f>IFERROR(J259/$J$18*100,"0.00")</f>
        <v>0</v>
      </c>
    </row>
    <row r="260" spans="1:11" ht="12.75" x14ac:dyDescent="0.2">
      <c r="A260" s="54">
        <v>2</v>
      </c>
      <c r="B260" s="47">
        <v>4</v>
      </c>
      <c r="C260" s="47">
        <v>1</v>
      </c>
      <c r="D260" s="47">
        <v>2</v>
      </c>
      <c r="E260" s="47" t="s">
        <v>224</v>
      </c>
      <c r="F260" s="52" t="s">
        <v>416</v>
      </c>
      <c r="G260" s="49"/>
      <c r="H260" s="49"/>
      <c r="I260" s="49"/>
      <c r="J260" s="92">
        <f t="shared" si="177"/>
        <v>0</v>
      </c>
      <c r="K260" s="93">
        <f>IFERROR(J260/$J$18*100,"0.00")</f>
        <v>0</v>
      </c>
    </row>
    <row r="261" spans="1:11" ht="12.75" x14ac:dyDescent="0.2">
      <c r="A261" s="57">
        <v>2</v>
      </c>
      <c r="B261" s="43">
        <v>4</v>
      </c>
      <c r="C261" s="43">
        <v>1</v>
      </c>
      <c r="D261" s="43">
        <v>5</v>
      </c>
      <c r="E261" s="43"/>
      <c r="F261" s="63" t="s">
        <v>417</v>
      </c>
      <c r="G261" s="45">
        <f>+G262</f>
        <v>0</v>
      </c>
      <c r="H261" s="45">
        <f t="shared" ref="H261:K261" si="178">+H262</f>
        <v>0</v>
      </c>
      <c r="I261" s="45">
        <f t="shared" si="178"/>
        <v>0</v>
      </c>
      <c r="J261" s="45">
        <f t="shared" si="178"/>
        <v>0</v>
      </c>
      <c r="K261" s="45">
        <f t="shared" si="178"/>
        <v>0</v>
      </c>
    </row>
    <row r="262" spans="1:11" ht="12.75" x14ac:dyDescent="0.2">
      <c r="A262" s="54">
        <v>2</v>
      </c>
      <c r="B262" s="47">
        <v>4</v>
      </c>
      <c r="C262" s="47">
        <v>1</v>
      </c>
      <c r="D262" s="47">
        <v>5</v>
      </c>
      <c r="E262" s="47" t="s">
        <v>222</v>
      </c>
      <c r="F262" s="52" t="s">
        <v>417</v>
      </c>
      <c r="G262" s="56"/>
      <c r="H262" s="56"/>
      <c r="I262" s="56"/>
      <c r="J262" s="92">
        <f t="shared" ref="J262" si="179">SUBTOTAL(9,G262:I262)</f>
        <v>0</v>
      </c>
      <c r="K262" s="93">
        <f>IFERROR(J262/$J$18*100,"0.00")</f>
        <v>0</v>
      </c>
    </row>
    <row r="263" spans="1:11" ht="12.75" x14ac:dyDescent="0.2">
      <c r="A263" s="42">
        <v>2</v>
      </c>
      <c r="B263" s="43">
        <v>4</v>
      </c>
      <c r="C263" s="43">
        <v>1</v>
      </c>
      <c r="D263" s="43">
        <v>6</v>
      </c>
      <c r="E263" s="47"/>
      <c r="F263" s="63" t="s">
        <v>418</v>
      </c>
      <c r="G263" s="59">
        <f>+G264</f>
        <v>0</v>
      </c>
      <c r="H263" s="59">
        <f t="shared" ref="H263:K263" si="180">+H264</f>
        <v>0</v>
      </c>
      <c r="I263" s="59">
        <f t="shared" si="180"/>
        <v>0</v>
      </c>
      <c r="J263" s="59">
        <f t="shared" si="180"/>
        <v>0</v>
      </c>
      <c r="K263" s="59">
        <f t="shared" si="180"/>
        <v>0</v>
      </c>
    </row>
    <row r="264" spans="1:11" ht="12.75" x14ac:dyDescent="0.2">
      <c r="A264" s="54">
        <v>2</v>
      </c>
      <c r="B264" s="47">
        <v>4</v>
      </c>
      <c r="C264" s="47">
        <v>1</v>
      </c>
      <c r="D264" s="47">
        <v>6</v>
      </c>
      <c r="E264" s="47" t="s">
        <v>222</v>
      </c>
      <c r="F264" s="52" t="s">
        <v>419</v>
      </c>
      <c r="G264" s="56"/>
      <c r="H264" s="56"/>
      <c r="I264" s="56"/>
      <c r="J264" s="92">
        <f t="shared" ref="J264" si="181">SUBTOTAL(9,G264:I264)</f>
        <v>0</v>
      </c>
      <c r="K264" s="93">
        <f>IFERROR(J264/$J$18*100,"0.00")</f>
        <v>0</v>
      </c>
    </row>
    <row r="265" spans="1:11" ht="12.75" x14ac:dyDescent="0.2">
      <c r="A265" s="38">
        <v>2</v>
      </c>
      <c r="B265" s="39">
        <v>4</v>
      </c>
      <c r="C265" s="39">
        <v>4</v>
      </c>
      <c r="D265" s="39"/>
      <c r="E265" s="39"/>
      <c r="F265" s="40" t="s">
        <v>420</v>
      </c>
      <c r="G265" s="41">
        <f>+G266</f>
        <v>0</v>
      </c>
      <c r="H265" s="41">
        <f t="shared" ref="H265:K266" si="182">+H266</f>
        <v>0</v>
      </c>
      <c r="I265" s="41">
        <f t="shared" si="182"/>
        <v>0</v>
      </c>
      <c r="J265" s="41">
        <f t="shared" si="182"/>
        <v>0</v>
      </c>
      <c r="K265" s="41">
        <f t="shared" si="182"/>
        <v>0</v>
      </c>
    </row>
    <row r="266" spans="1:11" ht="12.75" x14ac:dyDescent="0.2">
      <c r="A266" s="53">
        <v>2</v>
      </c>
      <c r="B266" s="43">
        <v>4</v>
      </c>
      <c r="C266" s="43">
        <v>4</v>
      </c>
      <c r="D266" s="43">
        <v>1</v>
      </c>
      <c r="E266" s="43"/>
      <c r="F266" s="63" t="s">
        <v>421</v>
      </c>
      <c r="G266" s="59">
        <f>+G267</f>
        <v>0</v>
      </c>
      <c r="H266" s="59">
        <f t="shared" si="182"/>
        <v>0</v>
      </c>
      <c r="I266" s="59">
        <f t="shared" si="182"/>
        <v>0</v>
      </c>
      <c r="J266" s="59">
        <f t="shared" si="182"/>
        <v>0</v>
      </c>
      <c r="K266" s="59">
        <f t="shared" si="182"/>
        <v>0</v>
      </c>
    </row>
    <row r="267" spans="1:11" ht="22.5" x14ac:dyDescent="0.2">
      <c r="A267" s="48">
        <v>2</v>
      </c>
      <c r="B267" s="47">
        <v>4</v>
      </c>
      <c r="C267" s="47">
        <v>4</v>
      </c>
      <c r="D267" s="47">
        <v>1</v>
      </c>
      <c r="E267" s="47" t="s">
        <v>231</v>
      </c>
      <c r="F267" s="52" t="s">
        <v>422</v>
      </c>
      <c r="G267" s="49"/>
      <c r="H267" s="49"/>
      <c r="I267" s="49"/>
      <c r="J267" s="92">
        <f t="shared" ref="J267" si="183">SUBTOTAL(9,G267:I267)</f>
        <v>0</v>
      </c>
      <c r="K267" s="93">
        <f>IFERROR(J267/$J$18*100,"0.00")</f>
        <v>0</v>
      </c>
    </row>
    <row r="268" spans="1:11" ht="12.75" x14ac:dyDescent="0.2">
      <c r="A268" s="38">
        <v>2</v>
      </c>
      <c r="B268" s="39">
        <v>4</v>
      </c>
      <c r="C268" s="39">
        <v>9</v>
      </c>
      <c r="D268" s="39"/>
      <c r="E268" s="39"/>
      <c r="F268" s="40" t="s">
        <v>423</v>
      </c>
      <c r="G268" s="41">
        <f>+G269+G271</f>
        <v>0</v>
      </c>
      <c r="H268" s="41">
        <f t="shared" ref="H268:K268" si="184">+H269+H271</f>
        <v>0</v>
      </c>
      <c r="I268" s="41">
        <f t="shared" si="184"/>
        <v>0</v>
      </c>
      <c r="J268" s="41">
        <f t="shared" si="184"/>
        <v>0</v>
      </c>
      <c r="K268" s="41">
        <f t="shared" si="184"/>
        <v>0</v>
      </c>
    </row>
    <row r="269" spans="1:11" ht="12.75" x14ac:dyDescent="0.2">
      <c r="A269" s="57">
        <v>2</v>
      </c>
      <c r="B269" s="43">
        <v>4</v>
      </c>
      <c r="C269" s="43">
        <v>9</v>
      </c>
      <c r="D269" s="43">
        <v>1</v>
      </c>
      <c r="E269" s="43"/>
      <c r="F269" s="63" t="s">
        <v>423</v>
      </c>
      <c r="G269" s="59">
        <f>+G270</f>
        <v>0</v>
      </c>
      <c r="H269" s="59">
        <f t="shared" ref="H269:K269" si="185">+H270</f>
        <v>0</v>
      </c>
      <c r="I269" s="59">
        <f t="shared" si="185"/>
        <v>0</v>
      </c>
      <c r="J269" s="59">
        <f t="shared" si="185"/>
        <v>0</v>
      </c>
      <c r="K269" s="59">
        <f t="shared" si="185"/>
        <v>0</v>
      </c>
    </row>
    <row r="270" spans="1:11" ht="12.75" x14ac:dyDescent="0.2">
      <c r="A270" s="54">
        <v>2</v>
      </c>
      <c r="B270" s="47">
        <v>4</v>
      </c>
      <c r="C270" s="47">
        <v>9</v>
      </c>
      <c r="D270" s="47">
        <v>1</v>
      </c>
      <c r="E270" s="47" t="s">
        <v>222</v>
      </c>
      <c r="F270" s="52" t="s">
        <v>423</v>
      </c>
      <c r="G270" s="56"/>
      <c r="H270" s="56"/>
      <c r="I270" s="56"/>
      <c r="J270" s="92">
        <f t="shared" ref="J270" si="186">SUBTOTAL(9,G270:I270)</f>
        <v>0</v>
      </c>
      <c r="K270" s="93">
        <f>IFERROR(J270/$J$18*100,"0.00")</f>
        <v>0</v>
      </c>
    </row>
    <row r="271" spans="1:11" ht="12.75" x14ac:dyDescent="0.2">
      <c r="A271" s="57">
        <v>2</v>
      </c>
      <c r="B271" s="43">
        <v>4</v>
      </c>
      <c r="C271" s="43">
        <v>9</v>
      </c>
      <c r="D271" s="43">
        <v>4</v>
      </c>
      <c r="E271" s="43"/>
      <c r="F271" s="63" t="s">
        <v>424</v>
      </c>
      <c r="G271" s="59">
        <f>+G272</f>
        <v>0</v>
      </c>
      <c r="H271" s="59">
        <f t="shared" ref="H271:K271" si="187">+H272</f>
        <v>0</v>
      </c>
      <c r="I271" s="59">
        <f t="shared" si="187"/>
        <v>0</v>
      </c>
      <c r="J271" s="59">
        <f t="shared" si="187"/>
        <v>0</v>
      </c>
      <c r="K271" s="59">
        <f t="shared" si="187"/>
        <v>0</v>
      </c>
    </row>
    <row r="272" spans="1:11" ht="12.75" x14ac:dyDescent="0.2">
      <c r="A272" s="46">
        <v>2</v>
      </c>
      <c r="B272" s="47">
        <v>4</v>
      </c>
      <c r="C272" s="47">
        <v>9</v>
      </c>
      <c r="D272" s="47">
        <v>4</v>
      </c>
      <c r="E272" s="47" t="s">
        <v>222</v>
      </c>
      <c r="F272" s="52" t="s">
        <v>424</v>
      </c>
      <c r="G272" s="56"/>
      <c r="H272" s="56"/>
      <c r="I272" s="56"/>
      <c r="J272" s="92">
        <f t="shared" ref="J272" si="188">SUBTOTAL(9,G272:I272)</f>
        <v>0</v>
      </c>
      <c r="K272" s="93">
        <f>IFERROR(J272/$J$18*100,"0.00")</f>
        <v>0</v>
      </c>
    </row>
    <row r="273" spans="1:11" ht="12.75" x14ac:dyDescent="0.2">
      <c r="A273" s="33">
        <v>2</v>
      </c>
      <c r="B273" s="34">
        <v>6</v>
      </c>
      <c r="C273" s="35"/>
      <c r="D273" s="35"/>
      <c r="E273" s="35"/>
      <c r="F273" s="36" t="s">
        <v>425</v>
      </c>
      <c r="G273" s="37">
        <f>+G274+G285+G292+G297+G304+G313+G316</f>
        <v>19632908.275000002</v>
      </c>
      <c r="H273" s="37">
        <f t="shared" ref="H273:K273" si="189">+H274+H285+H292+H297+H304+H313+H316</f>
        <v>13899103.555000002</v>
      </c>
      <c r="I273" s="37">
        <f t="shared" si="189"/>
        <v>0</v>
      </c>
      <c r="J273" s="37">
        <f t="shared" si="189"/>
        <v>33532011.829999998</v>
      </c>
      <c r="K273" s="37">
        <f t="shared" si="189"/>
        <v>12.812765778049796</v>
      </c>
    </row>
    <row r="274" spans="1:11" ht="12.75" x14ac:dyDescent="0.2">
      <c r="A274" s="38">
        <v>2</v>
      </c>
      <c r="B274" s="39">
        <v>6</v>
      </c>
      <c r="C274" s="39">
        <v>1</v>
      </c>
      <c r="D274" s="39"/>
      <c r="E274" s="39"/>
      <c r="F274" s="40" t="s">
        <v>426</v>
      </c>
      <c r="G274" s="41">
        <f>+G275+G277+G279+G281+G283</f>
        <v>10411512.765000001</v>
      </c>
      <c r="H274" s="41">
        <f t="shared" ref="H274:K274" si="190">+H275+H277+H279+H281+H283</f>
        <v>4462076.9050000003</v>
      </c>
      <c r="I274" s="41">
        <f t="shared" si="190"/>
        <v>0</v>
      </c>
      <c r="J274" s="41">
        <f t="shared" si="190"/>
        <v>14873589.669999998</v>
      </c>
      <c r="K274" s="41">
        <f t="shared" si="190"/>
        <v>5.6832802543041128</v>
      </c>
    </row>
    <row r="275" spans="1:11" ht="12.75" x14ac:dyDescent="0.2">
      <c r="A275" s="42">
        <v>2</v>
      </c>
      <c r="B275" s="43">
        <v>6</v>
      </c>
      <c r="C275" s="43">
        <v>1</v>
      </c>
      <c r="D275" s="43">
        <v>1</v>
      </c>
      <c r="E275" s="43"/>
      <c r="F275" s="53" t="s">
        <v>427</v>
      </c>
      <c r="G275" s="59">
        <f>+G276</f>
        <v>4158770.7</v>
      </c>
      <c r="H275" s="59">
        <f t="shared" ref="H275:K275" si="191">+H276</f>
        <v>1782330.3</v>
      </c>
      <c r="I275" s="59">
        <f t="shared" si="191"/>
        <v>0</v>
      </c>
      <c r="J275" s="59">
        <f t="shared" si="191"/>
        <v>5941101</v>
      </c>
      <c r="K275" s="59">
        <f t="shared" si="191"/>
        <v>2.2701273029086071</v>
      </c>
    </row>
    <row r="276" spans="1:11" ht="12.75" x14ac:dyDescent="0.2">
      <c r="A276" s="46">
        <v>2</v>
      </c>
      <c r="B276" s="47">
        <v>6</v>
      </c>
      <c r="C276" s="47">
        <v>1</v>
      </c>
      <c r="D276" s="47">
        <v>1</v>
      </c>
      <c r="E276" s="47" t="s">
        <v>222</v>
      </c>
      <c r="F276" s="48" t="s">
        <v>427</v>
      </c>
      <c r="G276" s="56">
        <v>4158770.7</v>
      </c>
      <c r="H276" s="56">
        <v>1782330.3</v>
      </c>
      <c r="I276" s="56"/>
      <c r="J276" s="92">
        <f t="shared" ref="J276" si="192">SUBTOTAL(9,G276:I276)</f>
        <v>5941101</v>
      </c>
      <c r="K276" s="93">
        <f>IFERROR(J276/$J$18*100,"0.00")</f>
        <v>2.2701273029086071</v>
      </c>
    </row>
    <row r="277" spans="1:11" ht="12.75" x14ac:dyDescent="0.2">
      <c r="A277" s="42">
        <v>2</v>
      </c>
      <c r="B277" s="43">
        <v>6</v>
      </c>
      <c r="C277" s="43">
        <v>1</v>
      </c>
      <c r="D277" s="43">
        <v>2</v>
      </c>
      <c r="E277" s="43"/>
      <c r="F277" s="53" t="s">
        <v>428</v>
      </c>
      <c r="G277" s="59">
        <f>+G278</f>
        <v>0</v>
      </c>
      <c r="H277" s="59">
        <f t="shared" ref="H277:K277" si="193">+H278</f>
        <v>0</v>
      </c>
      <c r="I277" s="59">
        <f t="shared" si="193"/>
        <v>0</v>
      </c>
      <c r="J277" s="59">
        <f t="shared" si="193"/>
        <v>0</v>
      </c>
      <c r="K277" s="59">
        <f t="shared" si="193"/>
        <v>0</v>
      </c>
    </row>
    <row r="278" spans="1:11" ht="12.75" x14ac:dyDescent="0.2">
      <c r="A278" s="46">
        <v>2</v>
      </c>
      <c r="B278" s="47">
        <v>6</v>
      </c>
      <c r="C278" s="47">
        <v>1</v>
      </c>
      <c r="D278" s="47">
        <v>2</v>
      </c>
      <c r="E278" s="47" t="s">
        <v>222</v>
      </c>
      <c r="F278" s="52" t="s">
        <v>428</v>
      </c>
      <c r="G278" s="56"/>
      <c r="H278" s="56"/>
      <c r="I278" s="56"/>
      <c r="J278" s="92">
        <f t="shared" ref="J278" si="194">SUBTOTAL(9,G278:I278)</f>
        <v>0</v>
      </c>
      <c r="K278" s="93">
        <f>IFERROR(J278/$J$18*100,"0.00")</f>
        <v>0</v>
      </c>
    </row>
    <row r="279" spans="1:11" ht="12.75" x14ac:dyDescent="0.2">
      <c r="A279" s="42">
        <v>2</v>
      </c>
      <c r="B279" s="43">
        <v>6</v>
      </c>
      <c r="C279" s="43">
        <v>1</v>
      </c>
      <c r="D279" s="43">
        <v>3</v>
      </c>
      <c r="E279" s="43"/>
      <c r="F279" s="63" t="s">
        <v>429</v>
      </c>
      <c r="G279" s="59">
        <f>+G280</f>
        <v>3222367.0150000001</v>
      </c>
      <c r="H279" s="59">
        <f t="shared" ref="H279:K279" si="195">+H280</f>
        <v>1381014.4350000001</v>
      </c>
      <c r="I279" s="59">
        <f t="shared" si="195"/>
        <v>0</v>
      </c>
      <c r="J279" s="59">
        <f t="shared" si="195"/>
        <v>4603381.45</v>
      </c>
      <c r="K279" s="59">
        <f t="shared" si="195"/>
        <v>1.758977320087306</v>
      </c>
    </row>
    <row r="280" spans="1:11" ht="12.75" x14ac:dyDescent="0.2">
      <c r="A280" s="46">
        <v>2</v>
      </c>
      <c r="B280" s="47">
        <v>6</v>
      </c>
      <c r="C280" s="47">
        <v>1</v>
      </c>
      <c r="D280" s="47">
        <v>3</v>
      </c>
      <c r="E280" s="47" t="s">
        <v>222</v>
      </c>
      <c r="F280" s="52" t="s">
        <v>429</v>
      </c>
      <c r="G280" s="49">
        <v>3222367.0150000001</v>
      </c>
      <c r="H280" s="49">
        <v>1381014.4350000001</v>
      </c>
      <c r="I280" s="56"/>
      <c r="J280" s="92">
        <f t="shared" ref="J280" si="196">SUBTOTAL(9,G280:I280)</f>
        <v>4603381.45</v>
      </c>
      <c r="K280" s="93">
        <f>IFERROR(J280/$J$18*100,"0.00")</f>
        <v>1.758977320087306</v>
      </c>
    </row>
    <row r="281" spans="1:11" ht="12.75" x14ac:dyDescent="0.2">
      <c r="A281" s="42">
        <v>2</v>
      </c>
      <c r="B281" s="43">
        <v>6</v>
      </c>
      <c r="C281" s="43">
        <v>1</v>
      </c>
      <c r="D281" s="43">
        <v>4</v>
      </c>
      <c r="E281" s="43"/>
      <c r="F281" s="53" t="s">
        <v>430</v>
      </c>
      <c r="G281" s="59">
        <f>+G282</f>
        <v>3030375.05</v>
      </c>
      <c r="H281" s="59">
        <f t="shared" ref="H281:K281" si="197">+H282</f>
        <v>1298732.17</v>
      </c>
      <c r="I281" s="59">
        <f t="shared" si="197"/>
        <v>0</v>
      </c>
      <c r="J281" s="59">
        <f t="shared" si="197"/>
        <v>4329107.22</v>
      </c>
      <c r="K281" s="59">
        <f t="shared" si="197"/>
        <v>1.6541756313081999</v>
      </c>
    </row>
    <row r="282" spans="1:11" ht="12.75" x14ac:dyDescent="0.2">
      <c r="A282" s="46">
        <v>2</v>
      </c>
      <c r="B282" s="47">
        <v>6</v>
      </c>
      <c r="C282" s="47">
        <v>1</v>
      </c>
      <c r="D282" s="47">
        <v>4</v>
      </c>
      <c r="E282" s="47" t="s">
        <v>222</v>
      </c>
      <c r="F282" s="52" t="s">
        <v>430</v>
      </c>
      <c r="G282" s="49">
        <v>3030375.05</v>
      </c>
      <c r="H282" s="49">
        <v>1298732.17</v>
      </c>
      <c r="I282" s="56"/>
      <c r="J282" s="92">
        <f t="shared" ref="J282" si="198">SUBTOTAL(9,G282:I282)</f>
        <v>4329107.22</v>
      </c>
      <c r="K282" s="93">
        <f>IFERROR(J282/$J$18*100,"0.00")</f>
        <v>1.6541756313081999</v>
      </c>
    </row>
    <row r="283" spans="1:11" ht="12.75" x14ac:dyDescent="0.2">
      <c r="A283" s="42">
        <v>2</v>
      </c>
      <c r="B283" s="43">
        <v>6</v>
      </c>
      <c r="C283" s="43">
        <v>1</v>
      </c>
      <c r="D283" s="43">
        <v>9</v>
      </c>
      <c r="E283" s="43"/>
      <c r="F283" s="53" t="s">
        <v>431</v>
      </c>
      <c r="G283" s="59">
        <f>+G284</f>
        <v>0</v>
      </c>
      <c r="H283" s="59">
        <f t="shared" ref="H283:K283" si="199">+H284</f>
        <v>0</v>
      </c>
      <c r="I283" s="59">
        <f t="shared" si="199"/>
        <v>0</v>
      </c>
      <c r="J283" s="59">
        <f t="shared" si="199"/>
        <v>0</v>
      </c>
      <c r="K283" s="59">
        <f t="shared" si="199"/>
        <v>0</v>
      </c>
    </row>
    <row r="284" spans="1:11" ht="12.75" x14ac:dyDescent="0.2">
      <c r="A284" s="46">
        <v>2</v>
      </c>
      <c r="B284" s="47">
        <v>6</v>
      </c>
      <c r="C284" s="47">
        <v>1</v>
      </c>
      <c r="D284" s="47">
        <v>9</v>
      </c>
      <c r="E284" s="47" t="s">
        <v>222</v>
      </c>
      <c r="F284" s="52" t="s">
        <v>431</v>
      </c>
      <c r="G284" s="56"/>
      <c r="H284" s="56"/>
      <c r="I284" s="56"/>
      <c r="J284" s="92">
        <f t="shared" ref="J284" si="200">SUBTOTAL(9,G284:I284)</f>
        <v>0</v>
      </c>
      <c r="K284" s="93">
        <f>IFERROR(J284/$J$18*100,"0.00")</f>
        <v>0</v>
      </c>
    </row>
    <row r="285" spans="1:11" ht="12.75" x14ac:dyDescent="0.2">
      <c r="A285" s="38">
        <v>2</v>
      </c>
      <c r="B285" s="39">
        <v>6</v>
      </c>
      <c r="C285" s="39">
        <v>2</v>
      </c>
      <c r="D285" s="39"/>
      <c r="E285" s="39"/>
      <c r="F285" s="40" t="s">
        <v>432</v>
      </c>
      <c r="G285" s="41">
        <f>+G286+G288+G290</f>
        <v>245000</v>
      </c>
      <c r="H285" s="41">
        <f t="shared" ref="H285:K285" si="201">+H286+H288+H290</f>
        <v>105000</v>
      </c>
      <c r="I285" s="41">
        <f t="shared" si="201"/>
        <v>0</v>
      </c>
      <c r="J285" s="41">
        <f t="shared" si="201"/>
        <v>350000</v>
      </c>
      <c r="K285" s="41">
        <f t="shared" si="201"/>
        <v>0.13373692115619856</v>
      </c>
    </row>
    <row r="286" spans="1:11" ht="12.75" x14ac:dyDescent="0.2">
      <c r="A286" s="42">
        <v>2</v>
      </c>
      <c r="B286" s="43">
        <v>6</v>
      </c>
      <c r="C286" s="43">
        <v>2</v>
      </c>
      <c r="D286" s="43">
        <v>1</v>
      </c>
      <c r="E286" s="43"/>
      <c r="F286" s="53" t="s">
        <v>433</v>
      </c>
      <c r="G286" s="59">
        <f>+G287</f>
        <v>245000</v>
      </c>
      <c r="H286" s="59">
        <f t="shared" ref="H286:K286" si="202">+H287</f>
        <v>105000</v>
      </c>
      <c r="I286" s="59">
        <f t="shared" si="202"/>
        <v>0</v>
      </c>
      <c r="J286" s="59">
        <f t="shared" si="202"/>
        <v>350000</v>
      </c>
      <c r="K286" s="59">
        <f t="shared" si="202"/>
        <v>0.13373692115619856</v>
      </c>
    </row>
    <row r="287" spans="1:11" ht="12.75" x14ac:dyDescent="0.2">
      <c r="A287" s="54">
        <v>2</v>
      </c>
      <c r="B287" s="47">
        <v>6</v>
      </c>
      <c r="C287" s="47">
        <v>2</v>
      </c>
      <c r="D287" s="47">
        <v>1</v>
      </c>
      <c r="E287" s="47" t="s">
        <v>222</v>
      </c>
      <c r="F287" s="52" t="s">
        <v>433</v>
      </c>
      <c r="G287" s="49">
        <v>245000</v>
      </c>
      <c r="H287" s="49">
        <v>105000</v>
      </c>
      <c r="I287" s="56"/>
      <c r="J287" s="92">
        <f t="shared" ref="J287" si="203">SUBTOTAL(9,G287:I287)</f>
        <v>350000</v>
      </c>
      <c r="K287" s="93">
        <f>IFERROR(J287/$J$18*100,"0.00")</f>
        <v>0.13373692115619856</v>
      </c>
    </row>
    <row r="288" spans="1:11" ht="12.75" x14ac:dyDescent="0.2">
      <c r="A288" s="42">
        <v>2</v>
      </c>
      <c r="B288" s="43">
        <v>6</v>
      </c>
      <c r="C288" s="43">
        <v>2</v>
      </c>
      <c r="D288" s="43">
        <v>3</v>
      </c>
      <c r="E288" s="43"/>
      <c r="F288" s="53" t="s">
        <v>434</v>
      </c>
      <c r="G288" s="59">
        <f>+G289</f>
        <v>0</v>
      </c>
      <c r="H288" s="59">
        <f t="shared" ref="H288:K288" si="204">+H289</f>
        <v>0</v>
      </c>
      <c r="I288" s="59">
        <f t="shared" si="204"/>
        <v>0</v>
      </c>
      <c r="J288" s="59">
        <f t="shared" si="204"/>
        <v>0</v>
      </c>
      <c r="K288" s="59">
        <f t="shared" si="204"/>
        <v>0</v>
      </c>
    </row>
    <row r="289" spans="1:11" ht="12.75" x14ac:dyDescent="0.2">
      <c r="A289" s="54">
        <v>2</v>
      </c>
      <c r="B289" s="47">
        <v>6</v>
      </c>
      <c r="C289" s="47">
        <v>2</v>
      </c>
      <c r="D289" s="47">
        <v>3</v>
      </c>
      <c r="E289" s="47" t="s">
        <v>222</v>
      </c>
      <c r="F289" s="52" t="s">
        <v>434</v>
      </c>
      <c r="G289" s="56"/>
      <c r="H289" s="56"/>
      <c r="I289" s="56"/>
      <c r="J289" s="92">
        <f t="shared" ref="J289" si="205">SUBTOTAL(9,G289:I289)</f>
        <v>0</v>
      </c>
      <c r="K289" s="93">
        <f>IFERROR(J289/$J$18*100,"0.00")</f>
        <v>0</v>
      </c>
    </row>
    <row r="290" spans="1:11" ht="12.75" x14ac:dyDescent="0.2">
      <c r="A290" s="42">
        <v>2</v>
      </c>
      <c r="B290" s="43">
        <v>6</v>
      </c>
      <c r="C290" s="43">
        <v>2</v>
      </c>
      <c r="D290" s="43">
        <v>4</v>
      </c>
      <c r="E290" s="43"/>
      <c r="F290" s="53" t="s">
        <v>435</v>
      </c>
      <c r="G290" s="59">
        <f>+G291</f>
        <v>0</v>
      </c>
      <c r="H290" s="59">
        <f t="shared" ref="H290:K290" si="206">+H291</f>
        <v>0</v>
      </c>
      <c r="I290" s="59">
        <f t="shared" si="206"/>
        <v>0</v>
      </c>
      <c r="J290" s="59">
        <f t="shared" si="206"/>
        <v>0</v>
      </c>
      <c r="K290" s="59">
        <f t="shared" si="206"/>
        <v>0</v>
      </c>
    </row>
    <row r="291" spans="1:11" ht="12.75" x14ac:dyDescent="0.2">
      <c r="A291" s="54">
        <v>2</v>
      </c>
      <c r="B291" s="47">
        <v>6</v>
      </c>
      <c r="C291" s="47">
        <v>2</v>
      </c>
      <c r="D291" s="47">
        <v>4</v>
      </c>
      <c r="E291" s="47" t="s">
        <v>222</v>
      </c>
      <c r="F291" s="48" t="s">
        <v>435</v>
      </c>
      <c r="G291" s="56"/>
      <c r="H291" s="56"/>
      <c r="I291" s="56"/>
      <c r="J291" s="92">
        <f t="shared" ref="J291" si="207">SUBTOTAL(9,G291:I291)</f>
        <v>0</v>
      </c>
      <c r="K291" s="93">
        <f>IFERROR(J291/$J$18*100,"0.00")</f>
        <v>0</v>
      </c>
    </row>
    <row r="292" spans="1:11" ht="12.75" x14ac:dyDescent="0.2">
      <c r="A292" s="38">
        <v>2</v>
      </c>
      <c r="B292" s="39">
        <v>6</v>
      </c>
      <c r="C292" s="39">
        <v>3</v>
      </c>
      <c r="D292" s="39"/>
      <c r="E292" s="39"/>
      <c r="F292" s="40" t="s">
        <v>436</v>
      </c>
      <c r="G292" s="41">
        <f>+G293+G295</f>
        <v>8385192.0899999999</v>
      </c>
      <c r="H292" s="41">
        <f t="shared" ref="H292:K292" si="208">+H293+H295</f>
        <v>3593653.75</v>
      </c>
      <c r="I292" s="41">
        <f t="shared" si="208"/>
        <v>0</v>
      </c>
      <c r="J292" s="41">
        <f t="shared" si="208"/>
        <v>11978845.84</v>
      </c>
      <c r="K292" s="41">
        <f t="shared" si="208"/>
        <v>4.5771827475609639</v>
      </c>
    </row>
    <row r="293" spans="1:11" ht="12.75" x14ac:dyDescent="0.2">
      <c r="A293" s="57">
        <v>2</v>
      </c>
      <c r="B293" s="43">
        <v>6</v>
      </c>
      <c r="C293" s="43">
        <v>3</v>
      </c>
      <c r="D293" s="43">
        <v>1</v>
      </c>
      <c r="E293" s="43"/>
      <c r="F293" s="63" t="s">
        <v>437</v>
      </c>
      <c r="G293" s="59">
        <f>+G294</f>
        <v>5086081.3499999996</v>
      </c>
      <c r="H293" s="59">
        <f t="shared" ref="H293:K293" si="209">+H294</f>
        <v>2179749.15</v>
      </c>
      <c r="I293" s="59">
        <f t="shared" si="209"/>
        <v>0</v>
      </c>
      <c r="J293" s="59">
        <f t="shared" si="209"/>
        <v>7265830.5</v>
      </c>
      <c r="K293" s="59">
        <f t="shared" si="209"/>
        <v>2.776313716322294</v>
      </c>
    </row>
    <row r="294" spans="1:11" ht="12.75" x14ac:dyDescent="0.2">
      <c r="A294" s="46">
        <v>2</v>
      </c>
      <c r="B294" s="47">
        <v>6</v>
      </c>
      <c r="C294" s="47">
        <v>3</v>
      </c>
      <c r="D294" s="47">
        <v>1</v>
      </c>
      <c r="E294" s="47" t="s">
        <v>222</v>
      </c>
      <c r="F294" s="48" t="s">
        <v>437</v>
      </c>
      <c r="G294" s="49">
        <v>5086081.3499999996</v>
      </c>
      <c r="H294" s="49">
        <v>2179749.15</v>
      </c>
      <c r="I294" s="56"/>
      <c r="J294" s="92">
        <f t="shared" ref="J294" si="210">SUBTOTAL(9,G294:I294)</f>
        <v>7265830.5</v>
      </c>
      <c r="K294" s="93">
        <f>IFERROR(J294/$J$18*100,"0.00")</f>
        <v>2.776313716322294</v>
      </c>
    </row>
    <row r="295" spans="1:11" ht="12.75" x14ac:dyDescent="0.2">
      <c r="A295" s="42">
        <v>2</v>
      </c>
      <c r="B295" s="43">
        <v>6</v>
      </c>
      <c r="C295" s="43">
        <v>3</v>
      </c>
      <c r="D295" s="43">
        <v>2</v>
      </c>
      <c r="E295" s="43"/>
      <c r="F295" s="53" t="s">
        <v>438</v>
      </c>
      <c r="G295" s="59">
        <f>+G296</f>
        <v>3299110.74</v>
      </c>
      <c r="H295" s="59">
        <f t="shared" ref="H295:K295" si="211">+H296</f>
        <v>1413904.6</v>
      </c>
      <c r="I295" s="59">
        <f t="shared" si="211"/>
        <v>0</v>
      </c>
      <c r="J295" s="59">
        <f t="shared" si="211"/>
        <v>4713015.34</v>
      </c>
      <c r="K295" s="59">
        <f t="shared" si="211"/>
        <v>1.8008690312386697</v>
      </c>
    </row>
    <row r="296" spans="1:11" ht="12.75" x14ac:dyDescent="0.2">
      <c r="A296" s="54">
        <v>2</v>
      </c>
      <c r="B296" s="47">
        <v>6</v>
      </c>
      <c r="C296" s="47">
        <v>3</v>
      </c>
      <c r="D296" s="47">
        <v>2</v>
      </c>
      <c r="E296" s="47" t="s">
        <v>222</v>
      </c>
      <c r="F296" s="52" t="s">
        <v>438</v>
      </c>
      <c r="G296" s="56">
        <v>3299110.74</v>
      </c>
      <c r="H296" s="49">
        <v>1413904.6</v>
      </c>
      <c r="I296" s="56"/>
      <c r="J296" s="92">
        <f t="shared" ref="J296" si="212">SUBTOTAL(9,G296:I296)</f>
        <v>4713015.34</v>
      </c>
      <c r="K296" s="93">
        <f>IFERROR(J296/$J$18*100,"0.00")</f>
        <v>1.8008690312386697</v>
      </c>
    </row>
    <row r="297" spans="1:11" ht="12.75" x14ac:dyDescent="0.2">
      <c r="A297" s="38">
        <v>2</v>
      </c>
      <c r="B297" s="39">
        <v>6</v>
      </c>
      <c r="C297" s="39">
        <v>4</v>
      </c>
      <c r="D297" s="39"/>
      <c r="E297" s="39"/>
      <c r="F297" s="40" t="s">
        <v>439</v>
      </c>
      <c r="G297" s="41">
        <f>+G298+G300+G302</f>
        <v>0</v>
      </c>
      <c r="H297" s="41">
        <f t="shared" ref="H297:K297" si="213">+H298+H300+H302</f>
        <v>5465000</v>
      </c>
      <c r="I297" s="41">
        <f t="shared" si="213"/>
        <v>0</v>
      </c>
      <c r="J297" s="41">
        <f t="shared" si="213"/>
        <v>5465000</v>
      </c>
      <c r="K297" s="41">
        <f t="shared" si="213"/>
        <v>2.0882064974817864</v>
      </c>
    </row>
    <row r="298" spans="1:11" ht="12.75" x14ac:dyDescent="0.2">
      <c r="A298" s="42">
        <v>2</v>
      </c>
      <c r="B298" s="43">
        <v>6</v>
      </c>
      <c r="C298" s="43">
        <v>4</v>
      </c>
      <c r="D298" s="43">
        <v>1</v>
      </c>
      <c r="E298" s="43"/>
      <c r="F298" s="53" t="s">
        <v>440</v>
      </c>
      <c r="G298" s="59">
        <f>+G299</f>
        <v>0</v>
      </c>
      <c r="H298" s="59">
        <f t="shared" ref="H298:K298" si="214">+H299</f>
        <v>5000000</v>
      </c>
      <c r="I298" s="59">
        <f t="shared" si="214"/>
        <v>0</v>
      </c>
      <c r="J298" s="59">
        <f t="shared" si="214"/>
        <v>5000000</v>
      </c>
      <c r="K298" s="59">
        <f t="shared" si="214"/>
        <v>1.9105274450885512</v>
      </c>
    </row>
    <row r="299" spans="1:11" ht="12.75" x14ac:dyDescent="0.2">
      <c r="A299" s="54">
        <v>2</v>
      </c>
      <c r="B299" s="47">
        <v>6</v>
      </c>
      <c r="C299" s="47">
        <v>4</v>
      </c>
      <c r="D299" s="47">
        <v>1</v>
      </c>
      <c r="E299" s="47" t="s">
        <v>222</v>
      </c>
      <c r="F299" s="52" t="s">
        <v>440</v>
      </c>
      <c r="G299" s="49">
        <v>0</v>
      </c>
      <c r="H299" s="49">
        <v>5000000</v>
      </c>
      <c r="I299" s="56"/>
      <c r="J299" s="92">
        <f t="shared" ref="J299" si="215">SUBTOTAL(9,G299:I299)</f>
        <v>5000000</v>
      </c>
      <c r="K299" s="93">
        <f>IFERROR(J299/$J$18*100,"0.00")</f>
        <v>1.9105274450885512</v>
      </c>
    </row>
    <row r="300" spans="1:11" ht="12.75" x14ac:dyDescent="0.2">
      <c r="A300" s="42">
        <v>2</v>
      </c>
      <c r="B300" s="43">
        <v>6</v>
      </c>
      <c r="C300" s="43">
        <v>4</v>
      </c>
      <c r="D300" s="43">
        <v>2</v>
      </c>
      <c r="E300" s="43"/>
      <c r="F300" s="53" t="s">
        <v>441</v>
      </c>
      <c r="G300" s="59">
        <f>+G301</f>
        <v>0</v>
      </c>
      <c r="H300" s="59">
        <f t="shared" ref="H300:K300" si="216">+H301</f>
        <v>350000</v>
      </c>
      <c r="I300" s="59">
        <f t="shared" si="216"/>
        <v>0</v>
      </c>
      <c r="J300" s="59">
        <f t="shared" si="216"/>
        <v>350000</v>
      </c>
      <c r="K300" s="59">
        <f t="shared" si="216"/>
        <v>0.13373692115619856</v>
      </c>
    </row>
    <row r="301" spans="1:11" ht="12.75" x14ac:dyDescent="0.2">
      <c r="A301" s="54">
        <v>2</v>
      </c>
      <c r="B301" s="47">
        <v>6</v>
      </c>
      <c r="C301" s="47">
        <v>4</v>
      </c>
      <c r="D301" s="47">
        <v>2</v>
      </c>
      <c r="E301" s="47" t="s">
        <v>222</v>
      </c>
      <c r="F301" s="52" t="s">
        <v>441</v>
      </c>
      <c r="G301" s="56"/>
      <c r="H301" s="49">
        <v>350000</v>
      </c>
      <c r="I301" s="56"/>
      <c r="J301" s="92">
        <f t="shared" ref="J301" si="217">SUBTOTAL(9,G301:I301)</f>
        <v>350000</v>
      </c>
      <c r="K301" s="93">
        <f>IFERROR(J301/$J$18*100,"0.00")</f>
        <v>0.13373692115619856</v>
      </c>
    </row>
    <row r="302" spans="1:11" ht="12.75" x14ac:dyDescent="0.2">
      <c r="A302" s="42">
        <v>2</v>
      </c>
      <c r="B302" s="43">
        <v>6</v>
      </c>
      <c r="C302" s="43">
        <v>4</v>
      </c>
      <c r="D302" s="43">
        <v>8</v>
      </c>
      <c r="E302" s="43"/>
      <c r="F302" s="53" t="s">
        <v>442</v>
      </c>
      <c r="G302" s="59">
        <f>+G303</f>
        <v>0</v>
      </c>
      <c r="H302" s="59">
        <f t="shared" ref="H302:K302" si="218">+H303</f>
        <v>115000</v>
      </c>
      <c r="I302" s="59">
        <f t="shared" si="218"/>
        <v>0</v>
      </c>
      <c r="J302" s="59">
        <f t="shared" si="218"/>
        <v>115000</v>
      </c>
      <c r="K302" s="59">
        <f t="shared" si="218"/>
        <v>4.394213123703667E-2</v>
      </c>
    </row>
    <row r="303" spans="1:11" ht="12.75" x14ac:dyDescent="0.2">
      <c r="A303" s="54">
        <v>2</v>
      </c>
      <c r="B303" s="47">
        <v>6</v>
      </c>
      <c r="C303" s="47">
        <v>4</v>
      </c>
      <c r="D303" s="47">
        <v>8</v>
      </c>
      <c r="E303" s="47" t="s">
        <v>222</v>
      </c>
      <c r="F303" s="52" t="s">
        <v>442</v>
      </c>
      <c r="G303" s="56"/>
      <c r="H303" s="56">
        <v>115000</v>
      </c>
      <c r="I303" s="56"/>
      <c r="J303" s="92">
        <f t="shared" ref="J303" si="219">SUBTOTAL(9,G303:I303)</f>
        <v>115000</v>
      </c>
      <c r="K303" s="93">
        <f>IFERROR(J303/$J$18*100,"0.00")</f>
        <v>4.394213123703667E-2</v>
      </c>
    </row>
    <row r="304" spans="1:11" ht="12.75" x14ac:dyDescent="0.2">
      <c r="A304" s="38">
        <v>2</v>
      </c>
      <c r="B304" s="39">
        <v>6</v>
      </c>
      <c r="C304" s="39">
        <v>5</v>
      </c>
      <c r="D304" s="39"/>
      <c r="E304" s="39"/>
      <c r="F304" s="40" t="s">
        <v>443</v>
      </c>
      <c r="G304" s="41">
        <f>+G305+G307+G309+G311</f>
        <v>591203.42000000004</v>
      </c>
      <c r="H304" s="41">
        <f t="shared" ref="H304:K304" si="220">+H305+H307+H309+H311</f>
        <v>253372.9</v>
      </c>
      <c r="I304" s="41">
        <f t="shared" si="220"/>
        <v>0</v>
      </c>
      <c r="J304" s="41">
        <f t="shared" si="220"/>
        <v>844576.32000000007</v>
      </c>
      <c r="K304" s="41">
        <f t="shared" si="220"/>
        <v>0.32271724776637811</v>
      </c>
    </row>
    <row r="305" spans="1:11" ht="12.75" x14ac:dyDescent="0.2">
      <c r="A305" s="42">
        <v>2</v>
      </c>
      <c r="B305" s="43">
        <v>6</v>
      </c>
      <c r="C305" s="43">
        <v>5</v>
      </c>
      <c r="D305" s="43">
        <v>2</v>
      </c>
      <c r="E305" s="43"/>
      <c r="F305" s="53" t="s">
        <v>444</v>
      </c>
      <c r="G305" s="59">
        <f>+G306</f>
        <v>0</v>
      </c>
      <c r="H305" s="59">
        <f t="shared" ref="H305:K305" si="221">+H306</f>
        <v>0</v>
      </c>
      <c r="I305" s="59">
        <f t="shared" si="221"/>
        <v>0</v>
      </c>
      <c r="J305" s="59">
        <f t="shared" si="221"/>
        <v>0</v>
      </c>
      <c r="K305" s="59">
        <f t="shared" si="221"/>
        <v>0</v>
      </c>
    </row>
    <row r="306" spans="1:11" ht="12.75" x14ac:dyDescent="0.2">
      <c r="A306" s="46">
        <v>2</v>
      </c>
      <c r="B306" s="47">
        <v>6</v>
      </c>
      <c r="C306" s="47">
        <v>5</v>
      </c>
      <c r="D306" s="47">
        <v>2</v>
      </c>
      <c r="E306" s="47" t="s">
        <v>222</v>
      </c>
      <c r="F306" s="52" t="s">
        <v>444</v>
      </c>
      <c r="G306" s="56"/>
      <c r="H306" s="56"/>
      <c r="I306" s="56"/>
      <c r="J306" s="92">
        <f t="shared" ref="J306" si="222">SUBTOTAL(9,G306:I306)</f>
        <v>0</v>
      </c>
      <c r="K306" s="93">
        <f>IFERROR(J306/$J$18*100,"0.00")</f>
        <v>0</v>
      </c>
    </row>
    <row r="307" spans="1:11" ht="12.75" x14ac:dyDescent="0.2">
      <c r="A307" s="42">
        <v>2</v>
      </c>
      <c r="B307" s="43">
        <v>6</v>
      </c>
      <c r="C307" s="43">
        <v>5</v>
      </c>
      <c r="D307" s="43">
        <v>4</v>
      </c>
      <c r="E307" s="43"/>
      <c r="F307" s="53" t="s">
        <v>445</v>
      </c>
      <c r="G307" s="59">
        <f>+G308</f>
        <v>591203.42000000004</v>
      </c>
      <c r="H307" s="59">
        <f t="shared" ref="H307:K307" si="223">+H308</f>
        <v>253372.9</v>
      </c>
      <c r="I307" s="59">
        <f t="shared" si="223"/>
        <v>0</v>
      </c>
      <c r="J307" s="59">
        <f t="shared" si="223"/>
        <v>844576.32000000007</v>
      </c>
      <c r="K307" s="59">
        <f t="shared" si="223"/>
        <v>0.32271724776637811</v>
      </c>
    </row>
    <row r="308" spans="1:11" ht="12.75" x14ac:dyDescent="0.2">
      <c r="A308" s="46">
        <v>2</v>
      </c>
      <c r="B308" s="47">
        <v>6</v>
      </c>
      <c r="C308" s="47">
        <v>5</v>
      </c>
      <c r="D308" s="47">
        <v>4</v>
      </c>
      <c r="E308" s="47" t="s">
        <v>222</v>
      </c>
      <c r="F308" s="52" t="s">
        <v>445</v>
      </c>
      <c r="G308" s="49">
        <v>591203.42000000004</v>
      </c>
      <c r="H308" s="49">
        <v>253372.9</v>
      </c>
      <c r="I308" s="56"/>
      <c r="J308" s="92">
        <f t="shared" ref="J308" si="224">SUBTOTAL(9,G308:I308)</f>
        <v>844576.32000000007</v>
      </c>
      <c r="K308" s="93">
        <f>IFERROR(J308/$J$18*100,"0.00")</f>
        <v>0.32271724776637811</v>
      </c>
    </row>
    <row r="309" spans="1:11" ht="12.75" x14ac:dyDescent="0.2">
      <c r="A309" s="42">
        <v>2</v>
      </c>
      <c r="B309" s="43">
        <v>6</v>
      </c>
      <c r="C309" s="43">
        <v>5</v>
      </c>
      <c r="D309" s="43">
        <v>5</v>
      </c>
      <c r="E309" s="43"/>
      <c r="F309" s="53" t="s">
        <v>446</v>
      </c>
      <c r="G309" s="59">
        <f>+G310</f>
        <v>0</v>
      </c>
      <c r="H309" s="59">
        <f t="shared" ref="H309:K309" si="225">+H310</f>
        <v>0</v>
      </c>
      <c r="I309" s="59">
        <f t="shared" si="225"/>
        <v>0</v>
      </c>
      <c r="J309" s="59">
        <f t="shared" si="225"/>
        <v>0</v>
      </c>
      <c r="K309" s="59">
        <f t="shared" si="225"/>
        <v>0</v>
      </c>
    </row>
    <row r="310" spans="1:11" ht="12.75" x14ac:dyDescent="0.2">
      <c r="A310" s="46">
        <v>2</v>
      </c>
      <c r="B310" s="47">
        <v>6</v>
      </c>
      <c r="C310" s="47">
        <v>5</v>
      </c>
      <c r="D310" s="47">
        <v>5</v>
      </c>
      <c r="E310" s="47" t="s">
        <v>222</v>
      </c>
      <c r="F310" s="52" t="s">
        <v>446</v>
      </c>
      <c r="G310" s="56"/>
      <c r="H310" s="56"/>
      <c r="I310" s="56"/>
      <c r="J310" s="92">
        <f t="shared" ref="J310" si="226">SUBTOTAL(9,G310:I310)</f>
        <v>0</v>
      </c>
      <c r="K310" s="93">
        <f>IFERROR(J310/$J$18*100,"0.00")</f>
        <v>0</v>
      </c>
    </row>
    <row r="311" spans="1:11" ht="12.75" x14ac:dyDescent="0.2">
      <c r="A311" s="42">
        <v>2</v>
      </c>
      <c r="B311" s="43">
        <v>6</v>
      </c>
      <c r="C311" s="43">
        <v>5</v>
      </c>
      <c r="D311" s="43">
        <v>6</v>
      </c>
      <c r="E311" s="43"/>
      <c r="F311" s="53" t="s">
        <v>447</v>
      </c>
      <c r="G311" s="59">
        <f>+G312</f>
        <v>0</v>
      </c>
      <c r="H311" s="59">
        <f t="shared" ref="H311:K311" si="227">+H312</f>
        <v>0</v>
      </c>
      <c r="I311" s="59">
        <f t="shared" si="227"/>
        <v>0</v>
      </c>
      <c r="J311" s="59">
        <f t="shared" si="227"/>
        <v>0</v>
      </c>
      <c r="K311" s="59">
        <f t="shared" si="227"/>
        <v>0</v>
      </c>
    </row>
    <row r="312" spans="1:11" ht="12.75" x14ac:dyDescent="0.2">
      <c r="A312" s="46">
        <v>2</v>
      </c>
      <c r="B312" s="47">
        <v>6</v>
      </c>
      <c r="C312" s="47">
        <v>5</v>
      </c>
      <c r="D312" s="47">
        <v>6</v>
      </c>
      <c r="E312" s="47" t="s">
        <v>222</v>
      </c>
      <c r="F312" s="52" t="s">
        <v>447</v>
      </c>
      <c r="G312" s="56"/>
      <c r="H312" s="56"/>
      <c r="I312" s="56"/>
      <c r="J312" s="92">
        <f t="shared" ref="J312" si="228">SUBTOTAL(9,G312:I312)</f>
        <v>0</v>
      </c>
      <c r="K312" s="93">
        <f>IFERROR(J312/$J$18*100,"0.00")</f>
        <v>0</v>
      </c>
    </row>
    <row r="313" spans="1:11" ht="12.75" x14ac:dyDescent="0.2">
      <c r="A313" s="38">
        <v>2</v>
      </c>
      <c r="B313" s="39">
        <v>6</v>
      </c>
      <c r="C313" s="39">
        <v>6</v>
      </c>
      <c r="D313" s="39"/>
      <c r="E313" s="39"/>
      <c r="F313" s="40" t="s">
        <v>448</v>
      </c>
      <c r="G313" s="41">
        <f>+G314</f>
        <v>0</v>
      </c>
      <c r="H313" s="41">
        <f t="shared" ref="H313:K314" si="229">+H314</f>
        <v>20000</v>
      </c>
      <c r="I313" s="41">
        <f t="shared" si="229"/>
        <v>0</v>
      </c>
      <c r="J313" s="41">
        <f t="shared" si="229"/>
        <v>20000</v>
      </c>
      <c r="K313" s="41">
        <f t="shared" si="229"/>
        <v>7.6421097803542042E-3</v>
      </c>
    </row>
    <row r="314" spans="1:11" ht="12.75" x14ac:dyDescent="0.2">
      <c r="A314" s="42">
        <v>2</v>
      </c>
      <c r="B314" s="43">
        <v>6</v>
      </c>
      <c r="C314" s="43">
        <v>6</v>
      </c>
      <c r="D314" s="43">
        <v>1</v>
      </c>
      <c r="E314" s="43"/>
      <c r="F314" s="63" t="s">
        <v>480</v>
      </c>
      <c r="G314" s="45">
        <f>+G315</f>
        <v>0</v>
      </c>
      <c r="H314" s="45">
        <f t="shared" si="229"/>
        <v>20000</v>
      </c>
      <c r="I314" s="45">
        <f t="shared" si="229"/>
        <v>0</v>
      </c>
      <c r="J314" s="45">
        <f t="shared" si="229"/>
        <v>20000</v>
      </c>
      <c r="K314" s="45">
        <f t="shared" si="229"/>
        <v>7.6421097803542042E-3</v>
      </c>
    </row>
    <row r="315" spans="1:11" ht="12.75" x14ac:dyDescent="0.2">
      <c r="A315" s="46">
        <v>2</v>
      </c>
      <c r="B315" s="47">
        <v>6</v>
      </c>
      <c r="C315" s="47">
        <v>6</v>
      </c>
      <c r="D315" s="47">
        <v>1</v>
      </c>
      <c r="E315" s="47" t="s">
        <v>222</v>
      </c>
      <c r="F315" s="52" t="s">
        <v>480</v>
      </c>
      <c r="G315" s="56"/>
      <c r="H315" s="49">
        <v>20000</v>
      </c>
      <c r="I315" s="56"/>
      <c r="J315" s="92">
        <f t="shared" ref="J315" si="230">SUBTOTAL(9,G315:I315)</f>
        <v>20000</v>
      </c>
      <c r="K315" s="93">
        <f>IFERROR(J315/$J$18*100,"0.00")</f>
        <v>7.6421097803542042E-3</v>
      </c>
    </row>
    <row r="316" spans="1:11" ht="12.75" x14ac:dyDescent="0.2">
      <c r="A316" s="38">
        <v>2</v>
      </c>
      <c r="B316" s="39">
        <v>6</v>
      </c>
      <c r="C316" s="39">
        <v>8</v>
      </c>
      <c r="D316" s="39"/>
      <c r="E316" s="39"/>
      <c r="F316" s="40" t="s">
        <v>450</v>
      </c>
      <c r="G316" s="41">
        <f>+G317+G320+G322+G324</f>
        <v>0</v>
      </c>
      <c r="H316" s="41">
        <f t="shared" ref="H316:K316" si="231">+H317+H320+H322+H324</f>
        <v>0</v>
      </c>
      <c r="I316" s="41">
        <f t="shared" si="231"/>
        <v>0</v>
      </c>
      <c r="J316" s="41">
        <f t="shared" si="231"/>
        <v>0</v>
      </c>
      <c r="K316" s="41">
        <f t="shared" si="231"/>
        <v>0</v>
      </c>
    </row>
    <row r="317" spans="1:11" ht="12.75" x14ac:dyDescent="0.2">
      <c r="A317" s="42">
        <v>2</v>
      </c>
      <c r="B317" s="43">
        <v>6</v>
      </c>
      <c r="C317" s="43">
        <v>8</v>
      </c>
      <c r="D317" s="43">
        <v>3</v>
      </c>
      <c r="E317" s="43"/>
      <c r="F317" s="53" t="s">
        <v>451</v>
      </c>
      <c r="G317" s="59">
        <f>+G318+G319</f>
        <v>0</v>
      </c>
      <c r="H317" s="59">
        <f t="shared" ref="H317:K317" si="232">+H318+H319</f>
        <v>0</v>
      </c>
      <c r="I317" s="59">
        <f t="shared" si="232"/>
        <v>0</v>
      </c>
      <c r="J317" s="59">
        <f t="shared" si="232"/>
        <v>0</v>
      </c>
      <c r="K317" s="59">
        <f t="shared" si="232"/>
        <v>0</v>
      </c>
    </row>
    <row r="318" spans="1:11" ht="12.75" x14ac:dyDescent="0.2">
      <c r="A318" s="54">
        <v>2</v>
      </c>
      <c r="B318" s="47">
        <v>6</v>
      </c>
      <c r="C318" s="47">
        <v>8</v>
      </c>
      <c r="D318" s="47">
        <v>3</v>
      </c>
      <c r="E318" s="47" t="s">
        <v>222</v>
      </c>
      <c r="F318" s="52" t="s">
        <v>452</v>
      </c>
      <c r="G318" s="49"/>
      <c r="H318" s="49"/>
      <c r="I318" s="49"/>
      <c r="J318" s="92">
        <f t="shared" ref="J318:J319" si="233">SUBTOTAL(9,G318:I318)</f>
        <v>0</v>
      </c>
      <c r="K318" s="93">
        <f>IFERROR(J318/$J$18*100,"0.00")</f>
        <v>0</v>
      </c>
    </row>
    <row r="319" spans="1:11" ht="12.75" x14ac:dyDescent="0.2">
      <c r="A319" s="54">
        <v>2</v>
      </c>
      <c r="B319" s="47">
        <v>6</v>
      </c>
      <c r="C319" s="47">
        <v>8</v>
      </c>
      <c r="D319" s="47">
        <v>3</v>
      </c>
      <c r="E319" s="47" t="s">
        <v>224</v>
      </c>
      <c r="F319" s="52" t="s">
        <v>453</v>
      </c>
      <c r="G319" s="56"/>
      <c r="H319" s="56"/>
      <c r="I319" s="56"/>
      <c r="J319" s="92">
        <f t="shared" si="233"/>
        <v>0</v>
      </c>
      <c r="K319" s="93">
        <f>IFERROR(J319/$J$18*100,"0.00")</f>
        <v>0</v>
      </c>
    </row>
    <row r="320" spans="1:11" ht="12.75" x14ac:dyDescent="0.2">
      <c r="A320" s="42">
        <v>2</v>
      </c>
      <c r="B320" s="43">
        <v>6</v>
      </c>
      <c r="C320" s="43">
        <v>8</v>
      </c>
      <c r="D320" s="43">
        <v>5</v>
      </c>
      <c r="E320" s="43"/>
      <c r="F320" s="53" t="s">
        <v>454</v>
      </c>
      <c r="G320" s="59">
        <f>+G321</f>
        <v>0</v>
      </c>
      <c r="H320" s="59">
        <f t="shared" ref="H320:K320" si="234">+H321</f>
        <v>0</v>
      </c>
      <c r="I320" s="59">
        <f t="shared" si="234"/>
        <v>0</v>
      </c>
      <c r="J320" s="59">
        <f t="shared" si="234"/>
        <v>0</v>
      </c>
      <c r="K320" s="59">
        <f t="shared" si="234"/>
        <v>0</v>
      </c>
    </row>
    <row r="321" spans="1:11" ht="12.75" x14ac:dyDescent="0.2">
      <c r="A321" s="54">
        <v>2</v>
      </c>
      <c r="B321" s="47">
        <v>6</v>
      </c>
      <c r="C321" s="47">
        <v>8</v>
      </c>
      <c r="D321" s="47">
        <v>5</v>
      </c>
      <c r="E321" s="47" t="s">
        <v>222</v>
      </c>
      <c r="F321" s="52" t="s">
        <v>454</v>
      </c>
      <c r="G321" s="56"/>
      <c r="H321" s="56"/>
      <c r="I321" s="56"/>
      <c r="J321" s="92">
        <f t="shared" ref="J321" si="235">SUBTOTAL(9,G321:I321)</f>
        <v>0</v>
      </c>
      <c r="K321" s="93">
        <f>IFERROR(J321/$J$18*100,"0.00")</f>
        <v>0</v>
      </c>
    </row>
    <row r="322" spans="1:11" ht="12.75" x14ac:dyDescent="0.2">
      <c r="A322" s="42">
        <v>2</v>
      </c>
      <c r="B322" s="43">
        <v>6</v>
      </c>
      <c r="C322" s="43">
        <v>8</v>
      </c>
      <c r="D322" s="43">
        <v>8</v>
      </c>
      <c r="E322" s="43"/>
      <c r="F322" s="63" t="s">
        <v>455</v>
      </c>
      <c r="G322" s="59">
        <f>+G323</f>
        <v>0</v>
      </c>
      <c r="H322" s="59">
        <f t="shared" ref="H322:K322" si="236">+H323</f>
        <v>0</v>
      </c>
      <c r="I322" s="59">
        <f t="shared" si="236"/>
        <v>0</v>
      </c>
      <c r="J322" s="59">
        <f t="shared" si="236"/>
        <v>0</v>
      </c>
      <c r="K322" s="59">
        <f t="shared" si="236"/>
        <v>0</v>
      </c>
    </row>
    <row r="323" spans="1:11" ht="12.75" x14ac:dyDescent="0.2">
      <c r="A323" s="54">
        <v>2</v>
      </c>
      <c r="B323" s="47">
        <v>6</v>
      </c>
      <c r="C323" s="47">
        <v>8</v>
      </c>
      <c r="D323" s="47">
        <v>8</v>
      </c>
      <c r="E323" s="47" t="s">
        <v>222</v>
      </c>
      <c r="F323" s="52" t="s">
        <v>456</v>
      </c>
      <c r="G323" s="49"/>
      <c r="H323" s="49"/>
      <c r="I323" s="49"/>
      <c r="J323" s="92">
        <f t="shared" ref="J323" si="237">SUBTOTAL(9,G323:I323)</f>
        <v>0</v>
      </c>
      <c r="K323" s="93">
        <f>IFERROR(J323/$J$18*100,"0.00")</f>
        <v>0</v>
      </c>
    </row>
    <row r="324" spans="1:11" ht="12.75" x14ac:dyDescent="0.2">
      <c r="A324" s="42">
        <v>2</v>
      </c>
      <c r="B324" s="43">
        <v>6</v>
      </c>
      <c r="C324" s="43">
        <v>8</v>
      </c>
      <c r="D324" s="43">
        <v>9</v>
      </c>
      <c r="E324" s="43"/>
      <c r="F324" s="63" t="s">
        <v>457</v>
      </c>
      <c r="G324" s="59">
        <f>+G325</f>
        <v>0</v>
      </c>
      <c r="H324" s="59">
        <f t="shared" ref="H324:K324" si="238">+H325</f>
        <v>0</v>
      </c>
      <c r="I324" s="59">
        <f t="shared" si="238"/>
        <v>0</v>
      </c>
      <c r="J324" s="59">
        <f t="shared" si="238"/>
        <v>0</v>
      </c>
      <c r="K324" s="59">
        <f t="shared" si="238"/>
        <v>0</v>
      </c>
    </row>
    <row r="325" spans="1:11" ht="12.75" x14ac:dyDescent="0.2">
      <c r="A325" s="54">
        <v>2</v>
      </c>
      <c r="B325" s="47">
        <v>6</v>
      </c>
      <c r="C325" s="47">
        <v>8</v>
      </c>
      <c r="D325" s="47">
        <v>9</v>
      </c>
      <c r="E325" s="47" t="s">
        <v>222</v>
      </c>
      <c r="F325" s="52" t="s">
        <v>457</v>
      </c>
      <c r="G325" s="56"/>
      <c r="H325" s="56"/>
      <c r="I325" s="56"/>
      <c r="J325" s="92">
        <f t="shared" ref="J325" si="239">SUBTOTAL(9,G325:I325)</f>
        <v>0</v>
      </c>
      <c r="K325" s="93">
        <f>IFERROR(J325/$J$18*100,"0.00")</f>
        <v>0</v>
      </c>
    </row>
    <row r="326" spans="1:11" ht="12.75" x14ac:dyDescent="0.2">
      <c r="A326" s="33">
        <v>2</v>
      </c>
      <c r="B326" s="34">
        <v>7</v>
      </c>
      <c r="C326" s="35"/>
      <c r="D326" s="35"/>
      <c r="E326" s="35"/>
      <c r="F326" s="36" t="s">
        <v>458</v>
      </c>
      <c r="G326" s="37">
        <f>+G327</f>
        <v>1960001.4</v>
      </c>
      <c r="H326" s="37">
        <f t="shared" ref="G326:K328" si="240">+H327</f>
        <v>840000.6</v>
      </c>
      <c r="I326" s="37">
        <f t="shared" si="240"/>
        <v>0</v>
      </c>
      <c r="J326" s="37">
        <f t="shared" si="240"/>
        <v>2800002</v>
      </c>
      <c r="K326" s="37">
        <f t="shared" si="240"/>
        <v>1.0698961334605666</v>
      </c>
    </row>
    <row r="327" spans="1:11" ht="12.75" x14ac:dyDescent="0.2">
      <c r="A327" s="38">
        <v>2</v>
      </c>
      <c r="B327" s="39">
        <v>7</v>
      </c>
      <c r="C327" s="39">
        <v>1</v>
      </c>
      <c r="D327" s="39"/>
      <c r="E327" s="39"/>
      <c r="F327" s="40" t="s">
        <v>459</v>
      </c>
      <c r="G327" s="41">
        <f t="shared" si="240"/>
        <v>1960001.4</v>
      </c>
      <c r="H327" s="41">
        <f t="shared" si="240"/>
        <v>840000.6</v>
      </c>
      <c r="I327" s="41">
        <f t="shared" si="240"/>
        <v>0</v>
      </c>
      <c r="J327" s="41">
        <f t="shared" si="240"/>
        <v>2800002</v>
      </c>
      <c r="K327" s="41">
        <f t="shared" si="240"/>
        <v>1.0698961334605666</v>
      </c>
    </row>
    <row r="328" spans="1:11" ht="12.75" x14ac:dyDescent="0.2">
      <c r="A328" s="42">
        <v>2</v>
      </c>
      <c r="B328" s="43">
        <v>7</v>
      </c>
      <c r="C328" s="43">
        <v>1</v>
      </c>
      <c r="D328" s="43">
        <v>2</v>
      </c>
      <c r="E328" s="43"/>
      <c r="F328" s="53" t="s">
        <v>460</v>
      </c>
      <c r="G328" s="59">
        <f>+G329</f>
        <v>1960001.4</v>
      </c>
      <c r="H328" s="59">
        <f t="shared" si="240"/>
        <v>840000.6</v>
      </c>
      <c r="I328" s="59">
        <f t="shared" si="240"/>
        <v>0</v>
      </c>
      <c r="J328" s="59">
        <f t="shared" si="240"/>
        <v>2800002</v>
      </c>
      <c r="K328" s="59">
        <f t="shared" si="240"/>
        <v>1.0698961334605666</v>
      </c>
    </row>
    <row r="329" spans="1:11" ht="12.75" x14ac:dyDescent="0.2">
      <c r="A329" s="64">
        <v>2</v>
      </c>
      <c r="B329" s="65">
        <v>7</v>
      </c>
      <c r="C329" s="65">
        <v>1</v>
      </c>
      <c r="D329" s="65">
        <v>2</v>
      </c>
      <c r="E329" s="65" t="s">
        <v>222</v>
      </c>
      <c r="F329" s="66" t="s">
        <v>460</v>
      </c>
      <c r="G329" s="781">
        <v>1960001.4</v>
      </c>
      <c r="H329" s="781">
        <v>840000.6</v>
      </c>
      <c r="I329" s="67"/>
      <c r="J329" s="92">
        <f>SUBTOTAL(9,G329:I329)</f>
        <v>2800002</v>
      </c>
      <c r="K329" s="94">
        <f>IFERROR(J329/$J$18*100,"0.00")</f>
        <v>1.0698961334605666</v>
      </c>
    </row>
  </sheetData>
  <sheetProtection algorithmName="SHA-512" hashValue="gG5uMozJGIZ9OBj23k59DdrU+0zmw1Gg7g8ufEEt2RMSdQTdrTCRe/P/jT7uX0lv7/J5/kSl4ShxWjSK6zZfhg==" saltValue="QN1lZ3rbpy2JT1FWKn2UPw==" spinCount="100000" sheet="1" objects="1" scenarios="1"/>
  <mergeCells count="9">
    <mergeCell ref="J16:J17"/>
    <mergeCell ref="K16:K17"/>
    <mergeCell ref="G16:I16"/>
    <mergeCell ref="A16:A17"/>
    <mergeCell ref="B16:B17"/>
    <mergeCell ref="C16:C17"/>
    <mergeCell ref="D16:D17"/>
    <mergeCell ref="E16:E17"/>
    <mergeCell ref="F16:F17"/>
  </mergeCells>
  <phoneticPr fontId="15" type="noConversion"/>
  <pageMargins left="1.6535433070866143" right="0.11811023622047245" top="0.27559055118110237" bottom="0.23622047244094491" header="0" footer="0"/>
  <pageSetup paperSize="9" scale="65" orientation="landscape" verticalDpi="200" r:id="rId1"/>
  <headerFooter alignWithMargins="0"/>
  <ignoredErrors>
    <ignoredError sqref="K118 K127 K132 K142 K147 K149 K174 K220:K222 K244 K247 K70 K74 K98 K113 K124 K128:K129 K158:K163 K176:K177 K200 K191 K203 K224 K228:K232 K214 K216:K218 K235 K236:K237 K241 K249 K259:K260 K262 K267 K270 K272 K276 K289 K287 K299 K294 K308 K315 K306 K319 K323 K325 K329 K212:K213 K145 K133:K137 K101 K94 K166:K167 K165 K62 K64 K66 K72 K76:K77 K79 K81 K84 K86 K89 K91 K96 K103 K105:K109 K111 K120 K122 K151:K153 K156 K179 K182 K184 K186 K188 K193 K195 K197 K205 K207 K209 K251 K253 K264 K278 K280 K282 K284 K291 K296 K301 K303 K310 K312 K321 K155 K31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0" ma:contentTypeDescription="Crear nuevo documento." ma:contentTypeScope="" ma:versionID="c354285e49a8c6f66e29b931efd56b1a">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3481cf42f78600827ffeb5bf22801045"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09A1BF30-3640-4CE3-A993-D4F9F10F5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A0B4CA-9877-4556-8EF1-BE16679F638C}">
  <ds:schemaRefs>
    <ds:schemaRef ds:uri="http://schemas.microsoft.com/sharepoint/v3/contenttype/forms"/>
  </ds:schemaRefs>
</ds:datastoreItem>
</file>

<file path=customXml/itemProps3.xml><?xml version="1.0" encoding="utf-8"?>
<ds:datastoreItem xmlns:ds="http://schemas.openxmlformats.org/officeDocument/2006/customXml" ds:itemID="{53F3D659-67F1-46C9-89A7-BFA0ED59758C}">
  <ds:schemaRefs>
    <ds:schemaRef ds:uri="http://schemas.microsoft.com/office/2006/metadata/properties"/>
    <ds:schemaRef ds:uri="http://schemas.microsoft.com/office/infopath/2007/PartnerControls"/>
    <ds:schemaRef ds:uri="http://schemas.microsoft.com/sharepoint/v3"/>
    <ds:schemaRef ds:uri="828201a5-4980-454b-b68f-b51c618fd3e5"/>
    <ds:schemaRef ds:uri="009d42a5-c66e-4786-b0bb-1ca4059174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128</vt:i4>
      </vt:variant>
    </vt:vector>
  </HeadingPairs>
  <TitlesOfParts>
    <vt:vector size="144" baseType="lpstr">
      <vt:lpstr>Resumen</vt:lpstr>
      <vt:lpstr>Formulario PPGR1</vt:lpstr>
      <vt:lpstr>Formulario PPGR2</vt:lpstr>
      <vt:lpstr>Formulario PPGR3</vt:lpstr>
      <vt:lpstr>Formulario PPGR4</vt:lpstr>
      <vt:lpstr>Formulario PPGR5</vt:lpstr>
      <vt:lpstr>Formulario PPGR6</vt:lpstr>
      <vt:lpstr>Formulario PPGR7</vt:lpstr>
      <vt:lpstr>Formulario PPGR8</vt:lpstr>
      <vt:lpstr>Tablero Indicadores POA</vt:lpstr>
      <vt:lpstr>Prov</vt:lpstr>
      <vt:lpstr>Insumos</vt:lpstr>
      <vt:lpstr>LSIns</vt:lpstr>
      <vt:lpstr>PEI SNS 2025-2028</vt:lpstr>
      <vt:lpstr>Obj</vt:lpstr>
      <vt:lpstr>Catalogo</vt:lpstr>
      <vt:lpstr>'Formulario PPGR1'!Área_de_impresión</vt:lpstr>
      <vt:lpstr>Azua</vt:lpstr>
      <vt:lpstr>Bahoruco</vt:lpstr>
      <vt:lpstr>Barahona</vt:lpstr>
      <vt:lpstr>CodigoActividad</vt:lpstr>
      <vt:lpstr>Dajabon</vt:lpstr>
      <vt:lpstr>Dajabón</vt:lpstr>
      <vt:lpstr>Distrito_Nacional</vt:lpstr>
      <vt:lpstr>Duarte</vt:lpstr>
      <vt:lpstr>EE.1</vt:lpstr>
      <vt:lpstr>EE.2</vt:lpstr>
      <vt:lpstr>EE.3</vt:lpstr>
      <vt:lpstr>El_Seibo</vt:lpstr>
      <vt:lpstr>Elias_Pina</vt:lpstr>
      <vt:lpstr>Elías_Piña</vt:lpstr>
      <vt:lpstr>Espaillat</vt:lpstr>
      <vt:lpstr>Hato_Mayor</vt:lpstr>
      <vt:lpstr>Hermanas_Mirabal</vt:lpstr>
      <vt:lpstr>Independencia</vt:lpstr>
      <vt:lpstr>La_Altagracia</vt:lpstr>
      <vt:lpstr>La_Romana</vt:lpstr>
      <vt:lpstr>La_Vega</vt:lpstr>
      <vt:lpstr>Le.1</vt:lpstr>
      <vt:lpstr>Le.2</vt:lpstr>
      <vt:lpstr>Le.3</vt:lpstr>
      <vt:lpstr>Le.4</vt:lpstr>
      <vt:lpstr>ls_ComprayAlquiler</vt:lpstr>
      <vt:lpstr>ls_Departamento</vt:lpstr>
      <vt:lpstr>Ls_DepartamentosSRS</vt:lpstr>
      <vt:lpstr>Ls_DependenciasSRS</vt:lpstr>
      <vt:lpstr>ls_Direccion</vt:lpstr>
      <vt:lpstr>Ls_DivisionesSRS</vt:lpstr>
      <vt:lpstr>ls_ejes_estrategicos</vt:lpstr>
      <vt:lpstr>Ls_Estructura</vt:lpstr>
      <vt:lpstr>Ls_GerenciasSRS</vt:lpstr>
      <vt:lpstr>Ls_Medio_Verificacion</vt:lpstr>
      <vt:lpstr>Ls_ObjEstrategico</vt:lpstr>
      <vt:lpstr>Ls_Oficina</vt:lpstr>
      <vt:lpstr>Ls_OficinasSRS</vt:lpstr>
      <vt:lpstr>ls_Regiones</vt:lpstr>
      <vt:lpstr>ls_SubDireccion</vt:lpstr>
      <vt:lpstr>ls_TiposAcciones</vt:lpstr>
      <vt:lpstr>ls_UnidadesSRS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lsFuentesFinanciamiento</vt:lpstr>
      <vt:lpstr>lsGasoil</vt:lpstr>
      <vt:lpstr>lsHerramientasMenores</vt:lpstr>
      <vt:lpstr>lsImpresionyEncuadernacion</vt:lpstr>
      <vt:lpstr>lsInsumos</vt:lpstr>
      <vt:lpstr>lsInsumosEquipos</vt:lpstr>
      <vt:lpstr>lsLlantasyNeumaticos</vt:lpstr>
      <vt:lpstr>lsMantenimiento</vt:lpstr>
      <vt:lpstr>lsMantenimientoyReparacion</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LsTipoEESS</vt:lpstr>
      <vt:lpstr>lsTipoIntervencion</vt:lpstr>
      <vt:lpstr>lsUtilesdeCocina</vt:lpstr>
      <vt:lpstr>lsUtilesdeOficina</vt:lpstr>
      <vt:lpstr>lsUtilesMenoresMQ</vt:lpstr>
      <vt:lpstr>lsViaticosDP</vt:lpstr>
      <vt:lpstr>Maria_Trinidad_Sanchez</vt:lpstr>
      <vt:lpstr>María_Trinidad_Sánchez</vt:lpstr>
      <vt:lpstr>Monsenor_Nouel</vt:lpstr>
      <vt:lpstr>Monseñor_Nouel</vt:lpstr>
      <vt:lpstr>Monte_Plata</vt:lpstr>
      <vt:lpstr>Montecristi</vt:lpstr>
      <vt:lpstr>Obj1.1</vt:lpstr>
      <vt:lpstr>Obj1.2</vt:lpstr>
      <vt:lpstr>Obj1.3</vt:lpstr>
      <vt:lpstr>Obj2.1</vt:lpstr>
      <vt:lpstr>Obj2.2</vt:lpstr>
      <vt:lpstr>Obj2.3</vt:lpstr>
      <vt:lpstr>Obj3.1</vt:lpstr>
      <vt:lpstr>Obj3.2</vt:lpstr>
      <vt:lpstr>Obj3.3</vt:lpstr>
      <vt:lpstr>Obj3.4</vt:lpstr>
      <vt:lpstr>Obj3.5</vt:lpstr>
      <vt:lpstr>Obj3.6</vt:lpstr>
      <vt:lpstr>Obj3.7</vt:lpstr>
      <vt:lpstr>Pedernales</vt:lpstr>
      <vt:lpstr>Peravia</vt:lpstr>
      <vt:lpstr>Periodo_POA</vt:lpstr>
      <vt:lpstr>Productos</vt:lpstr>
      <vt:lpstr>Provincias</vt:lpstr>
      <vt:lpstr>Puerto_Plata</vt:lpstr>
      <vt:lpstr>Samana</vt:lpstr>
      <vt:lpstr>Samaná</vt:lpstr>
      <vt:lpstr>San_Cristobal</vt:lpstr>
      <vt:lpstr>San_Cristóbal</vt:lpstr>
      <vt:lpstr>San_Jose_de_Ocoa</vt:lpstr>
      <vt:lpstr>San_José_de_Ocoa</vt:lpstr>
      <vt:lpstr>San_Juan</vt:lpstr>
      <vt:lpstr>San_Pedro_de_Macoris</vt:lpstr>
      <vt:lpstr>San_Pedro_de_Macorís</vt:lpstr>
      <vt:lpstr>Sanchez_Ramirez</vt:lpstr>
      <vt:lpstr>Sánchez_Ramírez</vt:lpstr>
      <vt:lpstr>Santiago</vt:lpstr>
      <vt:lpstr>Santiago_Rodriguez</vt:lpstr>
      <vt:lpstr>Santiago_Rodríguez</vt:lpstr>
      <vt:lpstr>Santo_Domingo</vt:lpstr>
      <vt:lpstr>Valverde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dc:creator>
  <cp:keywords/>
  <dc:description/>
  <cp:lastModifiedBy>Sharlenee Villar Nuñez</cp:lastModifiedBy>
  <cp:revision/>
  <cp:lastPrinted>2025-10-03T23:14:13Z</cp:lastPrinted>
  <dcterms:created xsi:type="dcterms:W3CDTF">2010-07-12T13:23:52Z</dcterms:created>
  <dcterms:modified xsi:type="dcterms:W3CDTF">2026-06-29T15:16:00Z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